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40" windowWidth="15975" windowHeight="10425" activeTab="0"/>
  </bookViews>
  <sheets>
    <sheet name="Rekapitulace stavby" sheetId="1" r:id="rId1"/>
    <sheet name="0 - VRN" sheetId="2" r:id="rId2"/>
    <sheet name="I-1 - Stavební část" sheetId="3" r:id="rId3"/>
    <sheet name="I-2 - Vzduchotechnika" sheetId="4" r:id="rId4"/>
    <sheet name="I-3a - Elektroinstalace a..." sheetId="5" r:id="rId5"/>
    <sheet name="I-3b - Osvětlení jídelny" sheetId="6" r:id="rId6"/>
    <sheet name="I-4 - Kotelna" sheetId="7" r:id="rId7"/>
    <sheet name="II-1 - Stavební část" sheetId="8" r:id="rId8"/>
    <sheet name="II-2 - Vzduchotechnika" sheetId="9" r:id="rId9"/>
    <sheet name="II-3 - Elektroinstalace" sheetId="10" r:id="rId10"/>
    <sheet name="II-4 - Zdravotně technick..." sheetId="11" r:id="rId11"/>
    <sheet name="II-5 - Zařízení - chladíc..." sheetId="12" r:id="rId12"/>
    <sheet name="II-6 - Zařízení - ostatní" sheetId="13" r:id="rId13"/>
    <sheet name="II-7 - MaR" sheetId="14" r:id="rId14"/>
    <sheet name="II-8 - ÚT pro VZT" sheetId="15" r:id="rId15"/>
    <sheet name="Pokyny pro vyplnění" sheetId="16" r:id="rId16"/>
  </sheets>
  <definedNames>
    <definedName name="_xlnm._FilterDatabase" localSheetId="1" hidden="1">'0 - VRN'!$C$81:$K$95</definedName>
    <definedName name="_xlnm._FilterDatabase" localSheetId="2" hidden="1">'I-1 - Stavební část'!$C$99:$K$456</definedName>
    <definedName name="_xlnm._FilterDatabase" localSheetId="3" hidden="1">'I-2 - Vzduchotechnika'!$C$86:$K$194</definedName>
    <definedName name="_xlnm._FilterDatabase" localSheetId="4" hidden="1">'I-3a - Elektroinstalace a...'!$C$86:$K$277</definedName>
    <definedName name="_xlnm._FilterDatabase" localSheetId="5" hidden="1">'I-3b - Osvětlení jídelny'!$C$80:$K$104</definedName>
    <definedName name="_xlnm._FilterDatabase" localSheetId="6" hidden="1">'I-4 - Kotelna'!$C$91:$K$270</definedName>
    <definedName name="_xlnm._FilterDatabase" localSheetId="7" hidden="1">'II-1 - Stavební část'!$C$100:$K$467</definedName>
    <definedName name="_xlnm._FilterDatabase" localSheetId="8" hidden="1">'II-2 - Vzduchotechnika'!$C$76:$K$98</definedName>
    <definedName name="_xlnm._FilterDatabase" localSheetId="9" hidden="1">'II-3 - Elektroinstalace'!$C$80:$K$147</definedName>
    <definedName name="_xlnm._FilterDatabase" localSheetId="10" hidden="1">'II-4 - Zdravotně technick...'!$C$85:$K$232</definedName>
    <definedName name="_xlnm._FilterDatabase" localSheetId="11" hidden="1">'II-5 - Zařízení - chladíc...'!$C$75:$K$94</definedName>
    <definedName name="_xlnm._FilterDatabase" localSheetId="12" hidden="1">'II-6 - Zařízení - ostatní'!$C$76:$K$94</definedName>
    <definedName name="_xlnm._FilterDatabase" localSheetId="13" hidden="1">'II-7 - MaR'!$C$83:$K$125</definedName>
    <definedName name="_xlnm._FilterDatabase" localSheetId="14" hidden="1">'II-8 - ÚT pro VZT'!$C$77:$K$103</definedName>
    <definedName name="_xlnm.Print_Area" localSheetId="1">'0 - VRN'!$C$4:$J$36,'0 - VRN'!$C$42:$J$63,'0 - VRN'!$C$69:$K$95</definedName>
    <definedName name="_xlnm.Print_Area" localSheetId="2">'I-1 - Stavební část'!$C$4:$J$36,'I-1 - Stavební část'!$C$42:$J$81,'I-1 - Stavební část'!$C$87:$K$456</definedName>
    <definedName name="_xlnm.Print_Area" localSheetId="3">'I-2 - Vzduchotechnika'!$C$4:$J$36,'I-2 - Vzduchotechnika'!$C$42:$J$68,'I-2 - Vzduchotechnika'!$C$74:$K$194</definedName>
    <definedName name="_xlnm.Print_Area" localSheetId="4">'I-3a - Elektroinstalace a...'!$C$4:$J$36,'I-3a - Elektroinstalace a...'!$C$42:$J$68,'I-3a - Elektroinstalace a...'!$C$74:$K$277</definedName>
    <definedName name="_xlnm.Print_Area" localSheetId="5">'I-3b - Osvětlení jídelny'!$C$4:$J$36,'I-3b - Osvětlení jídelny'!$C$42:$J$62,'I-3b - Osvětlení jídelny'!$C$68:$K$104</definedName>
    <definedName name="_xlnm.Print_Area" localSheetId="6">'I-4 - Kotelna'!$C$4:$J$36,'I-4 - Kotelna'!$C$42:$J$73,'I-4 - Kotelna'!$C$79:$K$270</definedName>
    <definedName name="_xlnm.Print_Area" localSheetId="7">'II-1 - Stavební část'!$C$4:$J$36,'II-1 - Stavební část'!$C$42:$J$82,'II-1 - Stavební část'!$C$88:$K$467</definedName>
    <definedName name="_xlnm.Print_Area" localSheetId="8">'II-2 - Vzduchotechnika'!$C$4:$J$36,'II-2 - Vzduchotechnika'!$C$42:$J$58,'II-2 - Vzduchotechnika'!$C$64:$K$98</definedName>
    <definedName name="_xlnm.Print_Area" localSheetId="9">'II-3 - Elektroinstalace'!$C$4:$J$36,'II-3 - Elektroinstalace'!$C$42:$J$62,'II-3 - Elektroinstalace'!$C$68:$K$147</definedName>
    <definedName name="_xlnm.Print_Area" localSheetId="10">'II-4 - Zdravotně technick...'!$C$4:$J$36,'II-4 - Zdravotně technick...'!$C$42:$J$67,'II-4 - Zdravotně technick...'!$C$73:$K$232</definedName>
    <definedName name="_xlnm.Print_Area" localSheetId="11">'II-5 - Zařízení - chladíc...'!$C$4:$J$36,'II-5 - Zařízení - chladíc...'!$C$42:$J$57,'II-5 - Zařízení - chladíc...'!$C$63:$K$94</definedName>
    <definedName name="_xlnm.Print_Area" localSheetId="12">'II-6 - Zařízení - ostatní'!$C$4:$J$36,'II-6 - Zařízení - ostatní'!$C$42:$J$58,'II-6 - Zařízení - ostatní'!$C$64:$K$94</definedName>
    <definedName name="_xlnm.Print_Area" localSheetId="13">'II-7 - MaR'!$C$4:$J$36,'II-7 - MaR'!$C$42:$J$65,'II-7 - MaR'!$C$71:$K$125</definedName>
    <definedName name="_xlnm.Print_Area" localSheetId="14">'II-8 - ÚT pro VZT'!$C$4:$J$36,'II-8 - ÚT pro VZT'!$C$42:$J$59,'II-8 - ÚT pro VZT'!$C$65:$K$103</definedName>
    <definedName name="_xlnm.Print_Area" localSheetId="15">'Pokyny pro vyplnění'!$B$2:$K$69,'Pokyny pro vyplnění'!$B$72:$K$116,'Pokyny pro vyplnění'!$B$119:$K$188,'Pokyny pro vyplnění'!$B$196:$K$216</definedName>
    <definedName name="_xlnm.Print_Area" localSheetId="0">'Rekapitulace stavby'!$D$4:$AO$33,'Rekapitulace stavby'!$C$39:$AQ$66</definedName>
    <definedName name="_xlnm.Print_Titles" localSheetId="0">'Rekapitulace stavby'!$49:$49</definedName>
    <definedName name="_xlnm.Print_Titles" localSheetId="1">'0 - VRN'!$81:$81</definedName>
    <definedName name="_xlnm.Print_Titles" localSheetId="2">'I-1 - Stavební část'!$99:$99</definedName>
    <definedName name="_xlnm.Print_Titles" localSheetId="3">'I-2 - Vzduchotechnika'!$86:$86</definedName>
    <definedName name="_xlnm.Print_Titles" localSheetId="4">'I-3a - Elektroinstalace a...'!$86:$86</definedName>
    <definedName name="_xlnm.Print_Titles" localSheetId="5">'I-3b - Osvětlení jídelny'!$80:$80</definedName>
    <definedName name="_xlnm.Print_Titles" localSheetId="6">'I-4 - Kotelna'!$91:$91</definedName>
    <definedName name="_xlnm.Print_Titles" localSheetId="7">'II-1 - Stavební část'!$100:$100</definedName>
    <definedName name="_xlnm.Print_Titles" localSheetId="8">'II-2 - Vzduchotechnika'!$76:$76</definedName>
    <definedName name="_xlnm.Print_Titles" localSheetId="9">'II-3 - Elektroinstalace'!$80:$80</definedName>
    <definedName name="_xlnm.Print_Titles" localSheetId="10">'II-4 - Zdravotně technick...'!$85:$85</definedName>
    <definedName name="_xlnm.Print_Titles" localSheetId="11">'II-5 - Zařízení - chladíc...'!$75:$75</definedName>
    <definedName name="_xlnm.Print_Titles" localSheetId="12">'II-6 - Zařízení - ostatní'!$76:$76</definedName>
    <definedName name="_xlnm.Print_Titles" localSheetId="13">'II-7 - MaR'!$83:$83</definedName>
    <definedName name="_xlnm.Print_Titles" localSheetId="14">'II-8 - ÚT pro VZT'!$77:$77</definedName>
  </definedNames>
  <calcPr calcId="145621"/>
</workbook>
</file>

<file path=xl/sharedStrings.xml><?xml version="1.0" encoding="utf-8"?>
<sst xmlns="http://schemas.openxmlformats.org/spreadsheetml/2006/main" count="21639" uniqueCount="3421">
  <si>
    <t>Export VZ</t>
  </si>
  <si>
    <t>List obsahuje:</t>
  </si>
  <si>
    <t>1) Rekapitulace stavby</t>
  </si>
  <si>
    <t>2) Rekapitulace objektů stavby a soupisů prací</t>
  </si>
  <si>
    <t>3.0</t>
  </si>
  <si>
    <t>ZAMOK</t>
  </si>
  <si>
    <t>False</t>
  </si>
  <si>
    <t>{744d174b-0dac-4a80-a5d1-79b067124496}</t>
  </si>
  <si>
    <t>0,01</t>
  </si>
  <si>
    <t>21</t>
  </si>
  <si>
    <t>15</t>
  </si>
  <si>
    <t>REKAPITULACE STAVBY</t>
  </si>
  <si>
    <t>v ---  níže se nacházejí doplnkové a pomocné údaje k sestavám  --- v</t>
  </si>
  <si>
    <t>Návod na vyplnění</t>
  </si>
  <si>
    <t>0,001</t>
  </si>
  <si>
    <t>Kód:</t>
  </si>
  <si>
    <t>21001_2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</si>
  <si>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</si>
  <si>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</si>
  <si>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kotelny, kuchyně a jídelny Základní škola Komenského č. 17 v Domažlicích</t>
  </si>
  <si>
    <t>KSO:</t>
  </si>
  <si>
    <t/>
  </si>
  <si>
    <t>CC-CZ:</t>
  </si>
  <si>
    <t>Místo:</t>
  </si>
  <si>
    <t xml:space="preserve"> </t>
  </si>
  <si>
    <t>Datum:</t>
  </si>
  <si>
    <t>2. 3. 2021</t>
  </si>
  <si>
    <t>Zadavatel:</t>
  </si>
  <si>
    <t>IČ:</t>
  </si>
  <si>
    <t>Město Domažlice</t>
  </si>
  <si>
    <t>DIČ:</t>
  </si>
  <si>
    <t>Uchazeč:</t>
  </si>
  <si>
    <t>Vyplň údaj</t>
  </si>
  <si>
    <t>Projektant:</t>
  </si>
  <si>
    <t>Mepro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</si>
  <si>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</si>
  <si>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</si>
  <si>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</si>
  <si>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</si>
  <si>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</si>
  <si>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</si>
  <si>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</si>
  <si>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</si>
  <si>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</si>
  <si>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</si>
  <si>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</si>
  <si>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</si>
  <si>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</si>
  <si>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</si>
  <si>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</si>
  <si>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</si>
  <si>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</si>
  <si>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</si>
  <si>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</si>
  <si>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</si>
  <si>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</si>
  <si>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</si>
  <si>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</si>
  <si>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</si>
  <si>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</si>
  <si>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</si>
  <si>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</si>
  <si>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</si>
  <si>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</si>
  <si>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</si>
  <si>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</si>
  <si>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</si>
  <si>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</si>
  <si>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</si>
  <si>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</si>
  <si>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</si>
  <si>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</si>
  <si>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</si>
  <si>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</si>
  <si>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</si>
  <si>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</si>
  <si>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</si>
  <si>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VRN</t>
  </si>
  <si>
    <t>VON</t>
  </si>
  <si>
    <t>1</t>
  </si>
  <si>
    <t>{12ffa053-8b75-4ed2-93ae-663ce851060c}</t>
  </si>
  <si>
    <t>2</t>
  </si>
  <si>
    <t>I-1</t>
  </si>
  <si>
    <t>Stavební část</t>
  </si>
  <si>
    <t>STA</t>
  </si>
  <si>
    <t>{d933d4a3-ce58-41c8-a77b-059ddb0385bb}</t>
  </si>
  <si>
    <t>I-2</t>
  </si>
  <si>
    <t>Vzduchotechnika</t>
  </si>
  <si>
    <t>{855a17ed-d22e-4712-8925-94e7dfc94df4}</t>
  </si>
  <si>
    <t>I-3a</t>
  </si>
  <si>
    <t>Elektroinstalace a MaR</t>
  </si>
  <si>
    <t>{d4eaee6c-1ae9-45b3-a866-8e396fc1ff4e}</t>
  </si>
  <si>
    <t>I-3b</t>
  </si>
  <si>
    <t>Osvětlení jídelny</t>
  </si>
  <si>
    <t>{b0541ea3-c3b4-4d79-a42a-b1248be4be32}</t>
  </si>
  <si>
    <t>I-4</t>
  </si>
  <si>
    <t>Kotelna</t>
  </si>
  <si>
    <t>{60732f44-5ecd-4a18-aa9a-05e68c91f5eb}</t>
  </si>
  <si>
    <t>II-1</t>
  </si>
  <si>
    <t>{f534799c-9a30-41a4-9033-9931e5f6599e}</t>
  </si>
  <si>
    <t>II-2</t>
  </si>
  <si>
    <t>PRO</t>
  </si>
  <si>
    <t>{23c9ff32-d7d1-485c-9f8c-dc5f45b2949a}</t>
  </si>
  <si>
    <t>II-3</t>
  </si>
  <si>
    <t>Elektroinstalace</t>
  </si>
  <si>
    <t>{e3027da9-7ca2-42ad-b53f-0f43f0e92fb0}</t>
  </si>
  <si>
    <t>II-4</t>
  </si>
  <si>
    <t>Zdravotně technické instalace</t>
  </si>
  <si>
    <t>{ba7ac0e4-5313-4397-be71-b57e416c2f1a}</t>
  </si>
  <si>
    <t>II-5</t>
  </si>
  <si>
    <t>Zařízení - chladící technika</t>
  </si>
  <si>
    <t>{f39f9c83-b92a-41d2-8c78-e79057c33b25}</t>
  </si>
  <si>
    <t>II-6</t>
  </si>
  <si>
    <t>Zařízení - ostatní</t>
  </si>
  <si>
    <t>{2cbeaba6-cf5e-46af-bee8-8d5976049a6d}</t>
  </si>
  <si>
    <t>II-7</t>
  </si>
  <si>
    <t>MaR</t>
  </si>
  <si>
    <t>{bc91dfad-7e19-4ac2-a778-6ad87e1fd874}</t>
  </si>
  <si>
    <t>II-8</t>
  </si>
  <si>
    <t>ÚT pro VZT</t>
  </si>
  <si>
    <t>{2f3169ec-8b95-4857-bfe1-1e97d3d62b70}</t>
  </si>
  <si>
    <t>1) Krycí list soupisu</t>
  </si>
  <si>
    <t>2) Rekapitulace</t>
  </si>
  <si>
    <t>3) Soupis prací</t>
  </si>
  <si>
    <t>Zpět na list:</t>
  </si>
  <si>
    <t>Rekapitulace stavby</t>
  </si>
  <si>
    <t>KRYCÍ LIST SOUPISU</t>
  </si>
  <si>
    <t>Objekt:</t>
  </si>
  <si>
    <t>0 - VRN</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</si>
  <si>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</si>
  <si>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</si>
  <si>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</si>
  <si>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</si>
  <si>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</si>
  <si>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</si>
  <si>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</si>
  <si>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</si>
  <si>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VRN5 - Finanční náklady</t>
  </si>
  <si>
    <t xml:space="preserve">    VRN7 - Provozní vlivy</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</si>
  <si>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</si>
  <si>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</si>
  <si>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</si>
  <si>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</si>
  <si>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</si>
  <si>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</si>
  <si>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</si>
  <si>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</si>
  <si>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</si>
  <si>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</si>
  <si>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</si>
  <si>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</si>
  <si>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</si>
  <si>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</si>
  <si>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</si>
  <si>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Vedlejší rozpočtové náklady</t>
  </si>
  <si>
    <t>5</t>
  </si>
  <si>
    <t>ROZPOCET</t>
  </si>
  <si>
    <t>VRN1</t>
  </si>
  <si>
    <t>Průzkumné, geodetické a projektové práce</t>
  </si>
  <si>
    <t>K</t>
  </si>
  <si>
    <t>011002000</t>
  </si>
  <si>
    <t>Hlavní tituly průvodních činností a nákladů průzkumné, geodetické a projektové práce průzkumné práce</t>
  </si>
  <si>
    <t>…</t>
  </si>
  <si>
    <t>CS ÚRS 2017 01</t>
  </si>
  <si>
    <t>1024</t>
  </si>
  <si>
    <t>-333927584</t>
  </si>
  <si>
    <t>P</t>
  </si>
  <si>
    <t>Poznámka k položce:
kontrolní sondy do bouraných konstrukcí apod.</t>
  </si>
  <si>
    <t>VRN3</t>
  </si>
  <si>
    <t>Zařízení staveniště</t>
  </si>
  <si>
    <t>032002000</t>
  </si>
  <si>
    <t>Hlavní tituly průvodních činností a nákladů zařízení staveniště vybavení staveniště</t>
  </si>
  <si>
    <t>1019030353</t>
  </si>
  <si>
    <t>3</t>
  </si>
  <si>
    <t>034002000</t>
  </si>
  <si>
    <t>Hlavní tituly průvodních činností a nákladů zařízení staveniště zabezpečení staveniště</t>
  </si>
  <si>
    <t>2037084485</t>
  </si>
  <si>
    <t>VRN5</t>
  </si>
  <si>
    <t>Finanční náklady</t>
  </si>
  <si>
    <t>4</t>
  </si>
  <si>
    <t>053002000</t>
  </si>
  <si>
    <t>Hlavní tituly průvodních činností a nákladů finanční náklady poplatky</t>
  </si>
  <si>
    <t>-1915106356</t>
  </si>
  <si>
    <t>VRN7</t>
  </si>
  <si>
    <t>Provozní vlivy</t>
  </si>
  <si>
    <t>071002000</t>
  </si>
  <si>
    <t>Hlavní tituly průvodních činností a nákladů provozní vlivy provoz investora, třetích osob</t>
  </si>
  <si>
    <t>-545122444</t>
  </si>
  <si>
    <t>VRN9</t>
  </si>
  <si>
    <t>Ostatní náklady</t>
  </si>
  <si>
    <t>6</t>
  </si>
  <si>
    <t>092203000</t>
  </si>
  <si>
    <t>Ostatní náklady související s provozem náklady na zaškolení</t>
  </si>
  <si>
    <t>798832592</t>
  </si>
  <si>
    <t>I-1 - Stavební část</t>
  </si>
  <si>
    <t>Konkrétní obchodní názvy výrobků v celém soupisu jsou zásadně referenční, je možno dodat libovolný jiný výrobek stejné funkce a srovnatelné kvality.</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</si>
  <si>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</si>
  <si>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</si>
  <si>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</si>
  <si>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</si>
  <si>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</si>
  <si>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</si>
  <si>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94 - Lešení a stavební výtahy</t>
  </si>
  <si>
    <t xml:space="preserve">      96 - Bourání konstrukcí</t>
  </si>
  <si>
    <t xml:space="preserve">      97 - Prorážení otvorů a ostatní bourací práce</t>
  </si>
  <si>
    <t xml:space="preserve">      99 - Přesuny hmot a suti</t>
  </si>
  <si>
    <t>PSV - Práce a dodávky PSV</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</si>
  <si>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</si>
  <si>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</si>
  <si>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</si>
  <si>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</si>
  <si>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</si>
  <si>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</si>
  <si>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</si>
  <si>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</si>
  <si>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</si>
  <si>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</si>
  <si>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</si>
  <si>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</si>
  <si>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HZS - Hodinové zúčtovací sazby</t>
  </si>
  <si>
    <t>HSV</t>
  </si>
  <si>
    <t>Práce a dodávky HSV</t>
  </si>
  <si>
    <t>Zemní práce</t>
  </si>
  <si>
    <t>174101102</t>
  </si>
  <si>
    <t>Zásyp sypaninou z jakékoliv horniny s uložením výkopku ve vrstvách se zhutněním v uzavřených prostorách s urovnáním povrchu zásypu</t>
  </si>
  <si>
    <t>m3</t>
  </si>
  <si>
    <t>-1809801812</t>
  </si>
  <si>
    <t>VV</t>
  </si>
  <si>
    <t>0,7*1*0,65</t>
  </si>
  <si>
    <t>Svislé a kompletní konstrukce</t>
  </si>
  <si>
    <t>312231115</t>
  </si>
  <si>
    <t>Zdivo z cihel pálených výplňové z cihel plných dl. 290 mm P 7 až 15, na maltu ze suché maltové směsi 5MPa</t>
  </si>
  <si>
    <t>1934211296</t>
  </si>
  <si>
    <t>3,6*1,2*0,45</t>
  </si>
  <si>
    <t>317121102</t>
  </si>
  <si>
    <t>Montáž prefabrikovaných překladů pro světlost otvoru přes 1050 do 1800 mm</t>
  </si>
  <si>
    <t>kus</t>
  </si>
  <si>
    <t>-789222780</t>
  </si>
  <si>
    <t>M</t>
  </si>
  <si>
    <t>593219530</t>
  </si>
  <si>
    <t>překlad nenosný pórobetonový pro otvor 1700 mm 200 x 25 x 15 cm</t>
  </si>
  <si>
    <t>8</t>
  </si>
  <si>
    <t>1700659726</t>
  </si>
  <si>
    <t>317944323</t>
  </si>
  <si>
    <t>Válcované nosníky dodatečně osazované do připravených otvorů bez zazdění hlav č. 14 až 22</t>
  </si>
  <si>
    <t>t</t>
  </si>
  <si>
    <t>-1896352385</t>
  </si>
  <si>
    <t>2,1*0,027*4   "I 200 nosný překlad dveří</t>
  </si>
  <si>
    <t>2,1*0,027*2   "I 200 nosný překlad prostupu VZT</t>
  </si>
  <si>
    <t>(1,8+4,5)*0,0111  "I 120 pomocný překlad pro okna</t>
  </si>
  <si>
    <t>Součet</t>
  </si>
  <si>
    <t>342272523</t>
  </si>
  <si>
    <t>Příčky z pórobetonových přesných příčkovek hladkých, objemové hmotnosti 500 kg/m3 na tenké maltové lože, tloušťky příčky 150 mm</t>
  </si>
  <si>
    <t>m2</t>
  </si>
  <si>
    <t>-1282664295</t>
  </si>
  <si>
    <t>27,05*3,25-1,6*2*2</t>
  </si>
  <si>
    <t>Vodorovné konstrukce</t>
  </si>
  <si>
    <t>7</t>
  </si>
  <si>
    <t>460680562</t>
  </si>
  <si>
    <t>Prorážení otvorů a ostatní bourací práce vysekání rýh pro montáž trubek a kabelů v betonových podlahách a mazaninách hloubky do 5 cm a šířky do 5 cm</t>
  </si>
  <si>
    <t>m</t>
  </si>
  <si>
    <t>1740476325</t>
  </si>
  <si>
    <t>460680621</t>
  </si>
  <si>
    <t>Prorážení otvorů a ostatní bourací práce vysekání rýh pro montáž trubek a kabelů v omítce vápenné nebo vápenocementové stropů, šířky rýhy do 3 cm</t>
  </si>
  <si>
    <t>-1987451293</t>
  </si>
  <si>
    <t>Úpravy povrchů, podlahy a osazování výplní</t>
  </si>
  <si>
    <t>9</t>
  </si>
  <si>
    <t>611311131</t>
  </si>
  <si>
    <t>Potažení vnitřních ploch štukem tloušťky do 3 mm vodorovných konstrukcí stropů rovných</t>
  </si>
  <si>
    <t>1937126084</t>
  </si>
  <si>
    <t>55,68  "kotelna</t>
  </si>
  <si>
    <t>425  "jídelna</t>
  </si>
  <si>
    <t>70,63  "výdej</t>
  </si>
  <si>
    <t>10</t>
  </si>
  <si>
    <t>611325412</t>
  </si>
  <si>
    <t>Oprava vápenocementové nebo vápenné omítky vnitřních ploch hladké, tloušťky do 20 mm stropů, v rozsahu opravované plochy přes 10 do 30%</t>
  </si>
  <si>
    <t>41660293</t>
  </si>
  <si>
    <t>"jídelna</t>
  </si>
  <si>
    <t>425</t>
  </si>
  <si>
    <t>"výdej</t>
  </si>
  <si>
    <t>70,63</t>
  </si>
  <si>
    <t>11</t>
  </si>
  <si>
    <t>612142001</t>
  </si>
  <si>
    <t>Potažení vnitřních ploch pletivem v ploše nebo pruzích, na plném podkladu sklovláknitým vtlačením do tmelu stěn</t>
  </si>
  <si>
    <t>1778574034</t>
  </si>
  <si>
    <t>"pomocné překlady oken a výplň kolem VZT nad okny</t>
  </si>
  <si>
    <t>0,1*(1,5+4,2) "nadpraží</t>
  </si>
  <si>
    <t>0,15*(1,5+4,2)+0,3*0,5*2+(0,57+0,43)*0,5 "svislé plochy</t>
  </si>
  <si>
    <t>12</t>
  </si>
  <si>
    <t>612311131</t>
  </si>
  <si>
    <t>Potažení vnitřních ploch štukem tloušťky do 3 mm svislých konstrukcí stěn</t>
  </si>
  <si>
    <t>-395144054</t>
  </si>
  <si>
    <t>"kotelna</t>
  </si>
  <si>
    <t>94,145</t>
  </si>
  <si>
    <t>84,459</t>
  </si>
  <si>
    <t>38,219</t>
  </si>
  <si>
    <t>13</t>
  </si>
  <si>
    <t>612311141</t>
  </si>
  <si>
    <t>Omítka vápenná vnitřních ploch nanášená ručně dvouvrstvá štuková, tloušťky jádrové omítky do 10 mm a tloušťky štuku do 3 mm svislých konstrukcí stěn</t>
  </si>
  <si>
    <t>1386074490</t>
  </si>
  <si>
    <t>"nová příčka</t>
  </si>
  <si>
    <t>(27,05*3,25-1,65*2*2)*2</t>
  </si>
  <si>
    <t>14</t>
  </si>
  <si>
    <t>612325411</t>
  </si>
  <si>
    <t>Oprava vápenocementové nebo vápenné omítky vnitřních ploch hladké, tloušťky do 20 mm stěn, v rozsahu opravované plochy do 10%</t>
  </si>
  <si>
    <t>-622108363</t>
  </si>
  <si>
    <t>33,3*3,1-(1,7*2,05+1,85*2+0,95*2)</t>
  </si>
  <si>
    <t>612325413</t>
  </si>
  <si>
    <t>Oprava vápenocementové nebo vápenné omítky vnitřních ploch hladké, tloušťky do 20 mm stěn, v rozsahu opravované plochy přes 30 do 50%</t>
  </si>
  <si>
    <t>74492865</t>
  </si>
  <si>
    <t>Poznámka k položce:
předpoklad nové omítky 50 % z výměry</t>
  </si>
  <si>
    <t>((0,75+0,7+5,05+0,7+0,95+0,1+2,65)+(0,7+0,7+5,15+0,7+3,55))*(3,25-1,5)</t>
  </si>
  <si>
    <t>((5,85+2,95+3,85)*2+6,4)*(3,25-1,5)</t>
  </si>
  <si>
    <t>-(5,7*0,95*2+4,58*0,95+0,85*0,5*2)</t>
  </si>
  <si>
    <t>4,4*0,1*6+2,2*2</t>
  </si>
  <si>
    <t>((5,7+2,95+3,6+0,25+0,2)*2+5,22+0,38)*(3,25-1,5)</t>
  </si>
  <si>
    <t>16</t>
  </si>
  <si>
    <t>613311131</t>
  </si>
  <si>
    <t>Potažení vnitřních ploch štukem tloušťky do 3 mm svislých konstrukcí pilířů nebo sloupů</t>
  </si>
  <si>
    <t>1914077030</t>
  </si>
  <si>
    <t>((0,8*2+0,4)*6+(0,8*2+0,4*2)*2+0,4*4*6)*(3,25-1,5)</t>
  </si>
  <si>
    <t>17</t>
  </si>
  <si>
    <t>619995001</t>
  </si>
  <si>
    <t>Začištění omítek (s dodáním hmot) kolem oken, dveří, podlah, obkladů apod.</t>
  </si>
  <si>
    <t>-589426293</t>
  </si>
  <si>
    <t>(1,7+2,05*2)*2+(1,76+0,5*2)*2+(3+0,5*2)*2+(1,03+0,5*2)*2+(0,5+0,25*2)*2*2+(0,5+0,15*2)*2</t>
  </si>
  <si>
    <t>18</t>
  </si>
  <si>
    <t>621142012</t>
  </si>
  <si>
    <t>Potažení vnějších ploch pletivem v ploše nebo pruzích, na plném podkladu rabicovým provizorním přichycením podhledů</t>
  </si>
  <si>
    <t>1452965156</t>
  </si>
  <si>
    <t>"obklady ocelových překladů</t>
  </si>
  <si>
    <t>(0,25*2+0,45)*1,7</t>
  </si>
  <si>
    <t>(0,25*2+0,25)*1,76</t>
  </si>
  <si>
    <t>19</t>
  </si>
  <si>
    <t>622142001</t>
  </si>
  <si>
    <t>Potažení vnějších ploch pletivem v ploše nebo pruzích, na plném podkladu sklovláknitým vtlačením do tmelu stěn</t>
  </si>
  <si>
    <t>45845364</t>
  </si>
  <si>
    <t>"překlad dveří a postupu VZT</t>
  </si>
  <si>
    <t>1,7*(0,25+0,1)+1,76*0,25</t>
  </si>
  <si>
    <t>20</t>
  </si>
  <si>
    <t>622143003</t>
  </si>
  <si>
    <t>Montáž omítkových profilů plastových nebo pozinkovaných, upevněných vtlačením do podkladní vrstvy nebo přibitím rohových s tkaninou</t>
  </si>
  <si>
    <t>1744760806</t>
  </si>
  <si>
    <t>590515100.R</t>
  </si>
  <si>
    <t>profil rohový s okapnicí PVC</t>
  </si>
  <si>
    <t>-1018744819</t>
  </si>
  <si>
    <t>5,7*1,2 'Přepočtené koeficientem množství</t>
  </si>
  <si>
    <t>22</t>
  </si>
  <si>
    <t>622143004</t>
  </si>
  <si>
    <t xml:space="preserve">Montáž omítkových profilů plastových nebo pozinkovaných, upevněných vtlačením do podkladní vrstvy nebo přibitím začišťovacích samolepících </t>
  </si>
  <si>
    <t>-1812770692</t>
  </si>
  <si>
    <t>1,5+4,2</t>
  </si>
  <si>
    <t>23</t>
  </si>
  <si>
    <t>590514750</t>
  </si>
  <si>
    <t>profil okenní začišťovací se sklovláknitou armovací tkaninou 6 mm/2,4 m</t>
  </si>
  <si>
    <t>-1898970788</t>
  </si>
  <si>
    <t>24</t>
  </si>
  <si>
    <t>631312141</t>
  </si>
  <si>
    <t>Doplnění dosavadních mazanin prostým betonem s dodáním hmot, bez potěru, plochy jednotlivě rýh v dosavadních mazaninách</t>
  </si>
  <si>
    <t>-1196185429</t>
  </si>
  <si>
    <t>"po šachtě v kotelně</t>
  </si>
  <si>
    <t>0,7*1*0,12</t>
  </si>
  <si>
    <t>"vodovodní potrubí k baru v jídelně</t>
  </si>
  <si>
    <t>15*0,05*0,05</t>
  </si>
  <si>
    <t>25</t>
  </si>
  <si>
    <t>622221021</t>
  </si>
  <si>
    <t>Montáž kontaktního zateplení z desek z minerální vlny s podélnou orientací vláken na vnější stěny, tloušťky desek přes 80 do 120 mm</t>
  </si>
  <si>
    <t>1419812736</t>
  </si>
  <si>
    <t>0,18*(1,5+4,2)+0,3*0,5*2+(0,57+0,43)*0,5</t>
  </si>
  <si>
    <t>26</t>
  </si>
  <si>
    <t>631403530</t>
  </si>
  <si>
    <t>deska izolační minerální kontaktních fasád podélné vlákno λ-0.039 500x1000x100 mm</t>
  </si>
  <si>
    <t>-1986549344</t>
  </si>
  <si>
    <t>1,826*1,2 'Přepočtené koeficientem množství</t>
  </si>
  <si>
    <t>27</t>
  </si>
  <si>
    <t>632451431</t>
  </si>
  <si>
    <t>Doplnění cementového potěru na mazaninách a betonových podkladech (s dodáním hmot), hlazeného dřevěným nebo ocelovým hladítkem, plochy jednotlivě do 1 m2 a tl. přes 20 do 30 mm</t>
  </si>
  <si>
    <t>-1655974045</t>
  </si>
  <si>
    <t>0,7*1</t>
  </si>
  <si>
    <t>28</t>
  </si>
  <si>
    <t>622521011</t>
  </si>
  <si>
    <t>Omítka tenkovrstvá silikátová vnějších ploch probarvená, včetně penetrace podkladu zrnitá, tloušťky 1,5 mm stěn</t>
  </si>
  <si>
    <t>-987674600</t>
  </si>
  <si>
    <t>(0,18+0,1)*(1,5+4,2)+0,3*0,5*2+(0,57+0,43)*0,5</t>
  </si>
  <si>
    <t>29</t>
  </si>
  <si>
    <t>642942221</t>
  </si>
  <si>
    <t>Osazování zárubní nebo rámů kovových dveřních lisovaných nebo z úhelníků bez dveřních křídel, na cementovou maltu, plochy otvoru přes 2,5 do 4,5 m2</t>
  </si>
  <si>
    <t>1427104616</t>
  </si>
  <si>
    <t>30</t>
  </si>
  <si>
    <t>553312090</t>
  </si>
  <si>
    <t>zárubeň ocelová pro běžné zdění hranatý profil s drážko 110 1600 dvoukřídlá</t>
  </si>
  <si>
    <t>1073045459</t>
  </si>
  <si>
    <t>31</t>
  </si>
  <si>
    <t>642942721</t>
  </si>
  <si>
    <t>Osazování zárubní nebo rámů kovových dveřních lisovaných nebo z úhelníků bez dveřních křídel, na montážní pěnu, plochy otvoru přes 2,5 do 4,5 m2</t>
  </si>
  <si>
    <t>-1902314528</t>
  </si>
  <si>
    <t>32</t>
  </si>
  <si>
    <t>553314270</t>
  </si>
  <si>
    <t>zárubeň ocelová pro porobeton s drážkou 150 1600 dvoukřídlá</t>
  </si>
  <si>
    <t>2026785052</t>
  </si>
  <si>
    <t>Ostatní konstrukce a práce, bourání</t>
  </si>
  <si>
    <t>94</t>
  </si>
  <si>
    <t>Lešení a stavební výtahy</t>
  </si>
  <si>
    <t>33</t>
  </si>
  <si>
    <t>941211111</t>
  </si>
  <si>
    <t>Montáž lešení řadového rámového lehkého pracovního s podlahami s provozním zatížením tř. 3 do 200 kg/m2 šířky tř. SW06 přes 0,6 do 0,9 m, výšky do 10 m</t>
  </si>
  <si>
    <t>-1527052148</t>
  </si>
  <si>
    <t>2*3</t>
  </si>
  <si>
    <t>14,5*4</t>
  </si>
  <si>
    <t>34</t>
  </si>
  <si>
    <t>941211211</t>
  </si>
  <si>
    <t>Montáž lešení řadového rámového lehkého pracovního s podlahami s provozním zatížením tř. 3 do 200 kg/m2 Příplatek za první a každý další den použití lešení k ceně -1111 nebo -1112</t>
  </si>
  <si>
    <t>-678551113</t>
  </si>
  <si>
    <t>64*15 'Přepočtené koeficientem množství</t>
  </si>
  <si>
    <t>35</t>
  </si>
  <si>
    <t>941211811</t>
  </si>
  <si>
    <t>Demontáž lešení řadového rámového lehkého pracovního s provozním zatížením tř. 3 do 200 kg/m2 šířky tř. SW06 přes 0,6 do 0,9 m, výšky do 10 m</t>
  </si>
  <si>
    <t>-1350067941</t>
  </si>
  <si>
    <t>36</t>
  </si>
  <si>
    <t>949111812</t>
  </si>
  <si>
    <t>Demontáž lešení lehkého kozového trubkového o výšce lešeňové podlahy přes 1,2 do 1,9 m</t>
  </si>
  <si>
    <t>sada</t>
  </si>
  <si>
    <t>1860881645</t>
  </si>
  <si>
    <t>37</t>
  </si>
  <si>
    <t>949121112</t>
  </si>
  <si>
    <t>Montáž lešení lehkého kozového dílcového o výšce lešeňové podlahy přes 1,2 do 1,9 m</t>
  </si>
  <si>
    <t>842699410</t>
  </si>
  <si>
    <t>38</t>
  </si>
  <si>
    <t>949121212</t>
  </si>
  <si>
    <t>Montáž lešení lehkého kozového dílcového Příplatek za první a každý další den použití lešení k ceně -1112</t>
  </si>
  <si>
    <t>1850093565</t>
  </si>
  <si>
    <t>10*14 'Přepočtené koeficientem množství</t>
  </si>
  <si>
    <t>96</t>
  </si>
  <si>
    <t>Bourání konstrukcí</t>
  </si>
  <si>
    <t>39</t>
  </si>
  <si>
    <t>962031133</t>
  </si>
  <si>
    <t>Bourání příček z cihel, tvárnic nebo příčkovek z cihel pálených, plných nebo dutých na maltu vápennou nebo vápenocementovou, tl. do 150 mm</t>
  </si>
  <si>
    <t>-1361178052</t>
  </si>
  <si>
    <t>"boční stěny VZT kanálů</t>
  </si>
  <si>
    <t>(5,7+2,4+4,3+3,85+5,1)*2*1</t>
  </si>
  <si>
    <t>14,95*2*0,8</t>
  </si>
  <si>
    <t>5,7*2*0,1</t>
  </si>
  <si>
    <t>"podezdívka copilitové stěny a nadezdívka dveří</t>
  </si>
  <si>
    <t>(27,05-1,5*2)*0,4+1,5*0,45*2</t>
  </si>
  <si>
    <t>"strojovna VZT</t>
  </si>
  <si>
    <t>4,4*3,4</t>
  </si>
  <si>
    <t>40</t>
  </si>
  <si>
    <t>962032230</t>
  </si>
  <si>
    <t>Bourání zdiva nadzákladového z cihel nebo tvárnic z cihel pálených nebo vápenopískových, na maltu vápennou nebo vápenocementovou, objemu do 1 m3</t>
  </si>
  <si>
    <t>1606358438</t>
  </si>
  <si>
    <t>0,55*0,45*2,1</t>
  </si>
  <si>
    <t>41</t>
  </si>
  <si>
    <t>962081131</t>
  </si>
  <si>
    <t>Bourání zdiva příček nebo vybourání otvorů ze skleněných tvárnic, tl. do 100 mm</t>
  </si>
  <si>
    <t>412730986</t>
  </si>
  <si>
    <t>(27,05-1,5*2-0,1*9)*1,95</t>
  </si>
  <si>
    <t>42</t>
  </si>
  <si>
    <t>963051110</t>
  </si>
  <si>
    <t>Bourání železobetonových stropů deskových, tl. do 80 mm</t>
  </si>
  <si>
    <t>721675764</t>
  </si>
  <si>
    <t>Poznámka k položce:
dolní část VZT kanálů, neznámé provedení, předpoklad PZD dílce tl. 60 mm</t>
  </si>
  <si>
    <t>(58,89+5,69+4,8)*0,06</t>
  </si>
  <si>
    <t>43</t>
  </si>
  <si>
    <t>964072221</t>
  </si>
  <si>
    <t>Vybourání válcovaných nosníků uložených ve zdivu smíšeném nebo kamenném délky do 4 m, hmotnosti do 20 kg/m</t>
  </si>
  <si>
    <t>602562148</t>
  </si>
  <si>
    <t>Poznámka k položce:
neznámé profily ve VZT kanálech, odhad, ocenit vč. řezání na stavbě
hmotnost oceli není zahrnuta do suti</t>
  </si>
  <si>
    <t>(5,7+2,4+4,3+3,85+5,1+14,95)*2*0,0111</t>
  </si>
  <si>
    <t>((5,85+5,95+3,85)*2+6,4)*0,0111</t>
  </si>
  <si>
    <t>5,7*2*2*0,0111</t>
  </si>
  <si>
    <t>31,05*0,0111</t>
  </si>
  <si>
    <t>44</t>
  </si>
  <si>
    <t>965081213</t>
  </si>
  <si>
    <t>Bourání podlah z dlaždic bez podkladního lože nebo mazaniny, s jakoukoliv výplní spár keramických nebo xylolitových tl. do 10 mm, plochy přes 1 m2</t>
  </si>
  <si>
    <t>-465293093</t>
  </si>
  <si>
    <t>55,68</t>
  </si>
  <si>
    <t>45</t>
  </si>
  <si>
    <t>965081611</t>
  </si>
  <si>
    <t>Odsekání soklíků včetně otlučení podkladní omítky až na zdivo rovných</t>
  </si>
  <si>
    <t>-1395415526</t>
  </si>
  <si>
    <t>33,3-1,15-0,95-1,85</t>
  </si>
  <si>
    <t>(1,1+2,1)*2*2</t>
  </si>
  <si>
    <t>46</t>
  </si>
  <si>
    <t>968072456</t>
  </si>
  <si>
    <t>Vybourání kovových rámů oken s křídly, dveřních zárubní, vrat, stěn, ostění nebo obkladů dveřních zárubní, plochy přes 2 m2</t>
  </si>
  <si>
    <t>1339095918</t>
  </si>
  <si>
    <t>1,15*2+1,5*2*2</t>
  </si>
  <si>
    <t>47</t>
  </si>
  <si>
    <t>968072641</t>
  </si>
  <si>
    <t>Vybourání kovových rámů oken s křídly, dveřních zárubní, vrat, stěn, ostění nebo obkladů stěn jakýchkoliv, kromě výkladních jakékoliv plochy</t>
  </si>
  <si>
    <t>2006171040</t>
  </si>
  <si>
    <t>Poznámka k položce:
ocelové rámy copilitových stěn</t>
  </si>
  <si>
    <t>(27,05-1,5*2)*1,95</t>
  </si>
  <si>
    <t>48</t>
  </si>
  <si>
    <t>968072875</t>
  </si>
  <si>
    <t>Vybourání kovových rámů oken s křídly, dveřních zárubní, vrat, stěn, ostění nebo obkladů rolet svinovacích mřížových, plochy do 2 m2</t>
  </si>
  <si>
    <t>-2066782859</t>
  </si>
  <si>
    <t>0,5*0,5*2</t>
  </si>
  <si>
    <t>49</t>
  </si>
  <si>
    <t>968072876</t>
  </si>
  <si>
    <t>Vybourání kovových rámů oken s křídly, dveřních zárubní, vrat, stěn, ostění nebo obkladů rolet svinovacích mřížových, plochy přes 2 m2</t>
  </si>
  <si>
    <t>-998543899</t>
  </si>
  <si>
    <t>3,6*1,2</t>
  </si>
  <si>
    <t>50</t>
  </si>
  <si>
    <t>968082017</t>
  </si>
  <si>
    <t>Vybourání plastových rámů oken s křídly, dveřních zárubní, vrat rámu oken s křídly zdvojenými, plochy přes 2 do 4 m2</t>
  </si>
  <si>
    <t>929532392</t>
  </si>
  <si>
    <t>1,5*2,1</t>
  </si>
  <si>
    <t>51</t>
  </si>
  <si>
    <t>968082018</t>
  </si>
  <si>
    <t>Vybourání plastových rámů oken s křídly, dveřních zárubní, vrat rámu oken s křídly zdvojenými, plochy přes 4 m2</t>
  </si>
  <si>
    <t>-1413339613</t>
  </si>
  <si>
    <t>4,2*2,1</t>
  </si>
  <si>
    <t>52</t>
  </si>
  <si>
    <t>971033431</t>
  </si>
  <si>
    <t>Vybourání otvorů ve zdivu základovém nebo nadzákladovém z cihel, tvárnic, příčkovek z cihel pálených na maltu vápennou nebo vápenocementovou plochy do 0,25 m2, tl. do 150 mm</t>
  </si>
  <si>
    <t>478010979</t>
  </si>
  <si>
    <t>0,5*0,25*2+0,5*0,15</t>
  </si>
  <si>
    <t>53</t>
  </si>
  <si>
    <t>971033531</t>
  </si>
  <si>
    <t>Vybourání otvorů ve zdivu základovém nebo nadzákladovém z cihel, tvárnic, příčkovek z cihel pálených na maltu vápennou nebo vápenocementovou plochy do 1 m2, tl. do 150 mm</t>
  </si>
  <si>
    <t>574230967</t>
  </si>
  <si>
    <t>1,03*0,5</t>
  </si>
  <si>
    <t>54</t>
  </si>
  <si>
    <t>971033541</t>
  </si>
  <si>
    <t>Vybourání otvorů ve zdivu základovém nebo nadzákladovém z cihel, tvárnic, příčkovek z cihel pálených na maltu vápennou nebo vápenocementovou plochy do 1 m2, tl. do 300 mm</t>
  </si>
  <si>
    <t>-472169572</t>
  </si>
  <si>
    <t>1,76*0,5</t>
  </si>
  <si>
    <t>1,73*0,5</t>
  </si>
  <si>
    <t>0,9*0,5</t>
  </si>
  <si>
    <t>55</t>
  </si>
  <si>
    <t>971033631</t>
  </si>
  <si>
    <t>Vybourání otvorů ve zdivu základovém nebo nadzákladovém z cihel, tvárnic, příčkovek z cihel pálených na maltu vápennou nebo vápenocementovou plochy do 4 m2, tl. do 150 mm</t>
  </si>
  <si>
    <t>1314359323</t>
  </si>
  <si>
    <t>3*0,5</t>
  </si>
  <si>
    <t>97</t>
  </si>
  <si>
    <t>Prorážení otvorů a ostatní bourací práce</t>
  </si>
  <si>
    <t>56</t>
  </si>
  <si>
    <t>963015121</t>
  </si>
  <si>
    <t>Demontáž prefabrikovaných krycích desek kanálů, šachet nebo žump hmotnosti do 0,09 t</t>
  </si>
  <si>
    <t>-750501922</t>
  </si>
  <si>
    <t>57</t>
  </si>
  <si>
    <t>971033641</t>
  </si>
  <si>
    <t>Vybourání otvorů ve zdivu základovém nebo nadzákladovém z cihel, tvárnic, příčkovek z cihel pálených na maltu vápennou nebo vápenocementovou plochy do 4 m2, tl. do 300 mm</t>
  </si>
  <si>
    <t>-144941307</t>
  </si>
  <si>
    <t>58</t>
  </si>
  <si>
    <t>976044311</t>
  </si>
  <si>
    <t>Vybourání betonových nebo železobetonových dvířek, ventilací, obrub, krycích desek obrub zdiva šachet, průřezu přes 0,03 m2</t>
  </si>
  <si>
    <t>2019037253</t>
  </si>
  <si>
    <t>0,1*0,65*(0,7+1)*2</t>
  </si>
  <si>
    <t>59</t>
  </si>
  <si>
    <t>977151113</t>
  </si>
  <si>
    <t>Jádrové vrty diamantovými korunkami do stavebních materiálů (železobetonu, betonu, cihel, obkladů, dlažeb, kamene) průměru přes 40 do 50 mm</t>
  </si>
  <si>
    <t>170149820</t>
  </si>
  <si>
    <t>0,45*2</t>
  </si>
  <si>
    <t>60</t>
  </si>
  <si>
    <t>977151119</t>
  </si>
  <si>
    <t>Jádrové vrty diamantovými korunkami do stavebních materiálů (železobetonu, betonu, cihel, obkladů, dlažeb, kamene) průměru přes 100 do 110 mm</t>
  </si>
  <si>
    <t>-1023612755</t>
  </si>
  <si>
    <t>99</t>
  </si>
  <si>
    <t>Přesuny hmot a suti</t>
  </si>
  <si>
    <t>61</t>
  </si>
  <si>
    <t>997013151</t>
  </si>
  <si>
    <t>Vnitrostaveništní doprava suti a vybouraných hmot vodorovně do 50 m svisle s omezením mechanizace pro budovy a haly výšky do 6 m</t>
  </si>
  <si>
    <t>-11897962</t>
  </si>
  <si>
    <t>62</t>
  </si>
  <si>
    <t>997013501</t>
  </si>
  <si>
    <t>Odvoz suti a vybouraných hmot na skládku nebo meziskládku se složením, na vzdálenost do 1 km</t>
  </si>
  <si>
    <t>636552033</t>
  </si>
  <si>
    <t>63</t>
  </si>
  <si>
    <t>997013509</t>
  </si>
  <si>
    <t>Odvoz suti a vybouraných hmot na skládku nebo meziskládku se složením, na vzdálenost Příplatek k ceně za každý další i započatý 1 km přes 1 km</t>
  </si>
  <si>
    <t>715067954</t>
  </si>
  <si>
    <t>50,733*9 'Přepočtené koeficientem množství</t>
  </si>
  <si>
    <t>64</t>
  </si>
  <si>
    <t>998017001</t>
  </si>
  <si>
    <t>Přesun hmot pro budovy občanské výstavby, bydlení, výrobu a služby s omezením mechanizace vodorovná dopravní vzdálenost do 100 m pro budovy s jakoukoliv nosnou konstrukcí výšky do 6 m</t>
  </si>
  <si>
    <t>-1275280331</t>
  </si>
  <si>
    <t>PSV</t>
  </si>
  <si>
    <t>Práce a dodávky PSV</t>
  </si>
  <si>
    <t>713</t>
  </si>
  <si>
    <t>Izolace tepelné</t>
  </si>
  <si>
    <t>65</t>
  </si>
  <si>
    <t>713131151</t>
  </si>
  <si>
    <t>Montáž tepelné izolace stěn rohožemi, pásy, deskami, dílci, bloky (izolační materiál ve specifikaci) vložením jednovrstvě</t>
  </si>
  <si>
    <t>312553903</t>
  </si>
  <si>
    <t>0,15*(1,5+4,2)+0,3*0,5*2+(0,57+0,43)*0,5</t>
  </si>
  <si>
    <t>66</t>
  </si>
  <si>
    <t>631481540</t>
  </si>
  <si>
    <t>deska izolační minerální pro suchou výstavbu univerzální λ-0.035 600x1200 mm tl. 100 mm</t>
  </si>
  <si>
    <t>-684011151</t>
  </si>
  <si>
    <t>1,655*1,2 'Přepočtené koeficientem množství</t>
  </si>
  <si>
    <t>67</t>
  </si>
  <si>
    <t>713291222</t>
  </si>
  <si>
    <t>Montáž tepelné izolace chlazených a temperovaných místností - doplňky a konstrukční součásti parotěsné zábrany stěn a sloupů fólií</t>
  </si>
  <si>
    <t>-1631079555</t>
  </si>
  <si>
    <t>68</t>
  </si>
  <si>
    <t>283292760</t>
  </si>
  <si>
    <t>folie nehořlavá parotěsná pro interiér (reakce na oheň - třída E) 140 g/m2</t>
  </si>
  <si>
    <t>1127326956</t>
  </si>
  <si>
    <t>1,655*1,25 'Přepočtené koeficientem množství</t>
  </si>
  <si>
    <t>763</t>
  </si>
  <si>
    <t>Konstrukce suché výstavby</t>
  </si>
  <si>
    <t>69</t>
  </si>
  <si>
    <t>763121612</t>
  </si>
  <si>
    <t>Stěna předsazená ze sádrokartonových desek montáž nosné konstrukce z profilů CD a UD</t>
  </si>
  <si>
    <t>835024782</t>
  </si>
  <si>
    <t>70</t>
  </si>
  <si>
    <t>590306240</t>
  </si>
  <si>
    <t>profil pro stropní konstrukce a předsazené stěny UD 27/28/27 mm</t>
  </si>
  <si>
    <t>1527618059</t>
  </si>
  <si>
    <t>71</t>
  </si>
  <si>
    <t>590306260</t>
  </si>
  <si>
    <t>profil pro stropní konstrukce a předsazené stěny CD 27/60/27 mm</t>
  </si>
  <si>
    <t>1561163963</t>
  </si>
  <si>
    <t>130</t>
  </si>
  <si>
    <t>763135611</t>
  </si>
  <si>
    <t>Montáž sádrokartonového podhledu desek děrovaných kazet</t>
  </si>
  <si>
    <t>343249158</t>
  </si>
  <si>
    <t>131</t>
  </si>
  <si>
    <t>590360800</t>
  </si>
  <si>
    <t>panel akustický polozapuštěná hrana viditelný rošt š.15, bílá, 600x600x15mm</t>
  </si>
  <si>
    <t>-973370766</t>
  </si>
  <si>
    <t>427,37*1,05 'Přepočtené koeficientem množství</t>
  </si>
  <si>
    <t>72</t>
  </si>
  <si>
    <t>763164647</t>
  </si>
  <si>
    <t>Obklad ze sádrokartonových desek konstrukcí kovových včetně ochranných úhelníků ve tvaru U rozvinuté šíře přes 0,6 do 1,2 m, opláštěný deskou protipožární impregnovanou H2DF, tl. 2 x 12,5 mm</t>
  </si>
  <si>
    <t>944866477</t>
  </si>
  <si>
    <t>1,7+1,76</t>
  </si>
  <si>
    <t>73</t>
  </si>
  <si>
    <t>763164791</t>
  </si>
  <si>
    <t>Obklad ze sádrokartonových desek montáž obkladu konstrukcí kovových, opláštění jednoduché</t>
  </si>
  <si>
    <t>-370079376</t>
  </si>
  <si>
    <t>(0,15*2+0,15)*(1,5+4,2)+0,3*0,5*2*2+(0,57+0,43)*0,5*2+(0,9+1,6*2+0,5*5)*0,15</t>
  </si>
  <si>
    <t>74</t>
  </si>
  <si>
    <t>595907350</t>
  </si>
  <si>
    <t>deska cementotřísková 125x335 cm tl.0,8 cm - bez povrchové úpravy</t>
  </si>
  <si>
    <t>2133891365</t>
  </si>
  <si>
    <t>5,155*1,15 'Přepočtené koeficientem množství</t>
  </si>
  <si>
    <t>142</t>
  </si>
  <si>
    <t>998763301</t>
  </si>
  <si>
    <t>Přesun hmot pro konstrukce montované z desek sádrokartonových, sádrovláknitých, cementovláknitých nebo cementových stanovený z hmotnosti přesunovaného materiálu vodorovná dopravní vzdálenost do 50 m v objektech výšky do 6 m</t>
  </si>
  <si>
    <t>1736704549</t>
  </si>
  <si>
    <t>143</t>
  </si>
  <si>
    <t>998763381</t>
  </si>
  <si>
    <t>Přesun hmot pro konstrukce montované z desek sádrokartonových, sádrovláknitých, cementovláknitých nebo cementových Příplatek k cenám za přesun prováděný bez použití mechanizace pro jakoukoliv výšku objektu</t>
  </si>
  <si>
    <t>-847620643</t>
  </si>
  <si>
    <t>764</t>
  </si>
  <si>
    <t>Konstrukce klempířské</t>
  </si>
  <si>
    <t>75</t>
  </si>
  <si>
    <t>764002851</t>
  </si>
  <si>
    <t>Demontáž klempířských konstrukcí oplechování parapetů do suti</t>
  </si>
  <si>
    <t>-840601390</t>
  </si>
  <si>
    <t>76</t>
  </si>
  <si>
    <t>764226403</t>
  </si>
  <si>
    <t>Oplechování parapetů z hliníkového plechu rovných mechanicky kotvené, bez rohů rš 250 mm</t>
  </si>
  <si>
    <t>1590137980</t>
  </si>
  <si>
    <t>766</t>
  </si>
  <si>
    <t>Konstrukce truhlářské</t>
  </si>
  <si>
    <t>77</t>
  </si>
  <si>
    <t>766441821</t>
  </si>
  <si>
    <t>Demontáž parapetních desek dřevěných nebo plastových šířky do 300 mm délky přes 1m</t>
  </si>
  <si>
    <t>1526558820</t>
  </si>
  <si>
    <t>78</t>
  </si>
  <si>
    <t>766622135</t>
  </si>
  <si>
    <t>Montáž oken plastových včetně montáže rámu na polyuretanovou pěnu plochy přes 1 m2 otevíravých nebo sklápěcích do celostěnových panelů nebo ocelových rámů, výšky do 1,5 m</t>
  </si>
  <si>
    <t>-1577024562</t>
  </si>
  <si>
    <t>1,5*1,45</t>
  </si>
  <si>
    <t>4,2*1,45</t>
  </si>
  <si>
    <t>79</t>
  </si>
  <si>
    <t>611400290</t>
  </si>
  <si>
    <t>okno plastové dvoukřídlé otvíravé a vyklápěcí 150 x 150 cm</t>
  </si>
  <si>
    <t>-1815636225</t>
  </si>
  <si>
    <t>80</t>
  </si>
  <si>
    <t>611400310</t>
  </si>
  <si>
    <t>okno plastové dvoukřídlé otvíravé a vyklápěcí 210 x 150 cm</t>
  </si>
  <si>
    <t>-1049581573</t>
  </si>
  <si>
    <t>81</t>
  </si>
  <si>
    <t>766629213</t>
  </si>
  <si>
    <t>Montáž oken dřevěných Příplatek k cenám za tepelnou izolaci mezi ostěním a rámem okna při rovném ostění, připojovací spára tl. do 15 mm, fólie</t>
  </si>
  <si>
    <t>468332159</t>
  </si>
  <si>
    <t>1,5+1,45*2</t>
  </si>
  <si>
    <t>4,2+1,45*2</t>
  </si>
  <si>
    <t>82</t>
  </si>
  <si>
    <t>766660012</t>
  </si>
  <si>
    <t>Montáž dveřních křídel dřevěných nebo plastových otevíravých do ocelové zárubně povrchově upravených dvoukřídlových, šířky přes 1450 mm</t>
  </si>
  <si>
    <t>-2053012682</t>
  </si>
  <si>
    <t>83</t>
  </si>
  <si>
    <t>611628170</t>
  </si>
  <si>
    <t>dveře vnitřní hladké foliované dub/buk sklo 1/3, 2/3 2křídlové 165x197 cm</t>
  </si>
  <si>
    <t>-763457788</t>
  </si>
  <si>
    <t>84</t>
  </si>
  <si>
    <t>766694112</t>
  </si>
  <si>
    <t>Montáž ostatních truhlářských konstrukcí parapetních desek dřevěných nebo plastových šířky do 300 mm, délky přes 1000 do 1600 mm</t>
  </si>
  <si>
    <t>-434536558</t>
  </si>
  <si>
    <t>85</t>
  </si>
  <si>
    <t>766694114</t>
  </si>
  <si>
    <t>Montáž ostatních truhlářských konstrukcí parapetních desek dřevěných nebo plastových šířky do 300 mm, délky přes 2600 mm</t>
  </si>
  <si>
    <t>-754693516</t>
  </si>
  <si>
    <t>86</t>
  </si>
  <si>
    <t>611444000</t>
  </si>
  <si>
    <t>parapet plastový vnitřní - komůrkový 18 x 2 x 100 cm</t>
  </si>
  <si>
    <t>1897392517</t>
  </si>
  <si>
    <t>87</t>
  </si>
  <si>
    <t>998766101</t>
  </si>
  <si>
    <t>Přesun hmot pro konstrukce truhlářské stanovený z hmotnosti přesunovaného materiálu vodorovná dopravní vzdálenost do 50 m v objektech výšky do 6 m</t>
  </si>
  <si>
    <t>1485088607</t>
  </si>
  <si>
    <t>88</t>
  </si>
  <si>
    <t>998766181</t>
  </si>
  <si>
    <t>Přesun hmot pro konstrukce truhlářské stanovený z hmotnosti přesunovaného materiálu Příplatek k ceně za přesun prováděný bez použití mechanizace pro jakoukoliv výšku objektu</t>
  </si>
  <si>
    <t>-914709414</t>
  </si>
  <si>
    <t>767</t>
  </si>
  <si>
    <t>Konstrukce zámečnické</t>
  </si>
  <si>
    <t>89</t>
  </si>
  <si>
    <t>767649191</t>
  </si>
  <si>
    <t>Montáž dveří ocelových doplňků dveří samozavírače hydraulického</t>
  </si>
  <si>
    <t>224870918</t>
  </si>
  <si>
    <t>Poznámka k položce:
dodávka s dveřmi D1</t>
  </si>
  <si>
    <t>132</t>
  </si>
  <si>
    <t>549172R01</t>
  </si>
  <si>
    <t>samozavírač dveří hydraulický pro požární dveře EW 30 DP3-C</t>
  </si>
  <si>
    <t>-2020500649</t>
  </si>
  <si>
    <t>133</t>
  </si>
  <si>
    <t>549172R02</t>
  </si>
  <si>
    <t>koordinátor zavírání pro požární dveře EW 30 DP3-C</t>
  </si>
  <si>
    <t>-504353530</t>
  </si>
  <si>
    <t>90</t>
  </si>
  <si>
    <t>766660252</t>
  </si>
  <si>
    <t>Montáž dveřních křídel dřevěných nebo plastových kývavých do zazděné rámové zárubně povrchově upravených dvoukřídlových, šířky přes 1450 mm</t>
  </si>
  <si>
    <t>1339051875</t>
  </si>
  <si>
    <t>91</t>
  </si>
  <si>
    <t>553411600.R</t>
  </si>
  <si>
    <t>dveře ocelové exteriérové zateplené  dvoukřídlé 145 x 197 cm, požární klasifikace EW 30 DP3-C</t>
  </si>
  <si>
    <t>-2059181224</t>
  </si>
  <si>
    <t>92</t>
  </si>
  <si>
    <t>998767101</t>
  </si>
  <si>
    <t>Přesun hmot pro zámečnické konstrukce stanovený z hmotnosti přesunovaného materiálu vodorovná dopravní vzdálenost do 50 m v objektech výšky do 6 m</t>
  </si>
  <si>
    <t>2082653693</t>
  </si>
  <si>
    <t>93</t>
  </si>
  <si>
    <t>998767181</t>
  </si>
  <si>
    <t>Přesun hmot pro zámečnické konstrukce stanovený z hmotnosti přesunovaného materiálu Příplatek k cenám za přesun prováděný bez použití mechanizace pro jakoukoliv výšku objektu</t>
  </si>
  <si>
    <t>653679626</t>
  </si>
  <si>
    <t>771</t>
  </si>
  <si>
    <t>Podlahy z dlaždic</t>
  </si>
  <si>
    <t>771473141</t>
  </si>
  <si>
    <t>Montáž soklíků z dlaždic keramických lepených standardním lepidlem s požlábkem výšky do 90 mm</t>
  </si>
  <si>
    <t>-2087881516</t>
  </si>
  <si>
    <t>95</t>
  </si>
  <si>
    <t>597614170</t>
  </si>
  <si>
    <t>dlaždice keramické slinuté neglazované mrazuvzdorné 19,8 x 9,0 x 0,9 cm</t>
  </si>
  <si>
    <t>498970246</t>
  </si>
  <si>
    <t>42,15/0,2</t>
  </si>
  <si>
    <t>210,75*1,1 'Přepočtené koeficientem množství</t>
  </si>
  <si>
    <t>771573116</t>
  </si>
  <si>
    <t>Montáž podlah z dlaždic keramických lepených standardním lepidlem režných nebo glazovaných hladkých přes 22 do 25 ks/ m2</t>
  </si>
  <si>
    <t>-67551666</t>
  </si>
  <si>
    <t>597614310</t>
  </si>
  <si>
    <t>dlaždice keramické slinuté neglazované mrazuvzdorné 19,8 x 19,8 x 0,9 cm</t>
  </si>
  <si>
    <t>391920111</t>
  </si>
  <si>
    <t>55,68*1,1 'Přepočtené koeficientem množství</t>
  </si>
  <si>
    <t>98</t>
  </si>
  <si>
    <t>998771101</t>
  </si>
  <si>
    <t>Přesun hmot pro podlahy z dlaždic stanovený z hmotnosti přesunovaného materiálu vodorovná dopravní vzdálenost do 50 m v objektech výšky do 6 m</t>
  </si>
  <si>
    <t>806765039</t>
  </si>
  <si>
    <t>998771181</t>
  </si>
  <si>
    <t>Přesun hmot pro podlahy z dlaždic stanovený z hmotnosti přesunovaného materiálu Příplatek k ceně za přesun prováděný bez použití mechanizace pro jakoukoliv výšku objektu</t>
  </si>
  <si>
    <t>1693893157</t>
  </si>
  <si>
    <t>776</t>
  </si>
  <si>
    <t>Podlahy povlakové</t>
  </si>
  <si>
    <t>100</t>
  </si>
  <si>
    <t>776111116</t>
  </si>
  <si>
    <t>Příprava podkladu broušení podlah stávajícího podkladu pro odstranění lepidla (po starých krytinách)</t>
  </si>
  <si>
    <t>1629143671</t>
  </si>
  <si>
    <t>101</t>
  </si>
  <si>
    <t>776141121</t>
  </si>
  <si>
    <t>Příprava podkladu vyrovnání samonivelační stěrkou podlah min.pevnosti 30 MPa, tloušťky do 3 mm</t>
  </si>
  <si>
    <t>335111300</t>
  </si>
  <si>
    <t>102</t>
  </si>
  <si>
    <t>776201813</t>
  </si>
  <si>
    <t>Demontáž povlakových podlahovin lepených z velkých ploch strojně</t>
  </si>
  <si>
    <t>1020952942</t>
  </si>
  <si>
    <t>103</t>
  </si>
  <si>
    <t>776410811</t>
  </si>
  <si>
    <t>Demontáž soklíků nebo lišt pryžových nebo plastových</t>
  </si>
  <si>
    <t>2102179854</t>
  </si>
  <si>
    <t>126,16-0,85*2-1,5*2</t>
  </si>
  <si>
    <t>104</t>
  </si>
  <si>
    <t>776421111</t>
  </si>
  <si>
    <t>Montáž lišt obvodových lepených</t>
  </si>
  <si>
    <t>-879832475</t>
  </si>
  <si>
    <t>126,16-0,85*2-1,65*2</t>
  </si>
  <si>
    <t>105</t>
  </si>
  <si>
    <t>697512R01</t>
  </si>
  <si>
    <t>lišta ukončovací 4x0,8 cm PVC</t>
  </si>
  <si>
    <t>1800992341</t>
  </si>
  <si>
    <t>121,16*1,05 'Přepočtené koeficientem množství</t>
  </si>
  <si>
    <t>106</t>
  </si>
  <si>
    <t>697512R02</t>
  </si>
  <si>
    <t>lišta ke zformování rohu (fabionu) 3,8x3,8 cm PVC</t>
  </si>
  <si>
    <t>167101772</t>
  </si>
  <si>
    <t>121,16*1,02 'Přepočtené koeficientem množství</t>
  </si>
  <si>
    <t>107</t>
  </si>
  <si>
    <t>776251111</t>
  </si>
  <si>
    <t>Montáž podlahovin z přírodního linolea (marmolea) lepením standardním lepidlem z pásů standardních</t>
  </si>
  <si>
    <t>-543419177</t>
  </si>
  <si>
    <t>108</t>
  </si>
  <si>
    <t>776551111</t>
  </si>
  <si>
    <t>Montáž podlahovin z přírodního linolea (marmolea) na stěnu lepením pásů, výšky do 2 m</t>
  </si>
  <si>
    <t>1056487758</t>
  </si>
  <si>
    <t>"vytažení na stěnu</t>
  </si>
  <si>
    <t>(126,16-0,85*2-1,65*2)*0,07</t>
  </si>
  <si>
    <t>109</t>
  </si>
  <si>
    <t>284110690</t>
  </si>
  <si>
    <t>linoleum přírodní ze 100% dřevité moučky, tl. 2,50 mm, zátěž 34/43, R9, Cfl S1</t>
  </si>
  <si>
    <t>-738110772</t>
  </si>
  <si>
    <t>425+8,481</t>
  </si>
  <si>
    <t>433,481*1,1 'Přepočtené koeficientem množství</t>
  </si>
  <si>
    <t>110</t>
  </si>
  <si>
    <t>776991822.R</t>
  </si>
  <si>
    <t>Ostatní práce odstranění lepidla ručně ze stěn</t>
  </si>
  <si>
    <t>-1651186211</t>
  </si>
  <si>
    <t>111</t>
  </si>
  <si>
    <t>998776101</t>
  </si>
  <si>
    <t>Přesun hmot pro podlahy povlakové stanovený z hmotnosti přesunovaného materiálu vodorovná dopravní vzdálenost do 50 m v objektech výšky do 6 m</t>
  </si>
  <si>
    <t>-749945754</t>
  </si>
  <si>
    <t>112</t>
  </si>
  <si>
    <t>998776181</t>
  </si>
  <si>
    <t>Přesun hmot pro podlahy povlakové stanovený z hmotnosti přesunovaného materiálu Příplatek k cenám za přesun prováděný bez použití mechanizace pro jakoukoliv výšku objektu</t>
  </si>
  <si>
    <t>640747260</t>
  </si>
  <si>
    <t>777</t>
  </si>
  <si>
    <t>Podlahy lité</t>
  </si>
  <si>
    <t>134</t>
  </si>
  <si>
    <t>777511123</t>
  </si>
  <si>
    <t>Krycí stěrka průmyslová epoxidová, tloušťky přes 1 do 2 mm</t>
  </si>
  <si>
    <t>1594185889</t>
  </si>
  <si>
    <t>4,4*7,2  "strojovna VZT</t>
  </si>
  <si>
    <t>781</t>
  </si>
  <si>
    <t>Dokončovací práce - obklady</t>
  </si>
  <si>
    <t>135</t>
  </si>
  <si>
    <t>781473112</t>
  </si>
  <si>
    <t>Montáž obkladů vnitřních stěn z dlaždic keramických lepených standardním lepidlem režných nebo glazovaných hladkých do 12 ks/m2</t>
  </si>
  <si>
    <t>-96858490</t>
  </si>
  <si>
    <t>24  "doplnění obkladů v m. č. 1.11 do rovně odsávacího stropu</t>
  </si>
  <si>
    <t>136</t>
  </si>
  <si>
    <t>59761R01</t>
  </si>
  <si>
    <t>obkládačky keramické I. j. - provedení dle stávajících obkladů a dostupného sortimentu</t>
  </si>
  <si>
    <t>2114591555</t>
  </si>
  <si>
    <t>24*1,1 'Přepočtené koeficientem množství</t>
  </si>
  <si>
    <t>137</t>
  </si>
  <si>
    <t>781479191</t>
  </si>
  <si>
    <t>Montáž obkladů vnitřních stěn z dlaždic keramických Příplatek k cenám za plochu do 10 m2 jednotlivě</t>
  </si>
  <si>
    <t>1928619726</t>
  </si>
  <si>
    <t>783</t>
  </si>
  <si>
    <t>Dokončovací práce - nátěry</t>
  </si>
  <si>
    <t>113</t>
  </si>
  <si>
    <t>783101401</t>
  </si>
  <si>
    <t>Příprava podkladu truhlářských konstrukcí před provedením nátěru broušení smirkovým papírem nebo plátnem ometení</t>
  </si>
  <si>
    <t>132706758</t>
  </si>
  <si>
    <t>114</t>
  </si>
  <si>
    <t>783106801</t>
  </si>
  <si>
    <t>Odstranění nátěrů z truhlářských konstrukcí obroušením</t>
  </si>
  <si>
    <t>-1933084716</t>
  </si>
  <si>
    <t>"dřevěný obklad cca 80 % obložených ploch (prkna s mezerami)</t>
  </si>
  <si>
    <t>((0,8*2+0,4)*6+(0,8*2+0,4*2)*2+0,4*4*6+(0,75+0,7+5,05+0,7+0,95+0,1+2,65)+(0,7+0,7+5,15+0,7+3,55))*1,5*0,8</t>
  </si>
  <si>
    <t>115</t>
  </si>
  <si>
    <t>783118211</t>
  </si>
  <si>
    <t>Lakovací nátěr truhlářských konstrukcí dvojnásobný s mezibroušením syntetický</t>
  </si>
  <si>
    <t>1019041404</t>
  </si>
  <si>
    <t>116</t>
  </si>
  <si>
    <t>783122101</t>
  </si>
  <si>
    <t>Tmelení truhlářských konstrukcí lokální, včetně přebroušení tmelených míst rozsahu do 10% plochy, tmelem disperzním akrylátovým nebo latexovým</t>
  </si>
  <si>
    <t>-1858901720</t>
  </si>
  <si>
    <t>117</t>
  </si>
  <si>
    <t>783306807</t>
  </si>
  <si>
    <t>Odstranění nátěrů ze zámečnických konstrukcí odstraňovačem nátěrů s obroušením</t>
  </si>
  <si>
    <t>755213515</t>
  </si>
  <si>
    <t>((5,35+0,9*2)*0,126+0,9*8*0,101)*2</t>
  </si>
  <si>
    <t>118</t>
  </si>
  <si>
    <t>783347101</t>
  </si>
  <si>
    <t>Krycí nátěr (email) zámečnických konstrukcí jednonásobný syntetický polyuretanový</t>
  </si>
  <si>
    <t>-437657967</t>
  </si>
  <si>
    <t>3,256  "zábradlí</t>
  </si>
  <si>
    <t>0,3*(1,6+1,97*2)*2  "zárubně</t>
  </si>
  <si>
    <t>784</t>
  </si>
  <si>
    <t>Dokončovací práce - malby a tapety</t>
  </si>
  <si>
    <t>119</t>
  </si>
  <si>
    <t>784121001</t>
  </si>
  <si>
    <t>Oškrabání malby v místnostech výšky do 3,80 m</t>
  </si>
  <si>
    <t>-1802599592</t>
  </si>
  <si>
    <t>94,145+55,68</t>
  </si>
  <si>
    <t>46,2</t>
  </si>
  <si>
    <t>((5,85+2,95+3,85)*2+6,4)*(2,45-1,5)</t>
  </si>
  <si>
    <t>70,63-(4,8+5,69)</t>
  </si>
  <si>
    <t>((5,7+2,95+3,6+0,25+0,2)*2+5,22+0,38)*(2,45-1,5)</t>
  </si>
  <si>
    <t>"stropy 1.08-1.14</t>
  </si>
  <si>
    <t>12,74+29,51+19,81+104,18+20,79+41,38+22,40</t>
  </si>
  <si>
    <t>120</t>
  </si>
  <si>
    <t>784171111</t>
  </si>
  <si>
    <t>Zakrytí nemalovaných ploch (materiál ve specifikaci) včetně pozdějšího odkrytí svislých ploch např. stěn, oken, dveří v místnostech výšky do 3,80</t>
  </si>
  <si>
    <t>1448535409</t>
  </si>
  <si>
    <t>73,92  "okna</t>
  </si>
  <si>
    <t>5,7*1,35*4+4,58*1,35*2  "rolety</t>
  </si>
  <si>
    <t>0,8*1,97*4+1,6*1,97*4  "dveře</t>
  </si>
  <si>
    <t>72,15  "dřevěné obklady</t>
  </si>
  <si>
    <t>140</t>
  </si>
  <si>
    <t>581248420</t>
  </si>
  <si>
    <t>fólie pro malířské potřeby zakrývací,  7µ,  4 x 5 m</t>
  </si>
  <si>
    <t>-375044684</t>
  </si>
  <si>
    <t>208,128*1,05 'Přepočtené koeficientem množství</t>
  </si>
  <si>
    <t>121</t>
  </si>
  <si>
    <t>784171121</t>
  </si>
  <si>
    <t>Zakrytí nemalovaných ploch (materiál ve specifikaci) včetně pozdějšího odkrytí konstrukcí nebo samostatných prvků např. schodišť, nábytku, radiátorů, zábradlí v místnostech výšky do 3,80</t>
  </si>
  <si>
    <t>1649616562</t>
  </si>
  <si>
    <t>141</t>
  </si>
  <si>
    <t>581248440</t>
  </si>
  <si>
    <t>fólie pro malířské potřeby zakrývací,  25µ,  4 x 5 m</t>
  </si>
  <si>
    <t>1162540009</t>
  </si>
  <si>
    <t>280*1,05 'Přepočtené koeficientem množství</t>
  </si>
  <si>
    <t>138</t>
  </si>
  <si>
    <t>784181121</t>
  </si>
  <si>
    <t>Penetrace podkladu jednonásobná hloubková v místnostech výšky do 3,80 m</t>
  </si>
  <si>
    <t>826140773</t>
  </si>
  <si>
    <t>139</t>
  </si>
  <si>
    <t>784211101.R</t>
  </si>
  <si>
    <t>Malby z malířských směsí otěruvzdorných za mokra dvojnásobné, bílé za mokra otěruvzdorné výborně, atestované pro použití v potravinářských provozech, v místnostech výšky do 3,80 m</t>
  </si>
  <si>
    <t>-234885230</t>
  </si>
  <si>
    <t>122</t>
  </si>
  <si>
    <t>784211111</t>
  </si>
  <si>
    <t>Malby z malířských směsí otěruvzdorných za mokra dvojnásobné, bílé za mokra otěruvzdorné velmi dobře v místnostech výšky do 3,80 m</t>
  </si>
  <si>
    <t>646212566</t>
  </si>
  <si>
    <t>94,145+55,68  "kotelna</t>
  </si>
  <si>
    <t>46,2+84,459  "jídelna stávající zdivo</t>
  </si>
  <si>
    <t>162,625  "nová příčka</t>
  </si>
  <si>
    <t>2,225  "pomocné překlady oken a výplň kolem VZT nad okny</t>
  </si>
  <si>
    <t>38,219+70,63  "výdej</t>
  </si>
  <si>
    <t>34,78*0,5  "lokální začištění kolem otvorů</t>
  </si>
  <si>
    <t>789</t>
  </si>
  <si>
    <t>Povrchové úpravy ocelových konstrukcí a technologických zařízení</t>
  </si>
  <si>
    <t>123</t>
  </si>
  <si>
    <t>789123240</t>
  </si>
  <si>
    <t>Úpravy povrchů pod nátěry ocelových konstrukcí třídy III očištění odmaštěním</t>
  </si>
  <si>
    <t>-1462896017</t>
  </si>
  <si>
    <t>0,07*39,46</t>
  </si>
  <si>
    <t>124</t>
  </si>
  <si>
    <t>789124240</t>
  </si>
  <si>
    <t>Úpravy povrchů pod nátěry ocelových konstrukcí třídy IV očištění odmaštěním</t>
  </si>
  <si>
    <t>-798083201</t>
  </si>
  <si>
    <t>0,397*27,06</t>
  </si>
  <si>
    <t>125</t>
  </si>
  <si>
    <t>789327210</t>
  </si>
  <si>
    <t>Nátěr ocelových konstrukcí třídy III dvousložkový epoxidový základní, tloušťky do 40 μm</t>
  </si>
  <si>
    <t>2090505191</t>
  </si>
  <si>
    <t>126</t>
  </si>
  <si>
    <t>789327220</t>
  </si>
  <si>
    <t>Nátěr ocelových konstrukcí třídy III dvousložkový epoxidový krycí (vrchní), tloušťky do 40 μm</t>
  </si>
  <si>
    <t>-1361735679</t>
  </si>
  <si>
    <t>127</t>
  </si>
  <si>
    <t>789328210</t>
  </si>
  <si>
    <t>Nátěr ocelových konstrukcí třídy IV dvousložkový epoxidový základní, tloušťky do 40 μm</t>
  </si>
  <si>
    <t>-689482109</t>
  </si>
  <si>
    <t>128</t>
  </si>
  <si>
    <t>789328220</t>
  </si>
  <si>
    <t>Nátěr ocelových konstrukcí třídy IV dvousložkový epoxidový krycí (vrchní), tloušťky do 40 μm</t>
  </si>
  <si>
    <t>403139737</t>
  </si>
  <si>
    <t>HZS</t>
  </si>
  <si>
    <t>Hodinové zúčtovací sazby</t>
  </si>
  <si>
    <t>129</t>
  </si>
  <si>
    <t>HZS1291</t>
  </si>
  <si>
    <t>Hodinové zúčtovací sazby profesí HSV zemní a pomocné práce pomocný stavební dělník</t>
  </si>
  <si>
    <t>hod</t>
  </si>
  <si>
    <t>512</t>
  </si>
  <si>
    <t>-2104722343</t>
  </si>
  <si>
    <t>Poznámka k položce:
demontáž a opětovná montáž drobných prvků během malování, lokální drobné opravy tmelením, sádrováním apod.</t>
  </si>
  <si>
    <t>I-2 - Vzduchotechnika</t>
  </si>
  <si>
    <t>Pokud není uvedeno jinak, obsahují všechny položky dodávku a montáž zařízení vč. - veškerých přípomocí, pomocných a instalačních materiálů nutných k montáži zařízení a vše je zahrnuto / v jednotkových cenách. Montážní, spojovací, těsnící, závěsový materiál vč. pomocných konstrukcí pod - zařízení, materiálu pro  eliminaci přenosu vibrací do stavebních konstrukcí od všech zařízení, / rýhovaná vícevrstvá pryž, izolátory chvění atp. musí být zahrnuty v jednotkových cenách. Veškeré výměry potrubí a izolací jsou uvedeny bez prořezů a ztratného. Tyto - skutečnosti musí být zahrnuty v jednotkových cenách. Veškerá zařízení uvedená níže jsou specifikována technickými parametry uvedenými - podrobně v projektové dokumentaci. Pokud je v ní uveden odkaz na referenční výrobek, jedná se pouze / o technický a kvalitativní standard výrobku, který je plně nahraditelný výrobkem s odpovídajícími - parametry. Podkladem pro ocenění, stavbu, technické řešení jednotlivých konstrukcí a - objednávání materiálu je projektová dokumentace jako celek, přičemž technické řešení jednotlivých / zařízení a konstrukcí je třeba ocenit a realizovat právě podle projektové dokumentace jako celku. Pokud to není uvedeno jinak, obsahují všechny položky veškeré zkoušky, potřebná - měření, inspekce, uvedení zařízení do provozu, zaškolení obsluhy a revize, zpracování veškeré / dílenské dokumentace, provozních předpisů, manuálů a zpracování projektu skutečného provedení stavby - a vše je zahrnuto v jednotkových cenách. Konkrétní obchodní názvy výrobků v celém soupisu jsou zásadně referenční, je možno dodat libovolný jiný výrobek stejné funkce a srovnatelné kvality.</t>
  </si>
  <si>
    <t>D3 - A.1.4.1.01: Zařízení VZT</t>
  </si>
  <si>
    <t xml:space="preserve">    D4 - A.1.4.1.1.01: Zařízení AHU1 – Větrání kuchyně a jídelny</t>
  </si>
  <si>
    <t xml:space="preserve">    D5 - A.1.4.1.1.02: Zařízení EF1.1 - Odvětrání sociálního zařízení</t>
  </si>
  <si>
    <t xml:space="preserve">    D6 - A.1.4.1.1.03: Zařízení EF1.2 - Odvod vzduchu z místnosti Várnic</t>
  </si>
  <si>
    <t>D7 - A.1.4.1.02: Zařízení Chlazení</t>
  </si>
  <si>
    <t xml:space="preserve">    D8 - A.1.4.1.2.01: Zařízení CH1.1 - chlazení el. rozvodny</t>
  </si>
  <si>
    <t xml:space="preserve">    D9 - A.1.4.1.2.02: Zařízení CH1.2 - Zdroj chladu pro AHU 1</t>
  </si>
  <si>
    <t>D10 - A.1.4.1.98: Ostatní</t>
  </si>
  <si>
    <t xml:space="preserve">    D11 - A.1.4.1.98.01: Ostatní</t>
  </si>
  <si>
    <t>D12 - A.1.4.1.99: Bourací práce</t>
  </si>
  <si>
    <t xml:space="preserve">    D13 - A.1.4.1.99.01: Demonáž stávajících zařízení</t>
  </si>
  <si>
    <t>D3</t>
  </si>
  <si>
    <t>A.1.4.1.01: Zařízení VZT</t>
  </si>
  <si>
    <t>D4</t>
  </si>
  <si>
    <t>A.1.4.1.1.01: Zařízení AHU1 – Větrání kuchyně a jídelny</t>
  </si>
  <si>
    <t>VZT_001</t>
  </si>
  <si>
    <t>Vzduchotechnická jednotka pro přívod a odvod vzduchu - venkovní provedení, vč. MaR,, Přívod: klapka, - filtr EU7, deskový rekuperační výměník, vodní ohřívač, přímý chladič, ventilátor,, Odvod: Tukový / filtr EU2, filtr EU5, ventilátor, klapka,, Vp = 25050 m3/h, Pext = 320 Pa, , Vo = 25025 m3/h, Pext = - 340 Pa, , vč. Pružných vložek na sání a výtlaku z jednotky, , vč. regulačního uzlu pro připojení topné vody DN32 - integrováno uvnitř jednotky,, vč. MaR.</t>
  </si>
  <si>
    <t>soubor</t>
  </si>
  <si>
    <t>vlastní</t>
  </si>
  <si>
    <t>VZT_002</t>
  </si>
  <si>
    <t>Větrací strop - přívod a odvod vzduchu z varny,, Složeno z aktivních kazet pro přívod a odvod vzduchu - a z plochých kazet vč. osvětlení,, Aktivní kazeta pro odtah a přívod vzduchu, Neaktivní kazeta (485 x / 500 mm), Aktivní kazeta pro sp. odlučovač, Neaktivní kazeta pro sp. odlučovač (485 x 250 mm), Neaktivní - kazeta pro sp. odlučovač (485 x 125 mm)</t>
  </si>
  <si>
    <t>VZT_003</t>
  </si>
  <si>
    <t>A-profil, hliník, L = 6,10 m</t>
  </si>
  <si>
    <t>VZT_004</t>
  </si>
  <si>
    <t>B-profil, hliník, L = 6,00 m</t>
  </si>
  <si>
    <t>VZT_005</t>
  </si>
  <si>
    <t>C-profil, hliník, L = 6,05 m</t>
  </si>
  <si>
    <t>VZT_006</t>
  </si>
  <si>
    <t>D-profil, 50 mm</t>
  </si>
  <si>
    <t>VZT_007</t>
  </si>
  <si>
    <t>D-profil, 200 mm</t>
  </si>
  <si>
    <t>VZT_008</t>
  </si>
  <si>
    <t>Okrajový úhelník, hliník, L = 6,00 m</t>
  </si>
  <si>
    <t>VZT_009</t>
  </si>
  <si>
    <t>Úhel ke spojení D a B-profilů</t>
  </si>
  <si>
    <t>VZT_010</t>
  </si>
  <si>
    <t>Úhel ke spojení A a B-profilů</t>
  </si>
  <si>
    <t>VZT_011</t>
  </si>
  <si>
    <t>Speciální odlučovač, oboustranný L = 2,50 m</t>
  </si>
  <si>
    <t>VZT_012</t>
  </si>
  <si>
    <t>Závěsné pero</t>
  </si>
  <si>
    <t>ks</t>
  </si>
  <si>
    <t>VZT_013</t>
  </si>
  <si>
    <t>Závěsný drát, L = 2000 mm</t>
  </si>
  <si>
    <t>VZT_014</t>
  </si>
  <si>
    <t>Světelná LED kazeta s ventilem pro přívod vzduchu L = 2000 mm</t>
  </si>
  <si>
    <t>VZT_015</t>
  </si>
  <si>
    <t>LED zářivka</t>
  </si>
  <si>
    <t>VZT_016</t>
  </si>
  <si>
    <t>Talířový ventil</t>
  </si>
  <si>
    <t>VZT_017</t>
  </si>
  <si>
    <t>Makrolon</t>
  </si>
  <si>
    <t>VZT_018</t>
  </si>
  <si>
    <t>Malá kulisa na vzduchotěsnou přeprážku</t>
  </si>
  <si>
    <t>VZT_019</t>
  </si>
  <si>
    <t>Poloviční kulisa na vzduchotěsnou přepážku</t>
  </si>
  <si>
    <t>VZT_020</t>
  </si>
  <si>
    <t>Malá kulisa s drážkou</t>
  </si>
  <si>
    <t>VZT_021</t>
  </si>
  <si>
    <t>Hliníkový plech na přepážky (2000 x 1000 x 0,8 mm)</t>
  </si>
  <si>
    <t>VZT_022</t>
  </si>
  <si>
    <t>Chromniklový plech na okraje (2000 x 1000 x 0,8 mm)</t>
  </si>
  <si>
    <t>VZT_023</t>
  </si>
  <si>
    <t>SA1.1. Tlumič hluku kulisový do potrubí - kulisy 200mm - délka 1m, vel. 1800x1800</t>
  </si>
  <si>
    <t>kpl</t>
  </si>
  <si>
    <t>VZT_024</t>
  </si>
  <si>
    <t>SA1.2. Tlumič hluku kulisový do potrubí - kulisy 200mm - délka 1m, vel. 1250x1800</t>
  </si>
  <si>
    <t>VZT_025</t>
  </si>
  <si>
    <t>SG1.2. Přívodní vyúst komfortní s regulací R1, vel. 525x75 do hranatého potrubí</t>
  </si>
  <si>
    <t>VZT_026</t>
  </si>
  <si>
    <t>EG1.1. Odvodní vyúst komfortní s regulací R1, vel. 250x125 do hranatého potrubí</t>
  </si>
  <si>
    <t>VZT_027</t>
  </si>
  <si>
    <t>Regulátor konstatního průtoku vzduchu VAC, 315x160</t>
  </si>
  <si>
    <t>VZT_028</t>
  </si>
  <si>
    <t>Regulátor konstatního průtoku vzduchu VAC, 200x160</t>
  </si>
  <si>
    <t>VZT_029</t>
  </si>
  <si>
    <t>Regulátor konstatního průtoku vzduchu VAC, 1120x315</t>
  </si>
  <si>
    <t>VZT_030</t>
  </si>
  <si>
    <t>Regulátor konstatního průtoku vzduchu VAC, 1000x400</t>
  </si>
  <si>
    <t>VZT_031</t>
  </si>
  <si>
    <t>Regulátor konstatního průtoku vzduchu VAC, 315x225</t>
  </si>
  <si>
    <t>VZT_032</t>
  </si>
  <si>
    <t>Regulátor konstatního průtoku vzduchu VAC, 200x250</t>
  </si>
  <si>
    <t>VZT_033</t>
  </si>
  <si>
    <t>Regulátor konstatního průtoku vzduchu VAC, 560x400</t>
  </si>
  <si>
    <t>VZT_034</t>
  </si>
  <si>
    <t>Regulátor konstatního průtoku vzduchu VAC, 315x400</t>
  </si>
  <si>
    <t>VZT_035</t>
  </si>
  <si>
    <t>Regulátor konstatního průtoku vzduchu VAC, 400x160</t>
  </si>
  <si>
    <t>VZT_036</t>
  </si>
  <si>
    <t>Regulátor konstatního průtoku vzduchu VAC, 400x400</t>
  </si>
  <si>
    <t>VZT_037</t>
  </si>
  <si>
    <t>Regulátor variabilního průtoku vzduchu se servopohonem 230V, 1600x400</t>
  </si>
  <si>
    <t>VZT_038</t>
  </si>
  <si>
    <t>Regulátor variabilního průtoku vzduchu se servopohonem 230V, 200x250</t>
  </si>
  <si>
    <t>VZT_039</t>
  </si>
  <si>
    <t>Regulátor variabilního průtoku vzduchu se servopohonem 230V, 500x400</t>
  </si>
  <si>
    <t>VZT_040</t>
  </si>
  <si>
    <t>Regulátor variabilního průtoku vzduchu se servopohonem 230V, 710x250</t>
  </si>
  <si>
    <t>VZT_041</t>
  </si>
  <si>
    <t>VZT_042</t>
  </si>
  <si>
    <t>VZT_043</t>
  </si>
  <si>
    <t>Regulátor variabilního průtoku vzduchu se servopohonem 230V, 200x315</t>
  </si>
  <si>
    <t>VZT_044</t>
  </si>
  <si>
    <t>VZT_045</t>
  </si>
  <si>
    <t>Regulátor variabilního průtoku vzduchu se servopohonem 230V, 900x400</t>
  </si>
  <si>
    <t>VZT_046</t>
  </si>
  <si>
    <t>Potrubí hranaté z pozinkovaného plechu o síle dle norem, včetně tvarovek, regulačních klapek, - spojovacího a těsnícího materiálu do obvodu 7200 (tvarovky 20%)</t>
  </si>
  <si>
    <t>VZT_047</t>
  </si>
  <si>
    <t>Potrubí hranaté z pozinkovaného plechu o síle dle norem, včetně tvarovek, regulačních klapek, - spojovacího a těsnícího materiálu do obvodu 5000 (tvarovky 20%)</t>
  </si>
  <si>
    <t>VZT_048</t>
  </si>
  <si>
    <t>Potrubí hranaté z pozinkovaného plechu o síle dle norem, včetně tvarovek, regulačních klapek, - spojovacího a těsnícího materiálu do obvodu 3600 (tvarovky 20%)</t>
  </si>
  <si>
    <t>VZT_049</t>
  </si>
  <si>
    <t>Potrubí hranaté z pozinkovaného plechu o síle dle norem, včetně tvarovek, regulačních klapek, - spojovacího a těsnícího materiálu do obvodu 2000 (tvarovky 20%)</t>
  </si>
  <si>
    <t>VZT_050</t>
  </si>
  <si>
    <t>Potrubí hranaté z pozinkovaného plechu o síle dle norem, včetně tvarovek, regulačních klapek, - spojovacího a těsnícího materiálu do obvodu 1400 (tvarovky 20%)</t>
  </si>
  <si>
    <t>VZT_051</t>
  </si>
  <si>
    <t>Potrubí hranaté z pozinkovaného plechu o síle dle norem, včetně tvarovek, regulačních klapek, - spojovacího a těsnícího materiálu do obvodu 1000 (tvarovky 20%)</t>
  </si>
  <si>
    <t>VZT_052</t>
  </si>
  <si>
    <t>Tepelná izolace potrubí - minerální vlna s polepem - tl.4cm</t>
  </si>
  <si>
    <t>VZT_053</t>
  </si>
  <si>
    <t>Tepelná izolace potrubí - minerální vlna s oplechováním - tl.8cm</t>
  </si>
  <si>
    <t>VZT_054</t>
  </si>
  <si>
    <t>Kruhové potrubí z pozinkovaného plechu o síle dle norem, včetně tvarovek, regulačních klapek, - spojovacího, kotvícího a těsnícího materiálu, průměr 100</t>
  </si>
  <si>
    <t>bm</t>
  </si>
  <si>
    <t>VZT_055</t>
  </si>
  <si>
    <t>Kruhové potrubí z pozinkovaného plechu o síle dle norem, včetně tvarovek, regulačních klapek, - spojovacího, kotvícího a těsnícího materiálu, průměr 900</t>
  </si>
  <si>
    <t>VZT_056</t>
  </si>
  <si>
    <t>Ohebné potrubí SONOFLEX - průměr 100</t>
  </si>
  <si>
    <t>VZT_057</t>
  </si>
  <si>
    <t>Výfuková hlavice kruhová D900</t>
  </si>
  <si>
    <t>VZT_058</t>
  </si>
  <si>
    <t>Tkaninové potrubí D500 - PD.PT V, tvar kruhový, počet rozměrů 2, rozměr 500-500 mm, celková délka 22 - 000 mm (10000+12000), vč. zaslepení, 2ks Zip 500, 3ks Zip 500, Průtok 3125 m3/h (1409+1716), / , použitelný přetlak, 100 Pa, , tlaková ztráta třením = 6,9 Pa, 1 Oblouk 500 90°/4, zip, sešití - , tkanina PMS - 100 % polyester, nekonečné vlákno</t>
  </si>
  <si>
    <t>VZT_059</t>
  </si>
  <si>
    <t>Instalační a kompletační materiál</t>
  </si>
  <si>
    <t>VZT_089</t>
  </si>
  <si>
    <t>LED zářivka s funkcí nouzového osvětlení, včetně dodávky přívodní kabeláže, zpracování výpočtu - osvětlení dle normy a měření intenzity osvětlení</t>
  </si>
  <si>
    <t>Poznámka k položce:
  "komponenta větracího stropu;   "nouzové osvětlení pro místnosti 1.08 - 1.14</t>
  </si>
  <si>
    <t>D5</t>
  </si>
  <si>
    <t>A.1.4.1.1.02: Zařízení EF1.1 - Odvětrání sociálního zařízení</t>
  </si>
  <si>
    <t>VZT_060</t>
  </si>
  <si>
    <t>Diagonální ventilátor do kruhového potrubí TD 250/100 , V = 130m3/h, Pext = 50Pa, vč. pružných - manžet na sání a výdechu</t>
  </si>
  <si>
    <t>VZT_061</t>
  </si>
  <si>
    <t>Zpětná klapka D100</t>
  </si>
  <si>
    <t>VZT_062</t>
  </si>
  <si>
    <t>Talířový ventil odvodní vel.100</t>
  </si>
  <si>
    <t>VZT_063</t>
  </si>
  <si>
    <t>Kruhové potrubí z pozinkovaného plechu o síle dle norem, včetně tvarovek, regulačních klapek, - spojovacího a těsnícího materiálu, průměr 100</t>
  </si>
  <si>
    <t>D6</t>
  </si>
  <si>
    <t>A.1.4.1.1.03: Zařízení EF1.2 - Odvod vzduchu z místnosti Várnic</t>
  </si>
  <si>
    <t>VZT_064</t>
  </si>
  <si>
    <t>Diagonální ventilátor do kruhového potrubí TD 500/160 , V = 450m3/h, Pext = 50Pa</t>
  </si>
  <si>
    <t>VZT_065</t>
  </si>
  <si>
    <t>Kruhové potrubí z pozinkovaného plechu o síle dle norem, včetně tvarovek, regulačních klapek, - spojovacího, kotvícího a těsnícího materiálu, průměr 250</t>
  </si>
  <si>
    <t>VZT_066</t>
  </si>
  <si>
    <t>Krycí mřížka D250</t>
  </si>
  <si>
    <t>VZT_067</t>
  </si>
  <si>
    <t>Protidešťová žaluzie vč. Pozedního rámu a krycího síta vel. 250x250</t>
  </si>
  <si>
    <t>D7</t>
  </si>
  <si>
    <t>A.1.4.1.02: Zařízení Chlazení</t>
  </si>
  <si>
    <t>D8</t>
  </si>
  <si>
    <t>A.1.4.1.2.01: Zařízení CH1.1 - chlazení el. rozvodny</t>
  </si>
  <si>
    <t>VZT_068</t>
  </si>
  <si>
    <t>Klimatizační jednotka SPLIT, venkovní jednotka CH = 3,5kW ( UU18W UE4 )</t>
  </si>
  <si>
    <t>VZT_069</t>
  </si>
  <si>
    <t>Vnitřní nástěnná jednotka CH = 3,5kW</t>
  </si>
  <si>
    <t>VZT_070</t>
  </si>
  <si>
    <t>Propojovací potrubí vč. Izolace, chladiva a kabeláže</t>
  </si>
  <si>
    <t>VZT_071</t>
  </si>
  <si>
    <t>Potrubí pro odvod kondenzátu, DN32</t>
  </si>
  <si>
    <t>144</t>
  </si>
  <si>
    <t>D9</t>
  </si>
  <si>
    <t>A.1.4.1.2.02: Zařízení CH1.2 - Zdroj chladu pro AHU 1</t>
  </si>
  <si>
    <t>VZT_072</t>
  </si>
  <si>
    <t>Kondenzační jednotka MultiV 5, 400V, ARUM480LTE5, vč. Řídícího boxu, bipolární výstup EEV, Modbus, - elektrický expanzní ventil EX5, Chladicí výkon 134,4kW</t>
  </si>
  <si>
    <t>146</t>
  </si>
  <si>
    <t>VZT_073</t>
  </si>
  <si>
    <t>Propojovací potrubí vč. Izolace, chladiva a kabeláže, vč. konzolí pro venkovní jednotky, montáž, - oživení, doprava</t>
  </si>
  <si>
    <t>148</t>
  </si>
  <si>
    <t>VZT_074</t>
  </si>
  <si>
    <t>Potrubí pro odvod kondenzátu, DN40, izolováno, opatřeno topným samoregulačním kabelem</t>
  </si>
  <si>
    <t>150</t>
  </si>
  <si>
    <t>D10</t>
  </si>
  <si>
    <t>A.1.4.1.98: Ostatní</t>
  </si>
  <si>
    <t>D11</t>
  </si>
  <si>
    <t>A.1.4.1.98.01: Ostatní</t>
  </si>
  <si>
    <t>VZT_075</t>
  </si>
  <si>
    <t>Požární ucpávky</t>
  </si>
  <si>
    <t>152</t>
  </si>
  <si>
    <t>VZT_076</t>
  </si>
  <si>
    <t>Zaškolení obsluhy, návrh provozního řádu, manuály</t>
  </si>
  <si>
    <t>154</t>
  </si>
  <si>
    <t>VZT_077</t>
  </si>
  <si>
    <t>Zaregulování soustavy</t>
  </si>
  <si>
    <t>156</t>
  </si>
  <si>
    <t>VZT_078</t>
  </si>
  <si>
    <t>Testy, revize, zkoušky, měření a protokoly</t>
  </si>
  <si>
    <t>158</t>
  </si>
  <si>
    <t>VZT_079</t>
  </si>
  <si>
    <t>Zkušební provoz</t>
  </si>
  <si>
    <t>160</t>
  </si>
  <si>
    <t>VZT_080</t>
  </si>
  <si>
    <t xml:space="preserve">Orientační štítky, popisové tabulky, směr proudění, schéma na stěnu ve formátu A1 </t>
  </si>
  <si>
    <t>162</t>
  </si>
  <si>
    <t>VZT_081</t>
  </si>
  <si>
    <t xml:space="preserve">Lešení, pomocné konstrukce a zdvihací mechanismy </t>
  </si>
  <si>
    <t>164</t>
  </si>
  <si>
    <t>VZT_082</t>
  </si>
  <si>
    <t>Dodavatelská a dílenská dokumentace</t>
  </si>
  <si>
    <t>166</t>
  </si>
  <si>
    <t>VZT_083</t>
  </si>
  <si>
    <t>Dokumentace skutečného provedení stavby</t>
  </si>
  <si>
    <t>168</t>
  </si>
  <si>
    <t>VZT_084</t>
  </si>
  <si>
    <t>170</t>
  </si>
  <si>
    <t>VZT_085</t>
  </si>
  <si>
    <t>Závěsný systém (systémové řešení), objímky, závěsy, kotvy, příčníky, závitové tyče, konzoly, - hmoždínky; vrtání do betonových a jiných konstrukcí; vč. statického výpočtu dle výrobce</t>
  </si>
  <si>
    <t>172</t>
  </si>
  <si>
    <t>VZT_086</t>
  </si>
  <si>
    <t>Přesuny hmot</t>
  </si>
  <si>
    <t>%</t>
  </si>
  <si>
    <t>174</t>
  </si>
  <si>
    <t>VZT_090</t>
  </si>
  <si>
    <t>Zřízení základové konstrukce pro VZT jednotku; základová železobetonová deska tl. 200mm H.H. v - úrovni +0,100 nad okolní terén, včetně podkladních vrstev a vybourání stávající asfaltové plochy, / včetně dodávky materiálu</t>
  </si>
  <si>
    <t>176</t>
  </si>
  <si>
    <t>Poznámka k položce:
  "zpevněné plochy vně objektu</t>
  </si>
  <si>
    <t>VZT_091</t>
  </si>
  <si>
    <t>Zřízení základové konstrukce pro chladící jednotky; základová ocelová konstrukce na ŽB patkách H.H. - v úrovni +0,300 nad okolní terén, včetně podkladních vrstev a vybourání stávající plochy okapového / chodníku, včetně dodávky materiálu</t>
  </si>
  <si>
    <t>178</t>
  </si>
  <si>
    <t>D12</t>
  </si>
  <si>
    <t>A.1.4.1.99: Bourací práce</t>
  </si>
  <si>
    <t>D13</t>
  </si>
  <si>
    <t>A.1.4.1.99.01: Demonáž stávajících zařízení</t>
  </si>
  <si>
    <t>VZT_087</t>
  </si>
  <si>
    <t>Odstrojení a demontáž stávajícího zařízení VZT a veškerých souvisejících rozvodů, vč. ekologické - likvidace</t>
  </si>
  <si>
    <t>180</t>
  </si>
  <si>
    <t>VZT_088</t>
  </si>
  <si>
    <t>Stavební přípomoce, sekání drážek a prostupů, zapravení vč. likvidace obalů</t>
  </si>
  <si>
    <t>182</t>
  </si>
  <si>
    <t>VZT_092</t>
  </si>
  <si>
    <t>Zřízení dočasného montážního otvoru ve střešní nástavbě objektu pro vyzvednutí jeřábem demontovaných - komponent stávající VZT. Po demontáži VZT zařízení uvedení všech stavebních konstrukcí a krytiny / střechy do původního stavu, včetně dodávky materiálu</t>
  </si>
  <si>
    <t>184</t>
  </si>
  <si>
    <t>Poznámka k položce:
  "střecha objektu</t>
  </si>
  <si>
    <t>I-3a - Elektroinstalace a MaR</t>
  </si>
  <si>
    <t>D1 - PSV: Práce a dodávky PSV</t>
  </si>
  <si>
    <t xml:space="preserve">    D2 - SO3_001: Rozvaděč elektro/MaR</t>
  </si>
  <si>
    <t xml:space="preserve">    D3 - SO3_002: Řídicí systém MaR</t>
  </si>
  <si>
    <t xml:space="preserve">    D4 - SO3_003: Periferie MaR</t>
  </si>
  <si>
    <t xml:space="preserve">    D5 - SO3_004: Elektromontáže - osvětlovací zařízení a svítidla</t>
  </si>
  <si>
    <t xml:space="preserve">    D6 - SO3_005: Elektromontáže - ostatní dodávky a konstrukce</t>
  </si>
  <si>
    <t xml:space="preserve">    D7 - SO3_006: Kabely a kabelové trasy</t>
  </si>
  <si>
    <t xml:space="preserve">    D8 - SO3_007: Elektromontáže - ostatní práce</t>
  </si>
  <si>
    <t xml:space="preserve">    D9 - SO3_008: Elektromontáže - Demontáže</t>
  </si>
  <si>
    <t xml:space="preserve">    D10 - SO3_009: Licence vizualizační apliakce</t>
  </si>
  <si>
    <t xml:space="preserve">    D11 - SO3_010: Inženýrská činnost a ostatní služby</t>
  </si>
  <si>
    <t>D1</t>
  </si>
  <si>
    <t>PSV: Práce a dodávky PSV</t>
  </si>
  <si>
    <t>D2</t>
  </si>
  <si>
    <t>SO3_001: Rozvaděč elektro/MaR</t>
  </si>
  <si>
    <t>210 19-0006.R00</t>
  </si>
  <si>
    <t>Montáž rozváděčů na povrch 1600x2000x400 vystrojeného (vč. svorkovnic a drátových vodičů)</t>
  </si>
  <si>
    <t>35712271R</t>
  </si>
  <si>
    <t>Skříň oceloplech. nástěnná rozvodnice 1600x2000x400mm, krytí IP45/IP20, vystrojená</t>
  </si>
  <si>
    <t>KS</t>
  </si>
  <si>
    <t>55146001R</t>
  </si>
  <si>
    <t>Napájecí zdroj 230V/24VDC, 240W/10A, na DIN</t>
  </si>
  <si>
    <t>4056135R</t>
  </si>
  <si>
    <t>Relé vyhodnocení zaplavení, 24VDC, na DIN</t>
  </si>
  <si>
    <t>371205510R</t>
  </si>
  <si>
    <t>Záložní zdorj UPS, 230VAC, 15000VA</t>
  </si>
  <si>
    <t>SO3_002: Řídicí systém MaR</t>
  </si>
  <si>
    <t>405613200R</t>
  </si>
  <si>
    <t>Volně programovatelná centrála, základní modul, 2xAO, 13xDI/AI, 12xDO</t>
  </si>
  <si>
    <t>405613201R</t>
  </si>
  <si>
    <t>Rozšiřující modul 8xAI, 2xAO</t>
  </si>
  <si>
    <t>405613202R</t>
  </si>
  <si>
    <t>Rozšiřující modul 4xAO</t>
  </si>
  <si>
    <t>405613203R</t>
  </si>
  <si>
    <t>Rozšiřující modul 12xDI</t>
  </si>
  <si>
    <t>405613204R</t>
  </si>
  <si>
    <t>Rozšiřující modul 4xDI, 8xDO</t>
  </si>
  <si>
    <t>405613205R</t>
  </si>
  <si>
    <t>Modem pro zasílání SMS,</t>
  </si>
  <si>
    <t>405613206R</t>
  </si>
  <si>
    <t>Anténa GSM/RFox, 900/1800MHz; Magnetic 50 Ohm, 5dB, SMA(m), kabel RG174/U, 3m</t>
  </si>
  <si>
    <t>405613207R</t>
  </si>
  <si>
    <t>Průmyslový switch 5-portový, 10/100 Base-TX, 24VDC</t>
  </si>
  <si>
    <t>405613208R</t>
  </si>
  <si>
    <t>Průmyslovýgrafický dotykový panel pro montáž na dveře rozvaděče, 10"</t>
  </si>
  <si>
    <t>SO3_003: Periferie MaR</t>
  </si>
  <si>
    <t>220 90-0010.R00</t>
  </si>
  <si>
    <t>Montáž čidlo teploty se stonkem 100 mm a plastovou hlavicí, Ni1000/6180, -30 až 130°C</t>
  </si>
  <si>
    <t>405113701R</t>
  </si>
  <si>
    <t>Čidlo teploty se stonkem 100 mm a plastovou hlavicí, Ni1000/6180, -30 až 130°C</t>
  </si>
  <si>
    <t>-1849364048</t>
  </si>
  <si>
    <t>40591030R</t>
  </si>
  <si>
    <t>Jímka 100mm</t>
  </si>
  <si>
    <t>-344131698</t>
  </si>
  <si>
    <t>220 90-0011.R00</t>
  </si>
  <si>
    <t>Montáž snímač teploty příložný Ni 1000/6180, -30 až 130°C</t>
  </si>
  <si>
    <t>405113702R</t>
  </si>
  <si>
    <t>Snímač teploty příložný Ni 1000/6180, -30 až 130°C</t>
  </si>
  <si>
    <t>1757223476</t>
  </si>
  <si>
    <t>220 90-0012.R00</t>
  </si>
  <si>
    <t>Montáž snímač teploty pro venkovní prostředí Ni 1000/6180, -50 až 100°C</t>
  </si>
  <si>
    <t>405113703R</t>
  </si>
  <si>
    <t>Snímač teploty pro venkovní prostředí Ni 1000/6180, -50 až 100°C</t>
  </si>
  <si>
    <t>331752632</t>
  </si>
  <si>
    <t>220 90-0013.R00</t>
  </si>
  <si>
    <t>Montáž snímač relativního tlaku, 4-20mA, 0-6Bar</t>
  </si>
  <si>
    <t>405113801R</t>
  </si>
  <si>
    <t>Snímač relativního tlaku, 4-20mA, 0-6Bar</t>
  </si>
  <si>
    <t>345783227</t>
  </si>
  <si>
    <t>734 39-1141.R00</t>
  </si>
  <si>
    <t>Kohout tlakoměrový uzavírací G1/2 - G1/2, mosaz</t>
  </si>
  <si>
    <t>734 39-1114.R00</t>
  </si>
  <si>
    <t>Smyčka kondenzační zahnutá, přivařovací M20x1,5, uhl. Ocel</t>
  </si>
  <si>
    <t>734 39-1120.R00</t>
  </si>
  <si>
    <t>Přípojka tlakoměrová přechodová, typ E, M20x1,5 vnější, G1/2 vnitřní uhl. Ocel</t>
  </si>
  <si>
    <t>220 90-0014.R00</t>
  </si>
  <si>
    <t>Montáž Zdvihový pohon pro regulační kohouty, 24VDC, 0-10V, 1500nm</t>
  </si>
  <si>
    <t>40583001R</t>
  </si>
  <si>
    <t>Zdvihový pohon pro regulační kohouty, 24VDC, 0-10V, 1500nm</t>
  </si>
  <si>
    <t>1280554999</t>
  </si>
  <si>
    <t>722 23-5210.R00</t>
  </si>
  <si>
    <t>Trojcestný regulační zdvihový ventil DN65,Kvs60</t>
  </si>
  <si>
    <t>722 23-5211.R00</t>
  </si>
  <si>
    <t>Trojcestný regulační zdvihový ventil DN80,Kvs90</t>
  </si>
  <si>
    <t>220 90-0015.R00</t>
  </si>
  <si>
    <t>Montáž otočný pohon pro regulační kohouty, 24VDC, 0-10V,</t>
  </si>
  <si>
    <t>40583002R</t>
  </si>
  <si>
    <t>Otočný pohon pro regulační kohouty, 24VDC, 0-10V,</t>
  </si>
  <si>
    <t>1444635028</t>
  </si>
  <si>
    <t>722 23-5113.R00</t>
  </si>
  <si>
    <t>Trojcestný regulační kohout, DN25,Kvs10</t>
  </si>
  <si>
    <t>742210421/R</t>
  </si>
  <si>
    <t>Montáž Detektor hořlavých plynů a par, zóna 2, signalizace dvoustupňová, 2.stupeň 20% LEL, 1.stupeň - 10% LEL, 230V, IP65, včetně první kalibrace</t>
  </si>
  <si>
    <t>3751010R</t>
  </si>
  <si>
    <t>Detektor hořlavých plynů a par, zóna 2, signalizace dvoustupňová, 2.stupeň 20% LEL, 1.stupeň 10% - LEL, 230V, IP65, včetně první kalibrace</t>
  </si>
  <si>
    <t>1505757556</t>
  </si>
  <si>
    <t>74910535/ R</t>
  </si>
  <si>
    <t>Montáž detektor CO, signalizace dvoustupňová, 2.stupeň 130 ppm, 1.stupeň 65 ppm, P stupeň 30ppm, - měřicí rozsah 250 ppm, 230V, IP65, vč. první kalibrace</t>
  </si>
  <si>
    <t>3751013R</t>
  </si>
  <si>
    <t>Detektor CO, signalizace dvoustupňová, 2.stupeň 130 ppm, 1.stupeň 65 ppm, P stupeň 30ppm, měřicí - rozsah 250 ppm, 230V, IP65, vč. první kalibrace</t>
  </si>
  <si>
    <t>-1108671030</t>
  </si>
  <si>
    <t>222 33-0891.R00</t>
  </si>
  <si>
    <t>Montáž Optickýkouřový hlásič a teplotní hlásič, 24VDC, IP42, vč patice</t>
  </si>
  <si>
    <t>405113802R</t>
  </si>
  <si>
    <t>Optickýkouřový hlásič a teplotní hlásič, 24VDC, IP42</t>
  </si>
  <si>
    <t>1701121293</t>
  </si>
  <si>
    <t>405113803R</t>
  </si>
  <si>
    <t>Patice pro hlásič, 24VDC, releová, samoresetovací</t>
  </si>
  <si>
    <t>-1999523659</t>
  </si>
  <si>
    <t>742210421/R2</t>
  </si>
  <si>
    <t>Montáž Přídavný snímač pro detektro hořlavých plynů</t>
  </si>
  <si>
    <t>3751010R2</t>
  </si>
  <si>
    <t>Přídavný snímač pro detektro hořlavých plynů</t>
  </si>
  <si>
    <t>1227389214</t>
  </si>
  <si>
    <t>220 90-0016.R00</t>
  </si>
  <si>
    <t>Montáž sonda zaplavení prostoru, vodivostní, 24VDC, elektroda 30mm</t>
  </si>
  <si>
    <t>405113901R</t>
  </si>
  <si>
    <t>Sonda zaplavení prostoru, vodivostní, 24VDC, elektroda 30mm</t>
  </si>
  <si>
    <t>1527404625</t>
  </si>
  <si>
    <t>742210261</t>
  </si>
  <si>
    <t>Montáž akustická a optická signalizace, 98dB, červen, 230V</t>
  </si>
  <si>
    <t>10.321.415</t>
  </si>
  <si>
    <t>Akustická a optická signalizace, 98dB, červen, 230V</t>
  </si>
  <si>
    <t>1558265942</t>
  </si>
  <si>
    <t>741330331</t>
  </si>
  <si>
    <t>Montáž vyrážecí tlačítko, červené komplet</t>
  </si>
  <si>
    <t>345357100</t>
  </si>
  <si>
    <t>Vyrážecí tlačítko, červené komplet</t>
  </si>
  <si>
    <t>1103205084</t>
  </si>
  <si>
    <t>220 90-0017.R00</t>
  </si>
  <si>
    <t>Montáž Diferenční manostat, 30-500pa</t>
  </si>
  <si>
    <t>40562280R</t>
  </si>
  <si>
    <t>Diferenční manosta, 30-500Pa</t>
  </si>
  <si>
    <t>-2129721155</t>
  </si>
  <si>
    <t>220 90-0018.R00</t>
  </si>
  <si>
    <t>Montáž pohon klapky, 24VDC, havarijní funkce, 5Nm</t>
  </si>
  <si>
    <t>40583003R</t>
  </si>
  <si>
    <t>Pohon klapky, 24VDC, havarijní funkce, 5Nm</t>
  </si>
  <si>
    <t>-899785270</t>
  </si>
  <si>
    <t>40561170R</t>
  </si>
  <si>
    <t>Proporciální regulátor 3-fázových elektrických ohřívačů do 67kW, ovládání 0-10V</t>
  </si>
  <si>
    <t>220 90-0019.R00</t>
  </si>
  <si>
    <t>Montáž Kapilárový termostat, +4,5 až 20°C, kapilára 6m</t>
  </si>
  <si>
    <t>405619940R</t>
  </si>
  <si>
    <t>Kapilárový termostat, +4,5 až 20°C, kapilára 6m</t>
  </si>
  <si>
    <t>1723741946</t>
  </si>
  <si>
    <t>SO3_004: Elektromontáže - osvětlovací zařízení a svítidla</t>
  </si>
  <si>
    <t>650 05-1111.R00</t>
  </si>
  <si>
    <t>Montáž vypínač IP44, řazení 1</t>
  </si>
  <si>
    <t>34535545R</t>
  </si>
  <si>
    <t>Vypínač IP44, řazení 1</t>
  </si>
  <si>
    <t>-378242021</t>
  </si>
  <si>
    <t>650 05-1141.R00</t>
  </si>
  <si>
    <t>Montáž vypínač IP44, řazení 6</t>
  </si>
  <si>
    <t>10.071.404</t>
  </si>
  <si>
    <t>Vypínač IP44, řazení 6</t>
  </si>
  <si>
    <t>-221083419</t>
  </si>
  <si>
    <t>650 10-1171.R00</t>
  </si>
  <si>
    <t>Montáž svítidlo nouzové</t>
  </si>
  <si>
    <t>10.812.254</t>
  </si>
  <si>
    <t>svítidlo nouzové s piktogramem 11W/1 hod./IP65</t>
  </si>
  <si>
    <t>301200383</t>
  </si>
  <si>
    <t>650 10-1121.R00</t>
  </si>
  <si>
    <t>Montáž svítidlo zářivkové bytové stropní přisazené 2 zdroje s krytem</t>
  </si>
  <si>
    <t>34814411</t>
  </si>
  <si>
    <t>svítidlo zářivkové průmyslové 2x36W/EP/IP65 vč.zdrojů</t>
  </si>
  <si>
    <t>1915879067</t>
  </si>
  <si>
    <t>34814410</t>
  </si>
  <si>
    <t>svítidlo zářivkové průmyslové 2x18W/EP/IP65 vč.zdrojů</t>
  </si>
  <si>
    <t>1254248681</t>
  </si>
  <si>
    <t>EL_007</t>
  </si>
  <si>
    <t>Montáž svítidel nouzových LED včetně dodávky svítidel a přívodní kabeláže, zpracování výpočtu - osvětlení dle normy a měření intenzity osvětlení</t>
  </si>
  <si>
    <t>Poznámka k položce:
"místnost č. 1.15 jídelna</t>
  </si>
  <si>
    <t>EL_002</t>
  </si>
  <si>
    <t>Montáž svítidel LED stropní přisazené s krytem včetně dodávky svítidel a úpravy stávající přívodní - kabeláže, zpracování výpočtu osvětlení dle normy</t>
  </si>
  <si>
    <t>Poznámka k položce:
 "místnost č. 1.15 jídelna</t>
  </si>
  <si>
    <t>SO3_005: Elektromontáže - ostatní dodávky a konstrukce</t>
  </si>
  <si>
    <t>650 05-2811.R00</t>
  </si>
  <si>
    <t>Montáž zásuvka IP44, nástěnná, 230V/16A</t>
  </si>
  <si>
    <t>358112501R</t>
  </si>
  <si>
    <t>Zásuvka IP44, nástěnná, 230V/16A</t>
  </si>
  <si>
    <t>-1682153171</t>
  </si>
  <si>
    <t>650 05-2921.R00</t>
  </si>
  <si>
    <t>Montáž zásuvková skříň IP54, 1x 400V/16A/5P, 2x 230V/16A</t>
  </si>
  <si>
    <t>3581125201R</t>
  </si>
  <si>
    <t>Zásuvková skříň IP54, 1x 400V/16A/5P, 2x 230V/16A</t>
  </si>
  <si>
    <t>-1589748892</t>
  </si>
  <si>
    <t>650 05-2411.R00</t>
  </si>
  <si>
    <t>Montáž Tlačítkový spínač, řazení 1, na povrch</t>
  </si>
  <si>
    <t>345-35435R</t>
  </si>
  <si>
    <t>Tlačítkový spínač, řazení 1, na povrch</t>
  </si>
  <si>
    <t>-1503543528</t>
  </si>
  <si>
    <t>210 81-0005.R003</t>
  </si>
  <si>
    <t>Montáž Topný kabel na potrubí s termostatem 6m/72W,včetně hliníkové lepící pásky a výstražných šítků</t>
  </si>
  <si>
    <t>341970102R</t>
  </si>
  <si>
    <t>Topný kabel na potrubí s termostatem 6m/72W,včetně hliníkové lepící pásky a výstražných šítků</t>
  </si>
  <si>
    <t>-194376615</t>
  </si>
  <si>
    <t>222 26-0048.R00</t>
  </si>
  <si>
    <t>Montáž Instalační krabice 210x150x60</t>
  </si>
  <si>
    <t>345-715364R</t>
  </si>
  <si>
    <t>Instalační krabice 210x150x60</t>
  </si>
  <si>
    <t>-1794997645</t>
  </si>
  <si>
    <t>650 07-1616.R00</t>
  </si>
  <si>
    <t>Montáž časové relé se spožděným odpadem 230V</t>
  </si>
  <si>
    <t>358-25716.AR</t>
  </si>
  <si>
    <t>Časové relé se spožděným odpadem 230V</t>
  </si>
  <si>
    <t>-1887639636</t>
  </si>
  <si>
    <t>SO3_006: Kabely a kabelové trasy</t>
  </si>
  <si>
    <t>222 28-0501.R00</t>
  </si>
  <si>
    <t>Montáž komunikačního kabelu FTP cat5e</t>
  </si>
  <si>
    <t>371201305R</t>
  </si>
  <si>
    <t>Komunikační kabel FTP cat.5e 4x2x0,8</t>
  </si>
  <si>
    <t>1689459448</t>
  </si>
  <si>
    <t>210 86-0201.R00</t>
  </si>
  <si>
    <t>Montáž signálový kabel JYTY 2x1</t>
  </si>
  <si>
    <t>34121550R</t>
  </si>
  <si>
    <t>Signálový kabel JYTY 2x1</t>
  </si>
  <si>
    <t>455701617</t>
  </si>
  <si>
    <t>210 86-0202.R00</t>
  </si>
  <si>
    <t>Montáž signálový kabel JYTY 4x1</t>
  </si>
  <si>
    <t>34121554R</t>
  </si>
  <si>
    <t>Signálový kabel JYTY 4x1</t>
  </si>
  <si>
    <t>2016863787</t>
  </si>
  <si>
    <t>210 86-0203.R00</t>
  </si>
  <si>
    <t>Montáž signálový kabel JYTY 7x1</t>
  </si>
  <si>
    <t>34121556R</t>
  </si>
  <si>
    <t>Signálový kabel JYTY 7x1</t>
  </si>
  <si>
    <t>1299187880</t>
  </si>
  <si>
    <t>222 28-0551.R00</t>
  </si>
  <si>
    <t>Montáž signálový kabel JY(st)Y 1x2x0,8</t>
  </si>
  <si>
    <t>341350210R</t>
  </si>
  <si>
    <t>Signálový kabel JY(st)Y 1x2x0,8</t>
  </si>
  <si>
    <t>1515097899</t>
  </si>
  <si>
    <t>222 28-0552.R00</t>
  </si>
  <si>
    <t>Montáž signálový kabel JY(st)Y 2x2x0,8</t>
  </si>
  <si>
    <t>341350212R</t>
  </si>
  <si>
    <t>Signálový kabel JY(st)Y 2x2x0,8</t>
  </si>
  <si>
    <t>-697196172</t>
  </si>
  <si>
    <t>210 81-0005.R002</t>
  </si>
  <si>
    <t>Montáž napájecí kabel CYKY-O 3x1,5</t>
  </si>
  <si>
    <t>34111033R</t>
  </si>
  <si>
    <t>Napájecí kabel CYKY-O 3x1,5</t>
  </si>
  <si>
    <t>1577284259</t>
  </si>
  <si>
    <t>210 81-0005.R00</t>
  </si>
  <si>
    <t>Montáž napájecí kabel CYKY-J 3x1,5</t>
  </si>
  <si>
    <t>186</t>
  </si>
  <si>
    <t>34111030R</t>
  </si>
  <si>
    <t>Napájecí kabel CYKY-J 3x1,5</t>
  </si>
  <si>
    <t>2142579701</t>
  </si>
  <si>
    <t>210 81-0015.R00</t>
  </si>
  <si>
    <t>Montáž napájecí kabel CYKY-J 5x1,5</t>
  </si>
  <si>
    <t>190</t>
  </si>
  <si>
    <t>34111090R</t>
  </si>
  <si>
    <t>Napájecí kabel CYKY-J 5x1,5</t>
  </si>
  <si>
    <t>123605764</t>
  </si>
  <si>
    <t>210 81-0015.R002</t>
  </si>
  <si>
    <t>Montáž napájecí kabel CYSY-J 5x1,5</t>
  </si>
  <si>
    <t>194</t>
  </si>
  <si>
    <t>34111090R2</t>
  </si>
  <si>
    <t>Napájecí kabel CYSY-J 5x1,5</t>
  </si>
  <si>
    <t>1226571427</t>
  </si>
  <si>
    <t>210 81-0018.R00</t>
  </si>
  <si>
    <t>Montáž napájecí kabel CYKY-J 7x1,5</t>
  </si>
  <si>
    <t>198</t>
  </si>
  <si>
    <t>34111110R</t>
  </si>
  <si>
    <t>Napájecí kabel CYKY-J 7x1,5</t>
  </si>
  <si>
    <t>1125127290</t>
  </si>
  <si>
    <t>210 81-0006.R00</t>
  </si>
  <si>
    <t>Montáž napájecí kabel CYKY-J 3x2,5</t>
  </si>
  <si>
    <t>202</t>
  </si>
  <si>
    <t>34111038R</t>
  </si>
  <si>
    <t>Napájecí kabel CYKY-J 3x2,5</t>
  </si>
  <si>
    <t>-488833918</t>
  </si>
  <si>
    <t>210 81-0016.R00</t>
  </si>
  <si>
    <t>Montáž napájecí kabel CYKY-J 5x2,5</t>
  </si>
  <si>
    <t>206</t>
  </si>
  <si>
    <t>34111094R</t>
  </si>
  <si>
    <t>Napájecí kabel CYKY-J 5x2,5</t>
  </si>
  <si>
    <t>-1099200634</t>
  </si>
  <si>
    <t>210 81-0017.R00</t>
  </si>
  <si>
    <t>Montáž napájecí kabel CYKY-J 5x6</t>
  </si>
  <si>
    <t>210</t>
  </si>
  <si>
    <t>34111100R</t>
  </si>
  <si>
    <t>Napájecí kabel CYKY-J 5x6</t>
  </si>
  <si>
    <t>-1392150923</t>
  </si>
  <si>
    <t>210 81-0017.RT4</t>
  </si>
  <si>
    <t>Montáž Napájcí kabel CYKY-J 5x16</t>
  </si>
  <si>
    <t>214</t>
  </si>
  <si>
    <t>341-11102R</t>
  </si>
  <si>
    <t>Napájcí kabel CYKY-J 5x16</t>
  </si>
  <si>
    <t>-1439437308</t>
  </si>
  <si>
    <t>210 81-0017.RT42</t>
  </si>
  <si>
    <t>Montáž Napájecí kabel1-CYKY 3x50x25</t>
  </si>
  <si>
    <t>218</t>
  </si>
  <si>
    <t>341-11631R</t>
  </si>
  <si>
    <t>Napájecí kabel1-CYKY 3x50x35</t>
  </si>
  <si>
    <t>1203116961</t>
  </si>
  <si>
    <t>650 11-1265.R00</t>
  </si>
  <si>
    <t>Montáž uzemňovací vodič CY6 ZŽ</t>
  </si>
  <si>
    <t>222</t>
  </si>
  <si>
    <t>34141303R</t>
  </si>
  <si>
    <t>Uzemňovací vodič CY6 ZŽ</t>
  </si>
  <si>
    <t>399908706</t>
  </si>
  <si>
    <t>222 26-0552.R00</t>
  </si>
  <si>
    <t>Montáž trubka ohebná, střední mechanická odolnost, 25mm</t>
  </si>
  <si>
    <t>226</t>
  </si>
  <si>
    <t>34571051R</t>
  </si>
  <si>
    <t>Trubka ohebná, střední mechanická odolnost, 25mm</t>
  </si>
  <si>
    <t>-2115200713</t>
  </si>
  <si>
    <t>210 01-0017.R00</t>
  </si>
  <si>
    <t>Montáž trubka pevná, střední mechanická odolnost, 25mm</t>
  </si>
  <si>
    <t>230</t>
  </si>
  <si>
    <t>34571092R</t>
  </si>
  <si>
    <t>Trubka pevná, střední mechanická odolnost, 25mm</t>
  </si>
  <si>
    <t>-1130546800</t>
  </si>
  <si>
    <t>220 26-4143.R00</t>
  </si>
  <si>
    <t>Montáž žlab kabelový drátěný 60x150, včetně příslušenství</t>
  </si>
  <si>
    <t>234</t>
  </si>
  <si>
    <t>5531300003R</t>
  </si>
  <si>
    <t>Žlab kabelový drátěný 60x150, včetně příslušenství</t>
  </si>
  <si>
    <t>-2051842006</t>
  </si>
  <si>
    <t>220 26-4144.R00</t>
  </si>
  <si>
    <t>Montáž žlab kabelový drátěný 60x200, včetně příslušenství</t>
  </si>
  <si>
    <t>238</t>
  </si>
  <si>
    <t>5531300004R</t>
  </si>
  <si>
    <t>Žlab kabelový drátěný 60x200, včetně příslušenství</t>
  </si>
  <si>
    <t>180556682</t>
  </si>
  <si>
    <t>220 26-4146.R00</t>
  </si>
  <si>
    <t>Montáž žlab kabelový drátěný 60x400, včetně příslušenství</t>
  </si>
  <si>
    <t>242</t>
  </si>
  <si>
    <t>5531300006R</t>
  </si>
  <si>
    <t>Žlab kabelový drátěný 60x400, včetně příslušenství</t>
  </si>
  <si>
    <t>-1680291163</t>
  </si>
  <si>
    <t>220 26-5112.R00</t>
  </si>
  <si>
    <t>246</t>
  </si>
  <si>
    <t>553-1200641R</t>
  </si>
  <si>
    <t>Kabelová lávky 60x200, včetně příslušenství</t>
  </si>
  <si>
    <t>-1260304567</t>
  </si>
  <si>
    <t>SO3_007: Elektromontáže - ostatní práce</t>
  </si>
  <si>
    <t>210 29-0813.R006</t>
  </si>
  <si>
    <t>Připojení napájení plynového kotle</t>
  </si>
  <si>
    <t>250</t>
  </si>
  <si>
    <t>210 29-0813.R00</t>
  </si>
  <si>
    <t>Připojení elektroniky regulace kotlů</t>
  </si>
  <si>
    <t>252</t>
  </si>
  <si>
    <t>210 29-0813.R0010</t>
  </si>
  <si>
    <t>Připojení teplotního senzoru vlastní regulace kotle</t>
  </si>
  <si>
    <t>254</t>
  </si>
  <si>
    <t>210 29-0813.R008</t>
  </si>
  <si>
    <t>Připojení pohonu klapky kotle</t>
  </si>
  <si>
    <t>256</t>
  </si>
  <si>
    <t>210 29-0813.R009</t>
  </si>
  <si>
    <t>Připojení senzoru venkovního vzduchu vlastní rergulace kotlů</t>
  </si>
  <si>
    <t>258</t>
  </si>
  <si>
    <t>210 29-0813.R007</t>
  </si>
  <si>
    <t>Připojení oběhového čerpadla do 1,5kW</t>
  </si>
  <si>
    <t>260</t>
  </si>
  <si>
    <t>210 29-0813.R005</t>
  </si>
  <si>
    <t>Připojení motoru ventilátoru do 1,5kW</t>
  </si>
  <si>
    <t>262</t>
  </si>
  <si>
    <t>210 29-0814.R00</t>
  </si>
  <si>
    <t>Připojení elektrického ohřevu do 20kW</t>
  </si>
  <si>
    <t>264</t>
  </si>
  <si>
    <t>210 29-0813.R001</t>
  </si>
  <si>
    <t>Připojení expanzního automatu</t>
  </si>
  <si>
    <t>266</t>
  </si>
  <si>
    <t>210 29-0813.R0011</t>
  </si>
  <si>
    <t>Připojení Úpravny vody</t>
  </si>
  <si>
    <t>268</t>
  </si>
  <si>
    <t>210 29-0813.R002</t>
  </si>
  <si>
    <t>Připojení hlavního uzávěru plynu</t>
  </si>
  <si>
    <t>270</t>
  </si>
  <si>
    <t>210 29-0813.R003</t>
  </si>
  <si>
    <t>Připojení chladící jednotky do 2kW</t>
  </si>
  <si>
    <t>272</t>
  </si>
  <si>
    <t>210 29-0813.R004</t>
  </si>
  <si>
    <t>Připojení chladící jednotky do 50kW</t>
  </si>
  <si>
    <t>274</t>
  </si>
  <si>
    <t>EL_001</t>
  </si>
  <si>
    <t>Přemístění kabelů z lišty pod omítku v prostoru jídelny - včetně drážkování a zapravení</t>
  </si>
  <si>
    <t>276</t>
  </si>
  <si>
    <t>EL_003</t>
  </si>
  <si>
    <t>Umístění přívodních kabelů pro nouzové osvětlení pod omítku v prostoru jídelny - včetně drážkování a - zapravení</t>
  </si>
  <si>
    <t>278</t>
  </si>
  <si>
    <t>EL_004</t>
  </si>
  <si>
    <t>Demontáž stávajících funkčních kabelů silnoproudu a slaboproudu vedených po bourané prosklené příčce - a jejich zpětná montáž do nové chráničkové trasy, včetně dodávky nových kabelů, připojení, funkční / zkoušky, revize</t>
  </si>
  <si>
    <t>280</t>
  </si>
  <si>
    <t>EL_005</t>
  </si>
  <si>
    <t>D+M chráničkové trasy 3x kopoflex DN50 pod podlahu v prostoru jídelny - včetně drážkování a - zapravení</t>
  </si>
  <si>
    <t>282</t>
  </si>
  <si>
    <t>Poznámka k položce:
"místnost č. 1.15 jídelna - z místnosti 1.13 k chodbě souběžně s doplněnou trasou vodovodu</t>
  </si>
  <si>
    <t>SO3_008: Elektromontáže - Demontáže</t>
  </si>
  <si>
    <t>650 80-1111.R00</t>
  </si>
  <si>
    <t>Demontáže periferií (svitídla, vypínače, senzory atd..), ekologická likvidace</t>
  </si>
  <si>
    <t>284</t>
  </si>
  <si>
    <t>650 90-1111.R03</t>
  </si>
  <si>
    <t>Demontáže kabeláží, ekologická likvidace</t>
  </si>
  <si>
    <t>286</t>
  </si>
  <si>
    <t>650 71-1111.R00</t>
  </si>
  <si>
    <t>Demontáže kabelových tras, ekologická likvidace</t>
  </si>
  <si>
    <t>288</t>
  </si>
  <si>
    <t>145</t>
  </si>
  <si>
    <t>650 90-1111.R02</t>
  </si>
  <si>
    <t>Demontáž rozvaděče 800x2000, ekologická likvidace</t>
  </si>
  <si>
    <t>290</t>
  </si>
  <si>
    <t>650 90-1111.R021</t>
  </si>
  <si>
    <t>Demontáž svítidel kuchyně s vyhledáním přívodu od stávajícho vypínače</t>
  </si>
  <si>
    <t>292</t>
  </si>
  <si>
    <t>147</t>
  </si>
  <si>
    <t>EL_006</t>
  </si>
  <si>
    <t>Demontáž zářivkových svítidel jídelna, ekologická likvidace</t>
  </si>
  <si>
    <t>294</t>
  </si>
  <si>
    <t>SO3_009: Licence vizualizační apliakce</t>
  </si>
  <si>
    <t>40591301R</t>
  </si>
  <si>
    <t>Neomezená licence vizualizační aplikace</t>
  </si>
  <si>
    <t>296</t>
  </si>
  <si>
    <t>149</t>
  </si>
  <si>
    <t>40591302R</t>
  </si>
  <si>
    <t>Ovladač pro Modbus master, TCP/RTU/ASCII protokol, pro sériovou linku a Ethernet</t>
  </si>
  <si>
    <t>298</t>
  </si>
  <si>
    <t>40591303R</t>
  </si>
  <si>
    <t>Ovladač pro SNMP protokol, pro sériovou linku a Ethernet</t>
  </si>
  <si>
    <t>300</t>
  </si>
  <si>
    <t>151</t>
  </si>
  <si>
    <t>40591304R</t>
  </si>
  <si>
    <t>Klient webového prohlížeče, 3 současné přístupy</t>
  </si>
  <si>
    <t>302</t>
  </si>
  <si>
    <t>SO3_010: Inženýrská činnost a ostatní služby</t>
  </si>
  <si>
    <t>22240-0501.R00</t>
  </si>
  <si>
    <t>SW práce - SW pro říící jednotku PLC</t>
  </si>
  <si>
    <t>body</t>
  </si>
  <si>
    <t>304</t>
  </si>
  <si>
    <t>153</t>
  </si>
  <si>
    <t>22240-0502.R00</t>
  </si>
  <si>
    <t>SW práce - SW zpracování komunikace s VZT kuchyně</t>
  </si>
  <si>
    <t>306</t>
  </si>
  <si>
    <t>22240-0503.R00</t>
  </si>
  <si>
    <t>SW práce - SW zpracování komunikace s přepočítávačem plynu kotelny</t>
  </si>
  <si>
    <t>308</t>
  </si>
  <si>
    <t>155</t>
  </si>
  <si>
    <t>22240-0504.R00</t>
  </si>
  <si>
    <t>SW práce - SW zpracování komunikace s přepočítávačem plynu varnu</t>
  </si>
  <si>
    <t>310</t>
  </si>
  <si>
    <t>22240-0505.R00</t>
  </si>
  <si>
    <t>SW práce - uživatelský manuál</t>
  </si>
  <si>
    <t>312</t>
  </si>
  <si>
    <t>157</t>
  </si>
  <si>
    <t>22240-0506.R00</t>
  </si>
  <si>
    <t>SW práce - SW pro SCADA aplikaci</t>
  </si>
  <si>
    <t>314</t>
  </si>
  <si>
    <t>22240-0507.R00</t>
  </si>
  <si>
    <t>SW práce - SW pro grafický panel</t>
  </si>
  <si>
    <t>316</t>
  </si>
  <si>
    <t>159</t>
  </si>
  <si>
    <t>22240-0601.R00</t>
  </si>
  <si>
    <t>Výrobní dokumentace</t>
  </si>
  <si>
    <t>318</t>
  </si>
  <si>
    <t>22240-0602.R00</t>
  </si>
  <si>
    <t>Dokumentace skutečného provedení</t>
  </si>
  <si>
    <t>320</t>
  </si>
  <si>
    <t>161</t>
  </si>
  <si>
    <t>22240-0603.R00</t>
  </si>
  <si>
    <t>Předávací dokumentace</t>
  </si>
  <si>
    <t>322</t>
  </si>
  <si>
    <t>22240-0700.R00</t>
  </si>
  <si>
    <t>Oživení zařízení</t>
  </si>
  <si>
    <t>324</t>
  </si>
  <si>
    <t>163</t>
  </si>
  <si>
    <t>72336-1920.R0</t>
  </si>
  <si>
    <t>Náklady spojené s výměnou přepočítávače plynu - kotelny (včetně nákladů dodavatele plynu)</t>
  </si>
  <si>
    <t>326</t>
  </si>
  <si>
    <t>72336-1920.R02</t>
  </si>
  <si>
    <t>Náklady spojené s výměnou přepočítávače plynu - varny (včetně nákladů dodavatele plynu)</t>
  </si>
  <si>
    <t>328</t>
  </si>
  <si>
    <t>165</t>
  </si>
  <si>
    <t>998 73-1101.R00</t>
  </si>
  <si>
    <t>Doprava</t>
  </si>
  <si>
    <t>330</t>
  </si>
  <si>
    <t>222 40-0300.R00</t>
  </si>
  <si>
    <t>Koordinace s ostatními profesemi</t>
  </si>
  <si>
    <t>332</t>
  </si>
  <si>
    <t>167</t>
  </si>
  <si>
    <t>222 40-0400.R00</t>
  </si>
  <si>
    <t>Kompletace zakázky</t>
  </si>
  <si>
    <t>334</t>
  </si>
  <si>
    <t>222 40-0401.R00</t>
  </si>
  <si>
    <t>336</t>
  </si>
  <si>
    <t>169</t>
  </si>
  <si>
    <t>222 40-0402.R00</t>
  </si>
  <si>
    <t>Úklid staveniště po vlastní činnosti</t>
  </si>
  <si>
    <t>338</t>
  </si>
  <si>
    <t>HZS1302</t>
  </si>
  <si>
    <t>Zednické přípomoce</t>
  </si>
  <si>
    <t>340</t>
  </si>
  <si>
    <t>171</t>
  </si>
  <si>
    <t>741810003</t>
  </si>
  <si>
    <t>Výchozí revize elektrického rozvodu a zařízení do 1500 000,- Kč</t>
  </si>
  <si>
    <t>342</t>
  </si>
  <si>
    <t>998741201</t>
  </si>
  <si>
    <t>Přesun hmot procentní pro silnoproud v objektech v do 6 m</t>
  </si>
  <si>
    <t>344</t>
  </si>
  <si>
    <t>173</t>
  </si>
  <si>
    <t>998741201/A</t>
  </si>
  <si>
    <t>Podružný materiál (6,5%)</t>
  </si>
  <si>
    <t>-719509172</t>
  </si>
  <si>
    <t>I-3b - Osvětlení jídelny</t>
  </si>
  <si>
    <t>D1 - Úprava rozv.R3- osvětlení</t>
  </si>
  <si>
    <t xml:space="preserve">    D2 - HODINOVE ZUCTOVACI SAZBY</t>
  </si>
  <si>
    <t>D3 - OSVĚTLENÍ JÍDELNA</t>
  </si>
  <si>
    <t>D4 - PROVEDENI REVIZNICH ZKOUSEK DLE CSN 331500</t>
  </si>
  <si>
    <t>Úprava rozv.R3- osvětlení</t>
  </si>
  <si>
    <t>Pol52</t>
  </si>
  <si>
    <t>RSI-20-10-A230 Instalační stykač</t>
  </si>
  <si>
    <t>Ks</t>
  </si>
  <si>
    <t>Pol53</t>
  </si>
  <si>
    <t>MIR-16-001-A230 Impulzní relé</t>
  </si>
  <si>
    <t>Pol54</t>
  </si>
  <si>
    <t>LTE-10C-1 Jistič</t>
  </si>
  <si>
    <t>HODINOVE ZUCTOVACI SAZBY</t>
  </si>
  <si>
    <t>Pol55</t>
  </si>
  <si>
    <t>Uprava stavajiciho rozvadece</t>
  </si>
  <si>
    <t>OSVĚTLENÍ JÍDELNA</t>
  </si>
  <si>
    <t>Pol56</t>
  </si>
  <si>
    <t>LAB3000A4KO600ND MODUS LAB3000, IP65, vestavné do rastru 600, čtverec A, kryt opál, LED 840 , NONSELV,nestmívatelný driver 250mA, 1x23W,IP65,3200lm, Ra80 typ"A"</t>
  </si>
  <si>
    <t>Pol57</t>
  </si>
  <si>
    <t>OVLÁDAČ, PRAKTIK IP 44 (PLAST) 3553-80929 B Ovládač zapínací IP 44; řazení 1/0; d. Praktik; b. bílá</t>
  </si>
  <si>
    <t>Pol58</t>
  </si>
  <si>
    <t>OVLÁDAČ, PRAKTIK IP 44 (PLAST) 8102 KRABICE</t>
  </si>
  <si>
    <t>Pol23</t>
  </si>
  <si>
    <t>KABEL SILOVÝ,IZOLACE PVC CYKY-J 3x1.5 , pevně</t>
  </si>
  <si>
    <t>Pol59</t>
  </si>
  <si>
    <t>KABEL SILOVÝ,IZOLACE PVC CYKY-O 2x1.5 , pevně</t>
  </si>
  <si>
    <t>Pol60</t>
  </si>
  <si>
    <t>DZ 60X60 ŽLAB KABELOVÝ DRÁTĚNÝ</t>
  </si>
  <si>
    <t>Poznámka k položce:
vč.spojek,závěsů,mont.materiálu</t>
  </si>
  <si>
    <t>Pol61</t>
  </si>
  <si>
    <t>Podružný materiál</t>
  </si>
  <si>
    <t>Přesun hmot pro silnoproud stanovený procentní sazbou (%) z ceny vodorovná dopravní vzdálenost do 50 m v objektech výšky do 6 m</t>
  </si>
  <si>
    <t>1681714389</t>
  </si>
  <si>
    <t>Pol62</t>
  </si>
  <si>
    <t>Demontaz stavajiciho zarizeni</t>
  </si>
  <si>
    <t>Pol63</t>
  </si>
  <si>
    <t>Uprava stavajiciho zarizeni</t>
  </si>
  <si>
    <t>Pol29</t>
  </si>
  <si>
    <t>Napojeni na stavajici zarizeni</t>
  </si>
  <si>
    <t>Pol30</t>
  </si>
  <si>
    <t>KOORDINACE POSTUPU PRACI S ostatnimi profesemi</t>
  </si>
  <si>
    <t>PROVEDENI REVIZNICH ZKOUSEK DLE CSN 331500</t>
  </si>
  <si>
    <t>Pol64</t>
  </si>
  <si>
    <t>Revizni technik</t>
  </si>
  <si>
    <t>I-4 - Kotelna</t>
  </si>
  <si>
    <t>Pokud není uvedeno jinak, obsahují všechny položky dodávku a montáž zařízení vč. - veškerých přípomocí, pomocných a instalačních materiálů nutných k montáži zařízení a vše je zahrnuto / v jednotkových cenách. Montážní, spojovací, těsnící, závěsový materiál vč. pomocných konstrukcí pod - zařízení, materiálu pro  eliminaci přenosu vibrací do stavebních konstrukcí od všech zařízení, / rýhovaná vícevrstvá pryž, izolátory chvění atp. musí být zahrnuty v jednotkových cenách. Veškeré výměry potrubí a izolací jsou uvedeny bez prořezů a ztratného. Tyto - skutečnosti musí být zahrnuty v jednotkových cenách. Veškerá zařízení uvedená níže jsou specifikována technickými parametry uvedenými - podrobně v projektové dokumentaci. Pokud je v ní uveden odkaz na referenční výrobek, jedná se pouze / o technický a kvalitativní standard výrobku, který je plně nahraditelný výrobkem s odpovídajícími - parametry. Podkladem pro ocenění, stavbu, technické řešení jednotlivých konstrukcí a - objednávání materiálu je projektová dokumentace jako celek, přičemž technické řešení jednotlivých / zařízení a konstrukcí je třeba ocenit a realizovat právě podle projektové dokumentace jako celku. Pokud to není uvedeno jinak, obsahují všechny položky veškeré zkoušky, potřebná - měření, inspekce, uvedení zařízení do provozu, zaškolení obsluhy a revize, zpracování veškeré / dílenské dokumentace, provozních předpisů, manuálů a zpracování projektu skutečného provedení stavby - a vše je zahrnuto v jednotkových cenách.Konkrétní obchodní názvy výrobků v celém soupisu jsou zásadně referenční, je možno dodat libovolný jiný výrobek stejné funkce a srovnatelné kvality.</t>
  </si>
  <si>
    <t>D1 - A.1.4.2.01: Zařízení zdravotechnických instalací</t>
  </si>
  <si>
    <t xml:space="preserve">    D2 - A.1.4.2.1.01: Zařízení zdravotechnických instalací</t>
  </si>
  <si>
    <t>D3 - A.1.4.2.02: Plynová zařízení</t>
  </si>
  <si>
    <t xml:space="preserve">    D4 - A.1.4.2.2.01: Plynová zařízení</t>
  </si>
  <si>
    <t>D5 - A.1.4.2.03: Zařízení větrání</t>
  </si>
  <si>
    <t xml:space="preserve">    D6 - A.1.4.2.3.01: Zařízení větrání</t>
  </si>
  <si>
    <t>D7 - A.1.4.2.04: Zařízení vytápění</t>
  </si>
  <si>
    <t xml:space="preserve">    D8 - A.1.4.2.4.01: Zdroje a rozvody</t>
  </si>
  <si>
    <t xml:space="preserve">    D9 - A.1.4.2.4.02: Potrubí</t>
  </si>
  <si>
    <t xml:space="preserve">    D10 - A.1.4.2.4.03: Armatury</t>
  </si>
  <si>
    <t xml:space="preserve">    D11 - A.1.4.2.4.04: Zásobování teplem VZT</t>
  </si>
  <si>
    <t xml:space="preserve">    D12 - A.1.4.2.4.05: Vytápění kuchyně a 1.PP</t>
  </si>
  <si>
    <t>D13 - A.1.4.2.98: Ostatní</t>
  </si>
  <si>
    <t xml:space="preserve">    D14 - A.1.4.2.98.01: Ostatní</t>
  </si>
  <si>
    <t>D15 - A.1.4.2.99: Bourací práce</t>
  </si>
  <si>
    <t xml:space="preserve">    D16 - A.1.4.2.99.01: Demonáž stávajících zařízení</t>
  </si>
  <si>
    <t>A.1.4.2.01: Zařízení zdravotechnických instalací</t>
  </si>
  <si>
    <t>A.1.4.2.1.01: Zařízení zdravotechnických instalací</t>
  </si>
  <si>
    <t>ZTI_001</t>
  </si>
  <si>
    <t>Katexová úpravna vody pro kotle s nerezovým výměníkem, automatické dávkování chemie. Včetně oddělení - pitná voda / topná voda. Např. Reflex Filtr FWS 1, Fillset FV, Montážní blok 1, Hadice 600 - 1, RZF / 1,0-40-BNT ME, Sada pro měření tvrdosti, Jesco LD 4-3/4, cč. plast. zás. 50 l. Sestava pro - dopouštění a úpravu vody bude navržena dle výsledků rozboru dopouštěcí vody. Finální návrh sestavy pro úpravu vody a dopouštění bude součástí dodavatelské dokumentace. V kotelně bude jako příslušenství instalována kontrolní laboratoř pro kontrolu kvality otopné vody např. Duke.</t>
  </si>
  <si>
    <t>Poznámka k položce:
Konkrétní obchodní názvy výrobků jsou zásadně referenční, je možno dodat libovolný jiný výrobek stejné funkce a srovnatelné kvality.</t>
  </si>
  <si>
    <t>ZTI_002</t>
  </si>
  <si>
    <t>Potrubní rozvod z plastového PPR potrubí včetně tvarovek, přechodů, redukcí a tepelné izolace tl. 20 - mm. Spojováno dle montážního návodu výrobce, DN25 - rozvody pitné vody</t>
  </si>
  <si>
    <t>ZTI_003</t>
  </si>
  <si>
    <t>Podlahová vpusť s izolační přírubou a vodorovným odtokem DN110. Plastová mřížka 138x138 mm, revizní - čistící otvor a sítko na nečistoty, např. HL72.1.</t>
  </si>
  <si>
    <t>ZTI_004</t>
  </si>
  <si>
    <t>Automatická zpětná armatura proti vzduté vodě DN125 se dvěma klapkami z nerezové oceli, ručním - zajištěním jedné klapky a kryty k čištění, např. HL712.2. Umístěná v revizní šachtě o rozměrech 800 / x 1000 mm.</t>
  </si>
  <si>
    <t>ZTI_005</t>
  </si>
  <si>
    <t>Vtok DN32 se zápachovou uzávěrkou a kuličkou (např. HL21)</t>
  </si>
  <si>
    <t>ZTI_006</t>
  </si>
  <si>
    <t>Výměna stávající podlahové vpusti v exteriéru před vstupem do kotelny za novou vpusť stejného typu. - Vpusť je napojena na stávající trativod. Trativod bude vyčištěn a bude prověřena jeho správná / funkčnost.</t>
  </si>
  <si>
    <t>ZTI_007</t>
  </si>
  <si>
    <t>Revizní šachta splaškové kanalizace 800x1000 mm</t>
  </si>
  <si>
    <t>ZTI_008</t>
  </si>
  <si>
    <t>Kanalizační potrubí systému KG včetně tvarovek, DN125</t>
  </si>
  <si>
    <t>ZTI_009</t>
  </si>
  <si>
    <t>Kanalizační potrubí systému HT včetně tvarovek, DN32</t>
  </si>
  <si>
    <t>ZTI_010</t>
  </si>
  <si>
    <t>Kanalizační potrubí systému HT včetně tvarovek, DN50</t>
  </si>
  <si>
    <t>ZTI_011</t>
  </si>
  <si>
    <t>Napojení odvodu kondenzátu stacionárních kotlů přes neutralizační zařízení pomocí hadic, které jsou - součástí dodávky neutralizačního zařízení</t>
  </si>
  <si>
    <t>ZTI_012</t>
  </si>
  <si>
    <t>Odvod kondenzátu od závěsného plynového kondenzačního kotle a napojení přepadů pojistných ventilů - přes vtok DN32 se zápachovou uzávěrkou a kuličkou (např. HL21)</t>
  </si>
  <si>
    <t>ZTI_013</t>
  </si>
  <si>
    <t>Proplach potrubí a zkoušky</t>
  </si>
  <si>
    <t>A.1.4.2.02: Plynová zařízení</t>
  </si>
  <si>
    <t>A.1.4.2.2.01: Plynová zařízení</t>
  </si>
  <si>
    <t>PLYN_001</t>
  </si>
  <si>
    <t>Regulátor tlaku plynu s pojistným ventilem - STL na výstupní tlak 20,0 kPa. Průtok min. 200 m3/hod. - Např. Hutira CSB 420.</t>
  </si>
  <si>
    <t>PLYN_002</t>
  </si>
  <si>
    <t>Plynový filtr na STL k odlučování tuhých částic DN50, PN16, např. filtr KAP</t>
  </si>
  <si>
    <t>PLYN_003</t>
  </si>
  <si>
    <t>Přepočítávač plynu, např. ELCORplus, s osazenou komunikační kartou RS485</t>
  </si>
  <si>
    <t>PLYN_004</t>
  </si>
  <si>
    <t>Ocelové potrubí bezešvé spojované svařováním (opatřeno žlutým nátěrem dle TPG 704 01), DN25</t>
  </si>
  <si>
    <t>PLYN_005</t>
  </si>
  <si>
    <t>Ocelové potrubí bezešvé spojované svařováním (opatřeno žlutým nátěrem dle TPG 704 01), DN50</t>
  </si>
  <si>
    <t>PLYN_006</t>
  </si>
  <si>
    <t>Ocelové potrubí bezešvé spojované svařováním (opatřeno žlutým nátěrem dle TPG 704 01), DN65</t>
  </si>
  <si>
    <t>PLYN_008</t>
  </si>
  <si>
    <t>Akumulační potrubí DN200, délka 2,5 m</t>
  </si>
  <si>
    <t>PLYN_009</t>
  </si>
  <si>
    <t>Ukončení přefuku a odvzdušnění nad střechou objektu dle TPG</t>
  </si>
  <si>
    <t>PLYN_010</t>
  </si>
  <si>
    <t>Ocelová chránička při prostupech stavebními konstrukcemi</t>
  </si>
  <si>
    <t>PLYN_011</t>
  </si>
  <si>
    <t>Vzorkovací kohout DN15</t>
  </si>
  <si>
    <t>PLYN_012</t>
  </si>
  <si>
    <t>Kulový kohout DN20</t>
  </si>
  <si>
    <t>PLYN_013</t>
  </si>
  <si>
    <t>Kulový kohout DN25</t>
  </si>
  <si>
    <t>PLYN_019</t>
  </si>
  <si>
    <t>Kulový kohout DN50</t>
  </si>
  <si>
    <t>PLYN_015</t>
  </si>
  <si>
    <t>Ukazovací tlakoměr 0-60 kPa</t>
  </si>
  <si>
    <t>PLYN_016</t>
  </si>
  <si>
    <t>Ukazovací tlakoměr 0-60 kPa s nulovací armaturou (průměr 100mm, připojení 20x1,5)</t>
  </si>
  <si>
    <t>PLYN_017</t>
  </si>
  <si>
    <t>Ukazovací tlakoměr 0-600 kPa s nulovací armaturou (průměr 100mm, připojení 20x1,5)</t>
  </si>
  <si>
    <t>PLYN_018</t>
  </si>
  <si>
    <t>Tlaková zkouška, pevnostní zkouška a revize včetně revizní zprávy</t>
  </si>
  <si>
    <t>A.1.4.2.03: Zařízení větrání</t>
  </si>
  <si>
    <t>A.1.4.2.3.01: Zařízení větrání</t>
  </si>
  <si>
    <t>VET_001</t>
  </si>
  <si>
    <t>Radiální ventilátor do potrubí, např. ILT/8-400 s regulací otáček, Vp = 4500/2500 m3/h, Pext = 150 - Pa, vč. pružných vložek na sání a výtlaku</t>
  </si>
  <si>
    <t>VET_002</t>
  </si>
  <si>
    <t>Diagonální ventilátor do kruhového potrubí, např. TD-250/100, Vp = 100 m3/h, Pext = 100 Pa, vč. - Pružných vložek na sání a výtlaku</t>
  </si>
  <si>
    <t>VET_003</t>
  </si>
  <si>
    <t>Elektrický ohřívač vzduchu, např. IBE400/16,6 ( 16,6kW / 400V )</t>
  </si>
  <si>
    <t>VET_004</t>
  </si>
  <si>
    <t>Vodní ohřívač vzduchu do potrubí, např. IBW 400-2 ( 30kW )</t>
  </si>
  <si>
    <t>VET_005</t>
  </si>
  <si>
    <t>Požární klapka vel. 400x500</t>
  </si>
  <si>
    <t>VET_006</t>
  </si>
  <si>
    <t>Tlumič hluku - 800x500 délka 1m</t>
  </si>
  <si>
    <t>VET_007</t>
  </si>
  <si>
    <t>Zěptná klapka do potrubí D100</t>
  </si>
  <si>
    <t>VET_008</t>
  </si>
  <si>
    <t>Přívodní vyúst s regulací R1, vel. 325x625 do hranatého potrubí</t>
  </si>
  <si>
    <t>VET_009</t>
  </si>
  <si>
    <t>Protidešťová žaluzie s krycím sítem vel. 500x500</t>
  </si>
  <si>
    <t>VET_010</t>
  </si>
  <si>
    <t>Krycí mřížka na kruhové potrubí D160</t>
  </si>
  <si>
    <t>VET_011</t>
  </si>
  <si>
    <t>Potrubí hranaté z pozinkovaného plechu o síle dle norem, včetně tvarovek, regulačních klapek, - spojovacího a těsnícího materiálu do obvodu 2600/30% tvarovek</t>
  </si>
  <si>
    <t>VET_012</t>
  </si>
  <si>
    <t>A.1.4.2.04: Zařízení vytápění</t>
  </si>
  <si>
    <t>A.1.4.2.4.01: Zdroje a rozvody</t>
  </si>
  <si>
    <t>UT_001</t>
  </si>
  <si>
    <t>Plynový stacionární kondenzační kotel např. Buderus Logano Plus SB625-640. Jmenovitý tepelný výkon - při teplotním spádu 80/60°C je 588 kW. Kotel bude dodán včetně připojovacího příslušenství. Výměník / tepla z nerezové oceli. Max. výstupní teplota až 102 °C. Max. provozní tlak 5,5 bar. Obsah vody 845 - l. Odpor na straně spalin 4,4 mbar.</t>
  </si>
  <si>
    <t>UT_002</t>
  </si>
  <si>
    <t>Plynový hořák, např. Weishaupt WM-G10/3-A, ZM-LN, R3/4" (připojovací tlak plynu 15-50 kPa, výkon - 125-900 kW - zemní plyn E,LL), vč. prodloužení o 100 mm, regulátoru, filtru, kulového uzávěru.</t>
  </si>
  <si>
    <t>UT_003</t>
  </si>
  <si>
    <t>Nosník armatur dle ČSN EN 12828, vč. manometru se zkušebním kohoutem a 3 připojkami pro hlídače min. - a max. tlaku. Sada havarijního termostatu s hlídačem max. tlaku dle ČSN EN 12828. 2x Omezovač max. / tlaku např. DSH 143 F001. Omezovač min. tlaku např. DSL 143 F001.</t>
  </si>
  <si>
    <t>UT_004</t>
  </si>
  <si>
    <t>Regulační přístroj s možností ovládání 0-10V např. 2x Buderus Logamatic 5311, kaskádový modul - např.1x Buderus FM-CM, modul pro zapojení havarijních stavů např. 2x Buderus FM-SI</t>
  </si>
  <si>
    <t>UT_005</t>
  </si>
  <si>
    <t>Uzavírací mezipřírubová klapka DN100 s pohonem 230V, 3 bodové řízení.</t>
  </si>
  <si>
    <t>UT_006</t>
  </si>
  <si>
    <t>Doplňková tlaková expanzní nádoba o objemu 140 litrů např. Buderus Logafix 140 l / 6 bar</t>
  </si>
  <si>
    <t>UT_007</t>
  </si>
  <si>
    <t>Třísložkový kouřovod: nerez DN300 + minerální tepelná izolace 40 mm + nerez opláštění, vhodný pro - kondenzační kotle, mokrý provoz, přetlakový provoz., Obsahuje přímý kus 0,5 m DN300 s revizním / otvorem a 2x koleno DN300-87°, přímé kusy DN300 - 2 m.</t>
  </si>
  <si>
    <t>UT_008</t>
  </si>
  <si>
    <t>Třísložkový komín: nerez DN300 + minerální tepelná izolace 40 mm + nerez opláštění. Účinná výška 14 - m. Komín bude vhodný pro kondenzační kotle, mokrý provoz a přetlakový provoz. Komín začíná patním / kolenem DN300-87° a je ukončen komínovou hlavicí. Ústí komínu ve výšce 0,5 m nad atikou. Kotvení - komínu ke stěně budovy.</t>
  </si>
  <si>
    <t>UT_009</t>
  </si>
  <si>
    <t>Neutralizační zařízení vč. granulátu, např. NE0.1.</t>
  </si>
  <si>
    <t>UT_010</t>
  </si>
  <si>
    <t>Sestava expanzního automatu se základní nádobou 300 l, např. OLYMP HC-70S3 skládající se z řídící - jednotky se základním ovládáním , základní nádoby a příslušné připojovací soupravy. Zabezpečení / otopné soustavy dle ČSN 060830.</t>
  </si>
  <si>
    <t>UT_011</t>
  </si>
  <si>
    <t>Doplňková tlaková expanzní nádoba o objemu 50 litrů, provozní tlak 6 bar, např. Reflex NG 50/6.</t>
  </si>
  <si>
    <t>UT_012</t>
  </si>
  <si>
    <t>Sběrač DN150 pro 8 okruhů. Sběrač bude vybaven stojánkem, tepelnou izolací tl. 60 mm a vypouštěcí - armaturou.</t>
  </si>
  <si>
    <t>UT_013</t>
  </si>
  <si>
    <t>Rozdělovač DN150 pro 8 okruhů. Rozdělovač bude vybaven stojánkem, tepelnou izolací tl. 60 mm a - vypouštěcí armaturou.</t>
  </si>
  <si>
    <t>UT_014</t>
  </si>
  <si>
    <t>Okruh vytápění "Nová budova" - Oběhové čerpadlo Q= 16 m3/h, H max = 8 m, H nast = 6 m, např. - Grundfos Magna3 65-100 F (230 V/ 50 Hz)</t>
  </si>
  <si>
    <t>UT_015</t>
  </si>
  <si>
    <t>Okruh vytápění "Nová budova"- 3-cestný směšovací ventil Kv = 60 s pohonem., M bez D (dodávka části - MaR)</t>
  </si>
  <si>
    <t>UT_016</t>
  </si>
  <si>
    <t>Okruh vytápění "Komenského 11" - Oběhové čerpadlo Q= 20 m3/h, H max = 15 m, H nast = 10 m, např. - Grundfos Magna3 65-150 F (230 V/ 50 Hz)</t>
  </si>
  <si>
    <t>UT_017</t>
  </si>
  <si>
    <t>Okruh vytápění "Komenského 11"- 3-cestný směšovací ventil Kv = 90 s pohonem., M bez D (dodávka části - MaR)</t>
  </si>
  <si>
    <t>UT_018</t>
  </si>
  <si>
    <t>Okruh vytápění "Komenského 17" - Oběhové čerpadlo Q= 18 m3/h, H max = 8 m, H nast = 6 m, např. - Grundfos Magna3 65-100 F (230 V/ 50 Hz)</t>
  </si>
  <si>
    <t>UT_019</t>
  </si>
  <si>
    <t>Okruh vytápění "Komenského 17"- 3-cestný směšovací ventil Kv = 60 s pohonem., M bez D (dodávka části - MaR)</t>
  </si>
  <si>
    <t>UT_020</t>
  </si>
  <si>
    <t>Okruh zásobování teplem VZT "kuchyň + jídelna" - Oběhové čerpadlo Q= 4 m3/h, H max = 4,5 m, H nast = - 3m, např. Grundfos Magna3 25-60 (230 V/ 50 Hz)</t>
  </si>
  <si>
    <t>UT_021</t>
  </si>
  <si>
    <t>Okruh zásobování teplem VZT "zázemí kuchyně v 1.PP" - Oběhové čerpadlo Q= 0,85 m3/h, H max = 5 m, H - nast = 3 m, např. Grundfos Alpha3 25-60 (230 V/ 50 Hz)</t>
  </si>
  <si>
    <t>UT_022</t>
  </si>
  <si>
    <t>Regulační uzel VZT kotelny - Oběhové čerpadlo Q= 2 m3/h, H max = 3 m, H nast = 1,5 m, např. Grundfos - Alpha3 25-60 (230 V/ 50 Hz)</t>
  </si>
  <si>
    <t>UT_023</t>
  </si>
  <si>
    <t>Regulační uzel VZT kotelny - 3-cestný směšovací ventil Kv = 10 s pohonem., M bez D (dodávka části - MaR) VYT.</t>
  </si>
  <si>
    <t>A.1.4.2.4.02: Potrubí</t>
  </si>
  <si>
    <t>UT_024</t>
  </si>
  <si>
    <t>Potrubní rozvod z ocelového potrubí včetně tvarovek a tepelné izolace, DN15</t>
  </si>
  <si>
    <t>UT_025</t>
  </si>
  <si>
    <t>Potrubní rozvod z ocelového potrubí včetně tvarovek a tepelné izolace, DN25</t>
  </si>
  <si>
    <t>UT_026</t>
  </si>
  <si>
    <t>Potrubní rozvod z ocelového potrubí včetně tvarovek a tepelné izolace, DN32</t>
  </si>
  <si>
    <t>UT_027</t>
  </si>
  <si>
    <t>Potrubní rozvod z ocelového potrubí včetně tvarovek a tepelné izolace, DN40</t>
  </si>
  <si>
    <t>UT_028</t>
  </si>
  <si>
    <t>Potrubní rozvod z ocelového potrubí včetně tvarovek a tepelné izolace, DN50</t>
  </si>
  <si>
    <t>UT_029</t>
  </si>
  <si>
    <t>Potrubní rozvod z ocelového potrubí včetně tvarovek a tepelné izolace, DN80</t>
  </si>
  <si>
    <t>UT_030</t>
  </si>
  <si>
    <t>Potrubní rozvod z ocelového potrubí včetně tvarovek a tepelné izolace, DN100</t>
  </si>
  <si>
    <t>UT_031</t>
  </si>
  <si>
    <t>Potrubní rozvod z ocelového potrubí včetně tvarovek a tepelné izolace, DN125</t>
  </si>
  <si>
    <t>UT_032</t>
  </si>
  <si>
    <t>Napojení nových rozvodů vytápění na rozvody stávající</t>
  </si>
  <si>
    <t>A.1.4.2.4.03: Armatury</t>
  </si>
  <si>
    <t>UT_033</t>
  </si>
  <si>
    <t>Pojistný ventil (3 bar)</t>
  </si>
  <si>
    <t>UT_034</t>
  </si>
  <si>
    <t>Kulový kohout DN15</t>
  </si>
  <si>
    <t>UT_035</t>
  </si>
  <si>
    <t>UT_036</t>
  </si>
  <si>
    <t>Kulový kohout DN32</t>
  </si>
  <si>
    <t>UT_037</t>
  </si>
  <si>
    <t>UT_038</t>
  </si>
  <si>
    <t>Uzavírací klapka DN80</t>
  </si>
  <si>
    <t>UT_039</t>
  </si>
  <si>
    <t>Uzavírací klapka DN100</t>
  </si>
  <si>
    <t>UT_040</t>
  </si>
  <si>
    <t>Uzavírací klapka DN125</t>
  </si>
  <si>
    <t>UT_041</t>
  </si>
  <si>
    <t>Zpětná klapka DN25</t>
  </si>
  <si>
    <t>UT_042</t>
  </si>
  <si>
    <t>Zpětná klapka DN50</t>
  </si>
  <si>
    <t>UT_043</t>
  </si>
  <si>
    <t>Zpětná klapka DN80</t>
  </si>
  <si>
    <t>UT_044</t>
  </si>
  <si>
    <t>Filtr DN25</t>
  </si>
  <si>
    <t>UT_045</t>
  </si>
  <si>
    <t>Filtr DN32</t>
  </si>
  <si>
    <t>UT_046</t>
  </si>
  <si>
    <t>Filtr DN50</t>
  </si>
  <si>
    <t>UT_047</t>
  </si>
  <si>
    <t>Filtr DN80</t>
  </si>
  <si>
    <t>UT_048</t>
  </si>
  <si>
    <t>Filtr DN100</t>
  </si>
  <si>
    <t>UT_049</t>
  </si>
  <si>
    <t>Vypouštěcí kohout DN15</t>
  </si>
  <si>
    <t>UT_050</t>
  </si>
  <si>
    <t>Odvzdušňovací ventil DN10</t>
  </si>
  <si>
    <t>UT_051</t>
  </si>
  <si>
    <t>Manometr na ochozu</t>
  </si>
  <si>
    <t>UT_052</t>
  </si>
  <si>
    <t>Teploměr</t>
  </si>
  <si>
    <t>188</t>
  </si>
  <si>
    <t>A.1.4.2.4.04: Zásobování teplem VZT</t>
  </si>
  <si>
    <t>UT_053</t>
  </si>
  <si>
    <t>UT_054</t>
  </si>
  <si>
    <t>192</t>
  </si>
  <si>
    <t>UT_055</t>
  </si>
  <si>
    <t>Potrubní rozvod z ocelového potrubí včetně tvarovek a tepelné izolace, vybaveno el. topným kabelem, - DN50, vedeno v exteriéru</t>
  </si>
  <si>
    <t>UT_056</t>
  </si>
  <si>
    <t>Prostupová chránička utěsněná proti vnikání plynu a vlhkosti</t>
  </si>
  <si>
    <t>196</t>
  </si>
  <si>
    <t>A.1.4.2.4.05: Vytápění kuchyně a 1.PP</t>
  </si>
  <si>
    <t>UT_057</t>
  </si>
  <si>
    <t>Ocelová desková otopná tělesa s bočním připojením, např. Korado Radik Klasik, 22/900/1000</t>
  </si>
  <si>
    <t>UT_058</t>
  </si>
  <si>
    <t>Ocelová desková otopná tělesa s bočním připojením, např. Korado Radik Klasik, 33/600/1400</t>
  </si>
  <si>
    <t>200</t>
  </si>
  <si>
    <t>UT_059</t>
  </si>
  <si>
    <t>Ocelová desková otopná tělesa s bočním připojením, např. Korado Radik Klasik, 33/600/1800</t>
  </si>
  <si>
    <t>UT_060</t>
  </si>
  <si>
    <t>Přímý termostatický ventil, např. Danfoss RA-N</t>
  </si>
  <si>
    <t>204</t>
  </si>
  <si>
    <t>UT_061</t>
  </si>
  <si>
    <t>Přímé uzaviratelné šroubení DN20, např. Danfoss RLV</t>
  </si>
  <si>
    <t>UT_062</t>
  </si>
  <si>
    <t>Termostatická hlavice s připojovacím závitem pro ventily typu RA</t>
  </si>
  <si>
    <t>208</t>
  </si>
  <si>
    <t>UT_063</t>
  </si>
  <si>
    <t>Potrubní rozvod z ocelového potrubí včetně tvarovek a tepelné izolace, DN20</t>
  </si>
  <si>
    <t>UT_064</t>
  </si>
  <si>
    <t>212</t>
  </si>
  <si>
    <t>UT_065</t>
  </si>
  <si>
    <t>UT_066</t>
  </si>
  <si>
    <t>216</t>
  </si>
  <si>
    <t>A.1.4.2.98: Ostatní</t>
  </si>
  <si>
    <t>D14</t>
  </si>
  <si>
    <t>A.1.4.2.98.01: Ostatní</t>
  </si>
  <si>
    <t>OST_001</t>
  </si>
  <si>
    <t>OST_002</t>
  </si>
  <si>
    <t>220</t>
  </si>
  <si>
    <t>OST_003</t>
  </si>
  <si>
    <t>OST_004</t>
  </si>
  <si>
    <t>224</t>
  </si>
  <si>
    <t>OST_005</t>
  </si>
  <si>
    <t>OST_006</t>
  </si>
  <si>
    <t>228</t>
  </si>
  <si>
    <t>OST_007</t>
  </si>
  <si>
    <t>OST_008</t>
  </si>
  <si>
    <t>232</t>
  </si>
  <si>
    <t>OST_009</t>
  </si>
  <si>
    <t>OST_010</t>
  </si>
  <si>
    <t>-892513905</t>
  </si>
  <si>
    <t>OST_011</t>
  </si>
  <si>
    <t>OST_012</t>
  </si>
  <si>
    <t>Realizace kanalizační revizní šachty v prostoru kotelny 800x1000 mm viz výkresy</t>
  </si>
  <si>
    <t>240</t>
  </si>
  <si>
    <t>OST_013</t>
  </si>
  <si>
    <t>OST_014</t>
  </si>
  <si>
    <t>Uložení vodovodního potrubí do stěny (potrubí vč 2xKK) - včetně drážkování a zapravení</t>
  </si>
  <si>
    <t>244</t>
  </si>
  <si>
    <t>OST_015</t>
  </si>
  <si>
    <t>Uložení vodovodního potrubí do podlahy - včetně drážkování a zapravení</t>
  </si>
  <si>
    <t>Poznámka k položce:
  "místnost č. 1.15 jídelna - doplněná trasa vodovodu k nápojovým automatům</t>
  </si>
  <si>
    <t>OST_016</t>
  </si>
  <si>
    <t>Bourací a výkopové práce pro uložení kanalizačního potrubí do podlahy - ručně v uzavřených - prostorách. Po uložení potrubí provedení obsypu potrubí sypaninou a zásypu rýh vhodnou zeminou se / zhutněním, doplnění podlahové konstruce, včetně dodávky materiálu.</t>
  </si>
  <si>
    <t>248</t>
  </si>
  <si>
    <t>Poznámka k položce:
  "místnost č. 0.05 kotelna pro ležaté potrubí kanalizace;   "rýha š. 0,5m, prům. hl. 0,8m</t>
  </si>
  <si>
    <t>D15</t>
  </si>
  <si>
    <t>A.1.4.2.99: Bourací práce</t>
  </si>
  <si>
    <t>D16</t>
  </si>
  <si>
    <t>A.1.4.2.99.01: Demonáž stávajících zařízení</t>
  </si>
  <si>
    <t>BOUR_001</t>
  </si>
  <si>
    <t>Plynový stacionární kotel Viesmann Paromat Simplex. Jmenovitý výkon kotle 575 kW, Kotlové oběhové - čerpadlo Grundfos., Kouřovod plynového kotle O300 s tepelnou izolací veden ke komínu., Třísložkový / komín O300 veden po fasádě nad střechu objektu, Kombinovaný rozdělovač a sběrač pro 9 okruhů s - tepelnou izolací., "Okruh vytápění .""sahary""., Oběhové čerpadlo UPS 32-80 180 , 3-cestný směšovací ventil s pohonem", "Okruh vytápění - ""VZT jídelna""., Oběhové čerpadlo Magna1 32-60 F, 3-cestný směšovací ventil s pohonem ", "Okruh vytápění - ""VZT kuchyně""., Oběhové čerpadlo UPS 40-60/2, 3-cestný směšovací ventil s pohonem", "Okruh vytápění - ""Komenského 17""., Oběhové čerpadlo Magna1 65-60 F 340, 3-cestný směšovací ventil s pohonem ", "Okruh vytápění - ""Komenského 11""., Oběhové čerpadlo Wilo Stratos 65/1-12, 3-cestný směšovací ventil s pohonem ", "Okruh vytápění - ""nová budova""., Oběhové čerpadlo Magna1 65-60 F (III.), 3-cestný směšovací ventil s pohonem ", Hydraulický vyrovnávač dynamických tlaků., Podlahová vpusť - gula., Axiální ventilátor - přívod větracího vzduchu., Teplovzdušné jednotky Sahara s vodním ohřevem., Expanzní a dopouštěcíí zařízení ETL VDZ, Regulátor tlaku plynu Rombach DN50 233-12-4-72., Plynový filtr Weishaupt WF 3050/1, DN50, Veškěré rozvody systému vytápění a zásobování teplem VZT v prostoru kotelny (s výjimkou systému přípravy TV) viz výkresy, Nevyužité části rovzvodů studené vody z ocelového potrubí viz výkresy, Rozvody splaškové kanalizace vedené v podlaze kotelny viz výkresy, Rozvody vnitřního plynovodu včetně odvzdušnění pro zásobování plynem stávající dvojice plynových stacionárních kotlů viz výkresy, Přepočítavač množství plynu Elcor a GPRS komunikátor DATCOM, Stavební přípomoce, sekání drážek a prostupů, zapravení vč. likvidace obalů, Ekologická likvidace</t>
  </si>
  <si>
    <t>BOUR_002</t>
  </si>
  <si>
    <t>Zřízení dočasného montážního otvoru v obvodové stěně kotelny pro transport demontovaných kotlů a - nastěhování nových kotlů. Min. světlost otvoru 1800x2000mm, spodní hrana otvoru na úrovni -3,200. / Po montáži zařízení uvedení všech stavebních konstrukcí do původního stavu, včetně dodávky - materiálu. Včetně montáže nosného překladu a zajištění stability nosných konstrukcí objektu.</t>
  </si>
  <si>
    <t>Poznámka k položce:
  "místnost č. 0.05 kotelna - obvodové stěna u schodiště</t>
  </si>
  <si>
    <t>BOUR_003</t>
  </si>
  <si>
    <t>Zřízení dočasného manipulačního prostoru na podestě schodiště kotelny pro transport demontovaných - kotlů a nastěhování nových kotlů. Min. půdorysná plocha 1500x2200mm, na úrovni -3,200 (např. / vybourání části schodišťových stupňů schodiště). Po montáži zařízení uvedení všech stavebních - konstrukcí do původního stavu, včetně dodávky materiálu. Včetně zajištění stability nosných konstrukcí objektu.</t>
  </si>
  <si>
    <t>Poznámka k položce:
  "místnost č. 0.05 kotelna - schodiště</t>
  </si>
  <si>
    <t>II-1 - Stavební část</t>
  </si>
  <si>
    <t xml:space="preserve">    8 - Trubní vedení</t>
  </si>
  <si>
    <t xml:space="preserve">      95 - Různé dokončovací konstrukce a práce pozemních staveb</t>
  </si>
  <si>
    <t xml:space="preserve">    711 - Izolace proti vodě, vlhkosti a plynům</t>
  </si>
  <si>
    <t xml:space="preserve">    733 - Ústřední vytápění - rozvodné potrubí</t>
  </si>
  <si>
    <t>121112012</t>
  </si>
  <si>
    <t>Sejmutí ornice ručně bez vodorovného přemístění s naložením na dopravní prostředek nebo s odhozením do 3 m tloušťky vrstvy přes 150 mm</t>
  </si>
  <si>
    <t>69797884</t>
  </si>
  <si>
    <t>131201202</t>
  </si>
  <si>
    <t>Hloubení zapažených jam a zářezů s urovnáním dna do předepsaného profilu a spádu v hornině tř. 3 přes 100 do 1 000 m3</t>
  </si>
  <si>
    <t>-1133746658</t>
  </si>
  <si>
    <t>139711101</t>
  </si>
  <si>
    <t>Vykopávka v uzavřených prostorách s naložením výkopku na dopravní prostředek v hornině tř. 1 až 4</t>
  </si>
  <si>
    <t>-1641833484</t>
  </si>
  <si>
    <t>Poznámka k položce:
rýhy a šachty pro zdravotně technické instalace</t>
  </si>
  <si>
    <t>151101101</t>
  </si>
  <si>
    <t>Zřízení pažení a rozepření stěn rýh pro podzemní vedení pro všechny šířky rýhy příložné pro jakoukoliv mezerovitost, hloubky do 2 m</t>
  </si>
  <si>
    <t>69663666</t>
  </si>
  <si>
    <t>151,8  "v objektu</t>
  </si>
  <si>
    <t>206,34  "mimo objekt</t>
  </si>
  <si>
    <t>151101111</t>
  </si>
  <si>
    <t>Odstranění pažení a rozepření stěn rýh pro podzemní vedení s uložením materiálu na vzdálenost do 3 m od kraje výkopu příložné, hloubky do 2 m</t>
  </si>
  <si>
    <t>255480781</t>
  </si>
  <si>
    <t>162701101</t>
  </si>
  <si>
    <t>Vodorovné přemístění výkopku nebo sypaniny po suchu na obvyklém dopravním prostředku, bez naložení výkopku, avšak se složením bez rozhrnutí z horniny tř. 1 až 4 na vzdálenost přes 5 000 do 6 000 m</t>
  </si>
  <si>
    <t>514459702</t>
  </si>
  <si>
    <t>171201201</t>
  </si>
  <si>
    <t>Uložení sypaniny na skládky</t>
  </si>
  <si>
    <t>-388794697</t>
  </si>
  <si>
    <t>171201211</t>
  </si>
  <si>
    <t>Uložení sypaniny poplatek za uložení sypaniny na skládce (skládkovné)</t>
  </si>
  <si>
    <t>217962057</t>
  </si>
  <si>
    <t>174101101</t>
  </si>
  <si>
    <t>Zásyp sypaninou z jakékoliv horniny s uložením výkopku ve vrstvách se zhutněním jam, šachet, rýh nebo kolem objektů v těchto vykopávkách</t>
  </si>
  <si>
    <t>-1507168242</t>
  </si>
  <si>
    <t>290344651</t>
  </si>
  <si>
    <t>Poznámka k položce:
rýhy kanalizace</t>
  </si>
  <si>
    <t>986786096</t>
  </si>
  <si>
    <t>Poznámka k položce:
po vybouraném LAPOL</t>
  </si>
  <si>
    <t>3,25*1,5</t>
  </si>
  <si>
    <t>583373680</t>
  </si>
  <si>
    <t>štěrkopísek frakce netříděná zásyp</t>
  </si>
  <si>
    <t>-2100874575</t>
  </si>
  <si>
    <t>4,875*1,75</t>
  </si>
  <si>
    <t>175111101</t>
  </si>
  <si>
    <t>Obsypání potrubí ručně sypaninou z vhodných hornin tř. 1 až 4 nebo materiálem připraveným podél výkopu ve vzdálenosti do 3 m od jeho kraje, pro jakoukoliv hloubku výkopu a míru zhutnění bez prohození sypaniny</t>
  </si>
  <si>
    <t>299553383</t>
  </si>
  <si>
    <t>39,17  "v objektu</t>
  </si>
  <si>
    <t>8,03  "mimo objekt</t>
  </si>
  <si>
    <t>583373030</t>
  </si>
  <si>
    <t>štěrkopísek frakce 0-8</t>
  </si>
  <si>
    <t>779616047</t>
  </si>
  <si>
    <t>47,20*1,65</t>
  </si>
  <si>
    <t>181301103</t>
  </si>
  <si>
    <t>Rozprostření a urovnání ornice v rovině nebo ve svahu sklonu do 1:5 při souvislé ploše do 500 m2, tl. vrstvy přes 150 do 200 mm</t>
  </si>
  <si>
    <t>914599287</t>
  </si>
  <si>
    <t>14,9/0,2</t>
  </si>
  <si>
    <t>451573111</t>
  </si>
  <si>
    <t>Lože pod potrubí, stoky a drobné objekty v otevřeném výkopu z písku a štěrkopísku do 63 mm</t>
  </si>
  <si>
    <t>-865469060</t>
  </si>
  <si>
    <t>8,8  "v objektu</t>
  </si>
  <si>
    <t>1,65  "mimo objekt</t>
  </si>
  <si>
    <t>317121101</t>
  </si>
  <si>
    <t>Montáž prefabrikovaných překladů pro světlost otvoru od 600 do 1050 mm</t>
  </si>
  <si>
    <t>444830175</t>
  </si>
  <si>
    <t>593219420</t>
  </si>
  <si>
    <t>překlad nenosný pórobetonový pro otvor 800 mm 100 x 25 x 10 cm</t>
  </si>
  <si>
    <t>1791379811</t>
  </si>
  <si>
    <t>593219450</t>
  </si>
  <si>
    <t>překlad nenosný pórobetonový pro otvor 1000 mm 120 x 25 x 10 cm</t>
  </si>
  <si>
    <t>1940159421</t>
  </si>
  <si>
    <t>593219500</t>
  </si>
  <si>
    <t>překlad nenosný pórobetonový pro otvor 1200 mm 150 x 25 x 15 cm</t>
  </si>
  <si>
    <t>2051972926</t>
  </si>
  <si>
    <t>340239235</t>
  </si>
  <si>
    <t>Zazdívka otvorů v příčkách nebo stěnách plochy přes 1 m2 do 4 m2 příčkovkami hladkými pórobetonovými , objemové hmotnosti 500 kg/m3, tl. příčky 150 mm</t>
  </si>
  <si>
    <t>491194654</t>
  </si>
  <si>
    <t>0,86*2</t>
  </si>
  <si>
    <t>342272323</t>
  </si>
  <si>
    <t>Příčky z pórobetonových přesných příčkovek hladkých, objemové hmotnosti 500 kg/m3 na tenké maltové lože, tloušťky příčky 100 mm</t>
  </si>
  <si>
    <t>431482491</t>
  </si>
  <si>
    <t>(4,9+3,6*2+2,5*2+2,58+1,75)*3,15-(0,96*2+0,76*2*2)</t>
  </si>
  <si>
    <t>123134600</t>
  </si>
  <si>
    <t>(3,9+0,8+0,25)*3,15-0,96*2,2*2</t>
  </si>
  <si>
    <t>-2095742082</t>
  </si>
  <si>
    <t>"1NP</t>
  </si>
  <si>
    <t>3,78+28,78+13,18+15,57+8,41</t>
  </si>
  <si>
    <t>"1. PP</t>
  </si>
  <si>
    <t>13,64+31,16+12,01+11,02+8,64+11,75+8,28+46,49+7,22</t>
  </si>
  <si>
    <t>-149734122</t>
  </si>
  <si>
    <t>8*3,25-(1,35*1,97+1,75*2,2)</t>
  </si>
  <si>
    <t>22,88*3,25-(1,35*1,97+0,86*2*4+0,96*2+1,31*2+1,2*2,05)</t>
  </si>
  <si>
    <t>5,8*(3,2-2)</t>
  </si>
  <si>
    <t>5,9*(3,2-2)</t>
  </si>
  <si>
    <t>10,5*(3,2-2)</t>
  </si>
  <si>
    <t>15,8*(3,2-2)-1,5*1,15</t>
  </si>
  <si>
    <t>16,4*3,25-(0,86*2+1,5*2,1)</t>
  </si>
  <si>
    <t>16,3*3,25-(0,86*2+3,6*2)</t>
  </si>
  <si>
    <t>5,6*5,18+2,25*4,215+1,5*3,25</t>
  </si>
  <si>
    <t>(4,3+28,6+33,6)*2,8+3,4*1,8+2*1,8/2-(0,96*2*10+1,17*2,05+0,86*2*3+1,8*1,2+1,86*2+1,31*2)</t>
  </si>
  <si>
    <t>14,6*2,95-0,86*2</t>
  </si>
  <si>
    <t>23,6*2,95-1,86*2</t>
  </si>
  <si>
    <t>14,7*2,95-0,96*2</t>
  </si>
  <si>
    <t>15,3*2,95-(0,96*2+0,86*2)</t>
  </si>
  <si>
    <t>13,3*2,95-0,96*2</t>
  </si>
  <si>
    <t>11,8*(2,8-2,2)</t>
  </si>
  <si>
    <t>29,94*2,95-(1,31*2+1,8*1,2)</t>
  </si>
  <si>
    <t>10,76*2,95-(0,96*2+0,76*2)</t>
  </si>
  <si>
    <t>6,96*(2,8-2,2)-0,76*2*2</t>
  </si>
  <si>
    <t>5,5*(2,8-2,2)-0,76*2</t>
  </si>
  <si>
    <t>-151,268</t>
  </si>
  <si>
    <t>-1943574188</t>
  </si>
  <si>
    <t>631311114</t>
  </si>
  <si>
    <t>Mazanina z betonu prostého bez zvýšených nároků na prostředí tl. přes 50 do 80 mm tř. C 16/20</t>
  </si>
  <si>
    <t>-1164856723</t>
  </si>
  <si>
    <t>13,874  "tl. 80 mm</t>
  </si>
  <si>
    <t>2,01  "tl. 60 mm - pod chladícími boxy</t>
  </si>
  <si>
    <t>631311121</t>
  </si>
  <si>
    <t>Doplnění dosavadních mazanin prostým betonem s dodáním hmot, bez potěru, plochy jednotlivě do 1 m2 a tl. do 80 mm</t>
  </si>
  <si>
    <t>763074695</t>
  </si>
  <si>
    <t>(0,95*0,4)*0,08</t>
  </si>
  <si>
    <t>631311125</t>
  </si>
  <si>
    <t>Mazanina z betonu prostého bez zvýšených nároků na prostředí tl. přes 80 do 120 mm tř. C 20/25</t>
  </si>
  <si>
    <t>145086980</t>
  </si>
  <si>
    <t>Poznámka k položce:
podkladní beton</t>
  </si>
  <si>
    <t>631319171</t>
  </si>
  <si>
    <t>Příplatek k cenám mazanin za stržení povrchu spodní vrstvy mazaniny latí před vložením výztuže nebo pletiva pro tl. obou vrstev mazaniny přes 50 do 80 mm</t>
  </si>
  <si>
    <t>-1011953037</t>
  </si>
  <si>
    <t>631319173</t>
  </si>
  <si>
    <t>Příplatek k cenám mazanin za stržení povrchu spodní vrstvy mazaniny latí před vložením výztuže nebo pletiva pro tl. obou vrstev mazaniny přes 80 do 120 mm</t>
  </si>
  <si>
    <t>899637447</t>
  </si>
  <si>
    <t>631362021</t>
  </si>
  <si>
    <t>Výztuž mazanin ze svařovaných sítí z drátů typu KARI</t>
  </si>
  <si>
    <t>-1039090996</t>
  </si>
  <si>
    <t>173,428*2,105/1000   "podlahové desky, KARI 150/5x150/5</t>
  </si>
  <si>
    <t>99,32*4,335/1000  "podkladní beton, KARI 100/6x100/6</t>
  </si>
  <si>
    <t>0,796*1,15 'Přepočtené koeficientem množství</t>
  </si>
  <si>
    <t>632451107</t>
  </si>
  <si>
    <t>Potěr cementový samonivelační ze suchých směsí tloušťky přes 15 do 20 mm</t>
  </si>
  <si>
    <t>-2037761272</t>
  </si>
  <si>
    <t>632451421</t>
  </si>
  <si>
    <t>Doplnění cementového potěru na mazaninách a betonových podkladech (s dodáním hmot), hlazeného dřevěným nebo ocelovým hladítkem, plochy jednotlivě do 1 m2 a tl. přes 10 do 20 mm</t>
  </si>
  <si>
    <t>1180472989</t>
  </si>
  <si>
    <t>0,95*0,4</t>
  </si>
  <si>
    <t>632481213</t>
  </si>
  <si>
    <t>Separační vrstva k oddělení podlahových vrstev z polyetylénové fólie</t>
  </si>
  <si>
    <t>-1369939058</t>
  </si>
  <si>
    <t>642942611</t>
  </si>
  <si>
    <t>Osazování zárubní nebo rámů kovových dveřních lisovaných nebo z úhelníků bez dveřních křídel, na montážní pěnu, plochy otvoru do 2,5 m2</t>
  </si>
  <si>
    <t>2051991679</t>
  </si>
  <si>
    <t>553314150</t>
  </si>
  <si>
    <t>zárubeň ocelová pro porobeton s drážkou 150 900 L/P</t>
  </si>
  <si>
    <t>-1592657047</t>
  </si>
  <si>
    <t>553314040</t>
  </si>
  <si>
    <t>zárubeň ocelová pro porobeton s drážkou 100 900 L/P</t>
  </si>
  <si>
    <t>-342935144</t>
  </si>
  <si>
    <t>553314000</t>
  </si>
  <si>
    <t>zárubeň ocelová pro porobeton s drážkou 100 700 L/P</t>
  </si>
  <si>
    <t>-837126114</t>
  </si>
  <si>
    <t>776141122</t>
  </si>
  <si>
    <t>Příprava podkladu vyrovnání samonivelační stěrkou podlah min.pevnosti 30 MPa, tloušťky přes 3 do 5 mm</t>
  </si>
  <si>
    <t>-1509100455</t>
  </si>
  <si>
    <t>Poznámka k položce:
pod epoxid v 1.01+1.02</t>
  </si>
  <si>
    <t>1322635985</t>
  </si>
  <si>
    <t>655,424+219,93</t>
  </si>
  <si>
    <t>784181129</t>
  </si>
  <si>
    <t>Penetrace podkladu jednonásobná hloubková na schodišti o výšce podlaží přes 3,80 do 5,00 m</t>
  </si>
  <si>
    <t>134235760</t>
  </si>
  <si>
    <t>43,367+8,41</t>
  </si>
  <si>
    <t>Trubní vedení</t>
  </si>
  <si>
    <t>346271112</t>
  </si>
  <si>
    <t>Přizdívky izolační a ochranné z cihel nepálených se zatřenou cementovou omítkou z malty MC pro omítky o tl. 20 mm pod izolaci včetně vytvoření požlábku v ohybu izolace vodorovné na svislou na cementovou maltu MC 5 až MC 10 z cihel betonových 290x140x65 mm tl. 140 mm</t>
  </si>
  <si>
    <t>311866899</t>
  </si>
  <si>
    <t>358315114</t>
  </si>
  <si>
    <t>Bourání šachty, stoky kompletní nebo vybourání otvorů průřezové plochy do 4 m2 ve stokách ze zdiva z prostého betonu</t>
  </si>
  <si>
    <t>1531961830</t>
  </si>
  <si>
    <t>0,6*0,4*0,8*2</t>
  </si>
  <si>
    <t>452321151</t>
  </si>
  <si>
    <t>Podkladní a zajišťovací konstrukce z betonu železového v otevřeném výkopu desky pod potrubí, stoky a drobné objekty z betonu tř. C 20/25</t>
  </si>
  <si>
    <t>-491577305</t>
  </si>
  <si>
    <t>1,5*1,7*0,1*3  "šachty v objektu</t>
  </si>
  <si>
    <t>5,65*3,3*0,1  "pod lapol</t>
  </si>
  <si>
    <t>894302151</t>
  </si>
  <si>
    <t>Ostatní konstrukce na trubním vedení ze železového betonu stěny šachet tloušťky přes 200 mm ze železového betonu bez zvýšených nároků na prostředí tř. C 20/25</t>
  </si>
  <si>
    <t>569099576</t>
  </si>
  <si>
    <t>(1,6*1,4-1,0*0,8)*1,0*3</t>
  </si>
  <si>
    <t>894414211</t>
  </si>
  <si>
    <t>Osazení železobetonových dílců pro šachty desek zákrytových</t>
  </si>
  <si>
    <t>-2043048514</t>
  </si>
  <si>
    <t>592243640.R</t>
  </si>
  <si>
    <t>deska betonová šachetní zákrytová 150 x 180 x 62,5 cm s otvorem pro poklop</t>
  </si>
  <si>
    <t>788754666</t>
  </si>
  <si>
    <t>899101111</t>
  </si>
  <si>
    <t>Osazení poklopů litinových a ocelových včetně rámů hmotnosti jednotlivě do 50 kg</t>
  </si>
  <si>
    <t>1631545805</t>
  </si>
  <si>
    <t>552410200.R</t>
  </si>
  <si>
    <t>poklop šachtový litinový 800x600 mm, pachotěsný</t>
  </si>
  <si>
    <t>-1456726778</t>
  </si>
  <si>
    <t>1310539071</t>
  </si>
  <si>
    <t>1712534825</t>
  </si>
  <si>
    <t>-2000864481</t>
  </si>
  <si>
    <t>10*21 'Přepočtené koeficientem množství</t>
  </si>
  <si>
    <t>Různé dokončovací konstrukce a práce pozemních staveb</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</si>
  <si>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</si>
  <si>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</si>
  <si>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-846829379</t>
  </si>
  <si>
    <t>961055111</t>
  </si>
  <si>
    <t>Bourání základů z betonu železového</t>
  </si>
  <si>
    <t>1362768445</t>
  </si>
  <si>
    <t>Poznámka k položce:
LAPOL</t>
  </si>
  <si>
    <t>962031132</t>
  </si>
  <si>
    <t>Bourání příček z cihel, tvárnic nebo příčkovek z cihel pálených, plných nebo dutých na maltu vápennou nebo vápenocementovou, tl. do 100 mm</t>
  </si>
  <si>
    <t>128806955</t>
  </si>
  <si>
    <t>(2,55+0,95*2)*3,15</t>
  </si>
  <si>
    <t>1238972212</t>
  </si>
  <si>
    <t>(12,74+2,55+4,8+7,4+4,3+1,75+2,15)*3,15</t>
  </si>
  <si>
    <t>-(0,96*2*3+0,86*2+0,83*2*3)</t>
  </si>
  <si>
    <t>968062R01</t>
  </si>
  <si>
    <t>Vybourání konstrukcí chladících boxů, plochy přes 4 m2</t>
  </si>
  <si>
    <t>2049724590</t>
  </si>
  <si>
    <t>3,6*2,5+2*2,85+4,57+2,15*1,8+9,79  "stropy</t>
  </si>
  <si>
    <t>(12,2+9,7+8,7+8,7+13,2)*2,7  "stěny</t>
  </si>
  <si>
    <t>968072455</t>
  </si>
  <si>
    <t>Vybourání kovových rámů oken s křídly, dveřních zárubní, vrat, stěn, ostění nebo obkladů dveřních zárubní, plochy do 2 m2</t>
  </si>
  <si>
    <t>-1191579721</t>
  </si>
  <si>
    <t>(0,96*2*3+0,86*3+0,83*2*3)*1,97</t>
  </si>
  <si>
    <t>968072R01</t>
  </si>
  <si>
    <t>Vybourání kovových mříží, plochy přes 2 m2</t>
  </si>
  <si>
    <t>2073993841</t>
  </si>
  <si>
    <t>1,8*1,2</t>
  </si>
  <si>
    <t>713120821</t>
  </si>
  <si>
    <t>Odstranění tepelné izolace běžných stavebních konstrukcí z rohoží, pásů, dílců, desek, bloků podlah volně kladených nebo mezi trámy z polystyrenu, tloušťka izolace do 100 mm</t>
  </si>
  <si>
    <t>592461175</t>
  </si>
  <si>
    <t>713463316</t>
  </si>
  <si>
    <t>Montáž izolace tepelné potrubí a ohybů tvarovkami nebo deskami potrubními pouzdry s povrchovou úpravou hliníkovou fólií se samolepícím přesahem (izolační materiál ve specifikaci) přelepenými samolepící hliníkovou páskou ohybů D přes 50 do 100 mm jednovrstvá</t>
  </si>
  <si>
    <t>1101305063</t>
  </si>
  <si>
    <t>771571810</t>
  </si>
  <si>
    <t>Demontáž podlah z dlaždic keramických kladených do malty</t>
  </si>
  <si>
    <t>-225776957</t>
  </si>
  <si>
    <t>3,78+28,78+2,10+1,72+13,64+13,18  "1NP</t>
  </si>
  <si>
    <t>46,49+10,82+7,46+3,30+2,95+4,21+10,23+8,80+8,15  "1PP</t>
  </si>
  <si>
    <t>965042141</t>
  </si>
  <si>
    <t>Bourání mazanin betonových nebo z litého asfaltu tl. do 100 mm, plochy přes 4 m2</t>
  </si>
  <si>
    <t>-177268088</t>
  </si>
  <si>
    <t>-1023984686</t>
  </si>
  <si>
    <t>971033461</t>
  </si>
  <si>
    <t>Vybourání otvorů ve zdivu základovém nebo nadzákladovém z cihel, tvárnic, příčkovek z cihel pálených na maltu vápennou nebo vápenocementovou plochy do 0,25 m2, tl. do 600 mm</t>
  </si>
  <si>
    <t>500580874</t>
  </si>
  <si>
    <t>977312112</t>
  </si>
  <si>
    <t>Řezání stávajících betonových mazanin s vyztužením hloubky přes 50 do 100 mm</t>
  </si>
  <si>
    <t>2095306038</t>
  </si>
  <si>
    <t>406427534</t>
  </si>
  <si>
    <t>198361372</t>
  </si>
  <si>
    <t>1956063784</t>
  </si>
  <si>
    <t>114,892*9 'Přepočtené koeficientem množství</t>
  </si>
  <si>
    <t>997013831</t>
  </si>
  <si>
    <t>Poplatek za uložení stavebního odpadu na skládce (skládkovné) směsného</t>
  </si>
  <si>
    <t>668361084</t>
  </si>
  <si>
    <t>203509</t>
  </si>
  <si>
    <t>711</t>
  </si>
  <si>
    <t>Izolace proti vodě, vlhkosti a plynům</t>
  </si>
  <si>
    <t>711113117</t>
  </si>
  <si>
    <t>Izolace proti zemní vlhkosti natěradly a tmely za studena na ploše vodorovné V těsnicí stěrkou nepružnou (cementem pojená)</t>
  </si>
  <si>
    <t>-1283328153</t>
  </si>
  <si>
    <t>3,78+28,78</t>
  </si>
  <si>
    <t>711441559</t>
  </si>
  <si>
    <t>Provedení izolace proti povrchové a podpovrchové tlakové vodě pásy přitavením NAIP na ploše vodorovné V</t>
  </si>
  <si>
    <t>952384493</t>
  </si>
  <si>
    <t>628331580</t>
  </si>
  <si>
    <t>pás těžký asfaltovaný G 200 S 40</t>
  </si>
  <si>
    <t>1977882784</t>
  </si>
  <si>
    <t>96,078*1,15 'Přepočtené koeficientem množství</t>
  </si>
  <si>
    <t>711442559</t>
  </si>
  <si>
    <t>Provedení izolace proti povrchové a podpovrchové tlakové vodě pásy přitavením NAIP na ploše svislé S</t>
  </si>
  <si>
    <t>1248252704</t>
  </si>
  <si>
    <t>66,33  "v objektu</t>
  </si>
  <si>
    <t>54,89  "mimo objekt</t>
  </si>
  <si>
    <t>1974576743</t>
  </si>
  <si>
    <t>121,22*1,2 'Přepočtené koeficientem množství</t>
  </si>
  <si>
    <t>711747067</t>
  </si>
  <si>
    <t>Provedení detailů pásy přitavením opracování trubních prostupů pod těsnící objímkou, průměru do 300 mm, NAIP</t>
  </si>
  <si>
    <t>682257489</t>
  </si>
  <si>
    <t>998711101</t>
  </si>
  <si>
    <t>Přesun hmot pro izolace proti vodě, vlhkosti a plynům stanovený z hmotnosti přesunovaného materiálu vodorovná dopravní vzdálenost do 50 m v objektech výšky do 6 m</t>
  </si>
  <si>
    <t>602516440</t>
  </si>
  <si>
    <t>998711181</t>
  </si>
  <si>
    <t>Přesun hmot pro izolace proti vodě, vlhkosti a plynům stanovený z hmotnosti přesunovaného materiálu Příplatek k cenám za přesun prováděný bez použití mechanizace pro jakoukoliv výšku objektu</t>
  </si>
  <si>
    <t>63843191</t>
  </si>
  <si>
    <t>713463312</t>
  </si>
  <si>
    <t>Montáž izolace tepelné potrubí a ohybů tvarovkami nebo deskami potrubními pouzdry s povrchovou úpravou hliníkovou fólií se samolepícím přesahem (izolační materiál ve specifikaci) přelepenými samolepící hliníkovou páskou potrubí D přes 50 do 100 mm jednovrstvá</t>
  </si>
  <si>
    <t>124340115</t>
  </si>
  <si>
    <t>631545750</t>
  </si>
  <si>
    <t>pouzdro izolační potrubní s jednostrannou Al fólií max. 250/100 °C 60/40 mm</t>
  </si>
  <si>
    <t>1751598352</t>
  </si>
  <si>
    <t>631546080</t>
  </si>
  <si>
    <t>pouzdro izolační potrubní s jednostrannou Al fólií max. 250/100 °C 89/50 mm</t>
  </si>
  <si>
    <t>1534726630</t>
  </si>
  <si>
    <t>631546200</t>
  </si>
  <si>
    <t>páska samolepící hliníková šířka 50 mm, délka 50 m</t>
  </si>
  <si>
    <t>-1501732102</t>
  </si>
  <si>
    <t>713121111</t>
  </si>
  <si>
    <t>Montáž tepelné izolace podlah rohožemi, pásy, deskami, dílci, bloky (izolační materiál ve specifikaci) kladenými volně jednovrstvá</t>
  </si>
  <si>
    <t>-2066999325</t>
  </si>
  <si>
    <t>283759R01</t>
  </si>
  <si>
    <t>deska z grafitového EPS 150 tl. 100 mm, tepelná vodivost 0,031</t>
  </si>
  <si>
    <t>233613938</t>
  </si>
  <si>
    <t>139,928*1,05 'Přepočtené koeficientem množství</t>
  </si>
  <si>
    <t>283765R01</t>
  </si>
  <si>
    <t>deska izolační PIR s oboustrannou Al fólií tl. 40 mm, tepelná vodivost max. 0,023</t>
  </si>
  <si>
    <t>-711967396</t>
  </si>
  <si>
    <t>33,5*1,1 'Přepočtené koeficientem množství</t>
  </si>
  <si>
    <t>998713101</t>
  </si>
  <si>
    <t>Přesun hmot pro izolace tepelné stanovený z hmotnosti přesunovaného materiálu vodorovná dopravní vzdálenost do 50 m v objektech výšky do 6 m</t>
  </si>
  <si>
    <t>-161579041</t>
  </si>
  <si>
    <t>998713181</t>
  </si>
  <si>
    <t>Přesun hmot pro izolace tepelné stanovený z hmotnosti přesunovaného materiálu Příplatek k cenám za přesun prováděný bez použití mechanizace pro jakoukoliv výšku objektu</t>
  </si>
  <si>
    <t>435214716</t>
  </si>
  <si>
    <t>733</t>
  </si>
  <si>
    <t>Ústřední vytápění - rozvodné potrubí</t>
  </si>
  <si>
    <t>733110808</t>
  </si>
  <si>
    <t>Demontáž potrubí z trubek ocelových závitových DN přes 32 do 50</t>
  </si>
  <si>
    <t>656485567</t>
  </si>
  <si>
    <t>733110810</t>
  </si>
  <si>
    <t>Demontáž potrubí z trubek ocelových závitových DN přes 50 do 80</t>
  </si>
  <si>
    <t>1672997849</t>
  </si>
  <si>
    <t>733121125</t>
  </si>
  <si>
    <t>Potrubí z trubek ocelových hladkých bezešvých tvářených za tepla nízkotlakých D 89/3,6</t>
  </si>
  <si>
    <t>-303666387</t>
  </si>
  <si>
    <t>733121119</t>
  </si>
  <si>
    <t>Potrubí z trubek ocelových hladkých bezešvých tvářených za tepla nízkotlakých D 60,3/2,9</t>
  </si>
  <si>
    <t>-1331764629</t>
  </si>
  <si>
    <t>998733101</t>
  </si>
  <si>
    <t>Přesun hmot pro rozvody potrubí stanovený z hmotnosti přesunovaného materiálu vodorovná dopravní vzdálenost do 50 m v objektech výšky do 6 m</t>
  </si>
  <si>
    <t>-1441996686</t>
  </si>
  <si>
    <t>998733181</t>
  </si>
  <si>
    <t>Přesun hmot pro rozvody potrubí stanovený z hmotnosti přesunovaného materiálu Příplatek k cenám za přesun prováděný bez použití mechanizace pro jakoukoliv výšku objektu</t>
  </si>
  <si>
    <t>-2144410734</t>
  </si>
  <si>
    <t>763131451</t>
  </si>
  <si>
    <t>Podhled ze sádrokartonových desek dvouvrstvá zavěšená spodní konstrukce z ocelových profilů CD, UD jednoduše opláštěná deskou impregnovanou H2, tl. 12,5 mm, bez TI</t>
  </si>
  <si>
    <t>639357778</t>
  </si>
  <si>
    <t>2,10+1,72+4,90+13,64  "1NP</t>
  </si>
  <si>
    <t>2,96+1,66  "1PP</t>
  </si>
  <si>
    <t>763135101</t>
  </si>
  <si>
    <t>Montáž sádrokartonového podhledu kazetového demontovatelného, velikosti kazet 600x600 mm včetně zavěšené nosné konstrukce viditelné</t>
  </si>
  <si>
    <t>2053681236</t>
  </si>
  <si>
    <t>590305700</t>
  </si>
  <si>
    <t>podhled kazetový bez děrování, viditelný rastr, tl. 10 mm, 600 x 600 mm</t>
  </si>
  <si>
    <t>706792979</t>
  </si>
  <si>
    <t>86,29*1,05 'Přepočtené koeficientem množství</t>
  </si>
  <si>
    <t>-563058989</t>
  </si>
  <si>
    <t>-507179159</t>
  </si>
  <si>
    <t>766622115</t>
  </si>
  <si>
    <t>Montáž oken plastových včetně montáže rámu na polyuretanovou pěnu plochy přes 1 m2 pevných do zdiva, výšky do 1,5 m</t>
  </si>
  <si>
    <t>-2054451589</t>
  </si>
  <si>
    <t>611400290.R</t>
  </si>
  <si>
    <t>okno plastové dvoukřídlé otvíravé a vyklápěcí 180 x 120 cm</t>
  </si>
  <si>
    <t>-1849382269</t>
  </si>
  <si>
    <t>766660001</t>
  </si>
  <si>
    <t>Montáž dveřních křídel dřevěných nebo plastových otevíravých do ocelové zárubně povrchově upravených jednokřídlových, šířky do 800 mm</t>
  </si>
  <si>
    <t>1886681644</t>
  </si>
  <si>
    <t>611629320.R</t>
  </si>
  <si>
    <t>dveře vnitřní hladké HPL bílé plné 1křídlé 70x197 cm</t>
  </si>
  <si>
    <t>564441553</t>
  </si>
  <si>
    <t>Poznámka k položce:
dveře D1</t>
  </si>
  <si>
    <t>766660002</t>
  </si>
  <si>
    <t>Montáž dveřních křídel dřevěných nebo plastových otevíravých do ocelové zárubně povrchově upravených jednokřídlových, šířky přes 800 mm</t>
  </si>
  <si>
    <t>1607886341</t>
  </si>
  <si>
    <t>611629360.R</t>
  </si>
  <si>
    <t>dveře vnitřní hladké HPL bílé plné 1křídlé 90x197 cm</t>
  </si>
  <si>
    <t>1735138806</t>
  </si>
  <si>
    <t>Poznámka k položce:
dveře D2</t>
  </si>
  <si>
    <t>2095973357</t>
  </si>
  <si>
    <t>-2110859462</t>
  </si>
  <si>
    <t>-1031379837</t>
  </si>
  <si>
    <t>1667006505</t>
  </si>
  <si>
    <t>771473112</t>
  </si>
  <si>
    <t>Montáž soklíků z dlaždic keramických lepených standardním lepidlem rovných výšky přes 65 do 90 mm</t>
  </si>
  <si>
    <t>1459836585</t>
  </si>
  <si>
    <t>18,19</t>
  </si>
  <si>
    <t>771473114</t>
  </si>
  <si>
    <t>Montáž soklíků z dlaždic keramických lepených standardním lepidlem rovných výšky přes 120 do 150 mm</t>
  </si>
  <si>
    <t>1727198871</t>
  </si>
  <si>
    <t>"schodiště</t>
  </si>
  <si>
    <t>8,35</t>
  </si>
  <si>
    <t>"1PP</t>
  </si>
  <si>
    <t>10,8+28,6+9,0+3,6+4,7</t>
  </si>
  <si>
    <t>55,9+13,72+21,75+13,7+13,4+12,3+13,7</t>
  </si>
  <si>
    <t>1243795689</t>
  </si>
  <si>
    <t>2,10+1,72+13,64  "1NP</t>
  </si>
  <si>
    <t>8,28+46,49+7,22+2,96+1,66  "1PP</t>
  </si>
  <si>
    <t>969688776</t>
  </si>
  <si>
    <t>66,61+209,52*0,15+18,19*0,07</t>
  </si>
  <si>
    <t>99,311*1,1 'Přepočtené koeficientem množství</t>
  </si>
  <si>
    <t>-562029746</t>
  </si>
  <si>
    <t>725477689</t>
  </si>
  <si>
    <t>1381458607</t>
  </si>
  <si>
    <t>642564434</t>
  </si>
  <si>
    <t>13,18+15,57</t>
  </si>
  <si>
    <t>776201811</t>
  </si>
  <si>
    <t>Demontáž povlakových podlahovin lepených ručně bez podložky</t>
  </si>
  <si>
    <t>-139875473</t>
  </si>
  <si>
    <t>131497431</t>
  </si>
  <si>
    <t>888586370</t>
  </si>
  <si>
    <t>28,75+2,132</t>
  </si>
  <si>
    <t>30,882*1,1 'Přepočtené koeficientem množství</t>
  </si>
  <si>
    <t>1083165162</t>
  </si>
  <si>
    <t>-1256509463</t>
  </si>
  <si>
    <t>15,45+15</t>
  </si>
  <si>
    <t>1402579505</t>
  </si>
  <si>
    <t>30,45*1,05 'Přepočtené koeficientem množství</t>
  </si>
  <si>
    <t>726043658</t>
  </si>
  <si>
    <t>30,45*1,02 'Přepočtené koeficientem množství</t>
  </si>
  <si>
    <t>-161760001</t>
  </si>
  <si>
    <t>30,45*0,07</t>
  </si>
  <si>
    <t>737148185</t>
  </si>
  <si>
    <t>315345929</t>
  </si>
  <si>
    <t>1648683151</t>
  </si>
  <si>
    <t>777111121</t>
  </si>
  <si>
    <t>Příprava podkladu před provedením litých podlah obroušení ruční ( v místě styku se stěnou, v rozích apod.)</t>
  </si>
  <si>
    <t>-283411357</t>
  </si>
  <si>
    <t>777111123</t>
  </si>
  <si>
    <t>Příprava podkladu před provedením litých podlah obroušení strojní</t>
  </si>
  <si>
    <t>-610018473</t>
  </si>
  <si>
    <t>118,85+88,22</t>
  </si>
  <si>
    <t>777131211</t>
  </si>
  <si>
    <t>Penetrační nátěr schodišťových stupňů epoxidový, na podklad epoxidový předem plněný pískem</t>
  </si>
  <si>
    <t>-48739353</t>
  </si>
  <si>
    <t>777611121</t>
  </si>
  <si>
    <t>Krycí nátěr podlahy průmyslový epoxidový</t>
  </si>
  <si>
    <t>-2094824890</t>
  </si>
  <si>
    <t>3,78+28,78  "1NP</t>
  </si>
  <si>
    <t>86,29  "1PP</t>
  </si>
  <si>
    <t>777611221</t>
  </si>
  <si>
    <t>Krycí nátěr schodištových stupňů průmyslový epoxidový</t>
  </si>
  <si>
    <t>830121196</t>
  </si>
  <si>
    <t>8,410  "stupnice</t>
  </si>
  <si>
    <t>3,696  "podstupnice</t>
  </si>
  <si>
    <t>777621121</t>
  </si>
  <si>
    <t>Krycí nátěr podlahy průmyslový polyuretanový</t>
  </si>
  <si>
    <t>896308114</t>
  </si>
  <si>
    <t>13,64+31,16+12,01+11,02+8,64+11,75</t>
  </si>
  <si>
    <t>998777101</t>
  </si>
  <si>
    <t>Přesun hmot pro podlahy lité stanovený z hmotnosti přesunovaného materiálu vodorovná dopravní vzdálenost do 50 m v objektech výšky do 6 m</t>
  </si>
  <si>
    <t>54864361</t>
  </si>
  <si>
    <t>998777181</t>
  </si>
  <si>
    <t>Přesun hmot pro podlahy lité stanovený z hmotnosti přesunovaného materiálu Příplatek k cenám za přesun prováděný bez použití mechanizace pro jakoukoliv výšku objektu</t>
  </si>
  <si>
    <t>2053754401</t>
  </si>
  <si>
    <t>781423112</t>
  </si>
  <si>
    <t>Montáž obkladů vnitřních stěn z obkladaček opakních lepených standardním lepidlem přes 22 do 25 ks/m2</t>
  </si>
  <si>
    <t>1962265461</t>
  </si>
  <si>
    <t>(4,25+5,25+14,9)*2-1,5*0,95  "1NP</t>
  </si>
  <si>
    <t>(10,8+3,6+4,7)*2,2  "1PP</t>
  </si>
  <si>
    <t>597611R01</t>
  </si>
  <si>
    <t>dlaždice keramické bílé 20 x 20 x 0,75 cm I. j.</t>
  </si>
  <si>
    <t>-390967663</t>
  </si>
  <si>
    <t>89,395*1,1 'Přepočtené koeficientem množství</t>
  </si>
  <si>
    <t>998781101</t>
  </si>
  <si>
    <t>Přesun hmot pro obklady keramické stanovený z hmotnosti přesunovaného materiálu vodorovná dopravní vzdálenost do 50 m v objektech výšky do 6 m</t>
  </si>
  <si>
    <t>1937618124</t>
  </si>
  <si>
    <t>998781181</t>
  </si>
  <si>
    <t>Přesun hmot pro obklady keramické stanovený z hmotnosti přesunovaného materiálu Příplatek k cenám za přesun prováděný bez použití mechanizace pro jakoukoliv výšku objektu</t>
  </si>
  <si>
    <t>152304071</t>
  </si>
  <si>
    <t>968212368</t>
  </si>
  <si>
    <t>1664273365</t>
  </si>
  <si>
    <t>2,768  "zábradlí</t>
  </si>
  <si>
    <t>0,19*(0,7+1,97*2)*2+0,19*(0,9+1,97*2)+0,24*(0,9+1,97*2)*2  "zárubně</t>
  </si>
  <si>
    <t>-219572448</t>
  </si>
  <si>
    <t>784121009</t>
  </si>
  <si>
    <t>Oškrabání malby na schodišti o výšce podlaží přes 3,80 do 5,00 m</t>
  </si>
  <si>
    <t>-181591498</t>
  </si>
  <si>
    <t>-146875771</t>
  </si>
  <si>
    <t>"okna a dveře</t>
  </si>
  <si>
    <t>1,75*2,2</t>
  </si>
  <si>
    <t>0,86*2*4+0,96*2+1,31*2+1,2*2,05</t>
  </si>
  <si>
    <t>0,86*2+0,66*2+0,6*1,14</t>
  </si>
  <si>
    <t>0,66*2+0,6*1,14</t>
  </si>
  <si>
    <t>0,9*2,1</t>
  </si>
  <si>
    <t>0,86*2+1,5*2,1</t>
  </si>
  <si>
    <t>0,86*2+3,6*2</t>
  </si>
  <si>
    <t>0,96*2*10+1,17*2,05+0,86*2*3+1,8*1,2+1,86*2+1,31*2+2,83*3,25</t>
  </si>
  <si>
    <t>1,86*2</t>
  </si>
  <si>
    <t>0,96*2</t>
  </si>
  <si>
    <t>0,96*2+0,86*2</t>
  </si>
  <si>
    <t>1,31*2+1,8*1,2</t>
  </si>
  <si>
    <t>0,96*2+0,76*2</t>
  </si>
  <si>
    <t>0,76*2*2</t>
  </si>
  <si>
    <t>0,76*2</t>
  </si>
  <si>
    <t>Mezisoučet</t>
  </si>
  <si>
    <t>"obklady</t>
  </si>
  <si>
    <t>89,395</t>
  </si>
  <si>
    <t>1736719491</t>
  </si>
  <si>
    <t>207,399*1,05 'Přepočtené koeficientem množství</t>
  </si>
  <si>
    <t>-1056527038</t>
  </si>
  <si>
    <t>-1265405699</t>
  </si>
  <si>
    <t>30*1,05 'Přepočtené koeficientem množství</t>
  </si>
  <si>
    <t>784181111</t>
  </si>
  <si>
    <t>Penetrace podkladu jednonásobná základní silikátová v místnostech výšky do 3,80 m</t>
  </si>
  <si>
    <t>138173941</t>
  </si>
  <si>
    <t>784181119</t>
  </si>
  <si>
    <t>Penetrace podkladu jednonásobná základní silikátová na schodišti o výšce podlaží přes 3,80 do 5,00 m</t>
  </si>
  <si>
    <t>1882559390</t>
  </si>
  <si>
    <t>86217192</t>
  </si>
  <si>
    <t>8*3,25-(1,35*1,97+1,75*2,2)+3,78</t>
  </si>
  <si>
    <t>22,88*3,25-(1,35*1,97+0,86*2*4+0,96*2+1,31*2+1,2*2,05)+28,78</t>
  </si>
  <si>
    <t>5,8*(3,2-2)+2,1</t>
  </si>
  <si>
    <t>5,9*(3,2-2)+1,72</t>
  </si>
  <si>
    <t>10,5*(3,2-2)+4,9</t>
  </si>
  <si>
    <t>15,8*(3,2-2)-1,5*1,15+13,64</t>
  </si>
  <si>
    <t>16,4*3,25-(0,86*2+1,5*2,1)+13,18</t>
  </si>
  <si>
    <t>16,3*3,25-(0,86*2+3,6*2)+15,57</t>
  </si>
  <si>
    <t>(4,3+28,6+33,6)*2,8+3,4*1,8+2*1,8/2-(0,96*2*10+1,17*2,05+0,86*2*3+1,8*1,2+1,86*2+1,31*2)+8,41</t>
  </si>
  <si>
    <t>14,6*2,95-0,86*2+13,64</t>
  </si>
  <si>
    <t>23,6*2,95-1,86*2+31,16</t>
  </si>
  <si>
    <t>14,7*2,95-0,96*2+12,01</t>
  </si>
  <si>
    <t>15,3*2,95-(0,96*2+0,86*2)+11,02</t>
  </si>
  <si>
    <t>13,3*2,95-0,96*2+8,64</t>
  </si>
  <si>
    <t>14,7*2,95-0,96*2+11,75</t>
  </si>
  <si>
    <t>11,8*(2,95-2,2)+8,28</t>
  </si>
  <si>
    <t>29,94*2,95-(1,31*2+1,8*1,2)+46,49</t>
  </si>
  <si>
    <t>10,76*2,95-(0,96*2+0,76*2)+7,22</t>
  </si>
  <si>
    <t>6,96*(2,8-2,2)-0,76*2*2+2,96</t>
  </si>
  <si>
    <t>5,5*(2,8-2,2)-0,76*2+1,66</t>
  </si>
  <si>
    <t>784211119</t>
  </si>
  <si>
    <t>Malby z malířských směsí otěruvzdorných za mokra dvojnásobné, bílé za mokra otěruvzdorné velmi dobře na schodišti o výšce podlaží přes 3,80 do 5,00 m</t>
  </si>
  <si>
    <t>-161653694</t>
  </si>
  <si>
    <t>5,6*5,18+2,25*4,215+1,5*3,75+1,8*0,5</t>
  </si>
  <si>
    <t>8,41</t>
  </si>
  <si>
    <t>1998078906</t>
  </si>
  <si>
    <t>II-2 - Vzduchotechnika</t>
  </si>
  <si>
    <t>D1 - zař.č.3 - sklady 1.PP</t>
  </si>
  <si>
    <t>zař.č.3 - sklady 1.PP</t>
  </si>
  <si>
    <t>3.1</t>
  </si>
  <si>
    <t>stavebnicová jednotka přívodní V=1150m3/h-300Pa    N=0.75kW,400V    Qt=13kW,voda 80/60 v sestavě : ventilátor, vodní ohřivač, filtr EU4, manžety a klapka na servo+frekvenční měnič</t>
  </si>
  <si>
    <t>909166649</t>
  </si>
  <si>
    <t>3.2</t>
  </si>
  <si>
    <t>diagonální ventilátor do kruh.potrubí - o 355 V=1200m3/h-200Pa   N=345W,230V    vč. zpětné klapky a rychlospojů /3x/</t>
  </si>
  <si>
    <t>834237635</t>
  </si>
  <si>
    <t>3.3a</t>
  </si>
  <si>
    <t>výústka přívodní VK-2.0-R.1 - 400x140</t>
  </si>
  <si>
    <t>-1579815164</t>
  </si>
  <si>
    <t>3.3b</t>
  </si>
  <si>
    <t>dtto - 280x140</t>
  </si>
  <si>
    <t>2047703862</t>
  </si>
  <si>
    <t>3.3c</t>
  </si>
  <si>
    <t>dtto - 280x100</t>
  </si>
  <si>
    <t>1609024396</t>
  </si>
  <si>
    <t>3.3d</t>
  </si>
  <si>
    <t>dtto - 200x100</t>
  </si>
  <si>
    <t>-2035523649</t>
  </si>
  <si>
    <t>3.4a</t>
  </si>
  <si>
    <t>výústka odvodníí VK-1.0-R.1 - 280x140</t>
  </si>
  <si>
    <t>1841028778</t>
  </si>
  <si>
    <t>3.4b</t>
  </si>
  <si>
    <t>dtto - 400x200</t>
  </si>
  <si>
    <t>-1302109334</t>
  </si>
  <si>
    <t>3.4c</t>
  </si>
  <si>
    <t>dtto - 560x200</t>
  </si>
  <si>
    <t>1957091507</t>
  </si>
  <si>
    <t>3.5</t>
  </si>
  <si>
    <t>žaluzie protidešťová - 400x400</t>
  </si>
  <si>
    <t>-600104806</t>
  </si>
  <si>
    <t>3.6</t>
  </si>
  <si>
    <t>tlumič buňkový - 250x500/2000.1</t>
  </si>
  <si>
    <t>879957169</t>
  </si>
  <si>
    <t>3.8</t>
  </si>
  <si>
    <t>tlumící potrubí - o 355/50</t>
  </si>
  <si>
    <t>1352661899</t>
  </si>
  <si>
    <t>3.9</t>
  </si>
  <si>
    <t>kruhové VZT potrubí sk.I, pozink.plech, alt. SPIRO do obvodu 400, 20 % tvarovek</t>
  </si>
  <si>
    <t>544916596</t>
  </si>
  <si>
    <t>3.10a</t>
  </si>
  <si>
    <t>čtyřhranné VZT potrubí sk.I, pozink.plech vč.tvarovek do obvodu 1890, 100 % tvarovek</t>
  </si>
  <si>
    <t>-1577108222</t>
  </si>
  <si>
    <t>3.10b</t>
  </si>
  <si>
    <t>čtyřhranné VZT potrubí sk.I, pozink.plech vč.tvarovek do obvodu 1500, 30 % tvarovek</t>
  </si>
  <si>
    <t>-777578846</t>
  </si>
  <si>
    <t>3.10c</t>
  </si>
  <si>
    <t>čtyřhranné VZT potrubí sk.I, pozink.plech vč.tvarovek do obvodu 1050, 30 % tvarovek</t>
  </si>
  <si>
    <t>360148555</t>
  </si>
  <si>
    <t>3.10d</t>
  </si>
  <si>
    <t>čtyřhranné VZT potrubí sk.I, pozink.plech vč.tvarovek do obvodu 650,  30 % tvarovek</t>
  </si>
  <si>
    <t>-244303074</t>
  </si>
  <si>
    <t>3.11</t>
  </si>
  <si>
    <t>čtyřhranné VZT potrubí sk.I, pozink.plech vč.tvarovek izolace protihluková ve složení např. : minerální rohož tl.10cm na trny, jednostranně Alfol s pletivy, spoje přelepeny Al páskou š=75mm</t>
  </si>
  <si>
    <t>847263465</t>
  </si>
  <si>
    <t>3.12</t>
  </si>
  <si>
    <t>těsnící, spojovací a montážní materiál</t>
  </si>
  <si>
    <t>kg</t>
  </si>
  <si>
    <t>-884855802</t>
  </si>
  <si>
    <t>3.13</t>
  </si>
  <si>
    <t>Montáž a doprava</t>
  </si>
  <si>
    <t>783292652</t>
  </si>
  <si>
    <t>II-3 - Elektroinstalace</t>
  </si>
  <si>
    <t xml:space="preserve">    741 - Elektroinstalace - silnoproud</t>
  </si>
  <si>
    <t xml:space="preserve">      D1 - Rozvodnice RCHL</t>
  </si>
  <si>
    <t xml:space="preserve">      D3 - Elektromontáže 1PP</t>
  </si>
  <si>
    <t xml:space="preserve">      D2 - Elektromontáže 1NP</t>
  </si>
  <si>
    <t>741</t>
  </si>
  <si>
    <t>Elektroinstalace - silnoproud</t>
  </si>
  <si>
    <t>-1464632251</t>
  </si>
  <si>
    <t>998741292</t>
  </si>
  <si>
    <t>Přesun hmot pro silnoproud stanovený procentní sazbou (%) z ceny Příplatek k cenám za zvětšený přesun přes vymezenou největší dopravní vzdálenost do 100 m</t>
  </si>
  <si>
    <t>629901787</t>
  </si>
  <si>
    <t>Rozvodnice RCHL</t>
  </si>
  <si>
    <t>Pol1</t>
  </si>
  <si>
    <t>Rozvodnicová skříň izolovaná, nástěnná, s dveřmi, 28MOD, IP40</t>
  </si>
  <si>
    <t>Pol2</t>
  </si>
  <si>
    <t>MSO-40-3 Vypínač</t>
  </si>
  <si>
    <t>Pol3</t>
  </si>
  <si>
    <t>LTE-10B-1 Jistič</t>
  </si>
  <si>
    <t>Pol4</t>
  </si>
  <si>
    <t>LTE-16C-1 Jistič</t>
  </si>
  <si>
    <t>Pol5</t>
  </si>
  <si>
    <t>LTN-8C-3 Jistič</t>
  </si>
  <si>
    <t>Pol6</t>
  </si>
  <si>
    <t>OLE-16B-1N-030AC Proudový chránič s nadproudovou ochranou</t>
  </si>
  <si>
    <t>Pol7</t>
  </si>
  <si>
    <t>RSA 10 Řadová svornice</t>
  </si>
  <si>
    <t>Pol8</t>
  </si>
  <si>
    <t>RSA 2,5A Řadová svornice</t>
  </si>
  <si>
    <t>Elektromontáže 1PP</t>
  </si>
  <si>
    <t>Pol32</t>
  </si>
  <si>
    <t>doplnění RP1 OLE-16B-1N-030AC Proudový chránič s nadproudovou ochranou</t>
  </si>
  <si>
    <t>Pol33</t>
  </si>
  <si>
    <t>doplnění RP1 LTE-16B-1 Jistič</t>
  </si>
  <si>
    <t>Pol34</t>
  </si>
  <si>
    <t>doplnění RP1 LTE-2B-1 Jistič</t>
  </si>
  <si>
    <t>Pol11</t>
  </si>
  <si>
    <t>HODINOVE ZUCTOVACI SAZBY Uprava stavajiciho rozvadece</t>
  </si>
  <si>
    <t>Pol12</t>
  </si>
  <si>
    <t>PŘÍSTROJ SPÍNAČE, PŘEPÍNAČE (se šroubovými svorkami) Přístroj spínače jednopólového (bezšroubové svorky); řazení 1, 1So (do hořlavých podkladů B až F)</t>
  </si>
  <si>
    <t>Pol35</t>
  </si>
  <si>
    <t>KRYT SPÍNAČE kryt spínače kolébkového; b. bílá</t>
  </si>
  <si>
    <t>Pol36</t>
  </si>
  <si>
    <t>RÁMEČEK Rámeček pro elektroinstalační přístroje, jednonásobný;b. bílá</t>
  </si>
  <si>
    <t>Pol37</t>
  </si>
  <si>
    <t>SPÍNAČ, PŘEPÍNAČ KOMPLETNÍ, Přepínač střídavý IP 44, zapuštěná montáž; řazení 6 (1); b. bílá</t>
  </si>
  <si>
    <t>Pol38</t>
  </si>
  <si>
    <t>SPÍNAČ, PŘEPÍNAČ KOMPLETNÍ, Přepínač křížový IP 44, zapuštěná montáž; řazení 7 b. bílá</t>
  </si>
  <si>
    <t>Pol39</t>
  </si>
  <si>
    <t>ZÁSUVKA NN,IP 44 (PLAST) Zásuvka jednonásobná IP 44, s ochranným kolíkem, s víčkem; řazení 2P+PE; b. bílá</t>
  </si>
  <si>
    <t>Pol40</t>
  </si>
  <si>
    <t>ZÁSUVKA PRŮMYSLOVÁ, IP 44, IP 67 Zásuvka průmyslová, nástěnná montáž; řazení 3P+N+PE; b. IP 67 / IP 69, 16 A</t>
  </si>
  <si>
    <t>Pol41</t>
  </si>
  <si>
    <t>KRABICE PRO ZAPUŠTĚNOU MONTÁŽ 1055-04 Krabice přístrojová univerzální, zapuštěná montáž</t>
  </si>
  <si>
    <t>Pol20</t>
  </si>
  <si>
    <t>KRABICE PRO ZAPUŠTĚNOU MONTÁŽ KR 97/5 KRABICE ROZVODNÁ</t>
  </si>
  <si>
    <t>Pol42</t>
  </si>
  <si>
    <t>LED svítidlo 1x23W,4800lm, IP65, vestavné do rastru 600, čtverec A, kryt opál, LED 840 , NONSELV,nestmívatelný driver 250mA typ "B"</t>
  </si>
  <si>
    <t>Pol43</t>
  </si>
  <si>
    <t>LED svítidlo stropní, 1x38W, 4800lm úzké, 1500mm, LED 4000K , korpus PC, čirý PC kryt, IP65, zdroj 700 mA typ "C"</t>
  </si>
  <si>
    <t>Pol44</t>
  </si>
  <si>
    <t>LED svítidlo nástěnné, 1x8W,IP43, 970lm, DN cca 220mm 3000K, typ "A1"</t>
  </si>
  <si>
    <t>Pol25</t>
  </si>
  <si>
    <t>KABEL SILOVÝ,IZOLACE PVC CYKY-J 5x1.5 , pevně</t>
  </si>
  <si>
    <t>Pol24</t>
  </si>
  <si>
    <t>KABEL SILOVÝ,IZOLACE PVC CYKY-J 3x2.5 , pevně</t>
  </si>
  <si>
    <t>Pol45</t>
  </si>
  <si>
    <t>KABEL SILOVÝ,IZOLACE PVC CYKY-J 5x2.5 , pevně</t>
  </si>
  <si>
    <t>Pol46</t>
  </si>
  <si>
    <t>KABEL SILOVÝ,IZOLACE PVC CYKY-J 5x10 , pevně</t>
  </si>
  <si>
    <t>Pol47</t>
  </si>
  <si>
    <t>DZ 35X100 ŽLAB KABELOVÝ DRÁTĚNÝ vč.nosné konstrukce, spoj.prvků</t>
  </si>
  <si>
    <t>Pol48</t>
  </si>
  <si>
    <t>Ventilátor pro větrání soc.zařízení (WC,koupelna, strojovna) s časovaným doběhem</t>
  </si>
  <si>
    <t>Pol49</t>
  </si>
  <si>
    <t>prostorový termostat (strojovna)</t>
  </si>
  <si>
    <t>Pol28</t>
  </si>
  <si>
    <t>HODINOVE ZUCTOVACI SAZBY Demontaz stavajiciho zarizeni</t>
  </si>
  <si>
    <t>Pol50</t>
  </si>
  <si>
    <t>PROVEDENI REVIZNICH ZKOUSEK DLE CSN 331500 Revizni technik</t>
  </si>
  <si>
    <t>Pol51</t>
  </si>
  <si>
    <t>1366935682</t>
  </si>
  <si>
    <t>Elektromontáže 1NP</t>
  </si>
  <si>
    <t>Pol9</t>
  </si>
  <si>
    <t>Doplnění rozv.RK3 OLE-16B-1N-030AC Proudový chránič s nadproudovou ochranou</t>
  </si>
  <si>
    <t>Pol10</t>
  </si>
  <si>
    <t>Doplnění rozv.RK3 LTE-16B-1 Jistič</t>
  </si>
  <si>
    <t>Pol13</t>
  </si>
  <si>
    <t>PŘÍSTROJ SPÍNAČE, PŘEPÍNAČE (se šroubovými svorkami) Přístroj přepínače sériového (bezšroubové svorky); řazení 5 (do hořlavých podkladů B až F)</t>
  </si>
  <si>
    <t>Pol14</t>
  </si>
  <si>
    <t>KRYT SPÍNAČE Kryt spínače kolébkového; b. bílá</t>
  </si>
  <si>
    <t>Pol15</t>
  </si>
  <si>
    <t>KRYT SPÍNAČE Kryt spínače kolébkového, dělený; b. bílá</t>
  </si>
  <si>
    <t>Pol16</t>
  </si>
  <si>
    <t>RÁMEČEK Rámeček pro elektroinstalační přístroje, jednonásobný b. bílá</t>
  </si>
  <si>
    <t>Pol17</t>
  </si>
  <si>
    <t>ZÁSUVKA NN Zásuvka jednonásobná (bezšroubové svorky), s ochranným kolíkem, s clonkami; řazení 2P+PE; b. bílá</t>
  </si>
  <si>
    <t>Pol18</t>
  </si>
  <si>
    <t>ZÁSUVKA NN Zásuvka jednonásobná (bezšroubové svorky), s ochranným kolíkem, s clonkami; řazení 2P+PE; b. hnědá (PC)</t>
  </si>
  <si>
    <t>Pol19</t>
  </si>
  <si>
    <t>KRABICE PRO ZAPUŠTĚNOU MONTÁŽ Krabice přístrojová univerzální, zapuštěná montáž</t>
  </si>
  <si>
    <t>Pol21</t>
  </si>
  <si>
    <t>LED svítidlo stropní, 1x26W, s krytem,IP40,3300lm 2x LED , 1200mm, opál, 3000K, NONSELV 250mA typ "A"</t>
  </si>
  <si>
    <t>Pol22</t>
  </si>
  <si>
    <t>Pol26</t>
  </si>
  <si>
    <t>Pol31</t>
  </si>
  <si>
    <t>-609258382</t>
  </si>
  <si>
    <t>II-4 - Zdravotně technické instalace</t>
  </si>
  <si>
    <t xml:space="preserve">    38 - Různé kompletní konstrukce nedělitelné do stav. dílů</t>
  </si>
  <si>
    <t xml:space="preserve">    721 - Vnitřní kanalizace</t>
  </si>
  <si>
    <t xml:space="preserve">    722 - Vnitřní vodovod</t>
  </si>
  <si>
    <t xml:space="preserve">    725 - Zařizovací předměty</t>
  </si>
  <si>
    <t xml:space="preserve">    89 - Ostatní konstrukce a práce na trubním vedení</t>
  </si>
  <si>
    <t xml:space="preserve">    D1 - Ostatní materiál</t>
  </si>
  <si>
    <t>-795117368</t>
  </si>
  <si>
    <t>1531407868</t>
  </si>
  <si>
    <t>-837929015</t>
  </si>
  <si>
    <t>998721201</t>
  </si>
  <si>
    <t>Přesun hmot pro vnitřní kanalizace stanovený procentní sazbou (%) z ceny vodorovná dopravní vzdálenost do 50 m v objektech výšky do 6 m</t>
  </si>
  <si>
    <t>-572115134</t>
  </si>
  <si>
    <t>998722201</t>
  </si>
  <si>
    <t>Přesun hmot pro vnitřní vodovod stanovený procentní sazbou (%) z ceny vodorovná dopravní vzdálenost do 50 m v objektech výšky do 6 m</t>
  </si>
  <si>
    <t>1796516775</t>
  </si>
  <si>
    <t>998725201</t>
  </si>
  <si>
    <t>Přesun hmot pro zařizovací předměty stanovený procentní sazbou (%) z ceny vodorovná dopravní vzdálenost do 50 m v objektech výšky do 6 m</t>
  </si>
  <si>
    <t>-2001503395</t>
  </si>
  <si>
    <t>Různé kompletní konstrukce nedělitelné do stav. dílů</t>
  </si>
  <si>
    <t>386942113R00</t>
  </si>
  <si>
    <t>Montáž odlučovače tuků EO 20/PB/SV</t>
  </si>
  <si>
    <t>RTS II / 2020</t>
  </si>
  <si>
    <t>721</t>
  </si>
  <si>
    <t>Vnitřní kanalizace</t>
  </si>
  <si>
    <t>721110208R00</t>
  </si>
  <si>
    <t>Potrubí z kamen.trub těsněných gum.kroužky DN 200</t>
  </si>
  <si>
    <t>721110907R00</t>
  </si>
  <si>
    <t>Oprava potrubí kamenin., vsazení odbočky DN 150</t>
  </si>
  <si>
    <t>721110908R00</t>
  </si>
  <si>
    <t>Oprava potrubí kamenin., vsazení odbočky DN 200</t>
  </si>
  <si>
    <t>721170962R00</t>
  </si>
  <si>
    <t>Oprava - propojení dosavadního potrubí PVC DN 50</t>
  </si>
  <si>
    <t>721170965R00</t>
  </si>
  <si>
    <t>Oprava - propojení dosavadního potrubí PVC DN 100</t>
  </si>
  <si>
    <t>721170966R00</t>
  </si>
  <si>
    <t>Oprava - propojení dosavadního potrubí PVC DN 125</t>
  </si>
  <si>
    <t>721170975R00</t>
  </si>
  <si>
    <t>Oprava potrubí z PVC, zaslepení potrubí DN 100</t>
  </si>
  <si>
    <t>721175209R00</t>
  </si>
  <si>
    <t>Automat. uzávěr proti vodě HL710.1 zajišť.,D 110mm</t>
  </si>
  <si>
    <t>721175213R00</t>
  </si>
  <si>
    <t>Automat. uzávěr proti vodě HL720.1 zajišť.,D 200mm</t>
  </si>
  <si>
    <t>721176103R00</t>
  </si>
  <si>
    <t>Potrubí HT připojovací DN 50</t>
  </si>
  <si>
    <t>721176105R00</t>
  </si>
  <si>
    <t>Potrubí HT připojovací DN 100</t>
  </si>
  <si>
    <t>721176113R00</t>
  </si>
  <si>
    <t>Potrubí HT odpadní svislé DN 50</t>
  </si>
  <si>
    <t>721176114R00</t>
  </si>
  <si>
    <t>Potrubí HT odpadní svislé DN 70</t>
  </si>
  <si>
    <t>721176115R00</t>
  </si>
  <si>
    <t>Potrubí HT odpadní svislé DN 100</t>
  </si>
  <si>
    <t>721176116R00</t>
  </si>
  <si>
    <t>Potrubí HT odpadní svislé DN 125</t>
  </si>
  <si>
    <t>721176117R00</t>
  </si>
  <si>
    <t>Potrubí HT odpadní svislé DN 150</t>
  </si>
  <si>
    <t>721176222R00</t>
  </si>
  <si>
    <t>Potrubí KG svodné (ležaté) v zemi DN 100</t>
  </si>
  <si>
    <t>721176223R00</t>
  </si>
  <si>
    <t>Potrubí KG svodné (ležaté) v zemi DN 125</t>
  </si>
  <si>
    <t>721176224R00</t>
  </si>
  <si>
    <t>Potrubí KG svodné (ležaté) v zemi DN 150</t>
  </si>
  <si>
    <t>721176225R00</t>
  </si>
  <si>
    <t>Potrubí KG svodné (ležaté) v zemi DN 200</t>
  </si>
  <si>
    <t>721223460RT1</t>
  </si>
  <si>
    <t>Vpusť podlahová (sklepní) se zápach. uzávěr. HL 77</t>
  </si>
  <si>
    <t>721223427R00</t>
  </si>
  <si>
    <t>Vpusť podlah nerezová DN100, svislý odpad, s veškerým konstrukčním zařízením ( nástavec, kalový koš, záp.uz., protiskluz. rošt s rámem 250/250 mm,...)</t>
  </si>
  <si>
    <t>721273150RT1</t>
  </si>
  <si>
    <t>Hlavice ventilační přivětrávací HL900 - DN 50</t>
  </si>
  <si>
    <t>721273200RT3</t>
  </si>
  <si>
    <t>Souprava ventilační střešní HL</t>
  </si>
  <si>
    <t>721290111R00</t>
  </si>
  <si>
    <t>Zkouška těsnosti kanalizace vodou DN 125</t>
  </si>
  <si>
    <t>721290112R00</t>
  </si>
  <si>
    <t>Zkouška těsnosti kanalizace vodou DN 200</t>
  </si>
  <si>
    <t>721290123R00</t>
  </si>
  <si>
    <t>Zkouška těsnosti kanalizace kouřem DN 300</t>
  </si>
  <si>
    <t>721290821R00</t>
  </si>
  <si>
    <t>Přesun vybouraných hmot - kanalizace, H do 6 m</t>
  </si>
  <si>
    <t>721300922R00</t>
  </si>
  <si>
    <t>Pročištění ležatých svodů do DN 300</t>
  </si>
  <si>
    <t>721194104R00</t>
  </si>
  <si>
    <t>Vyvedení odpadních výpustek D 40 x 1,8</t>
  </si>
  <si>
    <t>721194105R00</t>
  </si>
  <si>
    <t>Vyvedení odpadních výpustek D 50 x 1,8</t>
  </si>
  <si>
    <t>721194109R00</t>
  </si>
  <si>
    <t>Vyvedení odpadních výpustek D 110 x 2,3</t>
  </si>
  <si>
    <t>721290823R00</t>
  </si>
  <si>
    <t>Úchytný, spojovací materiál, montážní lišty,objímky,..... 6,5 % z ceny kanalizace 207049,2</t>
  </si>
  <si>
    <t>-</t>
  </si>
  <si>
    <t>RTS II / 2014</t>
  </si>
  <si>
    <t>722</t>
  </si>
  <si>
    <t>Vnitřní vodovod</t>
  </si>
  <si>
    <t>722170911R00</t>
  </si>
  <si>
    <t>Oprava potrubí z PE trubek,vsazení odbočky DN 1/2"</t>
  </si>
  <si>
    <t>722170914R00</t>
  </si>
  <si>
    <t>Oprava potrubí z PE trubek,vsazení odbočky DN 3/4"</t>
  </si>
  <si>
    <t>722170921R00</t>
  </si>
  <si>
    <t>Propojení plastového potrubí DN 1/2"</t>
  </si>
  <si>
    <t>722172311R00</t>
  </si>
  <si>
    <t>Potrubí z PPR, SV+TV+C+ kompen.kusy, D 20x2,83 mm/PN28</t>
  </si>
  <si>
    <t>RTS I / 2017</t>
  </si>
  <si>
    <t>722172312R00</t>
  </si>
  <si>
    <t>Potrubí z PPR, SV+TV+C+ kompen.kusy, , D 25x2,8 mm/PN 28</t>
  </si>
  <si>
    <t>722172339R00</t>
  </si>
  <si>
    <t>Fitinky ( kolínka, odbočky, redukce,....) a spojovací materiál, 100% z ceny potrubí - 33 381,- Kč</t>
  </si>
  <si>
    <t>RTS I / 2015</t>
  </si>
  <si>
    <t>722172913R00</t>
  </si>
  <si>
    <t>Podpůrný žlábek na vodovodní potrubí d20</t>
  </si>
  <si>
    <t>722172913R00.1</t>
  </si>
  <si>
    <t>Podpůrný žlábek na vodovodní potrubí d25</t>
  </si>
  <si>
    <t>722174212R00</t>
  </si>
  <si>
    <t>Montáž potrubí z plastů D 20 mm</t>
  </si>
  <si>
    <t>722174213R00</t>
  </si>
  <si>
    <t>Montáž potrubí z plastů D 25 mm</t>
  </si>
  <si>
    <t>722174912R00</t>
  </si>
  <si>
    <t>Sestavení plastového rozvodu vody D 20 mm</t>
  </si>
  <si>
    <t>722174913R00</t>
  </si>
  <si>
    <t>Sestavení plastového rozvodu vody D 25 mm</t>
  </si>
  <si>
    <t>722181213RT7</t>
  </si>
  <si>
    <t>Izolace návleková tl. stěny 13 mm; d20</t>
  </si>
  <si>
    <t>722181213RT8</t>
  </si>
  <si>
    <t>Izolace návleková tl. stěny 13 mm; d25</t>
  </si>
  <si>
    <t>722181215RT7</t>
  </si>
  <si>
    <t>Izolace návleková tl. stěny 30 mm; d20</t>
  </si>
  <si>
    <t>722181215RT8</t>
  </si>
  <si>
    <t>Izolace návleková tl. stěny 30 mm; d25</t>
  </si>
  <si>
    <t>722190401R00</t>
  </si>
  <si>
    <t>Vyvedení a upevnění výpustek DN 15</t>
  </si>
  <si>
    <t>722170921R00.1</t>
  </si>
  <si>
    <t>Oprava potrubí z PE, spojka přímá,vně.závit 20x1/2 - zaslepení</t>
  </si>
  <si>
    <t>722221122R00</t>
  </si>
  <si>
    <t>Kohout vod.kul.zahradní, DN15 x DN20</t>
  </si>
  <si>
    <t>722237131R00</t>
  </si>
  <si>
    <t>Kohout vod.kulový s vypouš. DN 15</t>
  </si>
  <si>
    <t>722237132R00</t>
  </si>
  <si>
    <t>Kohout vod.kulový s vypouš., DN 20</t>
  </si>
  <si>
    <t>722237661R00</t>
  </si>
  <si>
    <t>Klapka zpět.,2xvnitř.závit DN15,vodov</t>
  </si>
  <si>
    <t>722280106R00</t>
  </si>
  <si>
    <t>Tlaková zkouška vodovodního potrubí do DN 32 ( 5x101)</t>
  </si>
  <si>
    <t>722290234R00</t>
  </si>
  <si>
    <t>Proplach a dezinfekce vodovod.potrubí do DN 80 ( 3x101)</t>
  </si>
  <si>
    <t>722290821R00</t>
  </si>
  <si>
    <t>Přesun vybouraných hmot - vodovody, H do 6 m</t>
  </si>
  <si>
    <t>722290826R00</t>
  </si>
  <si>
    <t>Úchytný, spojovací materiál, objímky, nástěnky,....... cca 6,5 % z ceny vodovodu 145915,0</t>
  </si>
  <si>
    <t>722238312R00</t>
  </si>
  <si>
    <t>Ventil uzav.přímý, pod omítku DN 1/2"</t>
  </si>
  <si>
    <t>RTS I / 2016</t>
  </si>
  <si>
    <t>722238313R00</t>
  </si>
  <si>
    <t>Ventil uzav.přímý, pod omítku DN 3/4"</t>
  </si>
  <si>
    <t>725</t>
  </si>
  <si>
    <t>Zařizovací předměty</t>
  </si>
  <si>
    <t>725310926R00</t>
  </si>
  <si>
    <t>Vyčištění lapáku tuků - vyvezení odpadu, vyčištění, dezinfekce</t>
  </si>
  <si>
    <t>725013128R00</t>
  </si>
  <si>
    <t>Kloz.kombi ,nádrž s arm.odpad svislý,bílý</t>
  </si>
  <si>
    <t>725014121RT1</t>
  </si>
  <si>
    <t>Klozet závěs., závěsný prvek před stěnu, bílý + zách. sed.; závěsný prvek WC s ovlád. tlačít., nádržka na vodu, ...........kompletní sestava</t>
  </si>
  <si>
    <t>725119106R00</t>
  </si>
  <si>
    <t>Montáž splach.nádrží nízkopoložených s ventilem</t>
  </si>
  <si>
    <t>725119110R00</t>
  </si>
  <si>
    <t>Montáž splachovací nádrže závěsného WC</t>
  </si>
  <si>
    <t>725119305R00</t>
  </si>
  <si>
    <t>Montáž klozetových mís kombinovaných</t>
  </si>
  <si>
    <t>725119306R00</t>
  </si>
  <si>
    <t>Montáž klozetu závěsného</t>
  </si>
  <si>
    <t>725119402R00</t>
  </si>
  <si>
    <t>Montáž předstěnových systémů do sádrokartonu</t>
  </si>
  <si>
    <t>725110811R00</t>
  </si>
  <si>
    <t>Demontáž klozetů splachovacích</t>
  </si>
  <si>
    <t>725111911R00</t>
  </si>
  <si>
    <t>Oprava nádrží, odmontování nádrže WC vysokopoložené</t>
  </si>
  <si>
    <t>725111913R00</t>
  </si>
  <si>
    <t>Výměna přívodní trubky za novodurovou</t>
  </si>
  <si>
    <t>725114911R00</t>
  </si>
  <si>
    <t>Odmontování klozetové mísy a sedátka</t>
  </si>
  <si>
    <t>725210821R00</t>
  </si>
  <si>
    <t>Demontáž umyvadel bez výtokových armatur</t>
  </si>
  <si>
    <t>725210941R00</t>
  </si>
  <si>
    <t>Zhotovení rámu s podpěrami pod umyvadlo</t>
  </si>
  <si>
    <t>725210982R00</t>
  </si>
  <si>
    <t>Odmontování zápachové uzávěrky umyvadlové</t>
  </si>
  <si>
    <t>725210984R00</t>
  </si>
  <si>
    <t>Odmontování rohového ventilu G 1/2 WC</t>
  </si>
  <si>
    <t>725219201R00</t>
  </si>
  <si>
    <t>Montáž umyvadel na konzoly</t>
  </si>
  <si>
    <t>725820801R00</t>
  </si>
  <si>
    <t>Demontáž baterie nástěnné do G 3/4</t>
  </si>
  <si>
    <t>725823111RT2</t>
  </si>
  <si>
    <t>Baterie umyvadlová stoján. -tlačná samouzavíratelná umyvadlová stojánková baterie; označení na smíchanou vodu, možnost nastavení teploty směšovaním,vo</t>
  </si>
  <si>
    <t>725823633RT1</t>
  </si>
  <si>
    <t>Baterie automat. umyvadlová stojánková, regulační s elektronikou</t>
  </si>
  <si>
    <t>725823121R00</t>
  </si>
  <si>
    <t>Baterie umyvadlová nástěnná</t>
  </si>
  <si>
    <t>725829201R00</t>
  </si>
  <si>
    <t>Montáž baterie umyv.a dřezové nástěnné chromové</t>
  </si>
  <si>
    <t>725860253R00</t>
  </si>
  <si>
    <t>Sifon umyvadlový chromovaný DN 40</t>
  </si>
  <si>
    <t>725869101R00</t>
  </si>
  <si>
    <t>Montáž uzávěrek zápach.umyvadlových D 40</t>
  </si>
  <si>
    <t>725249102R00</t>
  </si>
  <si>
    <t>Montáž sprchových mís a vaniček</t>
  </si>
  <si>
    <t>725819402R00</t>
  </si>
  <si>
    <t>Montáž ventilu rohového bez trubičky G 1/2</t>
  </si>
  <si>
    <t>725845111RT2</t>
  </si>
  <si>
    <t>Baterie sprchová nástěnná, tlačná samouzavírací baterie sprchová směšovacído zdi , s hlavicí, krycí deskou, vandaluvzdorné provedení</t>
  </si>
  <si>
    <t>725849200R00</t>
  </si>
  <si>
    <t>Montáž baterií sprchových, nastavitelná výška</t>
  </si>
  <si>
    <t>725849302R00</t>
  </si>
  <si>
    <t>Montáž držáku sprchy</t>
  </si>
  <si>
    <t>725845111RT0</t>
  </si>
  <si>
    <t>SPRCHY- pevná sprchová hlavice s otočnou sprchovou růžicí, s omezením průtoku, vandaluvzdorné provedení,použité materiály odolné proti korozi a vodní</t>
  </si>
  <si>
    <t>725850145R00</t>
  </si>
  <si>
    <t>Sifon kondenzační HL 136N, DN 40, vodorovný odtok</t>
  </si>
  <si>
    <t>725860227R00</t>
  </si>
  <si>
    <t>Sifon ke sprchové vaničce, D 50 mm</t>
  </si>
  <si>
    <t>725292001R00</t>
  </si>
  <si>
    <t>Zásobník na toaletní papír nerezový</t>
  </si>
  <si>
    <t>725292011R00</t>
  </si>
  <si>
    <t>Zásobník na papírové ručníky nerezový</t>
  </si>
  <si>
    <t>725292035R00</t>
  </si>
  <si>
    <t>Držák na toaletní papír nerezový</t>
  </si>
  <si>
    <t>725292041R00</t>
  </si>
  <si>
    <t>Dávkovač tekutého mýdla nerezový 0,5 l</t>
  </si>
  <si>
    <t>725292061R00</t>
  </si>
  <si>
    <t>WC kartáč s nerezovým držákem na stěnu</t>
  </si>
  <si>
    <t>725299101R00</t>
  </si>
  <si>
    <t>Montáž koupelnových doplňků - mýdelníků, držáků ap</t>
  </si>
  <si>
    <t>725319101R00</t>
  </si>
  <si>
    <t>Montáž dřezů jednoduchých</t>
  </si>
  <si>
    <t>725330840R00</t>
  </si>
  <si>
    <t>Demontáž výlevky ocelové nebo litinové</t>
  </si>
  <si>
    <t>725819201R00</t>
  </si>
  <si>
    <t>demontáž ventilu nástěnného G 1/2; výlevka</t>
  </si>
  <si>
    <t>725829301R00</t>
  </si>
  <si>
    <t>Montáž baterie umyvadlové a dřezové stojánkové</t>
  </si>
  <si>
    <t>725860201RT1</t>
  </si>
  <si>
    <t>Sifon dřezový DN 50, přípoj myčka, pračka</t>
  </si>
  <si>
    <t>725869204R00</t>
  </si>
  <si>
    <t>Montáž uzávěrek zápach.dřez.jednoduchý D 50</t>
  </si>
  <si>
    <t>725590811R00</t>
  </si>
  <si>
    <t>Přesun vybour.hmot, zařizovací předměty H 6 m</t>
  </si>
  <si>
    <t>725810402R00</t>
  </si>
  <si>
    <t>Ventil rohový bez přípoj. trubičky TE 66 G 1/2</t>
  </si>
  <si>
    <t>725819201R00.1</t>
  </si>
  <si>
    <t>Montáž ventilu nástěnného G 1/2</t>
  </si>
  <si>
    <t>725819401R00</t>
  </si>
  <si>
    <t>Montáž ventilu rohového s trubičkou G 1/2</t>
  </si>
  <si>
    <t>725980122R00</t>
  </si>
  <si>
    <t>Dvířka z plastu, 150 x 300 mm</t>
  </si>
  <si>
    <t>725929101R00</t>
  </si>
  <si>
    <t>Úchytný a spojovací materiál cca 5% z ceny ZP 188722,28</t>
  </si>
  <si>
    <t>Ostatní konstrukce a práce na trubním vedení</t>
  </si>
  <si>
    <t>894431611RA0</t>
  </si>
  <si>
    <t>betonová skruž TBS-Q 1000/250/120 SP</t>
  </si>
  <si>
    <t>894431611RAA</t>
  </si>
  <si>
    <t>přechodová skrž 1000/600 ; TBR-Q 600/1000x625/120 SPK</t>
  </si>
  <si>
    <t>894431611RAB</t>
  </si>
  <si>
    <t>betonový vyrovnávací prstenec TBW-Q 80/625/120</t>
  </si>
  <si>
    <t>894431611RBA</t>
  </si>
  <si>
    <t>betonového prstence s litinovým poklopem neprodyšným průměru 600 mm; výška 165 mm; D 400</t>
  </si>
  <si>
    <t>894401211RT2</t>
  </si>
  <si>
    <t>Osazení betonových skruží rovných</t>
  </si>
  <si>
    <t>894422111RT1</t>
  </si>
  <si>
    <t>Osazení betonových dílců šachet přechodových</t>
  </si>
  <si>
    <t>236</t>
  </si>
  <si>
    <t>894421111RT1</t>
  </si>
  <si>
    <t>Osazení betonových dílců šachet vyrovnávacích</t>
  </si>
  <si>
    <t>899501211R00</t>
  </si>
  <si>
    <t>Stupadla vidlicová osazovaná do vynechaných otvorů</t>
  </si>
  <si>
    <t>899502211R00</t>
  </si>
  <si>
    <t>Stupadla kapsová osazovaná do vynechaných otvorů</t>
  </si>
  <si>
    <t>899311114R00</t>
  </si>
  <si>
    <t>Osazení poklopů litinových s rámem nad 150 kg</t>
  </si>
  <si>
    <t>Ostatní materiál</t>
  </si>
  <si>
    <t>56241550</t>
  </si>
  <si>
    <t>Odlučovač tuků 20EO /PB/SV; 2 nádrže; 2 poklopy; vybetonování mezipláště; želbet. zákrytová deska</t>
  </si>
  <si>
    <t>642153255</t>
  </si>
  <si>
    <t>Umyvadlo 55x42 cm bez otv. pro baterii</t>
  </si>
  <si>
    <t>64215355</t>
  </si>
  <si>
    <t>nerezové umyvadlo umyvadlo; otvor pro baterii</t>
  </si>
  <si>
    <t>64217435</t>
  </si>
  <si>
    <t>Umyvadlo diturvitové s otv. bat. bílé</t>
  </si>
  <si>
    <t>55232201</t>
  </si>
  <si>
    <t>Vanička sprchová nerez 900/900 mm</t>
  </si>
  <si>
    <t>55428101.A</t>
  </si>
  <si>
    <t>Sprchová zástěna čtvercová 90x90x185 cm</t>
  </si>
  <si>
    <t>551450000</t>
  </si>
  <si>
    <t>Baterie dřezová stojánková</t>
  </si>
  <si>
    <t>55231086</t>
  </si>
  <si>
    <t>Dřez nerez jednodílný</t>
  </si>
  <si>
    <t>II-5 - Zařízení - chladící technika</t>
  </si>
  <si>
    <t>Chladící box 030 - zelenina PUR panely bílé lakované, tloušťka panelů 60mm, perodrážka, podlaha, dveře otočné 800/2000, rozměr: 3,5x2,5x2,4m, vnitřní objem: 21m3, vč. nerezového regálového systému s možností nastavení výšky polic, šíře polic cca 300 mm</t>
  </si>
  <si>
    <t>1a</t>
  </si>
  <si>
    <t>Ventilátorový výparník LU-VE S32, rozvaděč ECP200-230V</t>
  </si>
  <si>
    <t>Mrazící box 031 - zelenina PUR panely bílé lakované, tloušťka panelů 100mm, perodrážka, podlaha, dveře otočné 800/2000, rozměr: 1,75x2,5x2,4m, vnitřní objem: 10m3, vč. nerezového regálového systému s možností nastavení výšky polic, šíře polic cca 300 mm</t>
  </si>
  <si>
    <t>2a</t>
  </si>
  <si>
    <t>Ventilátorový výparník LU-VE S32E, rozvaděč ECP200-230V</t>
  </si>
  <si>
    <t>Mrazící box 034 - drůbež PUR panely bílé lakované, tloušťka panelů 100mm, perodrážka, podlaha, dveře otočné 800/2000, rozměr: 2x2,5x2,4m, vnitřní objem: 12m3, vč. nerezového regálového systému s možností nastavení výšky polic, šíře polic cca 300 mm</t>
  </si>
  <si>
    <t>3a</t>
  </si>
  <si>
    <t>Mrazící box 033 - maso PUR panely bílé lakované, tloušťka panelů 100mm, perodrážka, podlaha, dveře otočné 800/2000, rozměr: 2x2,5x2,4m, vnitřní objem: 12m3, vč. nerezového regálového systému s možností nastavení výšky polic, šíře polic cca 300 mm</t>
  </si>
  <si>
    <t>4a</t>
  </si>
  <si>
    <t>Chladící box 032 - maso PUR panely bílé lakované, tloušťka panelů 60mm, perodrážka, podlaha, dveře otočné 800/2000, rozměr: 3,5x2,5x2,4m, vnitřní objem: 21m3, vč. nerezového regálového systému s možností nastavení výšky polic, šíře polic cca 300 mm</t>
  </si>
  <si>
    <t>5a</t>
  </si>
  <si>
    <t>Chladící box 036 - vajíčka PUR panely bílé lakované, tloušťka panelů 60mm, perodrážka, podlaha, dveře otočné 800/2000, rozměr: 1,5x2,5x2,4m, vnitřní objem: 16m3, vč. nerezového regálového systému s možností nastavení výšky polic, šíře polic cca 300 mm</t>
  </si>
  <si>
    <t>6a</t>
  </si>
  <si>
    <t>Ventilátorový výparník LU-VE S26, rozvaděč ECP200-230V</t>
  </si>
  <si>
    <t>Chladící box 037 - mléko PUR panely bílé lakované, tloušťka panelů 60mm, perodrážka, podlaha, dveře otočné 800/2000, rozměr: 3,7x2,5x2,4m, vnitřní objem: 26m3, vč. nerezového regálového systému s možností nastavení výšky polic, šíře polic cca 300 mm</t>
  </si>
  <si>
    <t>7a</t>
  </si>
  <si>
    <t>Centrální chladící jednotka I-COOL 7.1HP nízkohlučná jednotka s digitálně řízeným kompresorem Panasonic, 400V, 2,5kW, chladivo R407H</t>
  </si>
  <si>
    <t>Centrální mrazící jednotka I-COOL 3.1LP nízkohlučná jednotka s digitálně řízeným kompresorem Panasonic, 400V, 2,5kW, chladivo R407H</t>
  </si>
  <si>
    <t>X</t>
  </si>
  <si>
    <t>Montážní materiál potrubí, izolace, kabeláž, kotevní materiál, chladivo</t>
  </si>
  <si>
    <t>Y</t>
  </si>
  <si>
    <t>Doprava + montáž</t>
  </si>
  <si>
    <t>II-6 - Zařízení - ostatní</t>
  </si>
  <si>
    <t>M - Práce a dodávky M</t>
  </si>
  <si>
    <t>Práce a dodávky M</t>
  </si>
  <si>
    <t>01</t>
  </si>
  <si>
    <t>Stůl s policí - vč. sada koleček (z toho 2ks s brzdou) šxhxv 900x600x900</t>
  </si>
  <si>
    <t>Poznámka k položce:
nerez, pracovní deska tl. 40 mm, nerezový plech celoplošně podlepený laminem, zadní lem 40 mm, police s podélnými výztuhami, nohy jekl 40x40 mm, výšková stavitelnost noh +30 mm, zemnící šrouby na zadních nohách</t>
  </si>
  <si>
    <t>02</t>
  </si>
  <si>
    <t>Robot univerzální 60 l šxhxv 580x1100x1150 2,8 kW 400 V</t>
  </si>
  <si>
    <t>Poznámka k položce:
pro 2 velikosti kotlíku 30 a 60 l. Motorický zdvih - zásadní úspora námahy a lepší bezpečnost práce. Zdvih za chodu - lepší mísení materiálu bez hrudek, žmolků a nepromísených příměsí. 3 rychlosti motoru: 1. rychlost (70-75 rpm), 2. rychlost (140-150 rpm), 3. rychlost (290-300 rpm). Jednoduché ovládání pomocí 3 tlačítek volby rychlosti. Mechanický spínač ochranného krytu kotlíku - záruka bezpečnosti. Možnost uchycení nástavců: hnětací hák, míchač, šlehací metla, mlýnek na maso , mlýnek na mák, krouhačka a řezačka zeleniny. Provedení a výkon musí zaručit min. výkon stroje na jednu vsádku 60 l kotlíku: vánočkové těsto 16 kg, bramborová kaše 20 kg. Výkon mlýnku na maso: jemné mletí min. 220 kg/hod, hrubé mletí min. 440 kg/hod. Robustní provedení pro snížení otřesů a hlučnosti při chodu stroje při plné zátěži. Stavitelné nožičky. PŘÍSLUŠENSTVÍ V CENĚ 1x60 l kotlík, vozík pro kotlík, hnětací hák, míchač, šlechací metly, podstavec.</t>
  </si>
  <si>
    <t>02a</t>
  </si>
  <si>
    <t>Masovka přípojná k univerzálnímu robotu šxhxv 250x385x365</t>
  </si>
  <si>
    <t>Poznámka k položce:
příslušenství k robotu RE 22/RE 24, výkon (dle druhu masa): maso-jemné mletí 220-250 kg/h, dršťka 300 kg/h, maso na guláš 450 kg/h</t>
  </si>
  <si>
    <t>03</t>
  </si>
  <si>
    <t>Umyvadlo nerez šxhxv 500x335x145</t>
  </si>
  <si>
    <t>04</t>
  </si>
  <si>
    <t>Stůl s dřezem 1060x500x375 a posuvnými dveřmi - vč. otvor pro SB šxhxv 1800x700x900</t>
  </si>
  <si>
    <t>Poznámka k položce:
nerez, pracovní deska tl. 40 mm, nerezový plech celoplošně podlepený laminem, zadní lem 40 mm, dvouplášťové dveře zavěšené na vedení, nohy jekl 40x40 mm, výšková stavitelnost noh +30 mm, zemnící šrouby na zadních nohách, dřez výlisek</t>
  </si>
  <si>
    <t>04a</t>
  </si>
  <si>
    <t>Baterie stolní profi páková</t>
  </si>
  <si>
    <t>Poznámka k položce:
nerez, model stolní s pákovým ovládáním a otočným ramínkem</t>
  </si>
  <si>
    <t>05</t>
  </si>
  <si>
    <t>Stůl s posuvnými dveřmi a zásuvkou - vč. zásuvka celonerezová (celovýsuvná) - na trojobal, nierolonová deska šxhxv 1800x700x900</t>
  </si>
  <si>
    <t>Poznámka k položce:
nerez, pracovní deska tl. 40 mm, nerezový plech celoplošně podlepený laminem, zadní lem 40 mm, dvouplášťové dveře zavěšené na vedení, 1x zásuvka standard na celovýsuvných pojezdech, nohy jekl 40x40 mm, výšková stavitelnost noh +30 mm, zemnící šrouby na zadních nohách</t>
  </si>
  <si>
    <t>06</t>
  </si>
  <si>
    <t>Špalek řeznický s nierolenovou deskou šxhxv 600x600x900</t>
  </si>
  <si>
    <t>Poznámka k položce:
nerez podstavec, jekl 40x40 mm, nierolenová deska(PE 500) tl.60mm</t>
  </si>
  <si>
    <t>998725201.R</t>
  </si>
  <si>
    <t>Přesun hmot stanovený procentní sazbou (%) z ceny vodorovná dopravní vzdálenost do 50 m v objektech výšky do 6 m</t>
  </si>
  <si>
    <t>2078319661</t>
  </si>
  <si>
    <t>II-7 - MaR</t>
  </si>
  <si>
    <t>D1 - Měření a regulace - dodávky</t>
  </si>
  <si>
    <t xml:space="preserve">    16 - VZT zař. 3 - sklady 1.PP</t>
  </si>
  <si>
    <t xml:space="preserve">    17 - Řídící systém - skříň D3</t>
  </si>
  <si>
    <t xml:space="preserve">    18 - Nástěnná rozvaděčová skříň D3</t>
  </si>
  <si>
    <t>D2 - Měření a regulace - montáže</t>
  </si>
  <si>
    <t xml:space="preserve">    D3 - kabely</t>
  </si>
  <si>
    <t xml:space="preserve">    D4 - montážní materiál ostatní</t>
  </si>
  <si>
    <t xml:space="preserve">    D5 - montážní práce</t>
  </si>
  <si>
    <t>Měření a regulace - dodávky</t>
  </si>
  <si>
    <t>998742201</t>
  </si>
  <si>
    <t>Přesun hmot pro slaboproud stanovený procentní sazbou (%) z ceny vodorovná dopravní vzdálenost do 50 m v objektech výšky do 6 m</t>
  </si>
  <si>
    <t>-759655328</t>
  </si>
  <si>
    <t>VZT zař. 3 - sklady 1.PP</t>
  </si>
  <si>
    <t>16.01</t>
  </si>
  <si>
    <t>snímač teploty se stonkem a plastovou hlavicí, čidlo Pt100, délka stonku 120mm, vč. držáku</t>
  </si>
  <si>
    <t>16.02</t>
  </si>
  <si>
    <t>příložný snímač teploty s hlavicí, čidlo Pt100</t>
  </si>
  <si>
    <t>16.03</t>
  </si>
  <si>
    <t>termostat protimrazové ochrany s kapilárovým čidlem 3m</t>
  </si>
  <si>
    <t>16.04</t>
  </si>
  <si>
    <t>trojcestný regulační ventil DN15, Kvs=2.5, vč. servopohonu 24VAC, řízení 0-10V, doba chodu 120 sec</t>
  </si>
  <si>
    <t>16.05</t>
  </si>
  <si>
    <t>klapkový servopohon 230V,50Hz, 10Nm, s pružinou</t>
  </si>
  <si>
    <t>16.06</t>
  </si>
  <si>
    <t>regulátor diference tlaku, rozsah 0-0.4kPa, kontakt "A", normální provedení</t>
  </si>
  <si>
    <t>16.07</t>
  </si>
  <si>
    <t>regulátor diference tlaku, rozsah 0.1-1kPa, kontakt "A", normální provedení</t>
  </si>
  <si>
    <t>16.08</t>
  </si>
  <si>
    <t>ovladač pomocných obvodů nástěnný, barva černá, polohy: A-0-R</t>
  </si>
  <si>
    <t>Řídící systém - skříň D3</t>
  </si>
  <si>
    <t>17.01</t>
  </si>
  <si>
    <t>automatizační stanice pro 3 zásuvné moduly s displejem</t>
  </si>
  <si>
    <t>17.02</t>
  </si>
  <si>
    <t>základní modul Y (procesor, 2UI, 6AI, 4DO)</t>
  </si>
  <si>
    <t>17.03</t>
  </si>
  <si>
    <t>modul F (8DI, 6AO)</t>
  </si>
  <si>
    <t>17.04</t>
  </si>
  <si>
    <t>uživatelský software pro 20 dat. bodů</t>
  </si>
  <si>
    <t>Nástěnná rozvaděčová skříň D3</t>
  </si>
  <si>
    <t>18.01</t>
  </si>
  <si>
    <t>nástěnná rozvaděčová skříň, rozměry: 500x600x200mm (šxvxhl), krytí IP 54, přívod i vývody horem, ochrana dle ČSN 33 2000-4-41</t>
  </si>
  <si>
    <t>Pol65</t>
  </si>
  <si>
    <t>hlavní vypínač jednopólový 16A</t>
  </si>
  <si>
    <t>Pol66</t>
  </si>
  <si>
    <t>jednopólový jistič LPN 6A</t>
  </si>
  <si>
    <t>Pol67</t>
  </si>
  <si>
    <t>jednopólový jistič LPN 1A</t>
  </si>
  <si>
    <t>Pol68</t>
  </si>
  <si>
    <t>přepěťová ochrana III. třídy</t>
  </si>
  <si>
    <t>Pol69</t>
  </si>
  <si>
    <t>bezpečnostní trafo 230/24V, 50Hz, 100VA</t>
  </si>
  <si>
    <t>Pol70</t>
  </si>
  <si>
    <t>stabilizovaný zdroj 24V AC/DC</t>
  </si>
  <si>
    <t>Pol71</t>
  </si>
  <si>
    <t>pomocné relé 24VDC, kontakty 5A</t>
  </si>
  <si>
    <t>Pol72</t>
  </si>
  <si>
    <t>pojistky nožové, trubičkové</t>
  </si>
  <si>
    <t>Pol73</t>
  </si>
  <si>
    <t>vnitřní osvětlení</t>
  </si>
  <si>
    <t>Pol74</t>
  </si>
  <si>
    <t>servisní zásuvka 230V/16A</t>
  </si>
  <si>
    <t>Měření a regulace - montáže</t>
  </si>
  <si>
    <t>kabely</t>
  </si>
  <si>
    <t>Pol75</t>
  </si>
  <si>
    <t>soubor kabelů</t>
  </si>
  <si>
    <t>Poznámka k položce:
Seznam připojených zařízení - skříň D3
od      kabel        typ                          do                     délka m
D3     WS1.3       CYKY 5Dx1.5          rozv. RVZ         40
D3     WS2.3       JYTY 2x1                16.07b              25
D3     WS3.3       JYTY 3x1                16.08                20
D3     WS4.3       JYTY 2x1                16.01                15
D3     WS5.3       JYTY 2x1                 FM                    15
D3     WS6.3       JYTY 2x1                 FM                    15
D3     WS7.3       JYTY 2x1                 FM                    15
D3     WS8.3       JYTY 2x1                16.07a              15
D3     WS9.3       JYTY 2x1                16.03                15
D3     WS10.3      JYTY 2x1               16.06                15
D3     WS11.3      CYKY 3Dx1.5         16.05                15
D3     WS12.3      JYTY 2x1                16.02                15
D3     WS13.3      CYKY 3Cx1.5          čerp. ohřívače  15
D3     WS14.3      JYTY 4x1                16.04                15</t>
  </si>
  <si>
    <t>montážní materiál ostatní</t>
  </si>
  <si>
    <t>Pol76</t>
  </si>
  <si>
    <t>kabelový žlab 65/50</t>
  </si>
  <si>
    <t>Pol77</t>
  </si>
  <si>
    <t>trubka plastová pevná</t>
  </si>
  <si>
    <t>Pol78</t>
  </si>
  <si>
    <t>trubka plastová ohebná</t>
  </si>
  <si>
    <t>montážní práce</t>
  </si>
  <si>
    <t>Pol79</t>
  </si>
  <si>
    <t>montáž periferií</t>
  </si>
  <si>
    <t>Pol80</t>
  </si>
  <si>
    <t>vybudování nosných kabelových konstrukcí a tras</t>
  </si>
  <si>
    <t>Pol81</t>
  </si>
  <si>
    <t>zapojení kabelů na straně rozvaděče i periferií</t>
  </si>
  <si>
    <t>Pol82</t>
  </si>
  <si>
    <t>výchozí revize, uvedení do provozu, zaregulování, zaškolení obsluhy</t>
  </si>
  <si>
    <t>II-8 - ÚT pro VZT</t>
  </si>
  <si>
    <t xml:space="preserve">    733 - Ústřední vytápění</t>
  </si>
  <si>
    <t>Ústřední vytápění</t>
  </si>
  <si>
    <t>Pol83</t>
  </si>
  <si>
    <t>Oběhové čerpadlo WILO - YONOS MAXO 25 / 0,5 - 7</t>
  </si>
  <si>
    <t>Pol84</t>
  </si>
  <si>
    <t>Orientační štítky</t>
  </si>
  <si>
    <t>Pol85</t>
  </si>
  <si>
    <t>Potrubí z ocelových trubek hladkých, vč.kolen, ohybů,závěsů a pomocného materiálu DN 10</t>
  </si>
  <si>
    <t>Pol86</t>
  </si>
  <si>
    <t>Potrubí z ocelových trubek hladkých, vč.kolen, ohybů,závěsů a pomocného materiálu DN 15</t>
  </si>
  <si>
    <t>Pol87</t>
  </si>
  <si>
    <t>Potrubí z ocelových trubek hladkých, vč.kolen, ohybů,závěsů a pomocného materiálu DN 25</t>
  </si>
  <si>
    <t>Pol88</t>
  </si>
  <si>
    <t>Nádobka odvzdušňovací DN 50</t>
  </si>
  <si>
    <t>Pol89</t>
  </si>
  <si>
    <t>Manžety prostupové do DN 50</t>
  </si>
  <si>
    <t>Pol90</t>
  </si>
  <si>
    <t>Nátěr potrubí pod izolaci - základní DN 10 - 150</t>
  </si>
  <si>
    <t>Pol91</t>
  </si>
  <si>
    <t>Vyregulování ručních ventilů</t>
  </si>
  <si>
    <t>Pol92</t>
  </si>
  <si>
    <t>Filtr závitový PN 6 DN 25</t>
  </si>
  <si>
    <t>Pol93</t>
  </si>
  <si>
    <t>Trojcestný směšovacíventil DN 20,- kv = 2,5</t>
  </si>
  <si>
    <t>Pol94</t>
  </si>
  <si>
    <t>Kulový kohout GLOBO H PN 10 DN 25</t>
  </si>
  <si>
    <t>Pol95</t>
  </si>
  <si>
    <t>Klapka zpětná KLAPET závitová PN 10 DN 25</t>
  </si>
  <si>
    <t>Pol96</t>
  </si>
  <si>
    <t>Odvzdušňovací nádoba DN 50</t>
  </si>
  <si>
    <t>Pol97</t>
  </si>
  <si>
    <t>Odvzdušňovací ventil DN 10</t>
  </si>
  <si>
    <t>Pol98</t>
  </si>
  <si>
    <t>Vypouštěcí ventil DN 15</t>
  </si>
  <si>
    <t>Pol99</t>
  </si>
  <si>
    <t>Tepelné izolace potrubí hadicemi " TUBEX „ tl. 9 DN 15</t>
  </si>
  <si>
    <t>Pol100</t>
  </si>
  <si>
    <t>Tepelné izolace potrubí hadicemi " TUBEX „ tl. 10 DN 25</t>
  </si>
  <si>
    <t>Pol101</t>
  </si>
  <si>
    <t>Tlaková zkouška potrubí DN 10 - DN 25</t>
  </si>
  <si>
    <t>Pol102</t>
  </si>
  <si>
    <t>Ocelové profily pro doplňkové konstrukce</t>
  </si>
  <si>
    <t>Pol103</t>
  </si>
  <si>
    <t>Topná zkouška</t>
  </si>
  <si>
    <t>hod.</t>
  </si>
  <si>
    <t>Pol104</t>
  </si>
  <si>
    <t>Stavební přípomoce</t>
  </si>
  <si>
    <t>998733201</t>
  </si>
  <si>
    <t>Přesun hmot pro rozvody potrubí stanovený procentní sazbou z ceny vodorovná dopravní vzdálenost do 50 m v objektech výšky do 6 m</t>
  </si>
  <si>
    <t>1658439493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</si>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</sst>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7"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38" fillId="0" borderId="0" xfId="0" applyFont="1" applyBorder="1" applyAlignment="1" applyProtection="1">
      <alignmen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167" fontId="39" fillId="3" borderId="27" xfId="0" applyNumberFormat="1" applyFont="1" applyFill="1" applyBorder="1" applyAlignment="1" applyProtection="1">
      <alignment vertical="center"/>
      <protection locked="0"/>
    </xf>
    <xf numFmtId="0" fontId="39" fillId="0" borderId="23"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5" fillId="0" borderId="0" xfId="0" applyFont="1" applyBorder="1" applyAlignment="1" applyProtection="1">
      <alignment horizontal="lef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9"/>
      <c r="AS2" s="399"/>
      <c r="AT2" s="399"/>
      <c r="AU2" s="399"/>
      <c r="AV2" s="399"/>
      <c r="AW2" s="399"/>
      <c r="AX2" s="399"/>
      <c r="AY2" s="399"/>
      <c r="AZ2" s="399"/>
      <c r="BA2" s="399"/>
      <c r="BB2" s="399"/>
      <c r="BC2" s="399"/>
      <c r="BD2" s="399"/>
      <c r="BE2" s="399"/>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4" t="s">
        <v>16</v>
      </c>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29"/>
      <c r="AQ5" s="31"/>
      <c r="BE5" s="362" t="s">
        <v>17</v>
      </c>
      <c r="BS5" s="24" t="s">
        <v>8</v>
      </c>
    </row>
    <row r="6" spans="2:71" ht="36.95" customHeight="1">
      <c r="B6" s="28"/>
      <c r="C6" s="29"/>
      <c r="D6" s="36" t="s">
        <v>18</v>
      </c>
      <c r="E6" s="29"/>
      <c r="F6" s="29"/>
      <c r="G6" s="29"/>
      <c r="H6" s="29"/>
      <c r="I6" s="29"/>
      <c r="J6" s="29"/>
      <c r="K6" s="366" t="s">
        <v>19</v>
      </c>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29"/>
      <c r="AQ6" s="31"/>
      <c r="BE6" s="363"/>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63"/>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63"/>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3"/>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63"/>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63"/>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3"/>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63"/>
      <c r="BS13" s="24" t="s">
        <v>8</v>
      </c>
    </row>
    <row r="14" spans="2:71" ht="13.5">
      <c r="B14" s="28"/>
      <c r="C14" s="29"/>
      <c r="D14" s="29"/>
      <c r="E14" s="367" t="s">
        <v>32</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7" t="s">
        <v>30</v>
      </c>
      <c r="AL14" s="29"/>
      <c r="AM14" s="29"/>
      <c r="AN14" s="39" t="s">
        <v>32</v>
      </c>
      <c r="AO14" s="29"/>
      <c r="AP14" s="29"/>
      <c r="AQ14" s="31"/>
      <c r="BE14" s="363"/>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3"/>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63"/>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63"/>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3"/>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3"/>
      <c r="BS19" s="24" t="s">
        <v>8</v>
      </c>
    </row>
    <row r="20" spans="2:71" ht="57" customHeight="1">
      <c r="B20" s="28"/>
      <c r="C20" s="29"/>
      <c r="D20" s="29"/>
      <c r="E20" s="369" t="s">
        <v>37</v>
      </c>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29"/>
      <c r="AP20" s="29"/>
      <c r="AQ20" s="31"/>
      <c r="BE20" s="363"/>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3"/>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3"/>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70">
        <f>ROUND(AG51,2)</f>
        <v>0</v>
      </c>
      <c r="AL23" s="371"/>
      <c r="AM23" s="371"/>
      <c r="AN23" s="371"/>
      <c r="AO23" s="371"/>
      <c r="AP23" s="42"/>
      <c r="AQ23" s="45"/>
      <c r="BE23" s="363"/>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3"/>
    </row>
    <row r="25" spans="2:57" s="1" customFormat="1" ht="13.5">
      <c r="B25" s="41"/>
      <c r="C25" s="42"/>
      <c r="D25" s="42"/>
      <c r="E25" s="42"/>
      <c r="F25" s="42"/>
      <c r="G25" s="42"/>
      <c r="H25" s="42"/>
      <c r="I25" s="42"/>
      <c r="J25" s="42"/>
      <c r="K25" s="42"/>
      <c r="L25" s="372" t="s">
        <v>39</v>
      </c>
      <c r="M25" s="372"/>
      <c r="N25" s="372"/>
      <c r="O25" s="372"/>
      <c r="P25" s="42"/>
      <c r="Q25" s="42"/>
      <c r="R25" s="42"/>
      <c r="S25" s="42"/>
      <c r="T25" s="42"/>
      <c r="U25" s="42"/>
      <c r="V25" s="42"/>
      <c r="W25" s="372" t="s">
        <v>40</v>
      </c>
      <c r="X25" s="372"/>
      <c r="Y25" s="372"/>
      <c r="Z25" s="372"/>
      <c r="AA25" s="372"/>
      <c r="AB25" s="372"/>
      <c r="AC25" s="372"/>
      <c r="AD25" s="372"/>
      <c r="AE25" s="372"/>
      <c r="AF25" s="42"/>
      <c r="AG25" s="42"/>
      <c r="AH25" s="42"/>
      <c r="AI25" s="42"/>
      <c r="AJ25" s="42"/>
      <c r="AK25" s="372" t="s">
        <v>41</v>
      </c>
      <c r="AL25" s="372"/>
      <c r="AM25" s="372"/>
      <c r="AN25" s="372"/>
      <c r="AO25" s="372"/>
      <c r="AP25" s="42"/>
      <c r="AQ25" s="45"/>
      <c r="BE25" s="363"/>
    </row>
    <row r="26" spans="2:57" s="2" customFormat="1" ht="14.45" customHeight="1">
      <c r="B26" s="47"/>
      <c r="C26" s="48"/>
      <c r="D26" s="49" t="s">
        <v>42</v>
      </c>
      <c r="E26" s="48"/>
      <c r="F26" s="49" t="s">
        <v>43</v>
      </c>
      <c r="G26" s="48"/>
      <c r="H26" s="48"/>
      <c r="I26" s="48"/>
      <c r="J26" s="48"/>
      <c r="K26" s="48"/>
      <c r="L26" s="373">
        <v>0.21</v>
      </c>
      <c r="M26" s="374"/>
      <c r="N26" s="374"/>
      <c r="O26" s="374"/>
      <c r="P26" s="48"/>
      <c r="Q26" s="48"/>
      <c r="R26" s="48"/>
      <c r="S26" s="48"/>
      <c r="T26" s="48"/>
      <c r="U26" s="48"/>
      <c r="V26" s="48"/>
      <c r="W26" s="375">
        <f>ROUND(AZ51,2)</f>
        <v>0</v>
      </c>
      <c r="X26" s="374"/>
      <c r="Y26" s="374"/>
      <c r="Z26" s="374"/>
      <c r="AA26" s="374"/>
      <c r="AB26" s="374"/>
      <c r="AC26" s="374"/>
      <c r="AD26" s="374"/>
      <c r="AE26" s="374"/>
      <c r="AF26" s="48"/>
      <c r="AG26" s="48"/>
      <c r="AH26" s="48"/>
      <c r="AI26" s="48"/>
      <c r="AJ26" s="48"/>
      <c r="AK26" s="375">
        <f>ROUND(AV51,2)</f>
        <v>0</v>
      </c>
      <c r="AL26" s="374"/>
      <c r="AM26" s="374"/>
      <c r="AN26" s="374"/>
      <c r="AO26" s="374"/>
      <c r="AP26" s="48"/>
      <c r="AQ26" s="50"/>
      <c r="BE26" s="363"/>
    </row>
    <row r="27" spans="2:57" s="2" customFormat="1" ht="14.45" customHeight="1">
      <c r="B27" s="47"/>
      <c r="C27" s="48"/>
      <c r="D27" s="48"/>
      <c r="E27" s="48"/>
      <c r="F27" s="49" t="s">
        <v>44</v>
      </c>
      <c r="G27" s="48"/>
      <c r="H27" s="48"/>
      <c r="I27" s="48"/>
      <c r="J27" s="48"/>
      <c r="K27" s="48"/>
      <c r="L27" s="373">
        <v>0.15</v>
      </c>
      <c r="M27" s="374"/>
      <c r="N27" s="374"/>
      <c r="O27" s="374"/>
      <c r="P27" s="48"/>
      <c r="Q27" s="48"/>
      <c r="R27" s="48"/>
      <c r="S27" s="48"/>
      <c r="T27" s="48"/>
      <c r="U27" s="48"/>
      <c r="V27" s="48"/>
      <c r="W27" s="375">
        <f>ROUND(BA51,2)</f>
        <v>0</v>
      </c>
      <c r="X27" s="374"/>
      <c r="Y27" s="374"/>
      <c r="Z27" s="374"/>
      <c r="AA27" s="374"/>
      <c r="AB27" s="374"/>
      <c r="AC27" s="374"/>
      <c r="AD27" s="374"/>
      <c r="AE27" s="374"/>
      <c r="AF27" s="48"/>
      <c r="AG27" s="48"/>
      <c r="AH27" s="48"/>
      <c r="AI27" s="48"/>
      <c r="AJ27" s="48"/>
      <c r="AK27" s="375">
        <f>ROUND(AW51,2)</f>
        <v>0</v>
      </c>
      <c r="AL27" s="374"/>
      <c r="AM27" s="374"/>
      <c r="AN27" s="374"/>
      <c r="AO27" s="374"/>
      <c r="AP27" s="48"/>
      <c r="AQ27" s="50"/>
      <c r="BE27" s="363"/>
    </row>
    <row r="28" spans="2:57" s="2" customFormat="1" ht="14.45" customHeight="1" hidden="1">
      <c r="B28" s="47"/>
      <c r="C28" s="48"/>
      <c r="D28" s="48"/>
      <c r="E28" s="48"/>
      <c r="F28" s="49" t="s">
        <v>45</v>
      </c>
      <c r="G28" s="48"/>
      <c r="H28" s="48"/>
      <c r="I28" s="48"/>
      <c r="J28" s="48"/>
      <c r="K28" s="48"/>
      <c r="L28" s="373">
        <v>0.21</v>
      </c>
      <c r="M28" s="374"/>
      <c r="N28" s="374"/>
      <c r="O28" s="374"/>
      <c r="P28" s="48"/>
      <c r="Q28" s="48"/>
      <c r="R28" s="48"/>
      <c r="S28" s="48"/>
      <c r="T28" s="48"/>
      <c r="U28" s="48"/>
      <c r="V28" s="48"/>
      <c r="W28" s="375">
        <f>ROUND(BB51,2)</f>
        <v>0</v>
      </c>
      <c r="X28" s="374"/>
      <c r="Y28" s="374"/>
      <c r="Z28" s="374"/>
      <c r="AA28" s="374"/>
      <c r="AB28" s="374"/>
      <c r="AC28" s="374"/>
      <c r="AD28" s="374"/>
      <c r="AE28" s="374"/>
      <c r="AF28" s="48"/>
      <c r="AG28" s="48"/>
      <c r="AH28" s="48"/>
      <c r="AI28" s="48"/>
      <c r="AJ28" s="48"/>
      <c r="AK28" s="375">
        <v>0</v>
      </c>
      <c r="AL28" s="374"/>
      <c r="AM28" s="374"/>
      <c r="AN28" s="374"/>
      <c r="AO28" s="374"/>
      <c r="AP28" s="48"/>
      <c r="AQ28" s="50"/>
      <c r="BE28" s="363"/>
    </row>
    <row r="29" spans="2:57" s="2" customFormat="1" ht="14.45" customHeight="1" hidden="1">
      <c r="B29" s="47"/>
      <c r="C29" s="48"/>
      <c r="D29" s="48"/>
      <c r="E29" s="48"/>
      <c r="F29" s="49" t="s">
        <v>46</v>
      </c>
      <c r="G29" s="48"/>
      <c r="H29" s="48"/>
      <c r="I29" s="48"/>
      <c r="J29" s="48"/>
      <c r="K29" s="48"/>
      <c r="L29" s="373">
        <v>0.15</v>
      </c>
      <c r="M29" s="374"/>
      <c r="N29" s="374"/>
      <c r="O29" s="374"/>
      <c r="P29" s="48"/>
      <c r="Q29" s="48"/>
      <c r="R29" s="48"/>
      <c r="S29" s="48"/>
      <c r="T29" s="48"/>
      <c r="U29" s="48"/>
      <c r="V29" s="48"/>
      <c r="W29" s="375">
        <f>ROUND(BC51,2)</f>
        <v>0</v>
      </c>
      <c r="X29" s="374"/>
      <c r="Y29" s="374"/>
      <c r="Z29" s="374"/>
      <c r="AA29" s="374"/>
      <c r="AB29" s="374"/>
      <c r="AC29" s="374"/>
      <c r="AD29" s="374"/>
      <c r="AE29" s="374"/>
      <c r="AF29" s="48"/>
      <c r="AG29" s="48"/>
      <c r="AH29" s="48"/>
      <c r="AI29" s="48"/>
      <c r="AJ29" s="48"/>
      <c r="AK29" s="375">
        <v>0</v>
      </c>
      <c r="AL29" s="374"/>
      <c r="AM29" s="374"/>
      <c r="AN29" s="374"/>
      <c r="AO29" s="374"/>
      <c r="AP29" s="48"/>
      <c r="AQ29" s="50"/>
      <c r="BE29" s="363"/>
    </row>
    <row r="30" spans="2:57" s="2" customFormat="1" ht="14.45" customHeight="1" hidden="1">
      <c r="B30" s="47"/>
      <c r="C30" s="48"/>
      <c r="D30" s="48"/>
      <c r="E30" s="48"/>
      <c r="F30" s="49" t="s">
        <v>47</v>
      </c>
      <c r="G30" s="48"/>
      <c r="H30" s="48"/>
      <c r="I30" s="48"/>
      <c r="J30" s="48"/>
      <c r="K30" s="48"/>
      <c r="L30" s="373">
        <v>0</v>
      </c>
      <c r="M30" s="374"/>
      <c r="N30" s="374"/>
      <c r="O30" s="374"/>
      <c r="P30" s="48"/>
      <c r="Q30" s="48"/>
      <c r="R30" s="48"/>
      <c r="S30" s="48"/>
      <c r="T30" s="48"/>
      <c r="U30" s="48"/>
      <c r="V30" s="48"/>
      <c r="W30" s="375">
        <f>ROUND(BD51,2)</f>
        <v>0</v>
      </c>
      <c r="X30" s="374"/>
      <c r="Y30" s="374"/>
      <c r="Z30" s="374"/>
      <c r="AA30" s="374"/>
      <c r="AB30" s="374"/>
      <c r="AC30" s="374"/>
      <c r="AD30" s="374"/>
      <c r="AE30" s="374"/>
      <c r="AF30" s="48"/>
      <c r="AG30" s="48"/>
      <c r="AH30" s="48"/>
      <c r="AI30" s="48"/>
      <c r="AJ30" s="48"/>
      <c r="AK30" s="375">
        <v>0</v>
      </c>
      <c r="AL30" s="374"/>
      <c r="AM30" s="374"/>
      <c r="AN30" s="374"/>
      <c r="AO30" s="374"/>
      <c r="AP30" s="48"/>
      <c r="AQ30" s="50"/>
      <c r="BE30" s="363"/>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3"/>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76" t="s">
        <v>50</v>
      </c>
      <c r="Y32" s="377"/>
      <c r="Z32" s="377"/>
      <c r="AA32" s="377"/>
      <c r="AB32" s="377"/>
      <c r="AC32" s="53"/>
      <c r="AD32" s="53"/>
      <c r="AE32" s="53"/>
      <c r="AF32" s="53"/>
      <c r="AG32" s="53"/>
      <c r="AH32" s="53"/>
      <c r="AI32" s="53"/>
      <c r="AJ32" s="53"/>
      <c r="AK32" s="378">
        <f>SUM(AK23:AK30)</f>
        <v>0</v>
      </c>
      <c r="AL32" s="377"/>
      <c r="AM32" s="377"/>
      <c r="AN32" s="377"/>
      <c r="AO32" s="379"/>
      <c r="AP32" s="51"/>
      <c r="AQ32" s="55"/>
      <c r="BE32" s="363"/>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21001_2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80" t="str">
        <f>K6</f>
        <v>Rekonstrukce kotelny, kuchyně a jídelny Základní škola Komenského č. 17 v Domažlicích</v>
      </c>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82" t="str">
        <f>IF(AN8="","",AN8)</f>
        <v>2. 3. 2021</v>
      </c>
      <c r="AN44" s="382"/>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Město Domažlice</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83" t="str">
        <f>IF(E17="","",E17)</f>
        <v>Mepro s.r.o.</v>
      </c>
      <c r="AN46" s="383"/>
      <c r="AO46" s="383"/>
      <c r="AP46" s="383"/>
      <c r="AQ46" s="63"/>
      <c r="AR46" s="61"/>
      <c r="AS46" s="384" t="s">
        <v>52</v>
      </c>
      <c r="AT46" s="385"/>
      <c r="AU46" s="74"/>
      <c r="AV46" s="74"/>
      <c r="AW46" s="74"/>
      <c r="AX46" s="74"/>
      <c r="AY46" s="74"/>
      <c r="AZ46" s="74"/>
      <c r="BA46" s="74"/>
      <c r="BB46" s="74"/>
      <c r="BC46" s="74"/>
      <c r="BD46" s="75"/>
    </row>
    <row r="47" spans="2:56" s="1" customFormat="1" ht="13.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6"/>
      <c r="AT47" s="387"/>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8"/>
      <c r="AT48" s="389"/>
      <c r="AU48" s="42"/>
      <c r="AV48" s="42"/>
      <c r="AW48" s="42"/>
      <c r="AX48" s="42"/>
      <c r="AY48" s="42"/>
      <c r="AZ48" s="42"/>
      <c r="BA48" s="42"/>
      <c r="BB48" s="42"/>
      <c r="BC48" s="42"/>
      <c r="BD48" s="78"/>
    </row>
    <row r="49" spans="2:56" s="1" customFormat="1" ht="29.25" customHeight="1">
      <c r="B49" s="41"/>
      <c r="C49" s="390" t="s">
        <v>53</v>
      </c>
      <c r="D49" s="391"/>
      <c r="E49" s="391"/>
      <c r="F49" s="391"/>
      <c r="G49" s="391"/>
      <c r="H49" s="79"/>
      <c r="I49" s="392" t="s">
        <v>54</v>
      </c>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3" t="s">
        <v>55</v>
      </c>
      <c r="AH49" s="391"/>
      <c r="AI49" s="391"/>
      <c r="AJ49" s="391"/>
      <c r="AK49" s="391"/>
      <c r="AL49" s="391"/>
      <c r="AM49" s="391"/>
      <c r="AN49" s="392" t="s">
        <v>56</v>
      </c>
      <c r="AO49" s="391"/>
      <c r="AP49" s="391"/>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7">
        <f>ROUND(SUM(AG52:AG65),2)</f>
        <v>0</v>
      </c>
      <c r="AH51" s="397"/>
      <c r="AI51" s="397"/>
      <c r="AJ51" s="397"/>
      <c r="AK51" s="397"/>
      <c r="AL51" s="397"/>
      <c r="AM51" s="397"/>
      <c r="AN51" s="398">
        <f aca="true" t="shared" si="0" ref="AN51:AN65">SUM(AG51,AT51)</f>
        <v>0</v>
      </c>
      <c r="AO51" s="398"/>
      <c r="AP51" s="398"/>
      <c r="AQ51" s="89" t="s">
        <v>21</v>
      </c>
      <c r="AR51" s="71"/>
      <c r="AS51" s="90">
        <f>ROUND(SUM(AS52:AS65),2)</f>
        <v>0</v>
      </c>
      <c r="AT51" s="91">
        <f aca="true" t="shared" si="1" ref="AT51:AT65">ROUND(SUM(AV51:AW51),2)</f>
        <v>0</v>
      </c>
      <c r="AU51" s="92">
        <f>ROUND(SUM(AU52:AU65),5)</f>
        <v>0</v>
      </c>
      <c r="AV51" s="91">
        <f>ROUND(AZ51*L26,2)</f>
        <v>0</v>
      </c>
      <c r="AW51" s="91">
        <f>ROUND(BA51*L27,2)</f>
        <v>0</v>
      </c>
      <c r="AX51" s="91">
        <f>ROUND(BB51*L26,2)</f>
        <v>0</v>
      </c>
      <c r="AY51" s="91">
        <f>ROUND(BC51*L27,2)</f>
        <v>0</v>
      </c>
      <c r="AZ51" s="91">
        <f>ROUND(SUM(AZ52:AZ65),2)</f>
        <v>0</v>
      </c>
      <c r="BA51" s="91">
        <f>ROUND(SUM(BA52:BA65),2)</f>
        <v>0</v>
      </c>
      <c r="BB51" s="91">
        <f>ROUND(SUM(BB52:BB65),2)</f>
        <v>0</v>
      </c>
      <c r="BC51" s="91">
        <f>ROUND(SUM(BC52:BC65),2)</f>
        <v>0</v>
      </c>
      <c r="BD51" s="93">
        <f>ROUND(SUM(BD52:BD65),2)</f>
        <v>0</v>
      </c>
      <c r="BS51" s="94" t="s">
        <v>71</v>
      </c>
      <c r="BT51" s="94" t="s">
        <v>72</v>
      </c>
      <c r="BU51" s="95" t="s">
        <v>73</v>
      </c>
      <c r="BV51" s="94" t="s">
        <v>74</v>
      </c>
      <c r="BW51" s="94" t="s">
        <v>7</v>
      </c>
      <c r="BX51" s="94" t="s">
        <v>75</v>
      </c>
      <c r="CL51" s="94" t="s">
        <v>21</v>
      </c>
    </row>
    <row r="52" spans="1:91" s="5" customFormat="1" ht="16.5" customHeight="1">
      <c r="A52" s="96" t="s">
        <v>76</v>
      </c>
      <c r="B52" s="97"/>
      <c r="C52" s="98"/>
      <c r="D52" s="396" t="s">
        <v>72</v>
      </c>
      <c r="E52" s="396"/>
      <c r="F52" s="396"/>
      <c r="G52" s="396"/>
      <c r="H52" s="396"/>
      <c r="I52" s="99"/>
      <c r="J52" s="396" t="s">
        <v>77</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4">
        <f>'0 - VRN'!J27</f>
        <v>0</v>
      </c>
      <c r="AH52" s="395"/>
      <c r="AI52" s="395"/>
      <c r="AJ52" s="395"/>
      <c r="AK52" s="395"/>
      <c r="AL52" s="395"/>
      <c r="AM52" s="395"/>
      <c r="AN52" s="394">
        <f t="shared" si="0"/>
        <v>0</v>
      </c>
      <c r="AO52" s="395"/>
      <c r="AP52" s="395"/>
      <c r="AQ52" s="100" t="s">
        <v>78</v>
      </c>
      <c r="AR52" s="101"/>
      <c r="AS52" s="102">
        <v>0</v>
      </c>
      <c r="AT52" s="103">
        <f t="shared" si="1"/>
        <v>0</v>
      </c>
      <c r="AU52" s="104">
        <f>'0 - VRN'!P82</f>
        <v>0</v>
      </c>
      <c r="AV52" s="103">
        <f>'0 - VRN'!J30</f>
        <v>0</v>
      </c>
      <c r="AW52" s="103">
        <f>'0 - VRN'!J31</f>
        <v>0</v>
      </c>
      <c r="AX52" s="103">
        <f>'0 - VRN'!J32</f>
        <v>0</v>
      </c>
      <c r="AY52" s="103">
        <f>'0 - VRN'!J33</f>
        <v>0</v>
      </c>
      <c r="AZ52" s="103">
        <f>'0 - VRN'!F30</f>
        <v>0</v>
      </c>
      <c r="BA52" s="103">
        <f>'0 - VRN'!F31</f>
        <v>0</v>
      </c>
      <c r="BB52" s="103">
        <f>'0 - VRN'!F32</f>
        <v>0</v>
      </c>
      <c r="BC52" s="103">
        <f>'0 - VRN'!F33</f>
        <v>0</v>
      </c>
      <c r="BD52" s="105">
        <f>'0 - VRN'!F34</f>
        <v>0</v>
      </c>
      <c r="BT52" s="106" t="s">
        <v>79</v>
      </c>
      <c r="BV52" s="106" t="s">
        <v>74</v>
      </c>
      <c r="BW52" s="106" t="s">
        <v>80</v>
      </c>
      <c r="BX52" s="106" t="s">
        <v>7</v>
      </c>
      <c r="CL52" s="106" t="s">
        <v>21</v>
      </c>
      <c r="CM52" s="106" t="s">
        <v>81</v>
      </c>
    </row>
    <row r="53" spans="1:91" s="5" customFormat="1" ht="16.5" customHeight="1">
      <c r="A53" s="96" t="s">
        <v>76</v>
      </c>
      <c r="B53" s="97"/>
      <c r="C53" s="98"/>
      <c r="D53" s="396" t="s">
        <v>82</v>
      </c>
      <c r="E53" s="396"/>
      <c r="F53" s="396"/>
      <c r="G53" s="396"/>
      <c r="H53" s="396"/>
      <c r="I53" s="99"/>
      <c r="J53" s="396" t="s">
        <v>83</v>
      </c>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4">
        <f>'I-1 - Stavební část'!J27</f>
        <v>0</v>
      </c>
      <c r="AH53" s="395"/>
      <c r="AI53" s="395"/>
      <c r="AJ53" s="395"/>
      <c r="AK53" s="395"/>
      <c r="AL53" s="395"/>
      <c r="AM53" s="395"/>
      <c r="AN53" s="394">
        <f t="shared" si="0"/>
        <v>0</v>
      </c>
      <c r="AO53" s="395"/>
      <c r="AP53" s="395"/>
      <c r="AQ53" s="100" t="s">
        <v>84</v>
      </c>
      <c r="AR53" s="101"/>
      <c r="AS53" s="102">
        <v>0</v>
      </c>
      <c r="AT53" s="103">
        <f t="shared" si="1"/>
        <v>0</v>
      </c>
      <c r="AU53" s="104">
        <f>'I-1 - Stavební část'!P100</f>
        <v>0</v>
      </c>
      <c r="AV53" s="103">
        <f>'I-1 - Stavební část'!J30</f>
        <v>0</v>
      </c>
      <c r="AW53" s="103">
        <f>'I-1 - Stavební část'!J31</f>
        <v>0</v>
      </c>
      <c r="AX53" s="103">
        <f>'I-1 - Stavební část'!J32</f>
        <v>0</v>
      </c>
      <c r="AY53" s="103">
        <f>'I-1 - Stavební část'!J33</f>
        <v>0</v>
      </c>
      <c r="AZ53" s="103">
        <f>'I-1 - Stavební část'!F30</f>
        <v>0</v>
      </c>
      <c r="BA53" s="103">
        <f>'I-1 - Stavební část'!F31</f>
        <v>0</v>
      </c>
      <c r="BB53" s="103">
        <f>'I-1 - Stavební část'!F32</f>
        <v>0</v>
      </c>
      <c r="BC53" s="103">
        <f>'I-1 - Stavební část'!F33</f>
        <v>0</v>
      </c>
      <c r="BD53" s="105">
        <f>'I-1 - Stavební část'!F34</f>
        <v>0</v>
      </c>
      <c r="BT53" s="106" t="s">
        <v>79</v>
      </c>
      <c r="BV53" s="106" t="s">
        <v>74</v>
      </c>
      <c r="BW53" s="106" t="s">
        <v>85</v>
      </c>
      <c r="BX53" s="106" t="s">
        <v>7</v>
      </c>
      <c r="CL53" s="106" t="s">
        <v>21</v>
      </c>
      <c r="CM53" s="106" t="s">
        <v>81</v>
      </c>
    </row>
    <row r="54" spans="1:91" s="5" customFormat="1" ht="16.5" customHeight="1">
      <c r="A54" s="96" t="s">
        <v>76</v>
      </c>
      <c r="B54" s="97"/>
      <c r="C54" s="98"/>
      <c r="D54" s="396" t="s">
        <v>86</v>
      </c>
      <c r="E54" s="396"/>
      <c r="F54" s="396"/>
      <c r="G54" s="396"/>
      <c r="H54" s="396"/>
      <c r="I54" s="99"/>
      <c r="J54" s="396" t="s">
        <v>87</v>
      </c>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4">
        <f>'I-2 - Vzduchotechnika'!J27</f>
        <v>0</v>
      </c>
      <c r="AH54" s="395"/>
      <c r="AI54" s="395"/>
      <c r="AJ54" s="395"/>
      <c r="AK54" s="395"/>
      <c r="AL54" s="395"/>
      <c r="AM54" s="395"/>
      <c r="AN54" s="394">
        <f t="shared" si="0"/>
        <v>0</v>
      </c>
      <c r="AO54" s="395"/>
      <c r="AP54" s="395"/>
      <c r="AQ54" s="100" t="s">
        <v>84</v>
      </c>
      <c r="AR54" s="101"/>
      <c r="AS54" s="102">
        <v>0</v>
      </c>
      <c r="AT54" s="103">
        <f t="shared" si="1"/>
        <v>0</v>
      </c>
      <c r="AU54" s="104">
        <f>'I-2 - Vzduchotechnika'!P87</f>
        <v>0</v>
      </c>
      <c r="AV54" s="103">
        <f>'I-2 - Vzduchotechnika'!J30</f>
        <v>0</v>
      </c>
      <c r="AW54" s="103">
        <f>'I-2 - Vzduchotechnika'!J31</f>
        <v>0</v>
      </c>
      <c r="AX54" s="103">
        <f>'I-2 - Vzduchotechnika'!J32</f>
        <v>0</v>
      </c>
      <c r="AY54" s="103">
        <f>'I-2 - Vzduchotechnika'!J33</f>
        <v>0</v>
      </c>
      <c r="AZ54" s="103">
        <f>'I-2 - Vzduchotechnika'!F30</f>
        <v>0</v>
      </c>
      <c r="BA54" s="103">
        <f>'I-2 - Vzduchotechnika'!F31</f>
        <v>0</v>
      </c>
      <c r="BB54" s="103">
        <f>'I-2 - Vzduchotechnika'!F32</f>
        <v>0</v>
      </c>
      <c r="BC54" s="103">
        <f>'I-2 - Vzduchotechnika'!F33</f>
        <v>0</v>
      </c>
      <c r="BD54" s="105">
        <f>'I-2 - Vzduchotechnika'!F34</f>
        <v>0</v>
      </c>
      <c r="BT54" s="106" t="s">
        <v>79</v>
      </c>
      <c r="BV54" s="106" t="s">
        <v>74</v>
      </c>
      <c r="BW54" s="106" t="s">
        <v>88</v>
      </c>
      <c r="BX54" s="106" t="s">
        <v>7</v>
      </c>
      <c r="CL54" s="106" t="s">
        <v>21</v>
      </c>
      <c r="CM54" s="106" t="s">
        <v>81</v>
      </c>
    </row>
    <row r="55" spans="1:91" s="5" customFormat="1" ht="16.5" customHeight="1">
      <c r="A55" s="96" t="s">
        <v>76</v>
      </c>
      <c r="B55" s="97"/>
      <c r="C55" s="98"/>
      <c r="D55" s="396" t="s">
        <v>89</v>
      </c>
      <c r="E55" s="396"/>
      <c r="F55" s="396"/>
      <c r="G55" s="396"/>
      <c r="H55" s="396"/>
      <c r="I55" s="99"/>
      <c r="J55" s="396" t="s">
        <v>90</v>
      </c>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4">
        <f>'I-3a - Elektroinstalace a...'!J27</f>
        <v>0</v>
      </c>
      <c r="AH55" s="395"/>
      <c r="AI55" s="395"/>
      <c r="AJ55" s="395"/>
      <c r="AK55" s="395"/>
      <c r="AL55" s="395"/>
      <c r="AM55" s="395"/>
      <c r="AN55" s="394">
        <f t="shared" si="0"/>
        <v>0</v>
      </c>
      <c r="AO55" s="395"/>
      <c r="AP55" s="395"/>
      <c r="AQ55" s="100" t="s">
        <v>84</v>
      </c>
      <c r="AR55" s="101"/>
      <c r="AS55" s="102">
        <v>0</v>
      </c>
      <c r="AT55" s="103">
        <f t="shared" si="1"/>
        <v>0</v>
      </c>
      <c r="AU55" s="104">
        <f>'I-3a - Elektroinstalace a...'!P87</f>
        <v>0</v>
      </c>
      <c r="AV55" s="103">
        <f>'I-3a - Elektroinstalace a...'!J30</f>
        <v>0</v>
      </c>
      <c r="AW55" s="103">
        <f>'I-3a - Elektroinstalace a...'!J31</f>
        <v>0</v>
      </c>
      <c r="AX55" s="103">
        <f>'I-3a - Elektroinstalace a...'!J32</f>
        <v>0</v>
      </c>
      <c r="AY55" s="103">
        <f>'I-3a - Elektroinstalace a...'!J33</f>
        <v>0</v>
      </c>
      <c r="AZ55" s="103">
        <f>'I-3a - Elektroinstalace a...'!F30</f>
        <v>0</v>
      </c>
      <c r="BA55" s="103">
        <f>'I-3a - Elektroinstalace a...'!F31</f>
        <v>0</v>
      </c>
      <c r="BB55" s="103">
        <f>'I-3a - Elektroinstalace a...'!F32</f>
        <v>0</v>
      </c>
      <c r="BC55" s="103">
        <f>'I-3a - Elektroinstalace a...'!F33</f>
        <v>0</v>
      </c>
      <c r="BD55" s="105">
        <f>'I-3a - Elektroinstalace a...'!F34</f>
        <v>0</v>
      </c>
      <c r="BT55" s="106" t="s">
        <v>79</v>
      </c>
      <c r="BV55" s="106" t="s">
        <v>74</v>
      </c>
      <c r="BW55" s="106" t="s">
        <v>91</v>
      </c>
      <c r="BX55" s="106" t="s">
        <v>7</v>
      </c>
      <c r="CL55" s="106" t="s">
        <v>21</v>
      </c>
      <c r="CM55" s="106" t="s">
        <v>81</v>
      </c>
    </row>
    <row r="56" spans="1:91" s="5" customFormat="1" ht="16.5" customHeight="1">
      <c r="A56" s="96" t="s">
        <v>76</v>
      </c>
      <c r="B56" s="97"/>
      <c r="C56" s="98"/>
      <c r="D56" s="396" t="s">
        <v>92</v>
      </c>
      <c r="E56" s="396"/>
      <c r="F56" s="396"/>
      <c r="G56" s="396"/>
      <c r="H56" s="396"/>
      <c r="I56" s="99"/>
      <c r="J56" s="396" t="s">
        <v>93</v>
      </c>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4">
        <f>'I-3b - Osvětlení jídelny'!J27</f>
        <v>0</v>
      </c>
      <c r="AH56" s="395"/>
      <c r="AI56" s="395"/>
      <c r="AJ56" s="395"/>
      <c r="AK56" s="395"/>
      <c r="AL56" s="395"/>
      <c r="AM56" s="395"/>
      <c r="AN56" s="394">
        <f t="shared" si="0"/>
        <v>0</v>
      </c>
      <c r="AO56" s="395"/>
      <c r="AP56" s="395"/>
      <c r="AQ56" s="100" t="s">
        <v>84</v>
      </c>
      <c r="AR56" s="101"/>
      <c r="AS56" s="102">
        <v>0</v>
      </c>
      <c r="AT56" s="103">
        <f t="shared" si="1"/>
        <v>0</v>
      </c>
      <c r="AU56" s="104">
        <f>'I-3b - Osvětlení jídelny'!P81</f>
        <v>0</v>
      </c>
      <c r="AV56" s="103">
        <f>'I-3b - Osvětlení jídelny'!J30</f>
        <v>0</v>
      </c>
      <c r="AW56" s="103">
        <f>'I-3b - Osvětlení jídelny'!J31</f>
        <v>0</v>
      </c>
      <c r="AX56" s="103">
        <f>'I-3b - Osvětlení jídelny'!J32</f>
        <v>0</v>
      </c>
      <c r="AY56" s="103">
        <f>'I-3b - Osvětlení jídelny'!J33</f>
        <v>0</v>
      </c>
      <c r="AZ56" s="103">
        <f>'I-3b - Osvětlení jídelny'!F30</f>
        <v>0</v>
      </c>
      <c r="BA56" s="103">
        <f>'I-3b - Osvětlení jídelny'!F31</f>
        <v>0</v>
      </c>
      <c r="BB56" s="103">
        <f>'I-3b - Osvětlení jídelny'!F32</f>
        <v>0</v>
      </c>
      <c r="BC56" s="103">
        <f>'I-3b - Osvětlení jídelny'!F33</f>
        <v>0</v>
      </c>
      <c r="BD56" s="105">
        <f>'I-3b - Osvětlení jídelny'!F34</f>
        <v>0</v>
      </c>
      <c r="BT56" s="106" t="s">
        <v>79</v>
      </c>
      <c r="BV56" s="106" t="s">
        <v>74</v>
      </c>
      <c r="BW56" s="106" t="s">
        <v>94</v>
      </c>
      <c r="BX56" s="106" t="s">
        <v>7</v>
      </c>
      <c r="CL56" s="106" t="s">
        <v>21</v>
      </c>
      <c r="CM56" s="106" t="s">
        <v>81</v>
      </c>
    </row>
    <row r="57" spans="1:91" s="5" customFormat="1" ht="16.5" customHeight="1">
      <c r="A57" s="96" t="s">
        <v>76</v>
      </c>
      <c r="B57" s="97"/>
      <c r="C57" s="98"/>
      <c r="D57" s="396" t="s">
        <v>95</v>
      </c>
      <c r="E57" s="396"/>
      <c r="F57" s="396"/>
      <c r="G57" s="396"/>
      <c r="H57" s="396"/>
      <c r="I57" s="99"/>
      <c r="J57" s="396" t="s">
        <v>96</v>
      </c>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4">
        <f>'I-4 - Kotelna'!J27</f>
        <v>0</v>
      </c>
      <c r="AH57" s="395"/>
      <c r="AI57" s="395"/>
      <c r="AJ57" s="395"/>
      <c r="AK57" s="395"/>
      <c r="AL57" s="395"/>
      <c r="AM57" s="395"/>
      <c r="AN57" s="394">
        <f t="shared" si="0"/>
        <v>0</v>
      </c>
      <c r="AO57" s="395"/>
      <c r="AP57" s="395"/>
      <c r="AQ57" s="100" t="s">
        <v>84</v>
      </c>
      <c r="AR57" s="101"/>
      <c r="AS57" s="102">
        <v>0</v>
      </c>
      <c r="AT57" s="103">
        <f t="shared" si="1"/>
        <v>0</v>
      </c>
      <c r="AU57" s="104">
        <f>'I-4 - Kotelna'!P92</f>
        <v>0</v>
      </c>
      <c r="AV57" s="103">
        <f>'I-4 - Kotelna'!J30</f>
        <v>0</v>
      </c>
      <c r="AW57" s="103">
        <f>'I-4 - Kotelna'!J31</f>
        <v>0</v>
      </c>
      <c r="AX57" s="103">
        <f>'I-4 - Kotelna'!J32</f>
        <v>0</v>
      </c>
      <c r="AY57" s="103">
        <f>'I-4 - Kotelna'!J33</f>
        <v>0</v>
      </c>
      <c r="AZ57" s="103">
        <f>'I-4 - Kotelna'!F30</f>
        <v>0</v>
      </c>
      <c r="BA57" s="103">
        <f>'I-4 - Kotelna'!F31</f>
        <v>0</v>
      </c>
      <c r="BB57" s="103">
        <f>'I-4 - Kotelna'!F32</f>
        <v>0</v>
      </c>
      <c r="BC57" s="103">
        <f>'I-4 - Kotelna'!F33</f>
        <v>0</v>
      </c>
      <c r="BD57" s="105">
        <f>'I-4 - Kotelna'!F34</f>
        <v>0</v>
      </c>
      <c r="BT57" s="106" t="s">
        <v>79</v>
      </c>
      <c r="BV57" s="106" t="s">
        <v>74</v>
      </c>
      <c r="BW57" s="106" t="s">
        <v>97</v>
      </c>
      <c r="BX57" s="106" t="s">
        <v>7</v>
      </c>
      <c r="CL57" s="106" t="s">
        <v>21</v>
      </c>
      <c r="CM57" s="106" t="s">
        <v>81</v>
      </c>
    </row>
    <row r="58" spans="1:91" s="5" customFormat="1" ht="16.5" customHeight="1">
      <c r="A58" s="96" t="s">
        <v>76</v>
      </c>
      <c r="B58" s="97"/>
      <c r="C58" s="98"/>
      <c r="D58" s="396" t="s">
        <v>98</v>
      </c>
      <c r="E58" s="396"/>
      <c r="F58" s="396"/>
      <c r="G58" s="396"/>
      <c r="H58" s="396"/>
      <c r="I58" s="99"/>
      <c r="J58" s="396" t="s">
        <v>83</v>
      </c>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4">
        <f>'II-1 - Stavební část'!J27</f>
        <v>0</v>
      </c>
      <c r="AH58" s="395"/>
      <c r="AI58" s="395"/>
      <c r="AJ58" s="395"/>
      <c r="AK58" s="395"/>
      <c r="AL58" s="395"/>
      <c r="AM58" s="395"/>
      <c r="AN58" s="394">
        <f t="shared" si="0"/>
        <v>0</v>
      </c>
      <c r="AO58" s="395"/>
      <c r="AP58" s="395"/>
      <c r="AQ58" s="100" t="s">
        <v>84</v>
      </c>
      <c r="AR58" s="101"/>
      <c r="AS58" s="102">
        <v>0</v>
      </c>
      <c r="AT58" s="103">
        <f t="shared" si="1"/>
        <v>0</v>
      </c>
      <c r="AU58" s="104">
        <f>'II-1 - Stavební část'!P101</f>
        <v>0</v>
      </c>
      <c r="AV58" s="103">
        <f>'II-1 - Stavební část'!J30</f>
        <v>0</v>
      </c>
      <c r="AW58" s="103">
        <f>'II-1 - Stavební část'!J31</f>
        <v>0</v>
      </c>
      <c r="AX58" s="103">
        <f>'II-1 - Stavební část'!J32</f>
        <v>0</v>
      </c>
      <c r="AY58" s="103">
        <f>'II-1 - Stavební část'!J33</f>
        <v>0</v>
      </c>
      <c r="AZ58" s="103">
        <f>'II-1 - Stavební část'!F30</f>
        <v>0</v>
      </c>
      <c r="BA58" s="103">
        <f>'II-1 - Stavební část'!F31</f>
        <v>0</v>
      </c>
      <c r="BB58" s="103">
        <f>'II-1 - Stavební část'!F32</f>
        <v>0</v>
      </c>
      <c r="BC58" s="103">
        <f>'II-1 - Stavební část'!F33</f>
        <v>0</v>
      </c>
      <c r="BD58" s="105">
        <f>'II-1 - Stavební část'!F34</f>
        <v>0</v>
      </c>
      <c r="BT58" s="106" t="s">
        <v>79</v>
      </c>
      <c r="BV58" s="106" t="s">
        <v>74</v>
      </c>
      <c r="BW58" s="106" t="s">
        <v>99</v>
      </c>
      <c r="BX58" s="106" t="s">
        <v>7</v>
      </c>
      <c r="CL58" s="106" t="s">
        <v>21</v>
      </c>
      <c r="CM58" s="106" t="s">
        <v>81</v>
      </c>
    </row>
    <row r="59" spans="1:91" s="5" customFormat="1" ht="16.5" customHeight="1">
      <c r="A59" s="96" t="s">
        <v>76</v>
      </c>
      <c r="B59" s="97"/>
      <c r="C59" s="98"/>
      <c r="D59" s="396" t="s">
        <v>100</v>
      </c>
      <c r="E59" s="396"/>
      <c r="F59" s="396"/>
      <c r="G59" s="396"/>
      <c r="H59" s="396"/>
      <c r="I59" s="99"/>
      <c r="J59" s="396" t="s">
        <v>87</v>
      </c>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4">
        <f>'II-2 - Vzduchotechnika'!J27</f>
        <v>0</v>
      </c>
      <c r="AH59" s="395"/>
      <c r="AI59" s="395"/>
      <c r="AJ59" s="395"/>
      <c r="AK59" s="395"/>
      <c r="AL59" s="395"/>
      <c r="AM59" s="395"/>
      <c r="AN59" s="394">
        <f t="shared" si="0"/>
        <v>0</v>
      </c>
      <c r="AO59" s="395"/>
      <c r="AP59" s="395"/>
      <c r="AQ59" s="100" t="s">
        <v>101</v>
      </c>
      <c r="AR59" s="101"/>
      <c r="AS59" s="102">
        <v>0</v>
      </c>
      <c r="AT59" s="103">
        <f t="shared" si="1"/>
        <v>0</v>
      </c>
      <c r="AU59" s="104">
        <f>'II-2 - Vzduchotechnika'!P77</f>
        <v>0</v>
      </c>
      <c r="AV59" s="103">
        <f>'II-2 - Vzduchotechnika'!J30</f>
        <v>0</v>
      </c>
      <c r="AW59" s="103">
        <f>'II-2 - Vzduchotechnika'!J31</f>
        <v>0</v>
      </c>
      <c r="AX59" s="103">
        <f>'II-2 - Vzduchotechnika'!J32</f>
        <v>0</v>
      </c>
      <c r="AY59" s="103">
        <f>'II-2 - Vzduchotechnika'!J33</f>
        <v>0</v>
      </c>
      <c r="AZ59" s="103">
        <f>'II-2 - Vzduchotechnika'!F30</f>
        <v>0</v>
      </c>
      <c r="BA59" s="103">
        <f>'II-2 - Vzduchotechnika'!F31</f>
        <v>0</v>
      </c>
      <c r="BB59" s="103">
        <f>'II-2 - Vzduchotechnika'!F32</f>
        <v>0</v>
      </c>
      <c r="BC59" s="103">
        <f>'II-2 - Vzduchotechnika'!F33</f>
        <v>0</v>
      </c>
      <c r="BD59" s="105">
        <f>'II-2 - Vzduchotechnika'!F34</f>
        <v>0</v>
      </c>
      <c r="BT59" s="106" t="s">
        <v>79</v>
      </c>
      <c r="BV59" s="106" t="s">
        <v>74</v>
      </c>
      <c r="BW59" s="106" t="s">
        <v>102</v>
      </c>
      <c r="BX59" s="106" t="s">
        <v>7</v>
      </c>
      <c r="CL59" s="106" t="s">
        <v>21</v>
      </c>
      <c r="CM59" s="106" t="s">
        <v>81</v>
      </c>
    </row>
    <row r="60" spans="1:91" s="5" customFormat="1" ht="16.5" customHeight="1">
      <c r="A60" s="96" t="s">
        <v>76</v>
      </c>
      <c r="B60" s="97"/>
      <c r="C60" s="98"/>
      <c r="D60" s="396" t="s">
        <v>103</v>
      </c>
      <c r="E60" s="396"/>
      <c r="F60" s="396"/>
      <c r="G60" s="396"/>
      <c r="H60" s="396"/>
      <c r="I60" s="99"/>
      <c r="J60" s="396" t="s">
        <v>104</v>
      </c>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4">
        <f>'II-3 - Elektroinstalace'!J27</f>
        <v>0</v>
      </c>
      <c r="AH60" s="395"/>
      <c r="AI60" s="395"/>
      <c r="AJ60" s="395"/>
      <c r="AK60" s="395"/>
      <c r="AL60" s="395"/>
      <c r="AM60" s="395"/>
      <c r="AN60" s="394">
        <f t="shared" si="0"/>
        <v>0</v>
      </c>
      <c r="AO60" s="395"/>
      <c r="AP60" s="395"/>
      <c r="AQ60" s="100" t="s">
        <v>101</v>
      </c>
      <c r="AR60" s="101"/>
      <c r="AS60" s="102">
        <v>0</v>
      </c>
      <c r="AT60" s="103">
        <f t="shared" si="1"/>
        <v>0</v>
      </c>
      <c r="AU60" s="104">
        <f>'II-3 - Elektroinstalace'!P81</f>
        <v>0</v>
      </c>
      <c r="AV60" s="103">
        <f>'II-3 - Elektroinstalace'!J30</f>
        <v>0</v>
      </c>
      <c r="AW60" s="103">
        <f>'II-3 - Elektroinstalace'!J31</f>
        <v>0</v>
      </c>
      <c r="AX60" s="103">
        <f>'II-3 - Elektroinstalace'!J32</f>
        <v>0</v>
      </c>
      <c r="AY60" s="103">
        <f>'II-3 - Elektroinstalace'!J33</f>
        <v>0</v>
      </c>
      <c r="AZ60" s="103">
        <f>'II-3 - Elektroinstalace'!F30</f>
        <v>0</v>
      </c>
      <c r="BA60" s="103">
        <f>'II-3 - Elektroinstalace'!F31</f>
        <v>0</v>
      </c>
      <c r="BB60" s="103">
        <f>'II-3 - Elektroinstalace'!F32</f>
        <v>0</v>
      </c>
      <c r="BC60" s="103">
        <f>'II-3 - Elektroinstalace'!F33</f>
        <v>0</v>
      </c>
      <c r="BD60" s="105">
        <f>'II-3 - Elektroinstalace'!F34</f>
        <v>0</v>
      </c>
      <c r="BT60" s="106" t="s">
        <v>79</v>
      </c>
      <c r="BV60" s="106" t="s">
        <v>74</v>
      </c>
      <c r="BW60" s="106" t="s">
        <v>105</v>
      </c>
      <c r="BX60" s="106" t="s">
        <v>7</v>
      </c>
      <c r="CL60" s="106" t="s">
        <v>21</v>
      </c>
      <c r="CM60" s="106" t="s">
        <v>81</v>
      </c>
    </row>
    <row r="61" spans="1:91" s="5" customFormat="1" ht="16.5" customHeight="1">
      <c r="A61" s="96" t="s">
        <v>76</v>
      </c>
      <c r="B61" s="97"/>
      <c r="C61" s="98"/>
      <c r="D61" s="396" t="s">
        <v>106</v>
      </c>
      <c r="E61" s="396"/>
      <c r="F61" s="396"/>
      <c r="G61" s="396"/>
      <c r="H61" s="396"/>
      <c r="I61" s="99"/>
      <c r="J61" s="396" t="s">
        <v>107</v>
      </c>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4">
        <f>'II-4 - Zdravotně technick...'!J27</f>
        <v>0</v>
      </c>
      <c r="AH61" s="395"/>
      <c r="AI61" s="395"/>
      <c r="AJ61" s="395"/>
      <c r="AK61" s="395"/>
      <c r="AL61" s="395"/>
      <c r="AM61" s="395"/>
      <c r="AN61" s="394">
        <f t="shared" si="0"/>
        <v>0</v>
      </c>
      <c r="AO61" s="395"/>
      <c r="AP61" s="395"/>
      <c r="AQ61" s="100" t="s">
        <v>101</v>
      </c>
      <c r="AR61" s="101"/>
      <c r="AS61" s="102">
        <v>0</v>
      </c>
      <c r="AT61" s="103">
        <f t="shared" si="1"/>
        <v>0</v>
      </c>
      <c r="AU61" s="104">
        <f>'II-4 - Zdravotně technick...'!P86</f>
        <v>0</v>
      </c>
      <c r="AV61" s="103">
        <f>'II-4 - Zdravotně technick...'!J30</f>
        <v>0</v>
      </c>
      <c r="AW61" s="103">
        <f>'II-4 - Zdravotně technick...'!J31</f>
        <v>0</v>
      </c>
      <c r="AX61" s="103">
        <f>'II-4 - Zdravotně technick...'!J32</f>
        <v>0</v>
      </c>
      <c r="AY61" s="103">
        <f>'II-4 - Zdravotně technick...'!J33</f>
        <v>0</v>
      </c>
      <c r="AZ61" s="103">
        <f>'II-4 - Zdravotně technick...'!F30</f>
        <v>0</v>
      </c>
      <c r="BA61" s="103">
        <f>'II-4 - Zdravotně technick...'!F31</f>
        <v>0</v>
      </c>
      <c r="BB61" s="103">
        <f>'II-4 - Zdravotně technick...'!F32</f>
        <v>0</v>
      </c>
      <c r="BC61" s="103">
        <f>'II-4 - Zdravotně technick...'!F33</f>
        <v>0</v>
      </c>
      <c r="BD61" s="105">
        <f>'II-4 - Zdravotně technick...'!F34</f>
        <v>0</v>
      </c>
      <c r="BT61" s="106" t="s">
        <v>79</v>
      </c>
      <c r="BV61" s="106" t="s">
        <v>74</v>
      </c>
      <c r="BW61" s="106" t="s">
        <v>108</v>
      </c>
      <c r="BX61" s="106" t="s">
        <v>7</v>
      </c>
      <c r="CL61" s="106" t="s">
        <v>21</v>
      </c>
      <c r="CM61" s="106" t="s">
        <v>81</v>
      </c>
    </row>
    <row r="62" spans="1:91" s="5" customFormat="1" ht="16.5" customHeight="1">
      <c r="A62" s="96" t="s">
        <v>76</v>
      </c>
      <c r="B62" s="97"/>
      <c r="C62" s="98"/>
      <c r="D62" s="396" t="s">
        <v>109</v>
      </c>
      <c r="E62" s="396"/>
      <c r="F62" s="396"/>
      <c r="G62" s="396"/>
      <c r="H62" s="396"/>
      <c r="I62" s="99"/>
      <c r="J62" s="396" t="s">
        <v>110</v>
      </c>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4">
        <f>'II-5 - Zařízení - chladíc...'!J27</f>
        <v>0</v>
      </c>
      <c r="AH62" s="395"/>
      <c r="AI62" s="395"/>
      <c r="AJ62" s="395"/>
      <c r="AK62" s="395"/>
      <c r="AL62" s="395"/>
      <c r="AM62" s="395"/>
      <c r="AN62" s="394">
        <f t="shared" si="0"/>
        <v>0</v>
      </c>
      <c r="AO62" s="395"/>
      <c r="AP62" s="395"/>
      <c r="AQ62" s="100" t="s">
        <v>101</v>
      </c>
      <c r="AR62" s="101"/>
      <c r="AS62" s="102">
        <v>0</v>
      </c>
      <c r="AT62" s="103">
        <f t="shared" si="1"/>
        <v>0</v>
      </c>
      <c r="AU62" s="104">
        <f>'II-5 - Zařízení - chladíc...'!P76</f>
        <v>0</v>
      </c>
      <c r="AV62" s="103">
        <f>'II-5 - Zařízení - chladíc...'!J30</f>
        <v>0</v>
      </c>
      <c r="AW62" s="103">
        <f>'II-5 - Zařízení - chladíc...'!J31</f>
        <v>0</v>
      </c>
      <c r="AX62" s="103">
        <f>'II-5 - Zařízení - chladíc...'!J32</f>
        <v>0</v>
      </c>
      <c r="AY62" s="103">
        <f>'II-5 - Zařízení - chladíc...'!J33</f>
        <v>0</v>
      </c>
      <c r="AZ62" s="103">
        <f>'II-5 - Zařízení - chladíc...'!F30</f>
        <v>0</v>
      </c>
      <c r="BA62" s="103">
        <f>'II-5 - Zařízení - chladíc...'!F31</f>
        <v>0</v>
      </c>
      <c r="BB62" s="103">
        <f>'II-5 - Zařízení - chladíc...'!F32</f>
        <v>0</v>
      </c>
      <c r="BC62" s="103">
        <f>'II-5 - Zařízení - chladíc...'!F33</f>
        <v>0</v>
      </c>
      <c r="BD62" s="105">
        <f>'II-5 - Zařízení - chladíc...'!F34</f>
        <v>0</v>
      </c>
      <c r="BT62" s="106" t="s">
        <v>79</v>
      </c>
      <c r="BV62" s="106" t="s">
        <v>74</v>
      </c>
      <c r="BW62" s="106" t="s">
        <v>111</v>
      </c>
      <c r="BX62" s="106" t="s">
        <v>7</v>
      </c>
      <c r="CL62" s="106" t="s">
        <v>21</v>
      </c>
      <c r="CM62" s="106" t="s">
        <v>81</v>
      </c>
    </row>
    <row r="63" spans="1:91" s="5" customFormat="1" ht="16.5" customHeight="1">
      <c r="A63" s="96" t="s">
        <v>76</v>
      </c>
      <c r="B63" s="97"/>
      <c r="C63" s="98"/>
      <c r="D63" s="396" t="s">
        <v>112</v>
      </c>
      <c r="E63" s="396"/>
      <c r="F63" s="396"/>
      <c r="G63" s="396"/>
      <c r="H63" s="396"/>
      <c r="I63" s="99"/>
      <c r="J63" s="396" t="s">
        <v>113</v>
      </c>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4">
        <f>'II-6 - Zařízení - ostatní'!J27</f>
        <v>0</v>
      </c>
      <c r="AH63" s="395"/>
      <c r="AI63" s="395"/>
      <c r="AJ63" s="395"/>
      <c r="AK63" s="395"/>
      <c r="AL63" s="395"/>
      <c r="AM63" s="395"/>
      <c r="AN63" s="394">
        <f t="shared" si="0"/>
        <v>0</v>
      </c>
      <c r="AO63" s="395"/>
      <c r="AP63" s="395"/>
      <c r="AQ63" s="100" t="s">
        <v>101</v>
      </c>
      <c r="AR63" s="101"/>
      <c r="AS63" s="102">
        <v>0</v>
      </c>
      <c r="AT63" s="103">
        <f t="shared" si="1"/>
        <v>0</v>
      </c>
      <c r="AU63" s="104">
        <f>'II-6 - Zařízení - ostatní'!P77</f>
        <v>0</v>
      </c>
      <c r="AV63" s="103">
        <f>'II-6 - Zařízení - ostatní'!J30</f>
        <v>0</v>
      </c>
      <c r="AW63" s="103">
        <f>'II-6 - Zařízení - ostatní'!J31</f>
        <v>0</v>
      </c>
      <c r="AX63" s="103">
        <f>'II-6 - Zařízení - ostatní'!J32</f>
        <v>0</v>
      </c>
      <c r="AY63" s="103">
        <f>'II-6 - Zařízení - ostatní'!J33</f>
        <v>0</v>
      </c>
      <c r="AZ63" s="103">
        <f>'II-6 - Zařízení - ostatní'!F30</f>
        <v>0</v>
      </c>
      <c r="BA63" s="103">
        <f>'II-6 - Zařízení - ostatní'!F31</f>
        <v>0</v>
      </c>
      <c r="BB63" s="103">
        <f>'II-6 - Zařízení - ostatní'!F32</f>
        <v>0</v>
      </c>
      <c r="BC63" s="103">
        <f>'II-6 - Zařízení - ostatní'!F33</f>
        <v>0</v>
      </c>
      <c r="BD63" s="105">
        <f>'II-6 - Zařízení - ostatní'!F34</f>
        <v>0</v>
      </c>
      <c r="BT63" s="106" t="s">
        <v>79</v>
      </c>
      <c r="BV63" s="106" t="s">
        <v>74</v>
      </c>
      <c r="BW63" s="106" t="s">
        <v>114</v>
      </c>
      <c r="BX63" s="106" t="s">
        <v>7</v>
      </c>
      <c r="CL63" s="106" t="s">
        <v>21</v>
      </c>
      <c r="CM63" s="106" t="s">
        <v>81</v>
      </c>
    </row>
    <row r="64" spans="1:91" s="5" customFormat="1" ht="16.5" customHeight="1">
      <c r="A64" s="96" t="s">
        <v>76</v>
      </c>
      <c r="B64" s="97"/>
      <c r="C64" s="98"/>
      <c r="D64" s="396" t="s">
        <v>115</v>
      </c>
      <c r="E64" s="396"/>
      <c r="F64" s="396"/>
      <c r="G64" s="396"/>
      <c r="H64" s="396"/>
      <c r="I64" s="99"/>
      <c r="J64" s="396" t="s">
        <v>116</v>
      </c>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4">
        <f>'II-7 - MaR'!J27</f>
        <v>0</v>
      </c>
      <c r="AH64" s="395"/>
      <c r="AI64" s="395"/>
      <c r="AJ64" s="395"/>
      <c r="AK64" s="395"/>
      <c r="AL64" s="395"/>
      <c r="AM64" s="395"/>
      <c r="AN64" s="394">
        <f t="shared" si="0"/>
        <v>0</v>
      </c>
      <c r="AO64" s="395"/>
      <c r="AP64" s="395"/>
      <c r="AQ64" s="100" t="s">
        <v>84</v>
      </c>
      <c r="AR64" s="101"/>
      <c r="AS64" s="102">
        <v>0</v>
      </c>
      <c r="AT64" s="103">
        <f t="shared" si="1"/>
        <v>0</v>
      </c>
      <c r="AU64" s="104">
        <f>'II-7 - MaR'!P84</f>
        <v>0</v>
      </c>
      <c r="AV64" s="103">
        <f>'II-7 - MaR'!J30</f>
        <v>0</v>
      </c>
      <c r="AW64" s="103">
        <f>'II-7 - MaR'!J31</f>
        <v>0</v>
      </c>
      <c r="AX64" s="103">
        <f>'II-7 - MaR'!J32</f>
        <v>0</v>
      </c>
      <c r="AY64" s="103">
        <f>'II-7 - MaR'!J33</f>
        <v>0</v>
      </c>
      <c r="AZ64" s="103">
        <f>'II-7 - MaR'!F30</f>
        <v>0</v>
      </c>
      <c r="BA64" s="103">
        <f>'II-7 - MaR'!F31</f>
        <v>0</v>
      </c>
      <c r="BB64" s="103">
        <f>'II-7 - MaR'!F32</f>
        <v>0</v>
      </c>
      <c r="BC64" s="103">
        <f>'II-7 - MaR'!F33</f>
        <v>0</v>
      </c>
      <c r="BD64" s="105">
        <f>'II-7 - MaR'!F34</f>
        <v>0</v>
      </c>
      <c r="BT64" s="106" t="s">
        <v>79</v>
      </c>
      <c r="BV64" s="106" t="s">
        <v>74</v>
      </c>
      <c r="BW64" s="106" t="s">
        <v>117</v>
      </c>
      <c r="BX64" s="106" t="s">
        <v>7</v>
      </c>
      <c r="CL64" s="106" t="s">
        <v>21</v>
      </c>
      <c r="CM64" s="106" t="s">
        <v>81</v>
      </c>
    </row>
    <row r="65" spans="1:91" s="5" customFormat="1" ht="16.5" customHeight="1">
      <c r="A65" s="96" t="s">
        <v>76</v>
      </c>
      <c r="B65" s="97"/>
      <c r="C65" s="98"/>
      <c r="D65" s="396" t="s">
        <v>118</v>
      </c>
      <c r="E65" s="396"/>
      <c r="F65" s="396"/>
      <c r="G65" s="396"/>
      <c r="H65" s="396"/>
      <c r="I65" s="99"/>
      <c r="J65" s="396" t="s">
        <v>119</v>
      </c>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4">
        <f>'II-8 - ÚT pro VZT'!J27</f>
        <v>0</v>
      </c>
      <c r="AH65" s="395"/>
      <c r="AI65" s="395"/>
      <c r="AJ65" s="395"/>
      <c r="AK65" s="395"/>
      <c r="AL65" s="395"/>
      <c r="AM65" s="395"/>
      <c r="AN65" s="394">
        <f t="shared" si="0"/>
        <v>0</v>
      </c>
      <c r="AO65" s="395"/>
      <c r="AP65" s="395"/>
      <c r="AQ65" s="100" t="s">
        <v>101</v>
      </c>
      <c r="AR65" s="101"/>
      <c r="AS65" s="107">
        <v>0</v>
      </c>
      <c r="AT65" s="108">
        <f t="shared" si="1"/>
        <v>0</v>
      </c>
      <c r="AU65" s="109">
        <f>'II-8 - ÚT pro VZT'!P78</f>
        <v>0</v>
      </c>
      <c r="AV65" s="108">
        <f>'II-8 - ÚT pro VZT'!J30</f>
        <v>0</v>
      </c>
      <c r="AW65" s="108">
        <f>'II-8 - ÚT pro VZT'!J31</f>
        <v>0</v>
      </c>
      <c r="AX65" s="108">
        <f>'II-8 - ÚT pro VZT'!J32</f>
        <v>0</v>
      </c>
      <c r="AY65" s="108">
        <f>'II-8 - ÚT pro VZT'!J33</f>
        <v>0</v>
      </c>
      <c r="AZ65" s="108">
        <f>'II-8 - ÚT pro VZT'!F30</f>
        <v>0</v>
      </c>
      <c r="BA65" s="108">
        <f>'II-8 - ÚT pro VZT'!F31</f>
        <v>0</v>
      </c>
      <c r="BB65" s="108">
        <f>'II-8 - ÚT pro VZT'!F32</f>
        <v>0</v>
      </c>
      <c r="BC65" s="108">
        <f>'II-8 - ÚT pro VZT'!F33</f>
        <v>0</v>
      </c>
      <c r="BD65" s="110">
        <f>'II-8 - ÚT pro VZT'!F34</f>
        <v>0</v>
      </c>
      <c r="BT65" s="106" t="s">
        <v>79</v>
      </c>
      <c r="BV65" s="106" t="s">
        <v>74</v>
      </c>
      <c r="BW65" s="106" t="s">
        <v>120</v>
      </c>
      <c r="BX65" s="106" t="s">
        <v>7</v>
      </c>
      <c r="CL65" s="106" t="s">
        <v>21</v>
      </c>
      <c r="CM65" s="106" t="s">
        <v>81</v>
      </c>
    </row>
    <row r="66" spans="2:44" s="1" customFormat="1" ht="30" customHeight="1">
      <c r="B66" s="41"/>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1"/>
    </row>
    <row r="67" spans="2:44" s="1" customFormat="1" ht="6.95" customHeight="1">
      <c r="B67" s="56"/>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61"/>
    </row>
  </sheetData>
  <sheetProtection password="CC35" sheet="1" objects="1" scenarios="1" formatCells="0" formatColumns="0" formatRows="0" sort="0" autoFilter="0"/>
  <mergeCells count="93">
    <mergeCell ref="AG51:AM51"/>
    <mergeCell ref="AN51:AP51"/>
    <mergeCell ref="AR2:BE2"/>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 - VRN'!C2" display="/"/>
    <hyperlink ref="A53" location="'I-1 - Stavební část'!C2" display="/"/>
    <hyperlink ref="A54" location="'I-2 - Vzduchotechnika'!C2" display="/"/>
    <hyperlink ref="A55" location="'I-3a - Elektroinstalace a...'!C2" display="/"/>
    <hyperlink ref="A56" location="'I-3b - Osvětlení jídelny'!C2" display="/"/>
    <hyperlink ref="A57" location="'I-4 - Kotelna'!C2" display="/"/>
    <hyperlink ref="A58" location="'II-1 - Stavební část'!C2" display="/"/>
    <hyperlink ref="A59" location="'II-2 - Vzduchotechnika'!C2" display="/"/>
    <hyperlink ref="A60" location="'II-3 - Elektroinstalace'!C2" display="/"/>
    <hyperlink ref="A61" location="'II-4 - Zdravotně technick...'!C2" display="/"/>
    <hyperlink ref="A62" location="'II-5 - Zařízení - chladíc...'!C2" display="/"/>
    <hyperlink ref="A63" location="'II-6 - Zařízení - ostatní'!C2" display="/"/>
    <hyperlink ref="A64" location="'II-7 - MaR'!C2" display="/"/>
    <hyperlink ref="A65" location="'II-8 - ÚT pro VZT'!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105</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2653</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ROUND(SUM(BE81:BE147),2)</f>
        <v>0</v>
      </c>
      <c r="G30" s="42"/>
      <c r="H30" s="42"/>
      <c r="I30" s="131">
        <v>0.21</v>
      </c>
      <c r="J30" s="130">
        <f>ROUND(ROUND((SUM(BE81:BE147)),2)*I30,2)</f>
        <v>0</v>
      </c>
      <c r="K30" s="45"/>
    </row>
    <row r="31" spans="2:11" s="1" customFormat="1" ht="14.45" customHeight="1">
      <c r="B31" s="41"/>
      <c r="C31" s="42"/>
      <c r="D31" s="42"/>
      <c r="E31" s="49" t="s">
        <v>44</v>
      </c>
      <c r="F31" s="130">
        <f>ROUND(SUM(BF81:BF147),2)</f>
        <v>0</v>
      </c>
      <c r="G31" s="42"/>
      <c r="H31" s="42"/>
      <c r="I31" s="131">
        <v>0.15</v>
      </c>
      <c r="J31" s="130">
        <f>ROUND(ROUND((SUM(BF81:BF147)),2)*I31,2)</f>
        <v>0</v>
      </c>
      <c r="K31" s="45"/>
    </row>
    <row r="32" spans="2:11" s="1" customFormat="1" ht="14.45" customHeight="1" hidden="1">
      <c r="B32" s="41"/>
      <c r="C32" s="42"/>
      <c r="D32" s="42"/>
      <c r="E32" s="49" t="s">
        <v>45</v>
      </c>
      <c r="F32" s="130">
        <f>ROUND(SUM(BG81:BG147),2)</f>
        <v>0</v>
      </c>
      <c r="G32" s="42"/>
      <c r="H32" s="42"/>
      <c r="I32" s="131">
        <v>0.21</v>
      </c>
      <c r="J32" s="130">
        <v>0</v>
      </c>
      <c r="K32" s="45"/>
    </row>
    <row r="33" spans="2:11" s="1" customFormat="1" ht="14.45" customHeight="1" hidden="1">
      <c r="B33" s="41"/>
      <c r="C33" s="42"/>
      <c r="D33" s="42"/>
      <c r="E33" s="49" t="s">
        <v>46</v>
      </c>
      <c r="F33" s="130">
        <f>ROUND(SUM(BH81:BH147),2)</f>
        <v>0</v>
      </c>
      <c r="G33" s="42"/>
      <c r="H33" s="42"/>
      <c r="I33" s="131">
        <v>0.15</v>
      </c>
      <c r="J33" s="130">
        <v>0</v>
      </c>
      <c r="K33" s="45"/>
    </row>
    <row r="34" spans="2:11" s="1" customFormat="1" ht="14.45" customHeight="1" hidden="1">
      <c r="B34" s="41"/>
      <c r="C34" s="42"/>
      <c r="D34" s="42"/>
      <c r="E34" s="49" t="s">
        <v>47</v>
      </c>
      <c r="F34" s="130">
        <f>ROUND(SUM(BI81:BI147),2)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II-3 - Elektroinstalace</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J81</f>
        <v>0</v>
      </c>
      <c r="K56" s="45"/>
      <c r="AU56" s="24" t="s">
        <v>133</v>
      </c>
    </row>
    <row r="57" spans="2:11" s="7" customFormat="1" ht="24.95" customHeight="1">
      <c r="B57" s="149"/>
      <c r="C57" s="150"/>
      <c r="D57" s="151" t="s">
        <v>206</v>
      </c>
      <c r="E57" s="152"/>
      <c r="F57" s="152"/>
      <c r="G57" s="152"/>
      <c r="H57" s="152"/>
      <c r="I57" s="153"/>
      <c r="J57" s="154">
        <f>J82</f>
        <v>0</v>
      </c>
      <c r="K57" s="155"/>
    </row>
    <row r="58" spans="2:11" s="8" customFormat="1" ht="19.9" customHeight="1">
      <c r="B58" s="156"/>
      <c r="C58" s="157"/>
      <c r="D58" s="158" t="s">
        <v>2654</v>
      </c>
      <c r="E58" s="159"/>
      <c r="F58" s="159"/>
      <c r="G58" s="159"/>
      <c r="H58" s="159"/>
      <c r="I58" s="160"/>
      <c r="J58" s="161">
        <f>J83</f>
        <v>0</v>
      </c>
      <c r="K58" s="162"/>
    </row>
    <row r="59" spans="2:11" s="8" customFormat="1" ht="14.85" customHeight="1">
      <c r="B59" s="156"/>
      <c r="C59" s="157"/>
      <c r="D59" s="158" t="s">
        <v>2655</v>
      </c>
      <c r="E59" s="159"/>
      <c r="F59" s="159"/>
      <c r="G59" s="159"/>
      <c r="H59" s="159"/>
      <c r="I59" s="160"/>
      <c r="J59" s="161">
        <f>J86</f>
        <v>0</v>
      </c>
      <c r="K59" s="162"/>
    </row>
    <row r="60" spans="2:11" s="8" customFormat="1" ht="14.85" customHeight="1">
      <c r="B60" s="156"/>
      <c r="C60" s="157"/>
      <c r="D60" s="158" t="s">
        <v>2656</v>
      </c>
      <c r="E60" s="159"/>
      <c r="F60" s="159"/>
      <c r="G60" s="159"/>
      <c r="H60" s="159"/>
      <c r="I60" s="160"/>
      <c r="J60" s="161">
        <f>J95</f>
        <v>0</v>
      </c>
      <c r="K60" s="162"/>
    </row>
    <row r="61" spans="2:11" s="8" customFormat="1" ht="14.85" customHeight="1">
      <c r="B61" s="156"/>
      <c r="C61" s="157"/>
      <c r="D61" s="158" t="s">
        <v>2657</v>
      </c>
      <c r="E61" s="159"/>
      <c r="F61" s="159"/>
      <c r="G61" s="159"/>
      <c r="H61" s="159"/>
      <c r="I61" s="160"/>
      <c r="J61" s="161">
        <f>J125</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140</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16.5" customHeight="1">
      <c r="B71" s="41"/>
      <c r="C71" s="63"/>
      <c r="D71" s="63"/>
      <c r="E71" s="405" t="str">
        <f>E7</f>
        <v>Rekonstrukce kotelny, kuchyně a jídelny Základní škola Komenského č. 17 v Domažlicích</v>
      </c>
      <c r="F71" s="406"/>
      <c r="G71" s="406"/>
      <c r="H71" s="406"/>
      <c r="I71" s="163"/>
      <c r="J71" s="63"/>
      <c r="K71" s="63"/>
      <c r="L71" s="61"/>
    </row>
    <row r="72" spans="2:12" s="1" customFormat="1" ht="14.45" customHeight="1">
      <c r="B72" s="41"/>
      <c r="C72" s="65" t="s">
        <v>127</v>
      </c>
      <c r="D72" s="63"/>
      <c r="E72" s="63"/>
      <c r="F72" s="63"/>
      <c r="G72" s="63"/>
      <c r="H72" s="63"/>
      <c r="I72" s="163"/>
      <c r="J72" s="63"/>
      <c r="K72" s="63"/>
      <c r="L72" s="61"/>
    </row>
    <row r="73" spans="2:12" s="1" customFormat="1" ht="17.25" customHeight="1">
      <c r="B73" s="41"/>
      <c r="C73" s="63"/>
      <c r="D73" s="63"/>
      <c r="E73" s="380" t="str">
        <f>E9</f>
        <v>II-3 - Elektroinstalace</v>
      </c>
      <c r="F73" s="407"/>
      <c r="G73" s="407"/>
      <c r="H73" s="407"/>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23</v>
      </c>
      <c r="D75" s="63"/>
      <c r="E75" s="63"/>
      <c r="F75" s="164" t="str">
        <f>F12</f>
        <v xml:space="preserve"> </v>
      </c>
      <c r="G75" s="63"/>
      <c r="H75" s="63"/>
      <c r="I75" s="165" t="s">
        <v>25</v>
      </c>
      <c r="J75" s="73" t="str">
        <f>IF(J12="","",J12)</f>
        <v>2. 3. 2021</v>
      </c>
      <c r="K75" s="63"/>
      <c r="L75" s="61"/>
    </row>
    <row r="76" spans="2:12" s="1" customFormat="1" ht="6.95" customHeight="1">
      <c r="B76" s="41"/>
      <c r="C76" s="63"/>
      <c r="D76" s="63"/>
      <c r="E76" s="63"/>
      <c r="F76" s="63"/>
      <c r="G76" s="63"/>
      <c r="H76" s="63"/>
      <c r="I76" s="163"/>
      <c r="J76" s="63"/>
      <c r="K76" s="63"/>
      <c r="L76" s="61"/>
    </row>
    <row r="77" spans="2:12" s="1" customFormat="1" ht="13.5">
      <c r="B77" s="41"/>
      <c r="C77" s="65" t="s">
        <v>27</v>
      </c>
      <c r="D77" s="63"/>
      <c r="E77" s="63"/>
      <c r="F77" s="164" t="str">
        <f>E15</f>
        <v>Město Domažlice</v>
      </c>
      <c r="G77" s="63"/>
      <c r="H77" s="63"/>
      <c r="I77" s="165" t="s">
        <v>33</v>
      </c>
      <c r="J77" s="164" t="str">
        <f>E21</f>
        <v>Mepro s.r.o.</v>
      </c>
      <c r="K77" s="63"/>
      <c r="L77" s="61"/>
    </row>
    <row r="78" spans="2:12" s="1" customFormat="1" ht="14.45" customHeight="1">
      <c r="B78" s="41"/>
      <c r="C78" s="65" t="s">
        <v>31</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141</v>
      </c>
      <c r="D80" s="168" t="s">
        <v>57</v>
      </c>
      <c r="E80" s="168" t="s">
        <v>53</v>
      </c>
      <c r="F80" s="168" t="s">
        <v>142</v>
      </c>
      <c r="G80" s="168" t="s">
        <v>143</v>
      </c>
      <c r="H80" s="168" t="s">
        <v>144</v>
      </c>
      <c r="I80" s="169" t="s">
        <v>145</v>
      </c>
      <c r="J80" s="168" t="s">
        <v>131</v>
      </c>
      <c r="K80" s="170" t="s">
        <v>146</v>
      </c>
      <c r="L80" s="171"/>
      <c r="M80" s="81" t="s">
        <v>147</v>
      </c>
      <c r="N80" s="82" t="s">
        <v>42</v>
      </c>
      <c r="O80" s="82" t="s">
        <v>148</v>
      </c>
      <c r="P80" s="82" t="s">
        <v>149</v>
      </c>
      <c r="Q80" s="82" t="s">
        <v>150</v>
      </c>
      <c r="R80" s="82" t="s">
        <v>151</v>
      </c>
      <c r="S80" s="82" t="s">
        <v>152</v>
      </c>
      <c r="T80" s="83" t="s">
        <v>153</v>
      </c>
    </row>
    <row r="81" spans="2:63" s="1" customFormat="1" ht="29.25" customHeight="1">
      <c r="B81" s="41"/>
      <c r="C81" s="87" t="s">
        <v>132</v>
      </c>
      <c r="D81" s="63"/>
      <c r="E81" s="63"/>
      <c r="F81" s="63"/>
      <c r="G81" s="63"/>
      <c r="H81" s="63"/>
      <c r="I81" s="163"/>
      <c r="J81" s="172">
        <f>BK81</f>
        <v>0</v>
      </c>
      <c r="K81" s="63"/>
      <c r="L81" s="61"/>
      <c r="M81" s="84"/>
      <c r="N81" s="85"/>
      <c r="O81" s="85"/>
      <c r="P81" s="173">
        <f>P82</f>
        <v>0</v>
      </c>
      <c r="Q81" s="85"/>
      <c r="R81" s="173">
        <f>R82</f>
        <v>0</v>
      </c>
      <c r="S81" s="85"/>
      <c r="T81" s="174">
        <f>T82</f>
        <v>0</v>
      </c>
      <c r="AT81" s="24" t="s">
        <v>71</v>
      </c>
      <c r="AU81" s="24" t="s">
        <v>133</v>
      </c>
      <c r="BK81" s="175">
        <f>BK82</f>
        <v>0</v>
      </c>
    </row>
    <row r="82" spans="2:63" s="10" customFormat="1" ht="37.35" customHeight="1">
      <c r="B82" s="176"/>
      <c r="C82" s="177"/>
      <c r="D82" s="178" t="s">
        <v>71</v>
      </c>
      <c r="E82" s="179" t="s">
        <v>578</v>
      </c>
      <c r="F82" s="179" t="s">
        <v>579</v>
      </c>
      <c r="G82" s="177"/>
      <c r="H82" s="177"/>
      <c r="I82" s="180"/>
      <c r="J82" s="181">
        <f>BK82</f>
        <v>0</v>
      </c>
      <c r="K82" s="177"/>
      <c r="L82" s="182"/>
      <c r="M82" s="183"/>
      <c r="N82" s="184"/>
      <c r="O82" s="184"/>
      <c r="P82" s="185">
        <f>P83</f>
        <v>0</v>
      </c>
      <c r="Q82" s="184"/>
      <c r="R82" s="185">
        <f>R83</f>
        <v>0</v>
      </c>
      <c r="S82" s="184"/>
      <c r="T82" s="186">
        <f>T83</f>
        <v>0</v>
      </c>
      <c r="AR82" s="187" t="s">
        <v>81</v>
      </c>
      <c r="AT82" s="188" t="s">
        <v>71</v>
      </c>
      <c r="AU82" s="188" t="s">
        <v>72</v>
      </c>
      <c r="AY82" s="187" t="s">
        <v>156</v>
      </c>
      <c r="BK82" s="189">
        <f>BK83</f>
        <v>0</v>
      </c>
    </row>
    <row r="83" spans="2:63" s="10" customFormat="1" ht="19.9" customHeight="1">
      <c r="B83" s="176"/>
      <c r="C83" s="177"/>
      <c r="D83" s="190" t="s">
        <v>71</v>
      </c>
      <c r="E83" s="191" t="s">
        <v>2658</v>
      </c>
      <c r="F83" s="191" t="s">
        <v>2659</v>
      </c>
      <c r="G83" s="177"/>
      <c r="H83" s="177"/>
      <c r="I83" s="180"/>
      <c r="J83" s="192">
        <f>BK83</f>
        <v>0</v>
      </c>
      <c r="K83" s="177"/>
      <c r="L83" s="182"/>
      <c r="M83" s="183"/>
      <c r="N83" s="184"/>
      <c r="O83" s="184"/>
      <c r="P83" s="185">
        <f>P84+P85+P86+P95+P125</f>
        <v>0</v>
      </c>
      <c r="Q83" s="184"/>
      <c r="R83" s="185">
        <f>R84+R85+R86+R95+R125</f>
        <v>0</v>
      </c>
      <c r="S83" s="184"/>
      <c r="T83" s="186">
        <f>T84+T85+T86+T95+T125</f>
        <v>0</v>
      </c>
      <c r="AR83" s="187" t="s">
        <v>81</v>
      </c>
      <c r="AT83" s="188" t="s">
        <v>71</v>
      </c>
      <c r="AU83" s="188" t="s">
        <v>79</v>
      </c>
      <c r="AY83" s="187" t="s">
        <v>156</v>
      </c>
      <c r="BK83" s="189">
        <f>BK84+BK85+BK86+BK95+BK125</f>
        <v>0</v>
      </c>
    </row>
    <row r="84" spans="2:65" s="1" customFormat="1" ht="25.5" customHeight="1">
      <c r="B84" s="41"/>
      <c r="C84" s="193" t="s">
        <v>79</v>
      </c>
      <c r="D84" s="193" t="s">
        <v>159</v>
      </c>
      <c r="E84" s="194" t="s">
        <v>1717</v>
      </c>
      <c r="F84" s="195" t="s">
        <v>1756</v>
      </c>
      <c r="G84" s="196" t="s">
        <v>1195</v>
      </c>
      <c r="H84" s="269"/>
      <c r="I84" s="198"/>
      <c r="J84" s="199">
        <f>ROUND(I84*H84,2)</f>
        <v>0</v>
      </c>
      <c r="K84" s="195" t="s">
        <v>163</v>
      </c>
      <c r="L84" s="61"/>
      <c r="M84" s="200" t="s">
        <v>21</v>
      </c>
      <c r="N84" s="201" t="s">
        <v>43</v>
      </c>
      <c r="O84" s="42"/>
      <c r="P84" s="202">
        <f>O84*H84</f>
        <v>0</v>
      </c>
      <c r="Q84" s="202">
        <v>0</v>
      </c>
      <c r="R84" s="202">
        <f>Q84*H84</f>
        <v>0</v>
      </c>
      <c r="S84" s="202">
        <v>0</v>
      </c>
      <c r="T84" s="203">
        <f>S84*H84</f>
        <v>0</v>
      </c>
      <c r="AR84" s="24" t="s">
        <v>79</v>
      </c>
      <c r="AT84" s="24" t="s">
        <v>159</v>
      </c>
      <c r="AU84" s="24" t="s">
        <v>81</v>
      </c>
      <c r="AY84" s="24" t="s">
        <v>156</v>
      </c>
      <c r="BE84" s="204">
        <f>IF(N84="základní",J84,0)</f>
        <v>0</v>
      </c>
      <c r="BF84" s="204">
        <f>IF(N84="snížená",J84,0)</f>
        <v>0</v>
      </c>
      <c r="BG84" s="204">
        <f>IF(N84="zákl. přenesená",J84,0)</f>
        <v>0</v>
      </c>
      <c r="BH84" s="204">
        <f>IF(N84="sníž. přenesená",J84,0)</f>
        <v>0</v>
      </c>
      <c r="BI84" s="204">
        <f>IF(N84="nulová",J84,0)</f>
        <v>0</v>
      </c>
      <c r="BJ84" s="24" t="s">
        <v>79</v>
      </c>
      <c r="BK84" s="204">
        <f>ROUND(I84*H84,2)</f>
        <v>0</v>
      </c>
      <c r="BL84" s="24" t="s">
        <v>79</v>
      </c>
      <c r="BM84" s="24" t="s">
        <v>2660</v>
      </c>
    </row>
    <row r="85" spans="2:65" s="1" customFormat="1" ht="38.25" customHeight="1">
      <c r="B85" s="41"/>
      <c r="C85" s="193" t="s">
        <v>81</v>
      </c>
      <c r="D85" s="193" t="s">
        <v>159</v>
      </c>
      <c r="E85" s="194" t="s">
        <v>2661</v>
      </c>
      <c r="F85" s="195" t="s">
        <v>2662</v>
      </c>
      <c r="G85" s="196" t="s">
        <v>1195</v>
      </c>
      <c r="H85" s="269"/>
      <c r="I85" s="198"/>
      <c r="J85" s="199">
        <f>ROUND(I85*H85,2)</f>
        <v>0</v>
      </c>
      <c r="K85" s="195" t="s">
        <v>163</v>
      </c>
      <c r="L85" s="61"/>
      <c r="M85" s="200" t="s">
        <v>21</v>
      </c>
      <c r="N85" s="201" t="s">
        <v>43</v>
      </c>
      <c r="O85" s="42"/>
      <c r="P85" s="202">
        <f>O85*H85</f>
        <v>0</v>
      </c>
      <c r="Q85" s="202">
        <v>0</v>
      </c>
      <c r="R85" s="202">
        <f>Q85*H85</f>
        <v>0</v>
      </c>
      <c r="S85" s="202">
        <v>0</v>
      </c>
      <c r="T85" s="203">
        <f>S85*H85</f>
        <v>0</v>
      </c>
      <c r="AR85" s="24" t="s">
        <v>79</v>
      </c>
      <c r="AT85" s="24" t="s">
        <v>159</v>
      </c>
      <c r="AU85" s="24" t="s">
        <v>81</v>
      </c>
      <c r="AY85" s="24" t="s">
        <v>156</v>
      </c>
      <c r="BE85" s="204">
        <f>IF(N85="základní",J85,0)</f>
        <v>0</v>
      </c>
      <c r="BF85" s="204">
        <f>IF(N85="snížená",J85,0)</f>
        <v>0</v>
      </c>
      <c r="BG85" s="204">
        <f>IF(N85="zákl. přenesená",J85,0)</f>
        <v>0</v>
      </c>
      <c r="BH85" s="204">
        <f>IF(N85="sníž. přenesená",J85,0)</f>
        <v>0</v>
      </c>
      <c r="BI85" s="204">
        <f>IF(N85="nulová",J85,0)</f>
        <v>0</v>
      </c>
      <c r="BJ85" s="24" t="s">
        <v>79</v>
      </c>
      <c r="BK85" s="204">
        <f>ROUND(I85*H85,2)</f>
        <v>0</v>
      </c>
      <c r="BL85" s="24" t="s">
        <v>79</v>
      </c>
      <c r="BM85" s="24" t="s">
        <v>2663</v>
      </c>
    </row>
    <row r="86" spans="2:63" s="10" customFormat="1" ht="22.35" customHeight="1">
      <c r="B86" s="176"/>
      <c r="C86" s="177"/>
      <c r="D86" s="190" t="s">
        <v>71</v>
      </c>
      <c r="E86" s="191" t="s">
        <v>1230</v>
      </c>
      <c r="F86" s="191" t="s">
        <v>2664</v>
      </c>
      <c r="G86" s="177"/>
      <c r="H86" s="177"/>
      <c r="I86" s="180"/>
      <c r="J86" s="192">
        <f>BK86</f>
        <v>0</v>
      </c>
      <c r="K86" s="177"/>
      <c r="L86" s="182"/>
      <c r="M86" s="183"/>
      <c r="N86" s="184"/>
      <c r="O86" s="184"/>
      <c r="P86" s="185">
        <f>SUM(P87:P94)</f>
        <v>0</v>
      </c>
      <c r="Q86" s="184"/>
      <c r="R86" s="185">
        <f>SUM(R87:R94)</f>
        <v>0</v>
      </c>
      <c r="S86" s="184"/>
      <c r="T86" s="186">
        <f>SUM(T87:T94)</f>
        <v>0</v>
      </c>
      <c r="AR86" s="187" t="s">
        <v>81</v>
      </c>
      <c r="AT86" s="188" t="s">
        <v>71</v>
      </c>
      <c r="AU86" s="188" t="s">
        <v>81</v>
      </c>
      <c r="AY86" s="187" t="s">
        <v>156</v>
      </c>
      <c r="BK86" s="189">
        <f>SUM(BK87:BK94)</f>
        <v>0</v>
      </c>
    </row>
    <row r="87" spans="2:65" s="1" customFormat="1" ht="16.5" customHeight="1">
      <c r="B87" s="41"/>
      <c r="C87" s="193" t="s">
        <v>173</v>
      </c>
      <c r="D87" s="193" t="s">
        <v>159</v>
      </c>
      <c r="E87" s="194" t="s">
        <v>2665</v>
      </c>
      <c r="F87" s="195" t="s">
        <v>2666</v>
      </c>
      <c r="G87" s="196" t="s">
        <v>1732</v>
      </c>
      <c r="H87" s="197">
        <v>1</v>
      </c>
      <c r="I87" s="198"/>
      <c r="J87" s="199">
        <f aca="true" t="shared" si="0" ref="J87:J94">ROUND(I87*H87,2)</f>
        <v>0</v>
      </c>
      <c r="K87" s="195" t="s">
        <v>21</v>
      </c>
      <c r="L87" s="61"/>
      <c r="M87" s="200" t="s">
        <v>21</v>
      </c>
      <c r="N87" s="201" t="s">
        <v>43</v>
      </c>
      <c r="O87" s="42"/>
      <c r="P87" s="202">
        <f aca="true" t="shared" si="1" ref="P87:P94">O87*H87</f>
        <v>0</v>
      </c>
      <c r="Q87" s="202">
        <v>0</v>
      </c>
      <c r="R87" s="202">
        <f aca="true" t="shared" si="2" ref="R87:R94">Q87*H87</f>
        <v>0</v>
      </c>
      <c r="S87" s="202">
        <v>0</v>
      </c>
      <c r="T87" s="203">
        <f aca="true" t="shared" si="3" ref="T87:T94">S87*H87</f>
        <v>0</v>
      </c>
      <c r="AR87" s="24" t="s">
        <v>316</v>
      </c>
      <c r="AT87" s="24" t="s">
        <v>159</v>
      </c>
      <c r="AU87" s="24" t="s">
        <v>173</v>
      </c>
      <c r="AY87" s="24" t="s">
        <v>156</v>
      </c>
      <c r="BE87" s="204">
        <f aca="true" t="shared" si="4" ref="BE87:BE94">IF(N87="základní",J87,0)</f>
        <v>0</v>
      </c>
      <c r="BF87" s="204">
        <f aca="true" t="shared" si="5" ref="BF87:BF94">IF(N87="snížená",J87,0)</f>
        <v>0</v>
      </c>
      <c r="BG87" s="204">
        <f aca="true" t="shared" si="6" ref="BG87:BG94">IF(N87="zákl. přenesená",J87,0)</f>
        <v>0</v>
      </c>
      <c r="BH87" s="204">
        <f aca="true" t="shared" si="7" ref="BH87:BH94">IF(N87="sníž. přenesená",J87,0)</f>
        <v>0</v>
      </c>
      <c r="BI87" s="204">
        <f aca="true" t="shared" si="8" ref="BI87:BI94">IF(N87="nulová",J87,0)</f>
        <v>0</v>
      </c>
      <c r="BJ87" s="24" t="s">
        <v>79</v>
      </c>
      <c r="BK87" s="204">
        <f aca="true" t="shared" si="9" ref="BK87:BK94">ROUND(I87*H87,2)</f>
        <v>0</v>
      </c>
      <c r="BL87" s="24" t="s">
        <v>316</v>
      </c>
      <c r="BM87" s="24" t="s">
        <v>81</v>
      </c>
    </row>
    <row r="88" spans="2:65" s="1" customFormat="1" ht="16.5" customHeight="1">
      <c r="B88" s="41"/>
      <c r="C88" s="193" t="s">
        <v>179</v>
      </c>
      <c r="D88" s="193" t="s">
        <v>159</v>
      </c>
      <c r="E88" s="194" t="s">
        <v>2667</v>
      </c>
      <c r="F88" s="195" t="s">
        <v>2668</v>
      </c>
      <c r="G88" s="196" t="s">
        <v>1732</v>
      </c>
      <c r="H88" s="197">
        <v>1</v>
      </c>
      <c r="I88" s="198"/>
      <c r="J88" s="199">
        <f t="shared" si="0"/>
        <v>0</v>
      </c>
      <c r="K88" s="195" t="s">
        <v>21</v>
      </c>
      <c r="L88" s="61"/>
      <c r="M88" s="200" t="s">
        <v>21</v>
      </c>
      <c r="N88" s="201" t="s">
        <v>43</v>
      </c>
      <c r="O88" s="42"/>
      <c r="P88" s="202">
        <f t="shared" si="1"/>
        <v>0</v>
      </c>
      <c r="Q88" s="202">
        <v>0</v>
      </c>
      <c r="R88" s="202">
        <f t="shared" si="2"/>
        <v>0</v>
      </c>
      <c r="S88" s="202">
        <v>0</v>
      </c>
      <c r="T88" s="203">
        <f t="shared" si="3"/>
        <v>0</v>
      </c>
      <c r="AR88" s="24" t="s">
        <v>316</v>
      </c>
      <c r="AT88" s="24" t="s">
        <v>159</v>
      </c>
      <c r="AU88" s="24" t="s">
        <v>173</v>
      </c>
      <c r="AY88" s="24" t="s">
        <v>156</v>
      </c>
      <c r="BE88" s="204">
        <f t="shared" si="4"/>
        <v>0</v>
      </c>
      <c r="BF88" s="204">
        <f t="shared" si="5"/>
        <v>0</v>
      </c>
      <c r="BG88" s="204">
        <f t="shared" si="6"/>
        <v>0</v>
      </c>
      <c r="BH88" s="204">
        <f t="shared" si="7"/>
        <v>0</v>
      </c>
      <c r="BI88" s="204">
        <f t="shared" si="8"/>
        <v>0</v>
      </c>
      <c r="BJ88" s="24" t="s">
        <v>79</v>
      </c>
      <c r="BK88" s="204">
        <f t="shared" si="9"/>
        <v>0</v>
      </c>
      <c r="BL88" s="24" t="s">
        <v>316</v>
      </c>
      <c r="BM88" s="24" t="s">
        <v>179</v>
      </c>
    </row>
    <row r="89" spans="2:65" s="1" customFormat="1" ht="16.5" customHeight="1">
      <c r="B89" s="41"/>
      <c r="C89" s="193" t="s">
        <v>155</v>
      </c>
      <c r="D89" s="193" t="s">
        <v>159</v>
      </c>
      <c r="E89" s="194" t="s">
        <v>2669</v>
      </c>
      <c r="F89" s="195" t="s">
        <v>2670</v>
      </c>
      <c r="G89" s="196" t="s">
        <v>1732</v>
      </c>
      <c r="H89" s="197">
        <v>5</v>
      </c>
      <c r="I89" s="198"/>
      <c r="J89" s="199">
        <f t="shared" si="0"/>
        <v>0</v>
      </c>
      <c r="K89" s="195" t="s">
        <v>21</v>
      </c>
      <c r="L89" s="61"/>
      <c r="M89" s="200" t="s">
        <v>21</v>
      </c>
      <c r="N89" s="201" t="s">
        <v>43</v>
      </c>
      <c r="O89" s="42"/>
      <c r="P89" s="202">
        <f t="shared" si="1"/>
        <v>0</v>
      </c>
      <c r="Q89" s="202">
        <v>0</v>
      </c>
      <c r="R89" s="202">
        <f t="shared" si="2"/>
        <v>0</v>
      </c>
      <c r="S89" s="202">
        <v>0</v>
      </c>
      <c r="T89" s="203">
        <f t="shared" si="3"/>
        <v>0</v>
      </c>
      <c r="AR89" s="24" t="s">
        <v>316</v>
      </c>
      <c r="AT89" s="24" t="s">
        <v>159</v>
      </c>
      <c r="AU89" s="24" t="s">
        <v>173</v>
      </c>
      <c r="AY89" s="24" t="s">
        <v>156</v>
      </c>
      <c r="BE89" s="204">
        <f t="shared" si="4"/>
        <v>0</v>
      </c>
      <c r="BF89" s="204">
        <f t="shared" si="5"/>
        <v>0</v>
      </c>
      <c r="BG89" s="204">
        <f t="shared" si="6"/>
        <v>0</v>
      </c>
      <c r="BH89" s="204">
        <f t="shared" si="7"/>
        <v>0</v>
      </c>
      <c r="BI89" s="204">
        <f t="shared" si="8"/>
        <v>0</v>
      </c>
      <c r="BJ89" s="24" t="s">
        <v>79</v>
      </c>
      <c r="BK89" s="204">
        <f t="shared" si="9"/>
        <v>0</v>
      </c>
      <c r="BL89" s="24" t="s">
        <v>316</v>
      </c>
      <c r="BM89" s="24" t="s">
        <v>190</v>
      </c>
    </row>
    <row r="90" spans="2:65" s="1" customFormat="1" ht="16.5" customHeight="1">
      <c r="B90" s="41"/>
      <c r="C90" s="193" t="s">
        <v>190</v>
      </c>
      <c r="D90" s="193" t="s">
        <v>159</v>
      </c>
      <c r="E90" s="194" t="s">
        <v>2671</v>
      </c>
      <c r="F90" s="195" t="s">
        <v>2672</v>
      </c>
      <c r="G90" s="196" t="s">
        <v>1732</v>
      </c>
      <c r="H90" s="197">
        <v>5</v>
      </c>
      <c r="I90" s="198"/>
      <c r="J90" s="199">
        <f t="shared" si="0"/>
        <v>0</v>
      </c>
      <c r="K90" s="195" t="s">
        <v>21</v>
      </c>
      <c r="L90" s="61"/>
      <c r="M90" s="200" t="s">
        <v>21</v>
      </c>
      <c r="N90" s="201" t="s">
        <v>43</v>
      </c>
      <c r="O90" s="42"/>
      <c r="P90" s="202">
        <f t="shared" si="1"/>
        <v>0</v>
      </c>
      <c r="Q90" s="202">
        <v>0</v>
      </c>
      <c r="R90" s="202">
        <f t="shared" si="2"/>
        <v>0</v>
      </c>
      <c r="S90" s="202">
        <v>0</v>
      </c>
      <c r="T90" s="203">
        <f t="shared" si="3"/>
        <v>0</v>
      </c>
      <c r="AR90" s="24" t="s">
        <v>316</v>
      </c>
      <c r="AT90" s="24" t="s">
        <v>159</v>
      </c>
      <c r="AU90" s="24" t="s">
        <v>173</v>
      </c>
      <c r="AY90" s="24" t="s">
        <v>156</v>
      </c>
      <c r="BE90" s="204">
        <f t="shared" si="4"/>
        <v>0</v>
      </c>
      <c r="BF90" s="204">
        <f t="shared" si="5"/>
        <v>0</v>
      </c>
      <c r="BG90" s="204">
        <f t="shared" si="6"/>
        <v>0</v>
      </c>
      <c r="BH90" s="204">
        <f t="shared" si="7"/>
        <v>0</v>
      </c>
      <c r="BI90" s="204">
        <f t="shared" si="8"/>
        <v>0</v>
      </c>
      <c r="BJ90" s="24" t="s">
        <v>79</v>
      </c>
      <c r="BK90" s="204">
        <f t="shared" si="9"/>
        <v>0</v>
      </c>
      <c r="BL90" s="24" t="s">
        <v>316</v>
      </c>
      <c r="BM90" s="24" t="s">
        <v>241</v>
      </c>
    </row>
    <row r="91" spans="2:65" s="1" customFormat="1" ht="16.5" customHeight="1">
      <c r="B91" s="41"/>
      <c r="C91" s="193" t="s">
        <v>257</v>
      </c>
      <c r="D91" s="193" t="s">
        <v>159</v>
      </c>
      <c r="E91" s="194" t="s">
        <v>2673</v>
      </c>
      <c r="F91" s="195" t="s">
        <v>2674</v>
      </c>
      <c r="G91" s="196" t="s">
        <v>1732</v>
      </c>
      <c r="H91" s="197">
        <v>2</v>
      </c>
      <c r="I91" s="198"/>
      <c r="J91" s="199">
        <f t="shared" si="0"/>
        <v>0</v>
      </c>
      <c r="K91" s="195" t="s">
        <v>21</v>
      </c>
      <c r="L91" s="61"/>
      <c r="M91" s="200" t="s">
        <v>21</v>
      </c>
      <c r="N91" s="201" t="s">
        <v>43</v>
      </c>
      <c r="O91" s="42"/>
      <c r="P91" s="202">
        <f t="shared" si="1"/>
        <v>0</v>
      </c>
      <c r="Q91" s="202">
        <v>0</v>
      </c>
      <c r="R91" s="202">
        <f t="shared" si="2"/>
        <v>0</v>
      </c>
      <c r="S91" s="202">
        <v>0</v>
      </c>
      <c r="T91" s="203">
        <f t="shared" si="3"/>
        <v>0</v>
      </c>
      <c r="AR91" s="24" t="s">
        <v>316</v>
      </c>
      <c r="AT91" s="24" t="s">
        <v>159</v>
      </c>
      <c r="AU91" s="24" t="s">
        <v>173</v>
      </c>
      <c r="AY91" s="24" t="s">
        <v>156</v>
      </c>
      <c r="BE91" s="204">
        <f t="shared" si="4"/>
        <v>0</v>
      </c>
      <c r="BF91" s="204">
        <f t="shared" si="5"/>
        <v>0</v>
      </c>
      <c r="BG91" s="204">
        <f t="shared" si="6"/>
        <v>0</v>
      </c>
      <c r="BH91" s="204">
        <f t="shared" si="7"/>
        <v>0</v>
      </c>
      <c r="BI91" s="204">
        <f t="shared" si="8"/>
        <v>0</v>
      </c>
      <c r="BJ91" s="24" t="s">
        <v>79</v>
      </c>
      <c r="BK91" s="204">
        <f t="shared" si="9"/>
        <v>0</v>
      </c>
      <c r="BL91" s="24" t="s">
        <v>316</v>
      </c>
      <c r="BM91" s="24" t="s">
        <v>273</v>
      </c>
    </row>
    <row r="92" spans="2:65" s="1" customFormat="1" ht="16.5" customHeight="1">
      <c r="B92" s="41"/>
      <c r="C92" s="193" t="s">
        <v>241</v>
      </c>
      <c r="D92" s="193" t="s">
        <v>159</v>
      </c>
      <c r="E92" s="194" t="s">
        <v>2675</v>
      </c>
      <c r="F92" s="195" t="s">
        <v>2676</v>
      </c>
      <c r="G92" s="196" t="s">
        <v>1732</v>
      </c>
      <c r="H92" s="197">
        <v>2</v>
      </c>
      <c r="I92" s="198"/>
      <c r="J92" s="199">
        <f t="shared" si="0"/>
        <v>0</v>
      </c>
      <c r="K92" s="195" t="s">
        <v>21</v>
      </c>
      <c r="L92" s="61"/>
      <c r="M92" s="200" t="s">
        <v>21</v>
      </c>
      <c r="N92" s="201" t="s">
        <v>43</v>
      </c>
      <c r="O92" s="42"/>
      <c r="P92" s="202">
        <f t="shared" si="1"/>
        <v>0</v>
      </c>
      <c r="Q92" s="202">
        <v>0</v>
      </c>
      <c r="R92" s="202">
        <f t="shared" si="2"/>
        <v>0</v>
      </c>
      <c r="S92" s="202">
        <v>0</v>
      </c>
      <c r="T92" s="203">
        <f t="shared" si="3"/>
        <v>0</v>
      </c>
      <c r="AR92" s="24" t="s">
        <v>316</v>
      </c>
      <c r="AT92" s="24" t="s">
        <v>159</v>
      </c>
      <c r="AU92" s="24" t="s">
        <v>173</v>
      </c>
      <c r="AY92" s="24" t="s">
        <v>156</v>
      </c>
      <c r="BE92" s="204">
        <f t="shared" si="4"/>
        <v>0</v>
      </c>
      <c r="BF92" s="204">
        <f t="shared" si="5"/>
        <v>0</v>
      </c>
      <c r="BG92" s="204">
        <f t="shared" si="6"/>
        <v>0</v>
      </c>
      <c r="BH92" s="204">
        <f t="shared" si="7"/>
        <v>0</v>
      </c>
      <c r="BI92" s="204">
        <f t="shared" si="8"/>
        <v>0</v>
      </c>
      <c r="BJ92" s="24" t="s">
        <v>79</v>
      </c>
      <c r="BK92" s="204">
        <f t="shared" si="9"/>
        <v>0</v>
      </c>
      <c r="BL92" s="24" t="s">
        <v>316</v>
      </c>
      <c r="BM92" s="24" t="s">
        <v>288</v>
      </c>
    </row>
    <row r="93" spans="2:65" s="1" customFormat="1" ht="16.5" customHeight="1">
      <c r="B93" s="41"/>
      <c r="C93" s="193" t="s">
        <v>266</v>
      </c>
      <c r="D93" s="193" t="s">
        <v>159</v>
      </c>
      <c r="E93" s="194" t="s">
        <v>2677</v>
      </c>
      <c r="F93" s="195" t="s">
        <v>2678</v>
      </c>
      <c r="G93" s="196" t="s">
        <v>1016</v>
      </c>
      <c r="H93" s="197">
        <v>3</v>
      </c>
      <c r="I93" s="198"/>
      <c r="J93" s="199">
        <f t="shared" si="0"/>
        <v>0</v>
      </c>
      <c r="K93" s="195" t="s">
        <v>21</v>
      </c>
      <c r="L93" s="61"/>
      <c r="M93" s="200" t="s">
        <v>21</v>
      </c>
      <c r="N93" s="201" t="s">
        <v>43</v>
      </c>
      <c r="O93" s="42"/>
      <c r="P93" s="202">
        <f t="shared" si="1"/>
        <v>0</v>
      </c>
      <c r="Q93" s="202">
        <v>0</v>
      </c>
      <c r="R93" s="202">
        <f t="shared" si="2"/>
        <v>0</v>
      </c>
      <c r="S93" s="202">
        <v>0</v>
      </c>
      <c r="T93" s="203">
        <f t="shared" si="3"/>
        <v>0</v>
      </c>
      <c r="AR93" s="24" t="s">
        <v>316</v>
      </c>
      <c r="AT93" s="24" t="s">
        <v>159</v>
      </c>
      <c r="AU93" s="24" t="s">
        <v>173</v>
      </c>
      <c r="AY93" s="24" t="s">
        <v>156</v>
      </c>
      <c r="BE93" s="204">
        <f t="shared" si="4"/>
        <v>0</v>
      </c>
      <c r="BF93" s="204">
        <f t="shared" si="5"/>
        <v>0</v>
      </c>
      <c r="BG93" s="204">
        <f t="shared" si="6"/>
        <v>0</v>
      </c>
      <c r="BH93" s="204">
        <f t="shared" si="7"/>
        <v>0</v>
      </c>
      <c r="BI93" s="204">
        <f t="shared" si="8"/>
        <v>0</v>
      </c>
      <c r="BJ93" s="24" t="s">
        <v>79</v>
      </c>
      <c r="BK93" s="204">
        <f t="shared" si="9"/>
        <v>0</v>
      </c>
      <c r="BL93" s="24" t="s">
        <v>316</v>
      </c>
      <c r="BM93" s="24" t="s">
        <v>302</v>
      </c>
    </row>
    <row r="94" spans="2:65" s="1" customFormat="1" ht="16.5" customHeight="1">
      <c r="B94" s="41"/>
      <c r="C94" s="193" t="s">
        <v>273</v>
      </c>
      <c r="D94" s="193" t="s">
        <v>159</v>
      </c>
      <c r="E94" s="194" t="s">
        <v>2679</v>
      </c>
      <c r="F94" s="195" t="s">
        <v>2680</v>
      </c>
      <c r="G94" s="196" t="s">
        <v>1016</v>
      </c>
      <c r="H94" s="197">
        <v>30</v>
      </c>
      <c r="I94" s="198"/>
      <c r="J94" s="199">
        <f t="shared" si="0"/>
        <v>0</v>
      </c>
      <c r="K94" s="195" t="s">
        <v>21</v>
      </c>
      <c r="L94" s="61"/>
      <c r="M94" s="200" t="s">
        <v>21</v>
      </c>
      <c r="N94" s="201" t="s">
        <v>43</v>
      </c>
      <c r="O94" s="42"/>
      <c r="P94" s="202">
        <f t="shared" si="1"/>
        <v>0</v>
      </c>
      <c r="Q94" s="202">
        <v>0</v>
      </c>
      <c r="R94" s="202">
        <f t="shared" si="2"/>
        <v>0</v>
      </c>
      <c r="S94" s="202">
        <v>0</v>
      </c>
      <c r="T94" s="203">
        <f t="shared" si="3"/>
        <v>0</v>
      </c>
      <c r="AR94" s="24" t="s">
        <v>316</v>
      </c>
      <c r="AT94" s="24" t="s">
        <v>159</v>
      </c>
      <c r="AU94" s="24" t="s">
        <v>173</v>
      </c>
      <c r="AY94" s="24" t="s">
        <v>156</v>
      </c>
      <c r="BE94" s="204">
        <f t="shared" si="4"/>
        <v>0</v>
      </c>
      <c r="BF94" s="204">
        <f t="shared" si="5"/>
        <v>0</v>
      </c>
      <c r="BG94" s="204">
        <f t="shared" si="6"/>
        <v>0</v>
      </c>
      <c r="BH94" s="204">
        <f t="shared" si="7"/>
        <v>0</v>
      </c>
      <c r="BI94" s="204">
        <f t="shared" si="8"/>
        <v>0</v>
      </c>
      <c r="BJ94" s="24" t="s">
        <v>79</v>
      </c>
      <c r="BK94" s="204">
        <f t="shared" si="9"/>
        <v>0</v>
      </c>
      <c r="BL94" s="24" t="s">
        <v>316</v>
      </c>
      <c r="BM94" s="24" t="s">
        <v>316</v>
      </c>
    </row>
    <row r="95" spans="2:63" s="10" customFormat="1" ht="22.35" customHeight="1">
      <c r="B95" s="176"/>
      <c r="C95" s="177"/>
      <c r="D95" s="190" t="s">
        <v>71</v>
      </c>
      <c r="E95" s="191" t="s">
        <v>986</v>
      </c>
      <c r="F95" s="191" t="s">
        <v>2681</v>
      </c>
      <c r="G95" s="177"/>
      <c r="H95" s="177"/>
      <c r="I95" s="180"/>
      <c r="J95" s="192">
        <f>BK95</f>
        <v>0</v>
      </c>
      <c r="K95" s="177"/>
      <c r="L95" s="182"/>
      <c r="M95" s="183"/>
      <c r="N95" s="184"/>
      <c r="O95" s="184"/>
      <c r="P95" s="185">
        <f>SUM(P96:P124)</f>
        <v>0</v>
      </c>
      <c r="Q95" s="184"/>
      <c r="R95" s="185">
        <f>SUM(R96:R124)</f>
        <v>0</v>
      </c>
      <c r="S95" s="184"/>
      <c r="T95" s="186">
        <f>SUM(T96:T124)</f>
        <v>0</v>
      </c>
      <c r="AR95" s="187" t="s">
        <v>81</v>
      </c>
      <c r="AT95" s="188" t="s">
        <v>71</v>
      </c>
      <c r="AU95" s="188" t="s">
        <v>81</v>
      </c>
      <c r="AY95" s="187" t="s">
        <v>156</v>
      </c>
      <c r="BK95" s="189">
        <f>SUM(BK96:BK124)</f>
        <v>0</v>
      </c>
    </row>
    <row r="96" spans="2:65" s="1" customFormat="1" ht="16.5" customHeight="1">
      <c r="B96" s="41"/>
      <c r="C96" s="193" t="s">
        <v>281</v>
      </c>
      <c r="D96" s="193" t="s">
        <v>159</v>
      </c>
      <c r="E96" s="194" t="s">
        <v>2682</v>
      </c>
      <c r="F96" s="195" t="s">
        <v>2683</v>
      </c>
      <c r="G96" s="196" t="s">
        <v>1732</v>
      </c>
      <c r="H96" s="197">
        <v>2</v>
      </c>
      <c r="I96" s="198"/>
      <c r="J96" s="199">
        <f aca="true" t="shared" si="10" ref="J96:J124">ROUND(I96*H96,2)</f>
        <v>0</v>
      </c>
      <c r="K96" s="195" t="s">
        <v>21</v>
      </c>
      <c r="L96" s="61"/>
      <c r="M96" s="200" t="s">
        <v>21</v>
      </c>
      <c r="N96" s="201" t="s">
        <v>43</v>
      </c>
      <c r="O96" s="42"/>
      <c r="P96" s="202">
        <f aca="true" t="shared" si="11" ref="P96:P124">O96*H96</f>
        <v>0</v>
      </c>
      <c r="Q96" s="202">
        <v>0</v>
      </c>
      <c r="R96" s="202">
        <f aca="true" t="shared" si="12" ref="R96:R124">Q96*H96</f>
        <v>0</v>
      </c>
      <c r="S96" s="202">
        <v>0</v>
      </c>
      <c r="T96" s="203">
        <f aca="true" t="shared" si="13" ref="T96:T124">S96*H96</f>
        <v>0</v>
      </c>
      <c r="AR96" s="24" t="s">
        <v>316</v>
      </c>
      <c r="AT96" s="24" t="s">
        <v>159</v>
      </c>
      <c r="AU96" s="24" t="s">
        <v>173</v>
      </c>
      <c r="AY96" s="24" t="s">
        <v>156</v>
      </c>
      <c r="BE96" s="204">
        <f aca="true" t="shared" si="14" ref="BE96:BE124">IF(N96="základní",J96,0)</f>
        <v>0</v>
      </c>
      <c r="BF96" s="204">
        <f aca="true" t="shared" si="15" ref="BF96:BF124">IF(N96="snížená",J96,0)</f>
        <v>0</v>
      </c>
      <c r="BG96" s="204">
        <f aca="true" t="shared" si="16" ref="BG96:BG124">IF(N96="zákl. přenesená",J96,0)</f>
        <v>0</v>
      </c>
      <c r="BH96" s="204">
        <f aca="true" t="shared" si="17" ref="BH96:BH124">IF(N96="sníž. přenesená",J96,0)</f>
        <v>0</v>
      </c>
      <c r="BI96" s="204">
        <f aca="true" t="shared" si="18" ref="BI96:BI124">IF(N96="nulová",J96,0)</f>
        <v>0</v>
      </c>
      <c r="BJ96" s="24" t="s">
        <v>79</v>
      </c>
      <c r="BK96" s="204">
        <f aca="true" t="shared" si="19" ref="BK96:BK124">ROUND(I96*H96,2)</f>
        <v>0</v>
      </c>
      <c r="BL96" s="24" t="s">
        <v>316</v>
      </c>
      <c r="BM96" s="24" t="s">
        <v>574</v>
      </c>
    </row>
    <row r="97" spans="2:65" s="1" customFormat="1" ht="16.5" customHeight="1">
      <c r="B97" s="41"/>
      <c r="C97" s="193" t="s">
        <v>288</v>
      </c>
      <c r="D97" s="193" t="s">
        <v>159</v>
      </c>
      <c r="E97" s="194" t="s">
        <v>2684</v>
      </c>
      <c r="F97" s="195" t="s">
        <v>2685</v>
      </c>
      <c r="G97" s="196" t="s">
        <v>1732</v>
      </c>
      <c r="H97" s="197">
        <v>2</v>
      </c>
      <c r="I97" s="198"/>
      <c r="J97" s="199">
        <f t="shared" si="10"/>
        <v>0</v>
      </c>
      <c r="K97" s="195" t="s">
        <v>21</v>
      </c>
      <c r="L97" s="61"/>
      <c r="M97" s="200" t="s">
        <v>21</v>
      </c>
      <c r="N97" s="201" t="s">
        <v>43</v>
      </c>
      <c r="O97" s="42"/>
      <c r="P97" s="202">
        <f t="shared" si="11"/>
        <v>0</v>
      </c>
      <c r="Q97" s="202">
        <v>0</v>
      </c>
      <c r="R97" s="202">
        <f t="shared" si="12"/>
        <v>0</v>
      </c>
      <c r="S97" s="202">
        <v>0</v>
      </c>
      <c r="T97" s="203">
        <f t="shared" si="13"/>
        <v>0</v>
      </c>
      <c r="AR97" s="24" t="s">
        <v>316</v>
      </c>
      <c r="AT97" s="24" t="s">
        <v>159</v>
      </c>
      <c r="AU97" s="24" t="s">
        <v>173</v>
      </c>
      <c r="AY97" s="24" t="s">
        <v>156</v>
      </c>
      <c r="BE97" s="204">
        <f t="shared" si="14"/>
        <v>0</v>
      </c>
      <c r="BF97" s="204">
        <f t="shared" si="15"/>
        <v>0</v>
      </c>
      <c r="BG97" s="204">
        <f t="shared" si="16"/>
        <v>0</v>
      </c>
      <c r="BH97" s="204">
        <f t="shared" si="17"/>
        <v>0</v>
      </c>
      <c r="BI97" s="204">
        <f t="shared" si="18"/>
        <v>0</v>
      </c>
      <c r="BJ97" s="24" t="s">
        <v>79</v>
      </c>
      <c r="BK97" s="204">
        <f t="shared" si="19"/>
        <v>0</v>
      </c>
      <c r="BL97" s="24" t="s">
        <v>316</v>
      </c>
      <c r="BM97" s="24" t="s">
        <v>587</v>
      </c>
    </row>
    <row r="98" spans="2:65" s="1" customFormat="1" ht="16.5" customHeight="1">
      <c r="B98" s="41"/>
      <c r="C98" s="193" t="s">
        <v>296</v>
      </c>
      <c r="D98" s="193" t="s">
        <v>159</v>
      </c>
      <c r="E98" s="194" t="s">
        <v>2686</v>
      </c>
      <c r="F98" s="195" t="s">
        <v>2687</v>
      </c>
      <c r="G98" s="196" t="s">
        <v>1732</v>
      </c>
      <c r="H98" s="197">
        <v>1</v>
      </c>
      <c r="I98" s="198"/>
      <c r="J98" s="199">
        <f t="shared" si="10"/>
        <v>0</v>
      </c>
      <c r="K98" s="195" t="s">
        <v>21</v>
      </c>
      <c r="L98" s="61"/>
      <c r="M98" s="200" t="s">
        <v>21</v>
      </c>
      <c r="N98" s="201" t="s">
        <v>43</v>
      </c>
      <c r="O98" s="42"/>
      <c r="P98" s="202">
        <f t="shared" si="11"/>
        <v>0</v>
      </c>
      <c r="Q98" s="202">
        <v>0</v>
      </c>
      <c r="R98" s="202">
        <f t="shared" si="12"/>
        <v>0</v>
      </c>
      <c r="S98" s="202">
        <v>0</v>
      </c>
      <c r="T98" s="203">
        <f t="shared" si="13"/>
        <v>0</v>
      </c>
      <c r="AR98" s="24" t="s">
        <v>316</v>
      </c>
      <c r="AT98" s="24" t="s">
        <v>159</v>
      </c>
      <c r="AU98" s="24" t="s">
        <v>173</v>
      </c>
      <c r="AY98" s="24" t="s">
        <v>156</v>
      </c>
      <c r="BE98" s="204">
        <f t="shared" si="14"/>
        <v>0</v>
      </c>
      <c r="BF98" s="204">
        <f t="shared" si="15"/>
        <v>0</v>
      </c>
      <c r="BG98" s="204">
        <f t="shared" si="16"/>
        <v>0</v>
      </c>
      <c r="BH98" s="204">
        <f t="shared" si="17"/>
        <v>0</v>
      </c>
      <c r="BI98" s="204">
        <f t="shared" si="18"/>
        <v>0</v>
      </c>
      <c r="BJ98" s="24" t="s">
        <v>79</v>
      </c>
      <c r="BK98" s="204">
        <f t="shared" si="19"/>
        <v>0</v>
      </c>
      <c r="BL98" s="24" t="s">
        <v>316</v>
      </c>
      <c r="BM98" s="24" t="s">
        <v>596</v>
      </c>
    </row>
    <row r="99" spans="2:65" s="1" customFormat="1" ht="16.5" customHeight="1">
      <c r="B99" s="41"/>
      <c r="C99" s="193" t="s">
        <v>302</v>
      </c>
      <c r="D99" s="193" t="s">
        <v>159</v>
      </c>
      <c r="E99" s="194" t="s">
        <v>2688</v>
      </c>
      <c r="F99" s="195" t="s">
        <v>2689</v>
      </c>
      <c r="G99" s="196" t="s">
        <v>969</v>
      </c>
      <c r="H99" s="197">
        <v>8</v>
      </c>
      <c r="I99" s="198"/>
      <c r="J99" s="199">
        <f t="shared" si="10"/>
        <v>0</v>
      </c>
      <c r="K99" s="195" t="s">
        <v>21</v>
      </c>
      <c r="L99" s="61"/>
      <c r="M99" s="200" t="s">
        <v>21</v>
      </c>
      <c r="N99" s="201" t="s">
        <v>43</v>
      </c>
      <c r="O99" s="42"/>
      <c r="P99" s="202">
        <f t="shared" si="11"/>
        <v>0</v>
      </c>
      <c r="Q99" s="202">
        <v>0</v>
      </c>
      <c r="R99" s="202">
        <f t="shared" si="12"/>
        <v>0</v>
      </c>
      <c r="S99" s="202">
        <v>0</v>
      </c>
      <c r="T99" s="203">
        <f t="shared" si="13"/>
        <v>0</v>
      </c>
      <c r="AR99" s="24" t="s">
        <v>316</v>
      </c>
      <c r="AT99" s="24" t="s">
        <v>159</v>
      </c>
      <c r="AU99" s="24" t="s">
        <v>173</v>
      </c>
      <c r="AY99" s="24" t="s">
        <v>156</v>
      </c>
      <c r="BE99" s="204">
        <f t="shared" si="14"/>
        <v>0</v>
      </c>
      <c r="BF99" s="204">
        <f t="shared" si="15"/>
        <v>0</v>
      </c>
      <c r="BG99" s="204">
        <f t="shared" si="16"/>
        <v>0</v>
      </c>
      <c r="BH99" s="204">
        <f t="shared" si="17"/>
        <v>0</v>
      </c>
      <c r="BI99" s="204">
        <f t="shared" si="18"/>
        <v>0</v>
      </c>
      <c r="BJ99" s="24" t="s">
        <v>79</v>
      </c>
      <c r="BK99" s="204">
        <f t="shared" si="19"/>
        <v>0</v>
      </c>
      <c r="BL99" s="24" t="s">
        <v>316</v>
      </c>
      <c r="BM99" s="24" t="s">
        <v>607</v>
      </c>
    </row>
    <row r="100" spans="2:65" s="1" customFormat="1" ht="38.25" customHeight="1">
      <c r="B100" s="41"/>
      <c r="C100" s="193" t="s">
        <v>10</v>
      </c>
      <c r="D100" s="193" t="s">
        <v>159</v>
      </c>
      <c r="E100" s="194" t="s">
        <v>2690</v>
      </c>
      <c r="F100" s="195" t="s">
        <v>2691</v>
      </c>
      <c r="G100" s="196" t="s">
        <v>1016</v>
      </c>
      <c r="H100" s="197">
        <v>2</v>
      </c>
      <c r="I100" s="198"/>
      <c r="J100" s="199">
        <f t="shared" si="10"/>
        <v>0</v>
      </c>
      <c r="K100" s="195" t="s">
        <v>21</v>
      </c>
      <c r="L100" s="61"/>
      <c r="M100" s="200" t="s">
        <v>21</v>
      </c>
      <c r="N100" s="201" t="s">
        <v>43</v>
      </c>
      <c r="O100" s="42"/>
      <c r="P100" s="202">
        <f t="shared" si="11"/>
        <v>0</v>
      </c>
      <c r="Q100" s="202">
        <v>0</v>
      </c>
      <c r="R100" s="202">
        <f t="shared" si="12"/>
        <v>0</v>
      </c>
      <c r="S100" s="202">
        <v>0</v>
      </c>
      <c r="T100" s="203">
        <f t="shared" si="13"/>
        <v>0</v>
      </c>
      <c r="AR100" s="24" t="s">
        <v>316</v>
      </c>
      <c r="AT100" s="24" t="s">
        <v>159</v>
      </c>
      <c r="AU100" s="24" t="s">
        <v>173</v>
      </c>
      <c r="AY100" s="24" t="s">
        <v>156</v>
      </c>
      <c r="BE100" s="204">
        <f t="shared" si="14"/>
        <v>0</v>
      </c>
      <c r="BF100" s="204">
        <f t="shared" si="15"/>
        <v>0</v>
      </c>
      <c r="BG100" s="204">
        <f t="shared" si="16"/>
        <v>0</v>
      </c>
      <c r="BH100" s="204">
        <f t="shared" si="17"/>
        <v>0</v>
      </c>
      <c r="BI100" s="204">
        <f t="shared" si="18"/>
        <v>0</v>
      </c>
      <c r="BJ100" s="24" t="s">
        <v>79</v>
      </c>
      <c r="BK100" s="204">
        <f t="shared" si="19"/>
        <v>0</v>
      </c>
      <c r="BL100" s="24" t="s">
        <v>316</v>
      </c>
      <c r="BM100" s="24" t="s">
        <v>624</v>
      </c>
    </row>
    <row r="101" spans="2:65" s="1" customFormat="1" ht="16.5" customHeight="1">
      <c r="B101" s="41"/>
      <c r="C101" s="193" t="s">
        <v>316</v>
      </c>
      <c r="D101" s="193" t="s">
        <v>159</v>
      </c>
      <c r="E101" s="194" t="s">
        <v>2692</v>
      </c>
      <c r="F101" s="195" t="s">
        <v>2693</v>
      </c>
      <c r="G101" s="196" t="s">
        <v>1016</v>
      </c>
      <c r="H101" s="197">
        <v>2</v>
      </c>
      <c r="I101" s="198"/>
      <c r="J101" s="199">
        <f t="shared" si="10"/>
        <v>0</v>
      </c>
      <c r="K101" s="195" t="s">
        <v>21</v>
      </c>
      <c r="L101" s="61"/>
      <c r="M101" s="200" t="s">
        <v>21</v>
      </c>
      <c r="N101" s="201" t="s">
        <v>43</v>
      </c>
      <c r="O101" s="42"/>
      <c r="P101" s="202">
        <f t="shared" si="11"/>
        <v>0</v>
      </c>
      <c r="Q101" s="202">
        <v>0</v>
      </c>
      <c r="R101" s="202">
        <f t="shared" si="12"/>
        <v>0</v>
      </c>
      <c r="S101" s="202">
        <v>0</v>
      </c>
      <c r="T101" s="203">
        <f t="shared" si="13"/>
        <v>0</v>
      </c>
      <c r="AR101" s="24" t="s">
        <v>316</v>
      </c>
      <c r="AT101" s="24" t="s">
        <v>159</v>
      </c>
      <c r="AU101" s="24" t="s">
        <v>173</v>
      </c>
      <c r="AY101" s="24" t="s">
        <v>156</v>
      </c>
      <c r="BE101" s="204">
        <f t="shared" si="14"/>
        <v>0</v>
      </c>
      <c r="BF101" s="204">
        <f t="shared" si="15"/>
        <v>0</v>
      </c>
      <c r="BG101" s="204">
        <f t="shared" si="16"/>
        <v>0</v>
      </c>
      <c r="BH101" s="204">
        <f t="shared" si="17"/>
        <v>0</v>
      </c>
      <c r="BI101" s="204">
        <f t="shared" si="18"/>
        <v>0</v>
      </c>
      <c r="BJ101" s="24" t="s">
        <v>79</v>
      </c>
      <c r="BK101" s="204">
        <f t="shared" si="19"/>
        <v>0</v>
      </c>
      <c r="BL101" s="24" t="s">
        <v>316</v>
      </c>
      <c r="BM101" s="24" t="s">
        <v>634</v>
      </c>
    </row>
    <row r="102" spans="2:65" s="1" customFormat="1" ht="16.5" customHeight="1">
      <c r="B102" s="41"/>
      <c r="C102" s="193" t="s">
        <v>321</v>
      </c>
      <c r="D102" s="193" t="s">
        <v>159</v>
      </c>
      <c r="E102" s="194" t="s">
        <v>2694</v>
      </c>
      <c r="F102" s="195" t="s">
        <v>2695</v>
      </c>
      <c r="G102" s="196" t="s">
        <v>1016</v>
      </c>
      <c r="H102" s="197">
        <v>2</v>
      </c>
      <c r="I102" s="198"/>
      <c r="J102" s="199">
        <f t="shared" si="10"/>
        <v>0</v>
      </c>
      <c r="K102" s="195" t="s">
        <v>21</v>
      </c>
      <c r="L102" s="61"/>
      <c r="M102" s="200" t="s">
        <v>21</v>
      </c>
      <c r="N102" s="201" t="s">
        <v>43</v>
      </c>
      <c r="O102" s="42"/>
      <c r="P102" s="202">
        <f t="shared" si="11"/>
        <v>0</v>
      </c>
      <c r="Q102" s="202">
        <v>0</v>
      </c>
      <c r="R102" s="202">
        <f t="shared" si="12"/>
        <v>0</v>
      </c>
      <c r="S102" s="202">
        <v>0</v>
      </c>
      <c r="T102" s="203">
        <f t="shared" si="13"/>
        <v>0</v>
      </c>
      <c r="AR102" s="24" t="s">
        <v>316</v>
      </c>
      <c r="AT102" s="24" t="s">
        <v>159</v>
      </c>
      <c r="AU102" s="24" t="s">
        <v>173</v>
      </c>
      <c r="AY102" s="24" t="s">
        <v>156</v>
      </c>
      <c r="BE102" s="204">
        <f t="shared" si="14"/>
        <v>0</v>
      </c>
      <c r="BF102" s="204">
        <f t="shared" si="15"/>
        <v>0</v>
      </c>
      <c r="BG102" s="204">
        <f t="shared" si="16"/>
        <v>0</v>
      </c>
      <c r="BH102" s="204">
        <f t="shared" si="17"/>
        <v>0</v>
      </c>
      <c r="BI102" s="204">
        <f t="shared" si="18"/>
        <v>0</v>
      </c>
      <c r="BJ102" s="24" t="s">
        <v>79</v>
      </c>
      <c r="BK102" s="204">
        <f t="shared" si="19"/>
        <v>0</v>
      </c>
      <c r="BL102" s="24" t="s">
        <v>316</v>
      </c>
      <c r="BM102" s="24" t="s">
        <v>653</v>
      </c>
    </row>
    <row r="103" spans="2:65" s="1" customFormat="1" ht="25.5" customHeight="1">
      <c r="B103" s="41"/>
      <c r="C103" s="193" t="s">
        <v>326</v>
      </c>
      <c r="D103" s="193" t="s">
        <v>159</v>
      </c>
      <c r="E103" s="194" t="s">
        <v>2696</v>
      </c>
      <c r="F103" s="195" t="s">
        <v>2697</v>
      </c>
      <c r="G103" s="196" t="s">
        <v>1016</v>
      </c>
      <c r="H103" s="197">
        <v>5</v>
      </c>
      <c r="I103" s="198"/>
      <c r="J103" s="199">
        <f t="shared" si="10"/>
        <v>0</v>
      </c>
      <c r="K103" s="195" t="s">
        <v>21</v>
      </c>
      <c r="L103" s="61"/>
      <c r="M103" s="200" t="s">
        <v>21</v>
      </c>
      <c r="N103" s="201" t="s">
        <v>43</v>
      </c>
      <c r="O103" s="42"/>
      <c r="P103" s="202">
        <f t="shared" si="11"/>
        <v>0</v>
      </c>
      <c r="Q103" s="202">
        <v>0</v>
      </c>
      <c r="R103" s="202">
        <f t="shared" si="12"/>
        <v>0</v>
      </c>
      <c r="S103" s="202">
        <v>0</v>
      </c>
      <c r="T103" s="203">
        <f t="shared" si="13"/>
        <v>0</v>
      </c>
      <c r="AR103" s="24" t="s">
        <v>316</v>
      </c>
      <c r="AT103" s="24" t="s">
        <v>159</v>
      </c>
      <c r="AU103" s="24" t="s">
        <v>173</v>
      </c>
      <c r="AY103" s="24" t="s">
        <v>156</v>
      </c>
      <c r="BE103" s="204">
        <f t="shared" si="14"/>
        <v>0</v>
      </c>
      <c r="BF103" s="204">
        <f t="shared" si="15"/>
        <v>0</v>
      </c>
      <c r="BG103" s="204">
        <f t="shared" si="16"/>
        <v>0</v>
      </c>
      <c r="BH103" s="204">
        <f t="shared" si="17"/>
        <v>0</v>
      </c>
      <c r="BI103" s="204">
        <f t="shared" si="18"/>
        <v>0</v>
      </c>
      <c r="BJ103" s="24" t="s">
        <v>79</v>
      </c>
      <c r="BK103" s="204">
        <f t="shared" si="19"/>
        <v>0</v>
      </c>
      <c r="BL103" s="24" t="s">
        <v>316</v>
      </c>
      <c r="BM103" s="24" t="s">
        <v>663</v>
      </c>
    </row>
    <row r="104" spans="2:65" s="1" customFormat="1" ht="25.5" customHeight="1">
      <c r="B104" s="41"/>
      <c r="C104" s="193" t="s">
        <v>333</v>
      </c>
      <c r="D104" s="193" t="s">
        <v>159</v>
      </c>
      <c r="E104" s="194" t="s">
        <v>2698</v>
      </c>
      <c r="F104" s="195" t="s">
        <v>2699</v>
      </c>
      <c r="G104" s="196" t="s">
        <v>1016</v>
      </c>
      <c r="H104" s="197">
        <v>3</v>
      </c>
      <c r="I104" s="198"/>
      <c r="J104" s="199">
        <f t="shared" si="10"/>
        <v>0</v>
      </c>
      <c r="K104" s="195" t="s">
        <v>21</v>
      </c>
      <c r="L104" s="61"/>
      <c r="M104" s="200" t="s">
        <v>21</v>
      </c>
      <c r="N104" s="201" t="s">
        <v>43</v>
      </c>
      <c r="O104" s="42"/>
      <c r="P104" s="202">
        <f t="shared" si="11"/>
        <v>0</v>
      </c>
      <c r="Q104" s="202">
        <v>0</v>
      </c>
      <c r="R104" s="202">
        <f t="shared" si="12"/>
        <v>0</v>
      </c>
      <c r="S104" s="202">
        <v>0</v>
      </c>
      <c r="T104" s="203">
        <f t="shared" si="13"/>
        <v>0</v>
      </c>
      <c r="AR104" s="24" t="s">
        <v>316</v>
      </c>
      <c r="AT104" s="24" t="s">
        <v>159</v>
      </c>
      <c r="AU104" s="24" t="s">
        <v>173</v>
      </c>
      <c r="AY104" s="24" t="s">
        <v>156</v>
      </c>
      <c r="BE104" s="204">
        <f t="shared" si="14"/>
        <v>0</v>
      </c>
      <c r="BF104" s="204">
        <f t="shared" si="15"/>
        <v>0</v>
      </c>
      <c r="BG104" s="204">
        <f t="shared" si="16"/>
        <v>0</v>
      </c>
      <c r="BH104" s="204">
        <f t="shared" si="17"/>
        <v>0</v>
      </c>
      <c r="BI104" s="204">
        <f t="shared" si="18"/>
        <v>0</v>
      </c>
      <c r="BJ104" s="24" t="s">
        <v>79</v>
      </c>
      <c r="BK104" s="204">
        <f t="shared" si="19"/>
        <v>0</v>
      </c>
      <c r="BL104" s="24" t="s">
        <v>316</v>
      </c>
      <c r="BM104" s="24" t="s">
        <v>673</v>
      </c>
    </row>
    <row r="105" spans="2:65" s="1" customFormat="1" ht="25.5" customHeight="1">
      <c r="B105" s="41"/>
      <c r="C105" s="193" t="s">
        <v>339</v>
      </c>
      <c r="D105" s="193" t="s">
        <v>159</v>
      </c>
      <c r="E105" s="194" t="s">
        <v>2700</v>
      </c>
      <c r="F105" s="195" t="s">
        <v>2701</v>
      </c>
      <c r="G105" s="196" t="s">
        <v>1016</v>
      </c>
      <c r="H105" s="197">
        <v>7</v>
      </c>
      <c r="I105" s="198"/>
      <c r="J105" s="199">
        <f t="shared" si="10"/>
        <v>0</v>
      </c>
      <c r="K105" s="195" t="s">
        <v>21</v>
      </c>
      <c r="L105" s="61"/>
      <c r="M105" s="200" t="s">
        <v>21</v>
      </c>
      <c r="N105" s="201" t="s">
        <v>43</v>
      </c>
      <c r="O105" s="42"/>
      <c r="P105" s="202">
        <f t="shared" si="11"/>
        <v>0</v>
      </c>
      <c r="Q105" s="202">
        <v>0</v>
      </c>
      <c r="R105" s="202">
        <f t="shared" si="12"/>
        <v>0</v>
      </c>
      <c r="S105" s="202">
        <v>0</v>
      </c>
      <c r="T105" s="203">
        <f t="shared" si="13"/>
        <v>0</v>
      </c>
      <c r="AR105" s="24" t="s">
        <v>316</v>
      </c>
      <c r="AT105" s="24" t="s">
        <v>159</v>
      </c>
      <c r="AU105" s="24" t="s">
        <v>173</v>
      </c>
      <c r="AY105" s="24" t="s">
        <v>156</v>
      </c>
      <c r="BE105" s="204">
        <f t="shared" si="14"/>
        <v>0</v>
      </c>
      <c r="BF105" s="204">
        <f t="shared" si="15"/>
        <v>0</v>
      </c>
      <c r="BG105" s="204">
        <f t="shared" si="16"/>
        <v>0</v>
      </c>
      <c r="BH105" s="204">
        <f t="shared" si="17"/>
        <v>0</v>
      </c>
      <c r="BI105" s="204">
        <f t="shared" si="18"/>
        <v>0</v>
      </c>
      <c r="BJ105" s="24" t="s">
        <v>79</v>
      </c>
      <c r="BK105" s="204">
        <f t="shared" si="19"/>
        <v>0</v>
      </c>
      <c r="BL105" s="24" t="s">
        <v>316</v>
      </c>
      <c r="BM105" s="24" t="s">
        <v>683</v>
      </c>
    </row>
    <row r="106" spans="2:65" s="1" customFormat="1" ht="25.5" customHeight="1">
      <c r="B106" s="41"/>
      <c r="C106" s="193" t="s">
        <v>9</v>
      </c>
      <c r="D106" s="193" t="s">
        <v>159</v>
      </c>
      <c r="E106" s="194" t="s">
        <v>2702</v>
      </c>
      <c r="F106" s="195" t="s">
        <v>2703</v>
      </c>
      <c r="G106" s="196" t="s">
        <v>1016</v>
      </c>
      <c r="H106" s="197">
        <v>2</v>
      </c>
      <c r="I106" s="198"/>
      <c r="J106" s="199">
        <f t="shared" si="10"/>
        <v>0</v>
      </c>
      <c r="K106" s="195" t="s">
        <v>21</v>
      </c>
      <c r="L106" s="61"/>
      <c r="M106" s="200" t="s">
        <v>21</v>
      </c>
      <c r="N106" s="201" t="s">
        <v>43</v>
      </c>
      <c r="O106" s="42"/>
      <c r="P106" s="202">
        <f t="shared" si="11"/>
        <v>0</v>
      </c>
      <c r="Q106" s="202">
        <v>0</v>
      </c>
      <c r="R106" s="202">
        <f t="shared" si="12"/>
        <v>0</v>
      </c>
      <c r="S106" s="202">
        <v>0</v>
      </c>
      <c r="T106" s="203">
        <f t="shared" si="13"/>
        <v>0</v>
      </c>
      <c r="AR106" s="24" t="s">
        <v>316</v>
      </c>
      <c r="AT106" s="24" t="s">
        <v>159</v>
      </c>
      <c r="AU106" s="24" t="s">
        <v>173</v>
      </c>
      <c r="AY106" s="24" t="s">
        <v>156</v>
      </c>
      <c r="BE106" s="204">
        <f t="shared" si="14"/>
        <v>0</v>
      </c>
      <c r="BF106" s="204">
        <f t="shared" si="15"/>
        <v>0</v>
      </c>
      <c r="BG106" s="204">
        <f t="shared" si="16"/>
        <v>0</v>
      </c>
      <c r="BH106" s="204">
        <f t="shared" si="17"/>
        <v>0</v>
      </c>
      <c r="BI106" s="204">
        <f t="shared" si="18"/>
        <v>0</v>
      </c>
      <c r="BJ106" s="24" t="s">
        <v>79</v>
      </c>
      <c r="BK106" s="204">
        <f t="shared" si="19"/>
        <v>0</v>
      </c>
      <c r="BL106" s="24" t="s">
        <v>316</v>
      </c>
      <c r="BM106" s="24" t="s">
        <v>691</v>
      </c>
    </row>
    <row r="107" spans="2:65" s="1" customFormat="1" ht="25.5" customHeight="1">
      <c r="B107" s="41"/>
      <c r="C107" s="193" t="s">
        <v>347</v>
      </c>
      <c r="D107" s="193" t="s">
        <v>159</v>
      </c>
      <c r="E107" s="194" t="s">
        <v>2704</v>
      </c>
      <c r="F107" s="195" t="s">
        <v>2705</v>
      </c>
      <c r="G107" s="196" t="s">
        <v>1016</v>
      </c>
      <c r="H107" s="197">
        <v>2</v>
      </c>
      <c r="I107" s="198"/>
      <c r="J107" s="199">
        <f t="shared" si="10"/>
        <v>0</v>
      </c>
      <c r="K107" s="195" t="s">
        <v>21</v>
      </c>
      <c r="L107" s="61"/>
      <c r="M107" s="200" t="s">
        <v>21</v>
      </c>
      <c r="N107" s="201" t="s">
        <v>43</v>
      </c>
      <c r="O107" s="42"/>
      <c r="P107" s="202">
        <f t="shared" si="11"/>
        <v>0</v>
      </c>
      <c r="Q107" s="202">
        <v>0</v>
      </c>
      <c r="R107" s="202">
        <f t="shared" si="12"/>
        <v>0</v>
      </c>
      <c r="S107" s="202">
        <v>0</v>
      </c>
      <c r="T107" s="203">
        <f t="shared" si="13"/>
        <v>0</v>
      </c>
      <c r="AR107" s="24" t="s">
        <v>316</v>
      </c>
      <c r="AT107" s="24" t="s">
        <v>159</v>
      </c>
      <c r="AU107" s="24" t="s">
        <v>173</v>
      </c>
      <c r="AY107" s="24" t="s">
        <v>156</v>
      </c>
      <c r="BE107" s="204">
        <f t="shared" si="14"/>
        <v>0</v>
      </c>
      <c r="BF107" s="204">
        <f t="shared" si="15"/>
        <v>0</v>
      </c>
      <c r="BG107" s="204">
        <f t="shared" si="16"/>
        <v>0</v>
      </c>
      <c r="BH107" s="204">
        <f t="shared" si="17"/>
        <v>0</v>
      </c>
      <c r="BI107" s="204">
        <f t="shared" si="18"/>
        <v>0</v>
      </c>
      <c r="BJ107" s="24" t="s">
        <v>79</v>
      </c>
      <c r="BK107" s="204">
        <f t="shared" si="19"/>
        <v>0</v>
      </c>
      <c r="BL107" s="24" t="s">
        <v>316</v>
      </c>
      <c r="BM107" s="24" t="s">
        <v>699</v>
      </c>
    </row>
    <row r="108" spans="2:65" s="1" customFormat="1" ht="16.5" customHeight="1">
      <c r="B108" s="41"/>
      <c r="C108" s="193" t="s">
        <v>352</v>
      </c>
      <c r="D108" s="193" t="s">
        <v>159</v>
      </c>
      <c r="E108" s="194" t="s">
        <v>2706</v>
      </c>
      <c r="F108" s="195" t="s">
        <v>2707</v>
      </c>
      <c r="G108" s="196" t="s">
        <v>1016</v>
      </c>
      <c r="H108" s="197">
        <v>10</v>
      </c>
      <c r="I108" s="198"/>
      <c r="J108" s="199">
        <f t="shared" si="10"/>
        <v>0</v>
      </c>
      <c r="K108" s="195" t="s">
        <v>21</v>
      </c>
      <c r="L108" s="61"/>
      <c r="M108" s="200" t="s">
        <v>21</v>
      </c>
      <c r="N108" s="201" t="s">
        <v>43</v>
      </c>
      <c r="O108" s="42"/>
      <c r="P108" s="202">
        <f t="shared" si="11"/>
        <v>0</v>
      </c>
      <c r="Q108" s="202">
        <v>0</v>
      </c>
      <c r="R108" s="202">
        <f t="shared" si="12"/>
        <v>0</v>
      </c>
      <c r="S108" s="202">
        <v>0</v>
      </c>
      <c r="T108" s="203">
        <f t="shared" si="13"/>
        <v>0</v>
      </c>
      <c r="AR108" s="24" t="s">
        <v>316</v>
      </c>
      <c r="AT108" s="24" t="s">
        <v>159</v>
      </c>
      <c r="AU108" s="24" t="s">
        <v>173</v>
      </c>
      <c r="AY108" s="24" t="s">
        <v>156</v>
      </c>
      <c r="BE108" s="204">
        <f t="shared" si="14"/>
        <v>0</v>
      </c>
      <c r="BF108" s="204">
        <f t="shared" si="15"/>
        <v>0</v>
      </c>
      <c r="BG108" s="204">
        <f t="shared" si="16"/>
        <v>0</v>
      </c>
      <c r="BH108" s="204">
        <f t="shared" si="17"/>
        <v>0</v>
      </c>
      <c r="BI108" s="204">
        <f t="shared" si="18"/>
        <v>0</v>
      </c>
      <c r="BJ108" s="24" t="s">
        <v>79</v>
      </c>
      <c r="BK108" s="204">
        <f t="shared" si="19"/>
        <v>0</v>
      </c>
      <c r="BL108" s="24" t="s">
        <v>316</v>
      </c>
      <c r="BM108" s="24" t="s">
        <v>707</v>
      </c>
    </row>
    <row r="109" spans="2:65" s="1" customFormat="1" ht="25.5" customHeight="1">
      <c r="B109" s="41"/>
      <c r="C109" s="193" t="s">
        <v>356</v>
      </c>
      <c r="D109" s="193" t="s">
        <v>159</v>
      </c>
      <c r="E109" s="194" t="s">
        <v>2708</v>
      </c>
      <c r="F109" s="195" t="s">
        <v>2709</v>
      </c>
      <c r="G109" s="196" t="s">
        <v>1016</v>
      </c>
      <c r="H109" s="197">
        <v>10</v>
      </c>
      <c r="I109" s="198"/>
      <c r="J109" s="199">
        <f t="shared" si="10"/>
        <v>0</v>
      </c>
      <c r="K109" s="195" t="s">
        <v>21</v>
      </c>
      <c r="L109" s="61"/>
      <c r="M109" s="200" t="s">
        <v>21</v>
      </c>
      <c r="N109" s="201" t="s">
        <v>43</v>
      </c>
      <c r="O109" s="42"/>
      <c r="P109" s="202">
        <f t="shared" si="11"/>
        <v>0</v>
      </c>
      <c r="Q109" s="202">
        <v>0</v>
      </c>
      <c r="R109" s="202">
        <f t="shared" si="12"/>
        <v>0</v>
      </c>
      <c r="S109" s="202">
        <v>0</v>
      </c>
      <c r="T109" s="203">
        <f t="shared" si="13"/>
        <v>0</v>
      </c>
      <c r="AR109" s="24" t="s">
        <v>316</v>
      </c>
      <c r="AT109" s="24" t="s">
        <v>159</v>
      </c>
      <c r="AU109" s="24" t="s">
        <v>173</v>
      </c>
      <c r="AY109" s="24" t="s">
        <v>156</v>
      </c>
      <c r="BE109" s="204">
        <f t="shared" si="14"/>
        <v>0</v>
      </c>
      <c r="BF109" s="204">
        <f t="shared" si="15"/>
        <v>0</v>
      </c>
      <c r="BG109" s="204">
        <f t="shared" si="16"/>
        <v>0</v>
      </c>
      <c r="BH109" s="204">
        <f t="shared" si="17"/>
        <v>0</v>
      </c>
      <c r="BI109" s="204">
        <f t="shared" si="18"/>
        <v>0</v>
      </c>
      <c r="BJ109" s="24" t="s">
        <v>79</v>
      </c>
      <c r="BK109" s="204">
        <f t="shared" si="19"/>
        <v>0</v>
      </c>
      <c r="BL109" s="24" t="s">
        <v>316</v>
      </c>
      <c r="BM109" s="24" t="s">
        <v>726</v>
      </c>
    </row>
    <row r="110" spans="2:65" s="1" customFormat="1" ht="25.5" customHeight="1">
      <c r="B110" s="41"/>
      <c r="C110" s="193" t="s">
        <v>364</v>
      </c>
      <c r="D110" s="193" t="s">
        <v>159</v>
      </c>
      <c r="E110" s="194" t="s">
        <v>2710</v>
      </c>
      <c r="F110" s="195" t="s">
        <v>2711</v>
      </c>
      <c r="G110" s="196" t="s">
        <v>1016</v>
      </c>
      <c r="H110" s="197">
        <v>3</v>
      </c>
      <c r="I110" s="198"/>
      <c r="J110" s="199">
        <f t="shared" si="10"/>
        <v>0</v>
      </c>
      <c r="K110" s="195" t="s">
        <v>21</v>
      </c>
      <c r="L110" s="61"/>
      <c r="M110" s="200" t="s">
        <v>21</v>
      </c>
      <c r="N110" s="201" t="s">
        <v>43</v>
      </c>
      <c r="O110" s="42"/>
      <c r="P110" s="202">
        <f t="shared" si="11"/>
        <v>0</v>
      </c>
      <c r="Q110" s="202">
        <v>0</v>
      </c>
      <c r="R110" s="202">
        <f t="shared" si="12"/>
        <v>0</v>
      </c>
      <c r="S110" s="202">
        <v>0</v>
      </c>
      <c r="T110" s="203">
        <f t="shared" si="13"/>
        <v>0</v>
      </c>
      <c r="AR110" s="24" t="s">
        <v>316</v>
      </c>
      <c r="AT110" s="24" t="s">
        <v>159</v>
      </c>
      <c r="AU110" s="24" t="s">
        <v>173</v>
      </c>
      <c r="AY110" s="24" t="s">
        <v>156</v>
      </c>
      <c r="BE110" s="204">
        <f t="shared" si="14"/>
        <v>0</v>
      </c>
      <c r="BF110" s="204">
        <f t="shared" si="15"/>
        <v>0</v>
      </c>
      <c r="BG110" s="204">
        <f t="shared" si="16"/>
        <v>0</v>
      </c>
      <c r="BH110" s="204">
        <f t="shared" si="17"/>
        <v>0</v>
      </c>
      <c r="BI110" s="204">
        <f t="shared" si="18"/>
        <v>0</v>
      </c>
      <c r="BJ110" s="24" t="s">
        <v>79</v>
      </c>
      <c r="BK110" s="204">
        <f t="shared" si="19"/>
        <v>0</v>
      </c>
      <c r="BL110" s="24" t="s">
        <v>316</v>
      </c>
      <c r="BM110" s="24" t="s">
        <v>734</v>
      </c>
    </row>
    <row r="111" spans="2:65" s="1" customFormat="1" ht="16.5" customHeight="1">
      <c r="B111" s="41"/>
      <c r="C111" s="193" t="s">
        <v>369</v>
      </c>
      <c r="D111" s="193" t="s">
        <v>159</v>
      </c>
      <c r="E111" s="194" t="s">
        <v>2712</v>
      </c>
      <c r="F111" s="195" t="s">
        <v>2713</v>
      </c>
      <c r="G111" s="196" t="s">
        <v>1016</v>
      </c>
      <c r="H111" s="197">
        <v>2</v>
      </c>
      <c r="I111" s="198"/>
      <c r="J111" s="199">
        <f t="shared" si="10"/>
        <v>0</v>
      </c>
      <c r="K111" s="195" t="s">
        <v>21</v>
      </c>
      <c r="L111" s="61"/>
      <c r="M111" s="200" t="s">
        <v>21</v>
      </c>
      <c r="N111" s="201" t="s">
        <v>43</v>
      </c>
      <c r="O111" s="42"/>
      <c r="P111" s="202">
        <f t="shared" si="11"/>
        <v>0</v>
      </c>
      <c r="Q111" s="202">
        <v>0</v>
      </c>
      <c r="R111" s="202">
        <f t="shared" si="12"/>
        <v>0</v>
      </c>
      <c r="S111" s="202">
        <v>0</v>
      </c>
      <c r="T111" s="203">
        <f t="shared" si="13"/>
        <v>0</v>
      </c>
      <c r="AR111" s="24" t="s">
        <v>316</v>
      </c>
      <c r="AT111" s="24" t="s">
        <v>159</v>
      </c>
      <c r="AU111" s="24" t="s">
        <v>173</v>
      </c>
      <c r="AY111" s="24" t="s">
        <v>156</v>
      </c>
      <c r="BE111" s="204">
        <f t="shared" si="14"/>
        <v>0</v>
      </c>
      <c r="BF111" s="204">
        <f t="shared" si="15"/>
        <v>0</v>
      </c>
      <c r="BG111" s="204">
        <f t="shared" si="16"/>
        <v>0</v>
      </c>
      <c r="BH111" s="204">
        <f t="shared" si="17"/>
        <v>0</v>
      </c>
      <c r="BI111" s="204">
        <f t="shared" si="18"/>
        <v>0</v>
      </c>
      <c r="BJ111" s="24" t="s">
        <v>79</v>
      </c>
      <c r="BK111" s="204">
        <f t="shared" si="19"/>
        <v>0</v>
      </c>
      <c r="BL111" s="24" t="s">
        <v>316</v>
      </c>
      <c r="BM111" s="24" t="s">
        <v>401</v>
      </c>
    </row>
    <row r="112" spans="2:65" s="1" customFormat="1" ht="16.5" customHeight="1">
      <c r="B112" s="41"/>
      <c r="C112" s="193" t="s">
        <v>374</v>
      </c>
      <c r="D112" s="193" t="s">
        <v>159</v>
      </c>
      <c r="E112" s="194" t="s">
        <v>1747</v>
      </c>
      <c r="F112" s="195" t="s">
        <v>1748</v>
      </c>
      <c r="G112" s="196" t="s">
        <v>260</v>
      </c>
      <c r="H112" s="197">
        <v>120</v>
      </c>
      <c r="I112" s="198"/>
      <c r="J112" s="199">
        <f t="shared" si="10"/>
        <v>0</v>
      </c>
      <c r="K112" s="195" t="s">
        <v>21</v>
      </c>
      <c r="L112" s="61"/>
      <c r="M112" s="200" t="s">
        <v>21</v>
      </c>
      <c r="N112" s="201" t="s">
        <v>43</v>
      </c>
      <c r="O112" s="42"/>
      <c r="P112" s="202">
        <f t="shared" si="11"/>
        <v>0</v>
      </c>
      <c r="Q112" s="202">
        <v>0</v>
      </c>
      <c r="R112" s="202">
        <f t="shared" si="12"/>
        <v>0</v>
      </c>
      <c r="S112" s="202">
        <v>0</v>
      </c>
      <c r="T112" s="203">
        <f t="shared" si="13"/>
        <v>0</v>
      </c>
      <c r="AR112" s="24" t="s">
        <v>316</v>
      </c>
      <c r="AT112" s="24" t="s">
        <v>159</v>
      </c>
      <c r="AU112" s="24" t="s">
        <v>173</v>
      </c>
      <c r="AY112" s="24" t="s">
        <v>156</v>
      </c>
      <c r="BE112" s="204">
        <f t="shared" si="14"/>
        <v>0</v>
      </c>
      <c r="BF112" s="204">
        <f t="shared" si="15"/>
        <v>0</v>
      </c>
      <c r="BG112" s="204">
        <f t="shared" si="16"/>
        <v>0</v>
      </c>
      <c r="BH112" s="204">
        <f t="shared" si="17"/>
        <v>0</v>
      </c>
      <c r="BI112" s="204">
        <f t="shared" si="18"/>
        <v>0</v>
      </c>
      <c r="BJ112" s="24" t="s">
        <v>79</v>
      </c>
      <c r="BK112" s="204">
        <f t="shared" si="19"/>
        <v>0</v>
      </c>
      <c r="BL112" s="24" t="s">
        <v>316</v>
      </c>
      <c r="BM112" s="24" t="s">
        <v>432</v>
      </c>
    </row>
    <row r="113" spans="2:65" s="1" customFormat="1" ht="16.5" customHeight="1">
      <c r="B113" s="41"/>
      <c r="C113" s="193" t="s">
        <v>379</v>
      </c>
      <c r="D113" s="193" t="s">
        <v>159</v>
      </c>
      <c r="E113" s="194" t="s">
        <v>2714</v>
      </c>
      <c r="F113" s="195" t="s">
        <v>2715</v>
      </c>
      <c r="G113" s="196" t="s">
        <v>260</v>
      </c>
      <c r="H113" s="197">
        <v>80</v>
      </c>
      <c r="I113" s="198"/>
      <c r="J113" s="199">
        <f t="shared" si="10"/>
        <v>0</v>
      </c>
      <c r="K113" s="195" t="s">
        <v>21</v>
      </c>
      <c r="L113" s="61"/>
      <c r="M113" s="200" t="s">
        <v>21</v>
      </c>
      <c r="N113" s="201" t="s">
        <v>43</v>
      </c>
      <c r="O113" s="42"/>
      <c r="P113" s="202">
        <f t="shared" si="11"/>
        <v>0</v>
      </c>
      <c r="Q113" s="202">
        <v>0</v>
      </c>
      <c r="R113" s="202">
        <f t="shared" si="12"/>
        <v>0</v>
      </c>
      <c r="S113" s="202">
        <v>0</v>
      </c>
      <c r="T113" s="203">
        <f t="shared" si="13"/>
        <v>0</v>
      </c>
      <c r="AR113" s="24" t="s">
        <v>316</v>
      </c>
      <c r="AT113" s="24" t="s">
        <v>159</v>
      </c>
      <c r="AU113" s="24" t="s">
        <v>173</v>
      </c>
      <c r="AY113" s="24" t="s">
        <v>156</v>
      </c>
      <c r="BE113" s="204">
        <f t="shared" si="14"/>
        <v>0</v>
      </c>
      <c r="BF113" s="204">
        <f t="shared" si="15"/>
        <v>0</v>
      </c>
      <c r="BG113" s="204">
        <f t="shared" si="16"/>
        <v>0</v>
      </c>
      <c r="BH113" s="204">
        <f t="shared" si="17"/>
        <v>0</v>
      </c>
      <c r="BI113" s="204">
        <f t="shared" si="18"/>
        <v>0</v>
      </c>
      <c r="BJ113" s="24" t="s">
        <v>79</v>
      </c>
      <c r="BK113" s="204">
        <f t="shared" si="19"/>
        <v>0</v>
      </c>
      <c r="BL113" s="24" t="s">
        <v>316</v>
      </c>
      <c r="BM113" s="24" t="s">
        <v>760</v>
      </c>
    </row>
    <row r="114" spans="2:65" s="1" customFormat="1" ht="16.5" customHeight="1">
      <c r="B114" s="41"/>
      <c r="C114" s="193" t="s">
        <v>384</v>
      </c>
      <c r="D114" s="193" t="s">
        <v>159</v>
      </c>
      <c r="E114" s="194" t="s">
        <v>2716</v>
      </c>
      <c r="F114" s="195" t="s">
        <v>2717</v>
      </c>
      <c r="G114" s="196" t="s">
        <v>260</v>
      </c>
      <c r="H114" s="197">
        <v>30</v>
      </c>
      <c r="I114" s="198"/>
      <c r="J114" s="199">
        <f t="shared" si="10"/>
        <v>0</v>
      </c>
      <c r="K114" s="195" t="s">
        <v>21</v>
      </c>
      <c r="L114" s="61"/>
      <c r="M114" s="200" t="s">
        <v>21</v>
      </c>
      <c r="N114" s="201" t="s">
        <v>43</v>
      </c>
      <c r="O114" s="42"/>
      <c r="P114" s="202">
        <f t="shared" si="11"/>
        <v>0</v>
      </c>
      <c r="Q114" s="202">
        <v>0</v>
      </c>
      <c r="R114" s="202">
        <f t="shared" si="12"/>
        <v>0</v>
      </c>
      <c r="S114" s="202">
        <v>0</v>
      </c>
      <c r="T114" s="203">
        <f t="shared" si="13"/>
        <v>0</v>
      </c>
      <c r="AR114" s="24" t="s">
        <v>316</v>
      </c>
      <c r="AT114" s="24" t="s">
        <v>159</v>
      </c>
      <c r="AU114" s="24" t="s">
        <v>173</v>
      </c>
      <c r="AY114" s="24" t="s">
        <v>156</v>
      </c>
      <c r="BE114" s="204">
        <f t="shared" si="14"/>
        <v>0</v>
      </c>
      <c r="BF114" s="204">
        <f t="shared" si="15"/>
        <v>0</v>
      </c>
      <c r="BG114" s="204">
        <f t="shared" si="16"/>
        <v>0</v>
      </c>
      <c r="BH114" s="204">
        <f t="shared" si="17"/>
        <v>0</v>
      </c>
      <c r="BI114" s="204">
        <f t="shared" si="18"/>
        <v>0</v>
      </c>
      <c r="BJ114" s="24" t="s">
        <v>79</v>
      </c>
      <c r="BK114" s="204">
        <f t="shared" si="19"/>
        <v>0</v>
      </c>
      <c r="BL114" s="24" t="s">
        <v>316</v>
      </c>
      <c r="BM114" s="24" t="s">
        <v>769</v>
      </c>
    </row>
    <row r="115" spans="2:65" s="1" customFormat="1" ht="16.5" customHeight="1">
      <c r="B115" s="41"/>
      <c r="C115" s="193" t="s">
        <v>388</v>
      </c>
      <c r="D115" s="193" t="s">
        <v>159</v>
      </c>
      <c r="E115" s="194" t="s">
        <v>2718</v>
      </c>
      <c r="F115" s="195" t="s">
        <v>2719</v>
      </c>
      <c r="G115" s="196" t="s">
        <v>260</v>
      </c>
      <c r="H115" s="197">
        <v>30</v>
      </c>
      <c r="I115" s="198"/>
      <c r="J115" s="199">
        <f t="shared" si="10"/>
        <v>0</v>
      </c>
      <c r="K115" s="195" t="s">
        <v>21</v>
      </c>
      <c r="L115" s="61"/>
      <c r="M115" s="200" t="s">
        <v>21</v>
      </c>
      <c r="N115" s="201" t="s">
        <v>43</v>
      </c>
      <c r="O115" s="42"/>
      <c r="P115" s="202">
        <f t="shared" si="11"/>
        <v>0</v>
      </c>
      <c r="Q115" s="202">
        <v>0</v>
      </c>
      <c r="R115" s="202">
        <f t="shared" si="12"/>
        <v>0</v>
      </c>
      <c r="S115" s="202">
        <v>0</v>
      </c>
      <c r="T115" s="203">
        <f t="shared" si="13"/>
        <v>0</v>
      </c>
      <c r="AR115" s="24" t="s">
        <v>316</v>
      </c>
      <c r="AT115" s="24" t="s">
        <v>159</v>
      </c>
      <c r="AU115" s="24" t="s">
        <v>173</v>
      </c>
      <c r="AY115" s="24" t="s">
        <v>156</v>
      </c>
      <c r="BE115" s="204">
        <f t="shared" si="14"/>
        <v>0</v>
      </c>
      <c r="BF115" s="204">
        <f t="shared" si="15"/>
        <v>0</v>
      </c>
      <c r="BG115" s="204">
        <f t="shared" si="16"/>
        <v>0</v>
      </c>
      <c r="BH115" s="204">
        <f t="shared" si="17"/>
        <v>0</v>
      </c>
      <c r="BI115" s="204">
        <f t="shared" si="18"/>
        <v>0</v>
      </c>
      <c r="BJ115" s="24" t="s">
        <v>79</v>
      </c>
      <c r="BK115" s="204">
        <f t="shared" si="19"/>
        <v>0</v>
      </c>
      <c r="BL115" s="24" t="s">
        <v>316</v>
      </c>
      <c r="BM115" s="24" t="s">
        <v>777</v>
      </c>
    </row>
    <row r="116" spans="2:65" s="1" customFormat="1" ht="16.5" customHeight="1">
      <c r="B116" s="41"/>
      <c r="C116" s="193" t="s">
        <v>392</v>
      </c>
      <c r="D116" s="193" t="s">
        <v>159</v>
      </c>
      <c r="E116" s="194" t="s">
        <v>2720</v>
      </c>
      <c r="F116" s="195" t="s">
        <v>2721</v>
      </c>
      <c r="G116" s="196" t="s">
        <v>260</v>
      </c>
      <c r="H116" s="197">
        <v>20</v>
      </c>
      <c r="I116" s="198"/>
      <c r="J116" s="199">
        <f t="shared" si="10"/>
        <v>0</v>
      </c>
      <c r="K116" s="195" t="s">
        <v>21</v>
      </c>
      <c r="L116" s="61"/>
      <c r="M116" s="200" t="s">
        <v>21</v>
      </c>
      <c r="N116" s="201" t="s">
        <v>43</v>
      </c>
      <c r="O116" s="42"/>
      <c r="P116" s="202">
        <f t="shared" si="11"/>
        <v>0</v>
      </c>
      <c r="Q116" s="202">
        <v>0</v>
      </c>
      <c r="R116" s="202">
        <f t="shared" si="12"/>
        <v>0</v>
      </c>
      <c r="S116" s="202">
        <v>0</v>
      </c>
      <c r="T116" s="203">
        <f t="shared" si="13"/>
        <v>0</v>
      </c>
      <c r="AR116" s="24" t="s">
        <v>316</v>
      </c>
      <c r="AT116" s="24" t="s">
        <v>159</v>
      </c>
      <c r="AU116" s="24" t="s">
        <v>173</v>
      </c>
      <c r="AY116" s="24" t="s">
        <v>156</v>
      </c>
      <c r="BE116" s="204">
        <f t="shared" si="14"/>
        <v>0</v>
      </c>
      <c r="BF116" s="204">
        <f t="shared" si="15"/>
        <v>0</v>
      </c>
      <c r="BG116" s="204">
        <f t="shared" si="16"/>
        <v>0</v>
      </c>
      <c r="BH116" s="204">
        <f t="shared" si="17"/>
        <v>0</v>
      </c>
      <c r="BI116" s="204">
        <f t="shared" si="18"/>
        <v>0</v>
      </c>
      <c r="BJ116" s="24" t="s">
        <v>79</v>
      </c>
      <c r="BK116" s="204">
        <f t="shared" si="19"/>
        <v>0</v>
      </c>
      <c r="BL116" s="24" t="s">
        <v>316</v>
      </c>
      <c r="BM116" s="24" t="s">
        <v>786</v>
      </c>
    </row>
    <row r="117" spans="2:65" s="1" customFormat="1" ht="16.5" customHeight="1">
      <c r="B117" s="41"/>
      <c r="C117" s="193" t="s">
        <v>396</v>
      </c>
      <c r="D117" s="193" t="s">
        <v>159</v>
      </c>
      <c r="E117" s="194" t="s">
        <v>2722</v>
      </c>
      <c r="F117" s="195" t="s">
        <v>2723</v>
      </c>
      <c r="G117" s="196" t="s">
        <v>260</v>
      </c>
      <c r="H117" s="197">
        <v>20</v>
      </c>
      <c r="I117" s="198"/>
      <c r="J117" s="199">
        <f t="shared" si="10"/>
        <v>0</v>
      </c>
      <c r="K117" s="195" t="s">
        <v>21</v>
      </c>
      <c r="L117" s="61"/>
      <c r="M117" s="200" t="s">
        <v>21</v>
      </c>
      <c r="N117" s="201" t="s">
        <v>43</v>
      </c>
      <c r="O117" s="42"/>
      <c r="P117" s="202">
        <f t="shared" si="11"/>
        <v>0</v>
      </c>
      <c r="Q117" s="202">
        <v>0</v>
      </c>
      <c r="R117" s="202">
        <f t="shared" si="12"/>
        <v>0</v>
      </c>
      <c r="S117" s="202">
        <v>0</v>
      </c>
      <c r="T117" s="203">
        <f t="shared" si="13"/>
        <v>0</v>
      </c>
      <c r="AR117" s="24" t="s">
        <v>316</v>
      </c>
      <c r="AT117" s="24" t="s">
        <v>159</v>
      </c>
      <c r="AU117" s="24" t="s">
        <v>173</v>
      </c>
      <c r="AY117" s="24" t="s">
        <v>156</v>
      </c>
      <c r="BE117" s="204">
        <f t="shared" si="14"/>
        <v>0</v>
      </c>
      <c r="BF117" s="204">
        <f t="shared" si="15"/>
        <v>0</v>
      </c>
      <c r="BG117" s="204">
        <f t="shared" si="16"/>
        <v>0</v>
      </c>
      <c r="BH117" s="204">
        <f t="shared" si="17"/>
        <v>0</v>
      </c>
      <c r="BI117" s="204">
        <f t="shared" si="18"/>
        <v>0</v>
      </c>
      <c r="BJ117" s="24" t="s">
        <v>79</v>
      </c>
      <c r="BK117" s="204">
        <f t="shared" si="19"/>
        <v>0</v>
      </c>
      <c r="BL117" s="24" t="s">
        <v>316</v>
      </c>
      <c r="BM117" s="24" t="s">
        <v>796</v>
      </c>
    </row>
    <row r="118" spans="2:65" s="1" customFormat="1" ht="25.5" customHeight="1">
      <c r="B118" s="41"/>
      <c r="C118" s="193" t="s">
        <v>403</v>
      </c>
      <c r="D118" s="193" t="s">
        <v>159</v>
      </c>
      <c r="E118" s="194" t="s">
        <v>2724</v>
      </c>
      <c r="F118" s="195" t="s">
        <v>2725</v>
      </c>
      <c r="G118" s="196" t="s">
        <v>1016</v>
      </c>
      <c r="H118" s="197">
        <v>3</v>
      </c>
      <c r="I118" s="198"/>
      <c r="J118" s="199">
        <f t="shared" si="10"/>
        <v>0</v>
      </c>
      <c r="K118" s="195" t="s">
        <v>21</v>
      </c>
      <c r="L118" s="61"/>
      <c r="M118" s="200" t="s">
        <v>21</v>
      </c>
      <c r="N118" s="201" t="s">
        <v>43</v>
      </c>
      <c r="O118" s="42"/>
      <c r="P118" s="202">
        <f t="shared" si="11"/>
        <v>0</v>
      </c>
      <c r="Q118" s="202">
        <v>0</v>
      </c>
      <c r="R118" s="202">
        <f t="shared" si="12"/>
        <v>0</v>
      </c>
      <c r="S118" s="202">
        <v>0</v>
      </c>
      <c r="T118" s="203">
        <f t="shared" si="13"/>
        <v>0</v>
      </c>
      <c r="AR118" s="24" t="s">
        <v>316</v>
      </c>
      <c r="AT118" s="24" t="s">
        <v>159</v>
      </c>
      <c r="AU118" s="24" t="s">
        <v>173</v>
      </c>
      <c r="AY118" s="24" t="s">
        <v>156</v>
      </c>
      <c r="BE118" s="204">
        <f t="shared" si="14"/>
        <v>0</v>
      </c>
      <c r="BF118" s="204">
        <f t="shared" si="15"/>
        <v>0</v>
      </c>
      <c r="BG118" s="204">
        <f t="shared" si="16"/>
        <v>0</v>
      </c>
      <c r="BH118" s="204">
        <f t="shared" si="17"/>
        <v>0</v>
      </c>
      <c r="BI118" s="204">
        <f t="shared" si="18"/>
        <v>0</v>
      </c>
      <c r="BJ118" s="24" t="s">
        <v>79</v>
      </c>
      <c r="BK118" s="204">
        <f t="shared" si="19"/>
        <v>0</v>
      </c>
      <c r="BL118" s="24" t="s">
        <v>316</v>
      </c>
      <c r="BM118" s="24" t="s">
        <v>805</v>
      </c>
    </row>
    <row r="119" spans="2:65" s="1" customFormat="1" ht="16.5" customHeight="1">
      <c r="B119" s="41"/>
      <c r="C119" s="193" t="s">
        <v>409</v>
      </c>
      <c r="D119" s="193" t="s">
        <v>159</v>
      </c>
      <c r="E119" s="194" t="s">
        <v>2726</v>
      </c>
      <c r="F119" s="195" t="s">
        <v>2727</v>
      </c>
      <c r="G119" s="196" t="s">
        <v>1016</v>
      </c>
      <c r="H119" s="197">
        <v>1</v>
      </c>
      <c r="I119" s="198"/>
      <c r="J119" s="199">
        <f t="shared" si="10"/>
        <v>0</v>
      </c>
      <c r="K119" s="195" t="s">
        <v>21</v>
      </c>
      <c r="L119" s="61"/>
      <c r="M119" s="200" t="s">
        <v>21</v>
      </c>
      <c r="N119" s="201" t="s">
        <v>43</v>
      </c>
      <c r="O119" s="42"/>
      <c r="P119" s="202">
        <f t="shared" si="11"/>
        <v>0</v>
      </c>
      <c r="Q119" s="202">
        <v>0</v>
      </c>
      <c r="R119" s="202">
        <f t="shared" si="12"/>
        <v>0</v>
      </c>
      <c r="S119" s="202">
        <v>0</v>
      </c>
      <c r="T119" s="203">
        <f t="shared" si="13"/>
        <v>0</v>
      </c>
      <c r="AR119" s="24" t="s">
        <v>316</v>
      </c>
      <c r="AT119" s="24" t="s">
        <v>159</v>
      </c>
      <c r="AU119" s="24" t="s">
        <v>173</v>
      </c>
      <c r="AY119" s="24" t="s">
        <v>156</v>
      </c>
      <c r="BE119" s="204">
        <f t="shared" si="14"/>
        <v>0</v>
      </c>
      <c r="BF119" s="204">
        <f t="shared" si="15"/>
        <v>0</v>
      </c>
      <c r="BG119" s="204">
        <f t="shared" si="16"/>
        <v>0</v>
      </c>
      <c r="BH119" s="204">
        <f t="shared" si="17"/>
        <v>0</v>
      </c>
      <c r="BI119" s="204">
        <f t="shared" si="18"/>
        <v>0</v>
      </c>
      <c r="BJ119" s="24" t="s">
        <v>79</v>
      </c>
      <c r="BK119" s="204">
        <f t="shared" si="19"/>
        <v>0</v>
      </c>
      <c r="BL119" s="24" t="s">
        <v>316</v>
      </c>
      <c r="BM119" s="24" t="s">
        <v>817</v>
      </c>
    </row>
    <row r="120" spans="2:65" s="1" customFormat="1" ht="16.5" customHeight="1">
      <c r="B120" s="41"/>
      <c r="C120" s="193" t="s">
        <v>414</v>
      </c>
      <c r="D120" s="193" t="s">
        <v>159</v>
      </c>
      <c r="E120" s="194" t="s">
        <v>2728</v>
      </c>
      <c r="F120" s="195" t="s">
        <v>2729</v>
      </c>
      <c r="G120" s="196" t="s">
        <v>969</v>
      </c>
      <c r="H120" s="197">
        <v>100</v>
      </c>
      <c r="I120" s="198"/>
      <c r="J120" s="199">
        <f t="shared" si="10"/>
        <v>0</v>
      </c>
      <c r="K120" s="195" t="s">
        <v>21</v>
      </c>
      <c r="L120" s="61"/>
      <c r="M120" s="200" t="s">
        <v>21</v>
      </c>
      <c r="N120" s="201" t="s">
        <v>43</v>
      </c>
      <c r="O120" s="42"/>
      <c r="P120" s="202">
        <f t="shared" si="11"/>
        <v>0</v>
      </c>
      <c r="Q120" s="202">
        <v>0</v>
      </c>
      <c r="R120" s="202">
        <f t="shared" si="12"/>
        <v>0</v>
      </c>
      <c r="S120" s="202">
        <v>0</v>
      </c>
      <c r="T120" s="203">
        <f t="shared" si="13"/>
        <v>0</v>
      </c>
      <c r="AR120" s="24" t="s">
        <v>316</v>
      </c>
      <c r="AT120" s="24" t="s">
        <v>159</v>
      </c>
      <c r="AU120" s="24" t="s">
        <v>173</v>
      </c>
      <c r="AY120" s="24" t="s">
        <v>156</v>
      </c>
      <c r="BE120" s="204">
        <f t="shared" si="14"/>
        <v>0</v>
      </c>
      <c r="BF120" s="204">
        <f t="shared" si="15"/>
        <v>0</v>
      </c>
      <c r="BG120" s="204">
        <f t="shared" si="16"/>
        <v>0</v>
      </c>
      <c r="BH120" s="204">
        <f t="shared" si="17"/>
        <v>0</v>
      </c>
      <c r="BI120" s="204">
        <f t="shared" si="18"/>
        <v>0</v>
      </c>
      <c r="BJ120" s="24" t="s">
        <v>79</v>
      </c>
      <c r="BK120" s="204">
        <f t="shared" si="19"/>
        <v>0</v>
      </c>
      <c r="BL120" s="24" t="s">
        <v>316</v>
      </c>
      <c r="BM120" s="24" t="s">
        <v>825</v>
      </c>
    </row>
    <row r="121" spans="2:65" s="1" customFormat="1" ht="16.5" customHeight="1">
      <c r="B121" s="41"/>
      <c r="C121" s="193" t="s">
        <v>418</v>
      </c>
      <c r="D121" s="193" t="s">
        <v>159</v>
      </c>
      <c r="E121" s="194" t="s">
        <v>1762</v>
      </c>
      <c r="F121" s="195" t="s">
        <v>1763</v>
      </c>
      <c r="G121" s="196" t="s">
        <v>969</v>
      </c>
      <c r="H121" s="197">
        <v>60</v>
      </c>
      <c r="I121" s="198"/>
      <c r="J121" s="199">
        <f t="shared" si="10"/>
        <v>0</v>
      </c>
      <c r="K121" s="195" t="s">
        <v>21</v>
      </c>
      <c r="L121" s="61"/>
      <c r="M121" s="200" t="s">
        <v>21</v>
      </c>
      <c r="N121" s="201" t="s">
        <v>43</v>
      </c>
      <c r="O121" s="42"/>
      <c r="P121" s="202">
        <f t="shared" si="11"/>
        <v>0</v>
      </c>
      <c r="Q121" s="202">
        <v>0</v>
      </c>
      <c r="R121" s="202">
        <f t="shared" si="12"/>
        <v>0</v>
      </c>
      <c r="S121" s="202">
        <v>0</v>
      </c>
      <c r="T121" s="203">
        <f t="shared" si="13"/>
        <v>0</v>
      </c>
      <c r="AR121" s="24" t="s">
        <v>316</v>
      </c>
      <c r="AT121" s="24" t="s">
        <v>159</v>
      </c>
      <c r="AU121" s="24" t="s">
        <v>173</v>
      </c>
      <c r="AY121" s="24" t="s">
        <v>156</v>
      </c>
      <c r="BE121" s="204">
        <f t="shared" si="14"/>
        <v>0</v>
      </c>
      <c r="BF121" s="204">
        <f t="shared" si="15"/>
        <v>0</v>
      </c>
      <c r="BG121" s="204">
        <f t="shared" si="16"/>
        <v>0</v>
      </c>
      <c r="BH121" s="204">
        <f t="shared" si="17"/>
        <v>0</v>
      </c>
      <c r="BI121" s="204">
        <f t="shared" si="18"/>
        <v>0</v>
      </c>
      <c r="BJ121" s="24" t="s">
        <v>79</v>
      </c>
      <c r="BK121" s="204">
        <f t="shared" si="19"/>
        <v>0</v>
      </c>
      <c r="BL121" s="24" t="s">
        <v>316</v>
      </c>
      <c r="BM121" s="24" t="s">
        <v>858</v>
      </c>
    </row>
    <row r="122" spans="2:65" s="1" customFormat="1" ht="16.5" customHeight="1">
      <c r="B122" s="41"/>
      <c r="C122" s="193" t="s">
        <v>423</v>
      </c>
      <c r="D122" s="193" t="s">
        <v>159</v>
      </c>
      <c r="E122" s="194" t="s">
        <v>1764</v>
      </c>
      <c r="F122" s="195" t="s">
        <v>1765</v>
      </c>
      <c r="G122" s="196" t="s">
        <v>969</v>
      </c>
      <c r="H122" s="197">
        <v>40</v>
      </c>
      <c r="I122" s="198"/>
      <c r="J122" s="199">
        <f t="shared" si="10"/>
        <v>0</v>
      </c>
      <c r="K122" s="195" t="s">
        <v>21</v>
      </c>
      <c r="L122" s="61"/>
      <c r="M122" s="200" t="s">
        <v>21</v>
      </c>
      <c r="N122" s="201" t="s">
        <v>43</v>
      </c>
      <c r="O122" s="42"/>
      <c r="P122" s="202">
        <f t="shared" si="11"/>
        <v>0</v>
      </c>
      <c r="Q122" s="202">
        <v>0</v>
      </c>
      <c r="R122" s="202">
        <f t="shared" si="12"/>
        <v>0</v>
      </c>
      <c r="S122" s="202">
        <v>0</v>
      </c>
      <c r="T122" s="203">
        <f t="shared" si="13"/>
        <v>0</v>
      </c>
      <c r="AR122" s="24" t="s">
        <v>316</v>
      </c>
      <c r="AT122" s="24" t="s">
        <v>159</v>
      </c>
      <c r="AU122" s="24" t="s">
        <v>173</v>
      </c>
      <c r="AY122" s="24" t="s">
        <v>156</v>
      </c>
      <c r="BE122" s="204">
        <f t="shared" si="14"/>
        <v>0</v>
      </c>
      <c r="BF122" s="204">
        <f t="shared" si="15"/>
        <v>0</v>
      </c>
      <c r="BG122" s="204">
        <f t="shared" si="16"/>
        <v>0</v>
      </c>
      <c r="BH122" s="204">
        <f t="shared" si="17"/>
        <v>0</v>
      </c>
      <c r="BI122" s="204">
        <f t="shared" si="18"/>
        <v>0</v>
      </c>
      <c r="BJ122" s="24" t="s">
        <v>79</v>
      </c>
      <c r="BK122" s="204">
        <f t="shared" si="19"/>
        <v>0</v>
      </c>
      <c r="BL122" s="24" t="s">
        <v>316</v>
      </c>
      <c r="BM122" s="24" t="s">
        <v>868</v>
      </c>
    </row>
    <row r="123" spans="2:65" s="1" customFormat="1" ht="16.5" customHeight="1">
      <c r="B123" s="41"/>
      <c r="C123" s="193" t="s">
        <v>427</v>
      </c>
      <c r="D123" s="193" t="s">
        <v>159</v>
      </c>
      <c r="E123" s="194" t="s">
        <v>2730</v>
      </c>
      <c r="F123" s="195" t="s">
        <v>2731</v>
      </c>
      <c r="G123" s="196" t="s">
        <v>969</v>
      </c>
      <c r="H123" s="197">
        <v>40</v>
      </c>
      <c r="I123" s="198"/>
      <c r="J123" s="199">
        <f t="shared" si="10"/>
        <v>0</v>
      </c>
      <c r="K123" s="195" t="s">
        <v>21</v>
      </c>
      <c r="L123" s="61"/>
      <c r="M123" s="200" t="s">
        <v>21</v>
      </c>
      <c r="N123" s="201" t="s">
        <v>43</v>
      </c>
      <c r="O123" s="42"/>
      <c r="P123" s="202">
        <f t="shared" si="11"/>
        <v>0</v>
      </c>
      <c r="Q123" s="202">
        <v>0</v>
      </c>
      <c r="R123" s="202">
        <f t="shared" si="12"/>
        <v>0</v>
      </c>
      <c r="S123" s="202">
        <v>0</v>
      </c>
      <c r="T123" s="203">
        <f t="shared" si="13"/>
        <v>0</v>
      </c>
      <c r="AR123" s="24" t="s">
        <v>316</v>
      </c>
      <c r="AT123" s="24" t="s">
        <v>159</v>
      </c>
      <c r="AU123" s="24" t="s">
        <v>173</v>
      </c>
      <c r="AY123" s="24" t="s">
        <v>156</v>
      </c>
      <c r="BE123" s="204">
        <f t="shared" si="14"/>
        <v>0</v>
      </c>
      <c r="BF123" s="204">
        <f t="shared" si="15"/>
        <v>0</v>
      </c>
      <c r="BG123" s="204">
        <f t="shared" si="16"/>
        <v>0</v>
      </c>
      <c r="BH123" s="204">
        <f t="shared" si="17"/>
        <v>0</v>
      </c>
      <c r="BI123" s="204">
        <f t="shared" si="18"/>
        <v>0</v>
      </c>
      <c r="BJ123" s="24" t="s">
        <v>79</v>
      </c>
      <c r="BK123" s="204">
        <f t="shared" si="19"/>
        <v>0</v>
      </c>
      <c r="BL123" s="24" t="s">
        <v>316</v>
      </c>
      <c r="BM123" s="24" t="s">
        <v>877</v>
      </c>
    </row>
    <row r="124" spans="2:65" s="1" customFormat="1" ht="16.5" customHeight="1">
      <c r="B124" s="41"/>
      <c r="C124" s="227" t="s">
        <v>434</v>
      </c>
      <c r="D124" s="227" t="s">
        <v>238</v>
      </c>
      <c r="E124" s="228" t="s">
        <v>2732</v>
      </c>
      <c r="F124" s="229" t="s">
        <v>1755</v>
      </c>
      <c r="G124" s="230" t="s">
        <v>1039</v>
      </c>
      <c r="H124" s="231">
        <v>1</v>
      </c>
      <c r="I124" s="232"/>
      <c r="J124" s="233">
        <f t="shared" si="10"/>
        <v>0</v>
      </c>
      <c r="K124" s="229" t="s">
        <v>21</v>
      </c>
      <c r="L124" s="234"/>
      <c r="M124" s="235" t="s">
        <v>21</v>
      </c>
      <c r="N124" s="236" t="s">
        <v>43</v>
      </c>
      <c r="O124" s="42"/>
      <c r="P124" s="202">
        <f t="shared" si="11"/>
        <v>0</v>
      </c>
      <c r="Q124" s="202">
        <v>0</v>
      </c>
      <c r="R124" s="202">
        <f t="shared" si="12"/>
        <v>0</v>
      </c>
      <c r="S124" s="202">
        <v>0</v>
      </c>
      <c r="T124" s="203">
        <f t="shared" si="13"/>
        <v>0</v>
      </c>
      <c r="AR124" s="24" t="s">
        <v>396</v>
      </c>
      <c r="AT124" s="24" t="s">
        <v>238</v>
      </c>
      <c r="AU124" s="24" t="s">
        <v>173</v>
      </c>
      <c r="AY124" s="24" t="s">
        <v>156</v>
      </c>
      <c r="BE124" s="204">
        <f t="shared" si="14"/>
        <v>0</v>
      </c>
      <c r="BF124" s="204">
        <f t="shared" si="15"/>
        <v>0</v>
      </c>
      <c r="BG124" s="204">
        <f t="shared" si="16"/>
        <v>0</v>
      </c>
      <c r="BH124" s="204">
        <f t="shared" si="17"/>
        <v>0</v>
      </c>
      <c r="BI124" s="204">
        <f t="shared" si="18"/>
        <v>0</v>
      </c>
      <c r="BJ124" s="24" t="s">
        <v>79</v>
      </c>
      <c r="BK124" s="204">
        <f t="shared" si="19"/>
        <v>0</v>
      </c>
      <c r="BL124" s="24" t="s">
        <v>316</v>
      </c>
      <c r="BM124" s="24" t="s">
        <v>2733</v>
      </c>
    </row>
    <row r="125" spans="2:63" s="10" customFormat="1" ht="22.35" customHeight="1">
      <c r="B125" s="176"/>
      <c r="C125" s="177"/>
      <c r="D125" s="190" t="s">
        <v>71</v>
      </c>
      <c r="E125" s="191" t="s">
        <v>1232</v>
      </c>
      <c r="F125" s="191" t="s">
        <v>2734</v>
      </c>
      <c r="G125" s="177"/>
      <c r="H125" s="177"/>
      <c r="I125" s="180"/>
      <c r="J125" s="192">
        <f>BK125</f>
        <v>0</v>
      </c>
      <c r="K125" s="177"/>
      <c r="L125" s="182"/>
      <c r="M125" s="183"/>
      <c r="N125" s="184"/>
      <c r="O125" s="184"/>
      <c r="P125" s="185">
        <f>SUM(P126:P147)</f>
        <v>0</v>
      </c>
      <c r="Q125" s="184"/>
      <c r="R125" s="185">
        <f>SUM(R126:R147)</f>
        <v>0</v>
      </c>
      <c r="S125" s="184"/>
      <c r="T125" s="186">
        <f>SUM(T126:T147)</f>
        <v>0</v>
      </c>
      <c r="AR125" s="187" t="s">
        <v>81</v>
      </c>
      <c r="AT125" s="188" t="s">
        <v>71</v>
      </c>
      <c r="AU125" s="188" t="s">
        <v>81</v>
      </c>
      <c r="AY125" s="187" t="s">
        <v>156</v>
      </c>
      <c r="BK125" s="189">
        <f>SUM(BK126:BK147)</f>
        <v>0</v>
      </c>
    </row>
    <row r="126" spans="2:65" s="1" customFormat="1" ht="25.5" customHeight="1">
      <c r="B126" s="41"/>
      <c r="C126" s="193" t="s">
        <v>446</v>
      </c>
      <c r="D126" s="193" t="s">
        <v>159</v>
      </c>
      <c r="E126" s="194" t="s">
        <v>2735</v>
      </c>
      <c r="F126" s="195" t="s">
        <v>2736</v>
      </c>
      <c r="G126" s="196" t="s">
        <v>1732</v>
      </c>
      <c r="H126" s="197">
        <v>2</v>
      </c>
      <c r="I126" s="198"/>
      <c r="J126" s="199">
        <f aca="true" t="shared" si="20" ref="J126:J147">ROUND(I126*H126,2)</f>
        <v>0</v>
      </c>
      <c r="K126" s="195" t="s">
        <v>21</v>
      </c>
      <c r="L126" s="61"/>
      <c r="M126" s="200" t="s">
        <v>21</v>
      </c>
      <c r="N126" s="201" t="s">
        <v>43</v>
      </c>
      <c r="O126" s="42"/>
      <c r="P126" s="202">
        <f aca="true" t="shared" si="21" ref="P126:P147">O126*H126</f>
        <v>0</v>
      </c>
      <c r="Q126" s="202">
        <v>0</v>
      </c>
      <c r="R126" s="202">
        <f aca="true" t="shared" si="22" ref="R126:R147">Q126*H126</f>
        <v>0</v>
      </c>
      <c r="S126" s="202">
        <v>0</v>
      </c>
      <c r="T126" s="203">
        <f aca="true" t="shared" si="23" ref="T126:T147">S126*H126</f>
        <v>0</v>
      </c>
      <c r="AR126" s="24" t="s">
        <v>316</v>
      </c>
      <c r="AT126" s="24" t="s">
        <v>159</v>
      </c>
      <c r="AU126" s="24" t="s">
        <v>173</v>
      </c>
      <c r="AY126" s="24" t="s">
        <v>156</v>
      </c>
      <c r="BE126" s="204">
        <f aca="true" t="shared" si="24" ref="BE126:BE147">IF(N126="základní",J126,0)</f>
        <v>0</v>
      </c>
      <c r="BF126" s="204">
        <f aca="true" t="shared" si="25" ref="BF126:BF147">IF(N126="snížená",J126,0)</f>
        <v>0</v>
      </c>
      <c r="BG126" s="204">
        <f aca="true" t="shared" si="26" ref="BG126:BG147">IF(N126="zákl. přenesená",J126,0)</f>
        <v>0</v>
      </c>
      <c r="BH126" s="204">
        <f aca="true" t="shared" si="27" ref="BH126:BH147">IF(N126="sníž. přenesená",J126,0)</f>
        <v>0</v>
      </c>
      <c r="BI126" s="204">
        <f aca="true" t="shared" si="28" ref="BI126:BI147">IF(N126="nulová",J126,0)</f>
        <v>0</v>
      </c>
      <c r="BJ126" s="24" t="s">
        <v>79</v>
      </c>
      <c r="BK126" s="204">
        <f aca="true" t="shared" si="29" ref="BK126:BK147">ROUND(I126*H126,2)</f>
        <v>0</v>
      </c>
      <c r="BL126" s="24" t="s">
        <v>316</v>
      </c>
      <c r="BM126" s="24" t="s">
        <v>326</v>
      </c>
    </row>
    <row r="127" spans="2:65" s="1" customFormat="1" ht="16.5" customHeight="1">
      <c r="B127" s="41"/>
      <c r="C127" s="193" t="s">
        <v>451</v>
      </c>
      <c r="D127" s="193" t="s">
        <v>159</v>
      </c>
      <c r="E127" s="194" t="s">
        <v>2737</v>
      </c>
      <c r="F127" s="195" t="s">
        <v>2738</v>
      </c>
      <c r="G127" s="196" t="s">
        <v>1732</v>
      </c>
      <c r="H127" s="197">
        <v>2</v>
      </c>
      <c r="I127" s="198"/>
      <c r="J127" s="199">
        <f t="shared" si="20"/>
        <v>0</v>
      </c>
      <c r="K127" s="195" t="s">
        <v>21</v>
      </c>
      <c r="L127" s="61"/>
      <c r="M127" s="200" t="s">
        <v>21</v>
      </c>
      <c r="N127" s="201" t="s">
        <v>43</v>
      </c>
      <c r="O127" s="42"/>
      <c r="P127" s="202">
        <f t="shared" si="21"/>
        <v>0</v>
      </c>
      <c r="Q127" s="202">
        <v>0</v>
      </c>
      <c r="R127" s="202">
        <f t="shared" si="22"/>
        <v>0</v>
      </c>
      <c r="S127" s="202">
        <v>0</v>
      </c>
      <c r="T127" s="203">
        <f t="shared" si="23"/>
        <v>0</v>
      </c>
      <c r="AR127" s="24" t="s">
        <v>316</v>
      </c>
      <c r="AT127" s="24" t="s">
        <v>159</v>
      </c>
      <c r="AU127" s="24" t="s">
        <v>173</v>
      </c>
      <c r="AY127" s="24" t="s">
        <v>156</v>
      </c>
      <c r="BE127" s="204">
        <f t="shared" si="24"/>
        <v>0</v>
      </c>
      <c r="BF127" s="204">
        <f t="shared" si="25"/>
        <v>0</v>
      </c>
      <c r="BG127" s="204">
        <f t="shared" si="26"/>
        <v>0</v>
      </c>
      <c r="BH127" s="204">
        <f t="shared" si="27"/>
        <v>0</v>
      </c>
      <c r="BI127" s="204">
        <f t="shared" si="28"/>
        <v>0</v>
      </c>
      <c r="BJ127" s="24" t="s">
        <v>79</v>
      </c>
      <c r="BK127" s="204">
        <f t="shared" si="29"/>
        <v>0</v>
      </c>
      <c r="BL127" s="24" t="s">
        <v>316</v>
      </c>
      <c r="BM127" s="24" t="s">
        <v>339</v>
      </c>
    </row>
    <row r="128" spans="2:65" s="1" customFormat="1" ht="16.5" customHeight="1">
      <c r="B128" s="41"/>
      <c r="C128" s="193" t="s">
        <v>456</v>
      </c>
      <c r="D128" s="193" t="s">
        <v>159</v>
      </c>
      <c r="E128" s="194" t="s">
        <v>2688</v>
      </c>
      <c r="F128" s="195" t="s">
        <v>2689</v>
      </c>
      <c r="G128" s="196" t="s">
        <v>969</v>
      </c>
      <c r="H128" s="197">
        <v>8</v>
      </c>
      <c r="I128" s="198"/>
      <c r="J128" s="199">
        <f t="shared" si="20"/>
        <v>0</v>
      </c>
      <c r="K128" s="195" t="s">
        <v>21</v>
      </c>
      <c r="L128" s="61"/>
      <c r="M128" s="200" t="s">
        <v>21</v>
      </c>
      <c r="N128" s="201" t="s">
        <v>43</v>
      </c>
      <c r="O128" s="42"/>
      <c r="P128" s="202">
        <f t="shared" si="21"/>
        <v>0</v>
      </c>
      <c r="Q128" s="202">
        <v>0</v>
      </c>
      <c r="R128" s="202">
        <f t="shared" si="22"/>
        <v>0</v>
      </c>
      <c r="S128" s="202">
        <v>0</v>
      </c>
      <c r="T128" s="203">
        <f t="shared" si="23"/>
        <v>0</v>
      </c>
      <c r="AR128" s="24" t="s">
        <v>316</v>
      </c>
      <c r="AT128" s="24" t="s">
        <v>159</v>
      </c>
      <c r="AU128" s="24" t="s">
        <v>173</v>
      </c>
      <c r="AY128" s="24" t="s">
        <v>156</v>
      </c>
      <c r="BE128" s="204">
        <f t="shared" si="24"/>
        <v>0</v>
      </c>
      <c r="BF128" s="204">
        <f t="shared" si="25"/>
        <v>0</v>
      </c>
      <c r="BG128" s="204">
        <f t="shared" si="26"/>
        <v>0</v>
      </c>
      <c r="BH128" s="204">
        <f t="shared" si="27"/>
        <v>0</v>
      </c>
      <c r="BI128" s="204">
        <f t="shared" si="28"/>
        <v>0</v>
      </c>
      <c r="BJ128" s="24" t="s">
        <v>79</v>
      </c>
      <c r="BK128" s="204">
        <f t="shared" si="29"/>
        <v>0</v>
      </c>
      <c r="BL128" s="24" t="s">
        <v>316</v>
      </c>
      <c r="BM128" s="24" t="s">
        <v>347</v>
      </c>
    </row>
    <row r="129" spans="2:65" s="1" customFormat="1" ht="38.25" customHeight="1">
      <c r="B129" s="41"/>
      <c r="C129" s="193" t="s">
        <v>462</v>
      </c>
      <c r="D129" s="193" t="s">
        <v>159</v>
      </c>
      <c r="E129" s="194" t="s">
        <v>2690</v>
      </c>
      <c r="F129" s="195" t="s">
        <v>2691</v>
      </c>
      <c r="G129" s="196" t="s">
        <v>1016</v>
      </c>
      <c r="H129" s="197">
        <v>2</v>
      </c>
      <c r="I129" s="198"/>
      <c r="J129" s="199">
        <f t="shared" si="20"/>
        <v>0</v>
      </c>
      <c r="K129" s="195" t="s">
        <v>21</v>
      </c>
      <c r="L129" s="61"/>
      <c r="M129" s="200" t="s">
        <v>21</v>
      </c>
      <c r="N129" s="201" t="s">
        <v>43</v>
      </c>
      <c r="O129" s="42"/>
      <c r="P129" s="202">
        <f t="shared" si="21"/>
        <v>0</v>
      </c>
      <c r="Q129" s="202">
        <v>0</v>
      </c>
      <c r="R129" s="202">
        <f t="shared" si="22"/>
        <v>0</v>
      </c>
      <c r="S129" s="202">
        <v>0</v>
      </c>
      <c r="T129" s="203">
        <f t="shared" si="23"/>
        <v>0</v>
      </c>
      <c r="AR129" s="24" t="s">
        <v>316</v>
      </c>
      <c r="AT129" s="24" t="s">
        <v>159</v>
      </c>
      <c r="AU129" s="24" t="s">
        <v>173</v>
      </c>
      <c r="AY129" s="24" t="s">
        <v>156</v>
      </c>
      <c r="BE129" s="204">
        <f t="shared" si="24"/>
        <v>0</v>
      </c>
      <c r="BF129" s="204">
        <f t="shared" si="25"/>
        <v>0</v>
      </c>
      <c r="BG129" s="204">
        <f t="shared" si="26"/>
        <v>0</v>
      </c>
      <c r="BH129" s="204">
        <f t="shared" si="27"/>
        <v>0</v>
      </c>
      <c r="BI129" s="204">
        <f t="shared" si="28"/>
        <v>0</v>
      </c>
      <c r="BJ129" s="24" t="s">
        <v>79</v>
      </c>
      <c r="BK129" s="204">
        <f t="shared" si="29"/>
        <v>0</v>
      </c>
      <c r="BL129" s="24" t="s">
        <v>316</v>
      </c>
      <c r="BM129" s="24" t="s">
        <v>356</v>
      </c>
    </row>
    <row r="130" spans="2:65" s="1" customFormat="1" ht="25.5" customHeight="1">
      <c r="B130" s="41"/>
      <c r="C130" s="193" t="s">
        <v>471</v>
      </c>
      <c r="D130" s="193" t="s">
        <v>159</v>
      </c>
      <c r="E130" s="194" t="s">
        <v>2739</v>
      </c>
      <c r="F130" s="195" t="s">
        <v>2740</v>
      </c>
      <c r="G130" s="196" t="s">
        <v>1016</v>
      </c>
      <c r="H130" s="197">
        <v>2</v>
      </c>
      <c r="I130" s="198"/>
      <c r="J130" s="199">
        <f t="shared" si="20"/>
        <v>0</v>
      </c>
      <c r="K130" s="195" t="s">
        <v>21</v>
      </c>
      <c r="L130" s="61"/>
      <c r="M130" s="200" t="s">
        <v>21</v>
      </c>
      <c r="N130" s="201" t="s">
        <v>43</v>
      </c>
      <c r="O130" s="42"/>
      <c r="P130" s="202">
        <f t="shared" si="21"/>
        <v>0</v>
      </c>
      <c r="Q130" s="202">
        <v>0</v>
      </c>
      <c r="R130" s="202">
        <f t="shared" si="22"/>
        <v>0</v>
      </c>
      <c r="S130" s="202">
        <v>0</v>
      </c>
      <c r="T130" s="203">
        <f t="shared" si="23"/>
        <v>0</v>
      </c>
      <c r="AR130" s="24" t="s">
        <v>316</v>
      </c>
      <c r="AT130" s="24" t="s">
        <v>159</v>
      </c>
      <c r="AU130" s="24" t="s">
        <v>173</v>
      </c>
      <c r="AY130" s="24" t="s">
        <v>156</v>
      </c>
      <c r="BE130" s="204">
        <f t="shared" si="24"/>
        <v>0</v>
      </c>
      <c r="BF130" s="204">
        <f t="shared" si="25"/>
        <v>0</v>
      </c>
      <c r="BG130" s="204">
        <f t="shared" si="26"/>
        <v>0</v>
      </c>
      <c r="BH130" s="204">
        <f t="shared" si="27"/>
        <v>0</v>
      </c>
      <c r="BI130" s="204">
        <f t="shared" si="28"/>
        <v>0</v>
      </c>
      <c r="BJ130" s="24" t="s">
        <v>79</v>
      </c>
      <c r="BK130" s="204">
        <f t="shared" si="29"/>
        <v>0</v>
      </c>
      <c r="BL130" s="24" t="s">
        <v>316</v>
      </c>
      <c r="BM130" s="24" t="s">
        <v>369</v>
      </c>
    </row>
    <row r="131" spans="2:65" s="1" customFormat="1" ht="16.5" customHeight="1">
      <c r="B131" s="41"/>
      <c r="C131" s="193" t="s">
        <v>476</v>
      </c>
      <c r="D131" s="193" t="s">
        <v>159</v>
      </c>
      <c r="E131" s="194" t="s">
        <v>2741</v>
      </c>
      <c r="F131" s="195" t="s">
        <v>2742</v>
      </c>
      <c r="G131" s="196" t="s">
        <v>1016</v>
      </c>
      <c r="H131" s="197">
        <v>2</v>
      </c>
      <c r="I131" s="198"/>
      <c r="J131" s="199">
        <f t="shared" si="20"/>
        <v>0</v>
      </c>
      <c r="K131" s="195" t="s">
        <v>21</v>
      </c>
      <c r="L131" s="61"/>
      <c r="M131" s="200" t="s">
        <v>21</v>
      </c>
      <c r="N131" s="201" t="s">
        <v>43</v>
      </c>
      <c r="O131" s="42"/>
      <c r="P131" s="202">
        <f t="shared" si="21"/>
        <v>0</v>
      </c>
      <c r="Q131" s="202">
        <v>0</v>
      </c>
      <c r="R131" s="202">
        <f t="shared" si="22"/>
        <v>0</v>
      </c>
      <c r="S131" s="202">
        <v>0</v>
      </c>
      <c r="T131" s="203">
        <f t="shared" si="23"/>
        <v>0</v>
      </c>
      <c r="AR131" s="24" t="s">
        <v>316</v>
      </c>
      <c r="AT131" s="24" t="s">
        <v>159</v>
      </c>
      <c r="AU131" s="24" t="s">
        <v>173</v>
      </c>
      <c r="AY131" s="24" t="s">
        <v>156</v>
      </c>
      <c r="BE131" s="204">
        <f t="shared" si="24"/>
        <v>0</v>
      </c>
      <c r="BF131" s="204">
        <f t="shared" si="25"/>
        <v>0</v>
      </c>
      <c r="BG131" s="204">
        <f t="shared" si="26"/>
        <v>0</v>
      </c>
      <c r="BH131" s="204">
        <f t="shared" si="27"/>
        <v>0</v>
      </c>
      <c r="BI131" s="204">
        <f t="shared" si="28"/>
        <v>0</v>
      </c>
      <c r="BJ131" s="24" t="s">
        <v>79</v>
      </c>
      <c r="BK131" s="204">
        <f t="shared" si="29"/>
        <v>0</v>
      </c>
      <c r="BL131" s="24" t="s">
        <v>316</v>
      </c>
      <c r="BM131" s="24" t="s">
        <v>379</v>
      </c>
    </row>
    <row r="132" spans="2:65" s="1" customFormat="1" ht="16.5" customHeight="1">
      <c r="B132" s="41"/>
      <c r="C132" s="193" t="s">
        <v>482</v>
      </c>
      <c r="D132" s="193" t="s">
        <v>159</v>
      </c>
      <c r="E132" s="194" t="s">
        <v>2743</v>
      </c>
      <c r="F132" s="195" t="s">
        <v>2744</v>
      </c>
      <c r="G132" s="196" t="s">
        <v>1016</v>
      </c>
      <c r="H132" s="197">
        <v>2</v>
      </c>
      <c r="I132" s="198"/>
      <c r="J132" s="199">
        <f t="shared" si="20"/>
        <v>0</v>
      </c>
      <c r="K132" s="195" t="s">
        <v>21</v>
      </c>
      <c r="L132" s="61"/>
      <c r="M132" s="200" t="s">
        <v>21</v>
      </c>
      <c r="N132" s="201" t="s">
        <v>43</v>
      </c>
      <c r="O132" s="42"/>
      <c r="P132" s="202">
        <f t="shared" si="21"/>
        <v>0</v>
      </c>
      <c r="Q132" s="202">
        <v>0</v>
      </c>
      <c r="R132" s="202">
        <f t="shared" si="22"/>
        <v>0</v>
      </c>
      <c r="S132" s="202">
        <v>0</v>
      </c>
      <c r="T132" s="203">
        <f t="shared" si="23"/>
        <v>0</v>
      </c>
      <c r="AR132" s="24" t="s">
        <v>316</v>
      </c>
      <c r="AT132" s="24" t="s">
        <v>159</v>
      </c>
      <c r="AU132" s="24" t="s">
        <v>173</v>
      </c>
      <c r="AY132" s="24" t="s">
        <v>156</v>
      </c>
      <c r="BE132" s="204">
        <f t="shared" si="24"/>
        <v>0</v>
      </c>
      <c r="BF132" s="204">
        <f t="shared" si="25"/>
        <v>0</v>
      </c>
      <c r="BG132" s="204">
        <f t="shared" si="26"/>
        <v>0</v>
      </c>
      <c r="BH132" s="204">
        <f t="shared" si="27"/>
        <v>0</v>
      </c>
      <c r="BI132" s="204">
        <f t="shared" si="28"/>
        <v>0</v>
      </c>
      <c r="BJ132" s="24" t="s">
        <v>79</v>
      </c>
      <c r="BK132" s="204">
        <f t="shared" si="29"/>
        <v>0</v>
      </c>
      <c r="BL132" s="24" t="s">
        <v>316</v>
      </c>
      <c r="BM132" s="24" t="s">
        <v>388</v>
      </c>
    </row>
    <row r="133" spans="2:65" s="1" customFormat="1" ht="16.5" customHeight="1">
      <c r="B133" s="41"/>
      <c r="C133" s="193" t="s">
        <v>487</v>
      </c>
      <c r="D133" s="193" t="s">
        <v>159</v>
      </c>
      <c r="E133" s="194" t="s">
        <v>2745</v>
      </c>
      <c r="F133" s="195" t="s">
        <v>2746</v>
      </c>
      <c r="G133" s="196" t="s">
        <v>1016</v>
      </c>
      <c r="H133" s="197">
        <v>34</v>
      </c>
      <c r="I133" s="198"/>
      <c r="J133" s="199">
        <f t="shared" si="20"/>
        <v>0</v>
      </c>
      <c r="K133" s="195" t="s">
        <v>21</v>
      </c>
      <c r="L133" s="61"/>
      <c r="M133" s="200" t="s">
        <v>21</v>
      </c>
      <c r="N133" s="201" t="s">
        <v>43</v>
      </c>
      <c r="O133" s="42"/>
      <c r="P133" s="202">
        <f t="shared" si="21"/>
        <v>0</v>
      </c>
      <c r="Q133" s="202">
        <v>0</v>
      </c>
      <c r="R133" s="202">
        <f t="shared" si="22"/>
        <v>0</v>
      </c>
      <c r="S133" s="202">
        <v>0</v>
      </c>
      <c r="T133" s="203">
        <f t="shared" si="23"/>
        <v>0</v>
      </c>
      <c r="AR133" s="24" t="s">
        <v>316</v>
      </c>
      <c r="AT133" s="24" t="s">
        <v>159</v>
      </c>
      <c r="AU133" s="24" t="s">
        <v>173</v>
      </c>
      <c r="AY133" s="24" t="s">
        <v>156</v>
      </c>
      <c r="BE133" s="204">
        <f t="shared" si="24"/>
        <v>0</v>
      </c>
      <c r="BF133" s="204">
        <f t="shared" si="25"/>
        <v>0</v>
      </c>
      <c r="BG133" s="204">
        <f t="shared" si="26"/>
        <v>0</v>
      </c>
      <c r="BH133" s="204">
        <f t="shared" si="27"/>
        <v>0</v>
      </c>
      <c r="BI133" s="204">
        <f t="shared" si="28"/>
        <v>0</v>
      </c>
      <c r="BJ133" s="24" t="s">
        <v>79</v>
      </c>
      <c r="BK133" s="204">
        <f t="shared" si="29"/>
        <v>0</v>
      </c>
      <c r="BL133" s="24" t="s">
        <v>316</v>
      </c>
      <c r="BM133" s="24" t="s">
        <v>396</v>
      </c>
    </row>
    <row r="134" spans="2:65" s="1" customFormat="1" ht="25.5" customHeight="1">
      <c r="B134" s="41"/>
      <c r="C134" s="193" t="s">
        <v>493</v>
      </c>
      <c r="D134" s="193" t="s">
        <v>159</v>
      </c>
      <c r="E134" s="194" t="s">
        <v>2747</v>
      </c>
      <c r="F134" s="195" t="s">
        <v>2748</v>
      </c>
      <c r="G134" s="196" t="s">
        <v>1016</v>
      </c>
      <c r="H134" s="197">
        <v>16</v>
      </c>
      <c r="I134" s="198"/>
      <c r="J134" s="199">
        <f t="shared" si="20"/>
        <v>0</v>
      </c>
      <c r="K134" s="195" t="s">
        <v>21</v>
      </c>
      <c r="L134" s="61"/>
      <c r="M134" s="200" t="s">
        <v>21</v>
      </c>
      <c r="N134" s="201" t="s">
        <v>43</v>
      </c>
      <c r="O134" s="42"/>
      <c r="P134" s="202">
        <f t="shared" si="21"/>
        <v>0</v>
      </c>
      <c r="Q134" s="202">
        <v>0</v>
      </c>
      <c r="R134" s="202">
        <f t="shared" si="22"/>
        <v>0</v>
      </c>
      <c r="S134" s="202">
        <v>0</v>
      </c>
      <c r="T134" s="203">
        <f t="shared" si="23"/>
        <v>0</v>
      </c>
      <c r="AR134" s="24" t="s">
        <v>316</v>
      </c>
      <c r="AT134" s="24" t="s">
        <v>159</v>
      </c>
      <c r="AU134" s="24" t="s">
        <v>173</v>
      </c>
      <c r="AY134" s="24" t="s">
        <v>156</v>
      </c>
      <c r="BE134" s="204">
        <f t="shared" si="24"/>
        <v>0</v>
      </c>
      <c r="BF134" s="204">
        <f t="shared" si="25"/>
        <v>0</v>
      </c>
      <c r="BG134" s="204">
        <f t="shared" si="26"/>
        <v>0</v>
      </c>
      <c r="BH134" s="204">
        <f t="shared" si="27"/>
        <v>0</v>
      </c>
      <c r="BI134" s="204">
        <f t="shared" si="28"/>
        <v>0</v>
      </c>
      <c r="BJ134" s="24" t="s">
        <v>79</v>
      </c>
      <c r="BK134" s="204">
        <f t="shared" si="29"/>
        <v>0</v>
      </c>
      <c r="BL134" s="24" t="s">
        <v>316</v>
      </c>
      <c r="BM134" s="24" t="s">
        <v>409</v>
      </c>
    </row>
    <row r="135" spans="2:65" s="1" customFormat="1" ht="25.5" customHeight="1">
      <c r="B135" s="41"/>
      <c r="C135" s="193" t="s">
        <v>498</v>
      </c>
      <c r="D135" s="193" t="s">
        <v>159</v>
      </c>
      <c r="E135" s="194" t="s">
        <v>2749</v>
      </c>
      <c r="F135" s="195" t="s">
        <v>2750</v>
      </c>
      <c r="G135" s="196" t="s">
        <v>1016</v>
      </c>
      <c r="H135" s="197">
        <v>14</v>
      </c>
      <c r="I135" s="198"/>
      <c r="J135" s="199">
        <f t="shared" si="20"/>
        <v>0</v>
      </c>
      <c r="K135" s="195" t="s">
        <v>21</v>
      </c>
      <c r="L135" s="61"/>
      <c r="M135" s="200" t="s">
        <v>21</v>
      </c>
      <c r="N135" s="201" t="s">
        <v>43</v>
      </c>
      <c r="O135" s="42"/>
      <c r="P135" s="202">
        <f t="shared" si="21"/>
        <v>0</v>
      </c>
      <c r="Q135" s="202">
        <v>0</v>
      </c>
      <c r="R135" s="202">
        <f t="shared" si="22"/>
        <v>0</v>
      </c>
      <c r="S135" s="202">
        <v>0</v>
      </c>
      <c r="T135" s="203">
        <f t="shared" si="23"/>
        <v>0</v>
      </c>
      <c r="AR135" s="24" t="s">
        <v>316</v>
      </c>
      <c r="AT135" s="24" t="s">
        <v>159</v>
      </c>
      <c r="AU135" s="24" t="s">
        <v>173</v>
      </c>
      <c r="AY135" s="24" t="s">
        <v>156</v>
      </c>
      <c r="BE135" s="204">
        <f t="shared" si="24"/>
        <v>0</v>
      </c>
      <c r="BF135" s="204">
        <f t="shared" si="25"/>
        <v>0</v>
      </c>
      <c r="BG135" s="204">
        <f t="shared" si="26"/>
        <v>0</v>
      </c>
      <c r="BH135" s="204">
        <f t="shared" si="27"/>
        <v>0</v>
      </c>
      <c r="BI135" s="204">
        <f t="shared" si="28"/>
        <v>0</v>
      </c>
      <c r="BJ135" s="24" t="s">
        <v>79</v>
      </c>
      <c r="BK135" s="204">
        <f t="shared" si="29"/>
        <v>0</v>
      </c>
      <c r="BL135" s="24" t="s">
        <v>316</v>
      </c>
      <c r="BM135" s="24" t="s">
        <v>418</v>
      </c>
    </row>
    <row r="136" spans="2:65" s="1" customFormat="1" ht="25.5" customHeight="1">
      <c r="B136" s="41"/>
      <c r="C136" s="193" t="s">
        <v>503</v>
      </c>
      <c r="D136" s="193" t="s">
        <v>159</v>
      </c>
      <c r="E136" s="194" t="s">
        <v>2751</v>
      </c>
      <c r="F136" s="195" t="s">
        <v>2752</v>
      </c>
      <c r="G136" s="196" t="s">
        <v>1016</v>
      </c>
      <c r="H136" s="197">
        <v>35</v>
      </c>
      <c r="I136" s="198"/>
      <c r="J136" s="199">
        <f t="shared" si="20"/>
        <v>0</v>
      </c>
      <c r="K136" s="195" t="s">
        <v>21</v>
      </c>
      <c r="L136" s="61"/>
      <c r="M136" s="200" t="s">
        <v>21</v>
      </c>
      <c r="N136" s="201" t="s">
        <v>43</v>
      </c>
      <c r="O136" s="42"/>
      <c r="P136" s="202">
        <f t="shared" si="21"/>
        <v>0</v>
      </c>
      <c r="Q136" s="202">
        <v>0</v>
      </c>
      <c r="R136" s="202">
        <f t="shared" si="22"/>
        <v>0</v>
      </c>
      <c r="S136" s="202">
        <v>0</v>
      </c>
      <c r="T136" s="203">
        <f t="shared" si="23"/>
        <v>0</v>
      </c>
      <c r="AR136" s="24" t="s">
        <v>316</v>
      </c>
      <c r="AT136" s="24" t="s">
        <v>159</v>
      </c>
      <c r="AU136" s="24" t="s">
        <v>173</v>
      </c>
      <c r="AY136" s="24" t="s">
        <v>156</v>
      </c>
      <c r="BE136" s="204">
        <f t="shared" si="24"/>
        <v>0</v>
      </c>
      <c r="BF136" s="204">
        <f t="shared" si="25"/>
        <v>0</v>
      </c>
      <c r="BG136" s="204">
        <f t="shared" si="26"/>
        <v>0</v>
      </c>
      <c r="BH136" s="204">
        <f t="shared" si="27"/>
        <v>0</v>
      </c>
      <c r="BI136" s="204">
        <f t="shared" si="28"/>
        <v>0</v>
      </c>
      <c r="BJ136" s="24" t="s">
        <v>79</v>
      </c>
      <c r="BK136" s="204">
        <f t="shared" si="29"/>
        <v>0</v>
      </c>
      <c r="BL136" s="24" t="s">
        <v>316</v>
      </c>
      <c r="BM136" s="24" t="s">
        <v>427</v>
      </c>
    </row>
    <row r="137" spans="2:65" s="1" customFormat="1" ht="16.5" customHeight="1">
      <c r="B137" s="41"/>
      <c r="C137" s="193" t="s">
        <v>508</v>
      </c>
      <c r="D137" s="193" t="s">
        <v>159</v>
      </c>
      <c r="E137" s="194" t="s">
        <v>2706</v>
      </c>
      <c r="F137" s="195" t="s">
        <v>2707</v>
      </c>
      <c r="G137" s="196" t="s">
        <v>1016</v>
      </c>
      <c r="H137" s="197">
        <v>20</v>
      </c>
      <c r="I137" s="198"/>
      <c r="J137" s="199">
        <f t="shared" si="20"/>
        <v>0</v>
      </c>
      <c r="K137" s="195" t="s">
        <v>21</v>
      </c>
      <c r="L137" s="61"/>
      <c r="M137" s="200" t="s">
        <v>21</v>
      </c>
      <c r="N137" s="201" t="s">
        <v>43</v>
      </c>
      <c r="O137" s="42"/>
      <c r="P137" s="202">
        <f t="shared" si="21"/>
        <v>0</v>
      </c>
      <c r="Q137" s="202">
        <v>0</v>
      </c>
      <c r="R137" s="202">
        <f t="shared" si="22"/>
        <v>0</v>
      </c>
      <c r="S137" s="202">
        <v>0</v>
      </c>
      <c r="T137" s="203">
        <f t="shared" si="23"/>
        <v>0</v>
      </c>
      <c r="AR137" s="24" t="s">
        <v>316</v>
      </c>
      <c r="AT137" s="24" t="s">
        <v>159</v>
      </c>
      <c r="AU137" s="24" t="s">
        <v>173</v>
      </c>
      <c r="AY137" s="24" t="s">
        <v>156</v>
      </c>
      <c r="BE137" s="204">
        <f t="shared" si="24"/>
        <v>0</v>
      </c>
      <c r="BF137" s="204">
        <f t="shared" si="25"/>
        <v>0</v>
      </c>
      <c r="BG137" s="204">
        <f t="shared" si="26"/>
        <v>0</v>
      </c>
      <c r="BH137" s="204">
        <f t="shared" si="27"/>
        <v>0</v>
      </c>
      <c r="BI137" s="204">
        <f t="shared" si="28"/>
        <v>0</v>
      </c>
      <c r="BJ137" s="24" t="s">
        <v>79</v>
      </c>
      <c r="BK137" s="204">
        <f t="shared" si="29"/>
        <v>0</v>
      </c>
      <c r="BL137" s="24" t="s">
        <v>316</v>
      </c>
      <c r="BM137" s="24" t="s">
        <v>446</v>
      </c>
    </row>
    <row r="138" spans="2:65" s="1" customFormat="1" ht="25.5" customHeight="1">
      <c r="B138" s="41"/>
      <c r="C138" s="193" t="s">
        <v>513</v>
      </c>
      <c r="D138" s="193" t="s">
        <v>159</v>
      </c>
      <c r="E138" s="194" t="s">
        <v>2753</v>
      </c>
      <c r="F138" s="195" t="s">
        <v>2754</v>
      </c>
      <c r="G138" s="196" t="s">
        <v>1016</v>
      </c>
      <c r="H138" s="197">
        <v>12</v>
      </c>
      <c r="I138" s="198"/>
      <c r="J138" s="199">
        <f t="shared" si="20"/>
        <v>0</v>
      </c>
      <c r="K138" s="195" t="s">
        <v>21</v>
      </c>
      <c r="L138" s="61"/>
      <c r="M138" s="200" t="s">
        <v>21</v>
      </c>
      <c r="N138" s="201" t="s">
        <v>43</v>
      </c>
      <c r="O138" s="42"/>
      <c r="P138" s="202">
        <f t="shared" si="21"/>
        <v>0</v>
      </c>
      <c r="Q138" s="202">
        <v>0</v>
      </c>
      <c r="R138" s="202">
        <f t="shared" si="22"/>
        <v>0</v>
      </c>
      <c r="S138" s="202">
        <v>0</v>
      </c>
      <c r="T138" s="203">
        <f t="shared" si="23"/>
        <v>0</v>
      </c>
      <c r="AR138" s="24" t="s">
        <v>316</v>
      </c>
      <c r="AT138" s="24" t="s">
        <v>159</v>
      </c>
      <c r="AU138" s="24" t="s">
        <v>173</v>
      </c>
      <c r="AY138" s="24" t="s">
        <v>156</v>
      </c>
      <c r="BE138" s="204">
        <f t="shared" si="24"/>
        <v>0</v>
      </c>
      <c r="BF138" s="204">
        <f t="shared" si="25"/>
        <v>0</v>
      </c>
      <c r="BG138" s="204">
        <f t="shared" si="26"/>
        <v>0</v>
      </c>
      <c r="BH138" s="204">
        <f t="shared" si="27"/>
        <v>0</v>
      </c>
      <c r="BI138" s="204">
        <f t="shared" si="28"/>
        <v>0</v>
      </c>
      <c r="BJ138" s="24" t="s">
        <v>79</v>
      </c>
      <c r="BK138" s="204">
        <f t="shared" si="29"/>
        <v>0</v>
      </c>
      <c r="BL138" s="24" t="s">
        <v>316</v>
      </c>
      <c r="BM138" s="24" t="s">
        <v>456</v>
      </c>
    </row>
    <row r="139" spans="2:65" s="1" customFormat="1" ht="16.5" customHeight="1">
      <c r="B139" s="41"/>
      <c r="C139" s="193" t="s">
        <v>518</v>
      </c>
      <c r="D139" s="193" t="s">
        <v>159</v>
      </c>
      <c r="E139" s="194" t="s">
        <v>2755</v>
      </c>
      <c r="F139" s="195" t="s">
        <v>2713</v>
      </c>
      <c r="G139" s="196" t="s">
        <v>1016</v>
      </c>
      <c r="H139" s="197">
        <v>2</v>
      </c>
      <c r="I139" s="198"/>
      <c r="J139" s="199">
        <f t="shared" si="20"/>
        <v>0</v>
      </c>
      <c r="K139" s="195" t="s">
        <v>21</v>
      </c>
      <c r="L139" s="61"/>
      <c r="M139" s="200" t="s">
        <v>21</v>
      </c>
      <c r="N139" s="201" t="s">
        <v>43</v>
      </c>
      <c r="O139" s="42"/>
      <c r="P139" s="202">
        <f t="shared" si="21"/>
        <v>0</v>
      </c>
      <c r="Q139" s="202">
        <v>0</v>
      </c>
      <c r="R139" s="202">
        <f t="shared" si="22"/>
        <v>0</v>
      </c>
      <c r="S139" s="202">
        <v>0</v>
      </c>
      <c r="T139" s="203">
        <f t="shared" si="23"/>
        <v>0</v>
      </c>
      <c r="AR139" s="24" t="s">
        <v>316</v>
      </c>
      <c r="AT139" s="24" t="s">
        <v>159</v>
      </c>
      <c r="AU139" s="24" t="s">
        <v>173</v>
      </c>
      <c r="AY139" s="24" t="s">
        <v>156</v>
      </c>
      <c r="BE139" s="204">
        <f t="shared" si="24"/>
        <v>0</v>
      </c>
      <c r="BF139" s="204">
        <f t="shared" si="25"/>
        <v>0</v>
      </c>
      <c r="BG139" s="204">
        <f t="shared" si="26"/>
        <v>0</v>
      </c>
      <c r="BH139" s="204">
        <f t="shared" si="27"/>
        <v>0</v>
      </c>
      <c r="BI139" s="204">
        <f t="shared" si="28"/>
        <v>0</v>
      </c>
      <c r="BJ139" s="24" t="s">
        <v>79</v>
      </c>
      <c r="BK139" s="204">
        <f t="shared" si="29"/>
        <v>0</v>
      </c>
      <c r="BL139" s="24" t="s">
        <v>316</v>
      </c>
      <c r="BM139" s="24" t="s">
        <v>471</v>
      </c>
    </row>
    <row r="140" spans="2:65" s="1" customFormat="1" ht="16.5" customHeight="1">
      <c r="B140" s="41"/>
      <c r="C140" s="193" t="s">
        <v>523</v>
      </c>
      <c r="D140" s="193" t="s">
        <v>159</v>
      </c>
      <c r="E140" s="194" t="s">
        <v>1747</v>
      </c>
      <c r="F140" s="195" t="s">
        <v>1748</v>
      </c>
      <c r="G140" s="196" t="s">
        <v>260</v>
      </c>
      <c r="H140" s="197">
        <v>50</v>
      </c>
      <c r="I140" s="198"/>
      <c r="J140" s="199">
        <f t="shared" si="20"/>
        <v>0</v>
      </c>
      <c r="K140" s="195" t="s">
        <v>21</v>
      </c>
      <c r="L140" s="61"/>
      <c r="M140" s="200" t="s">
        <v>21</v>
      </c>
      <c r="N140" s="201" t="s">
        <v>43</v>
      </c>
      <c r="O140" s="42"/>
      <c r="P140" s="202">
        <f t="shared" si="21"/>
        <v>0</v>
      </c>
      <c r="Q140" s="202">
        <v>0</v>
      </c>
      <c r="R140" s="202">
        <f t="shared" si="22"/>
        <v>0</v>
      </c>
      <c r="S140" s="202">
        <v>0</v>
      </c>
      <c r="T140" s="203">
        <f t="shared" si="23"/>
        <v>0</v>
      </c>
      <c r="AR140" s="24" t="s">
        <v>316</v>
      </c>
      <c r="AT140" s="24" t="s">
        <v>159</v>
      </c>
      <c r="AU140" s="24" t="s">
        <v>173</v>
      </c>
      <c r="AY140" s="24" t="s">
        <v>156</v>
      </c>
      <c r="BE140" s="204">
        <f t="shared" si="24"/>
        <v>0</v>
      </c>
      <c r="BF140" s="204">
        <f t="shared" si="25"/>
        <v>0</v>
      </c>
      <c r="BG140" s="204">
        <f t="shared" si="26"/>
        <v>0</v>
      </c>
      <c r="BH140" s="204">
        <f t="shared" si="27"/>
        <v>0</v>
      </c>
      <c r="BI140" s="204">
        <f t="shared" si="28"/>
        <v>0</v>
      </c>
      <c r="BJ140" s="24" t="s">
        <v>79</v>
      </c>
      <c r="BK140" s="204">
        <f t="shared" si="29"/>
        <v>0</v>
      </c>
      <c r="BL140" s="24" t="s">
        <v>316</v>
      </c>
      <c r="BM140" s="24" t="s">
        <v>482</v>
      </c>
    </row>
    <row r="141" spans="2:65" s="1" customFormat="1" ht="16.5" customHeight="1">
      <c r="B141" s="41"/>
      <c r="C141" s="193" t="s">
        <v>530</v>
      </c>
      <c r="D141" s="193" t="s">
        <v>159</v>
      </c>
      <c r="E141" s="194" t="s">
        <v>2716</v>
      </c>
      <c r="F141" s="195" t="s">
        <v>2717</v>
      </c>
      <c r="G141" s="196" t="s">
        <v>260</v>
      </c>
      <c r="H141" s="197">
        <v>120</v>
      </c>
      <c r="I141" s="198"/>
      <c r="J141" s="199">
        <f t="shared" si="20"/>
        <v>0</v>
      </c>
      <c r="K141" s="195" t="s">
        <v>21</v>
      </c>
      <c r="L141" s="61"/>
      <c r="M141" s="200" t="s">
        <v>21</v>
      </c>
      <c r="N141" s="201" t="s">
        <v>43</v>
      </c>
      <c r="O141" s="42"/>
      <c r="P141" s="202">
        <f t="shared" si="21"/>
        <v>0</v>
      </c>
      <c r="Q141" s="202">
        <v>0</v>
      </c>
      <c r="R141" s="202">
        <f t="shared" si="22"/>
        <v>0</v>
      </c>
      <c r="S141" s="202">
        <v>0</v>
      </c>
      <c r="T141" s="203">
        <f t="shared" si="23"/>
        <v>0</v>
      </c>
      <c r="AR141" s="24" t="s">
        <v>316</v>
      </c>
      <c r="AT141" s="24" t="s">
        <v>159</v>
      </c>
      <c r="AU141" s="24" t="s">
        <v>173</v>
      </c>
      <c r="AY141" s="24" t="s">
        <v>156</v>
      </c>
      <c r="BE141" s="204">
        <f t="shared" si="24"/>
        <v>0</v>
      </c>
      <c r="BF141" s="204">
        <f t="shared" si="25"/>
        <v>0</v>
      </c>
      <c r="BG141" s="204">
        <f t="shared" si="26"/>
        <v>0</v>
      </c>
      <c r="BH141" s="204">
        <f t="shared" si="27"/>
        <v>0</v>
      </c>
      <c r="BI141" s="204">
        <f t="shared" si="28"/>
        <v>0</v>
      </c>
      <c r="BJ141" s="24" t="s">
        <v>79</v>
      </c>
      <c r="BK141" s="204">
        <f t="shared" si="29"/>
        <v>0</v>
      </c>
      <c r="BL141" s="24" t="s">
        <v>316</v>
      </c>
      <c r="BM141" s="24" t="s">
        <v>493</v>
      </c>
    </row>
    <row r="142" spans="2:65" s="1" customFormat="1" ht="16.5" customHeight="1">
      <c r="B142" s="41"/>
      <c r="C142" s="193" t="s">
        <v>537</v>
      </c>
      <c r="D142" s="193" t="s">
        <v>159</v>
      </c>
      <c r="E142" s="194" t="s">
        <v>2714</v>
      </c>
      <c r="F142" s="195" t="s">
        <v>2715</v>
      </c>
      <c r="G142" s="196" t="s">
        <v>260</v>
      </c>
      <c r="H142" s="197">
        <v>30</v>
      </c>
      <c r="I142" s="198"/>
      <c r="J142" s="199">
        <f t="shared" si="20"/>
        <v>0</v>
      </c>
      <c r="K142" s="195" t="s">
        <v>21</v>
      </c>
      <c r="L142" s="61"/>
      <c r="M142" s="200" t="s">
        <v>21</v>
      </c>
      <c r="N142" s="201" t="s">
        <v>43</v>
      </c>
      <c r="O142" s="42"/>
      <c r="P142" s="202">
        <f t="shared" si="21"/>
        <v>0</v>
      </c>
      <c r="Q142" s="202">
        <v>0</v>
      </c>
      <c r="R142" s="202">
        <f t="shared" si="22"/>
        <v>0</v>
      </c>
      <c r="S142" s="202">
        <v>0</v>
      </c>
      <c r="T142" s="203">
        <f t="shared" si="23"/>
        <v>0</v>
      </c>
      <c r="AR142" s="24" t="s">
        <v>316</v>
      </c>
      <c r="AT142" s="24" t="s">
        <v>159</v>
      </c>
      <c r="AU142" s="24" t="s">
        <v>173</v>
      </c>
      <c r="AY142" s="24" t="s">
        <v>156</v>
      </c>
      <c r="BE142" s="204">
        <f t="shared" si="24"/>
        <v>0</v>
      </c>
      <c r="BF142" s="204">
        <f t="shared" si="25"/>
        <v>0</v>
      </c>
      <c r="BG142" s="204">
        <f t="shared" si="26"/>
        <v>0</v>
      </c>
      <c r="BH142" s="204">
        <f t="shared" si="27"/>
        <v>0</v>
      </c>
      <c r="BI142" s="204">
        <f t="shared" si="28"/>
        <v>0</v>
      </c>
      <c r="BJ142" s="24" t="s">
        <v>79</v>
      </c>
      <c r="BK142" s="204">
        <f t="shared" si="29"/>
        <v>0</v>
      </c>
      <c r="BL142" s="24" t="s">
        <v>316</v>
      </c>
      <c r="BM142" s="24" t="s">
        <v>503</v>
      </c>
    </row>
    <row r="143" spans="2:65" s="1" customFormat="1" ht="16.5" customHeight="1">
      <c r="B143" s="41"/>
      <c r="C143" s="193" t="s">
        <v>541</v>
      </c>
      <c r="D143" s="193" t="s">
        <v>159</v>
      </c>
      <c r="E143" s="194" t="s">
        <v>2756</v>
      </c>
      <c r="F143" s="195" t="s">
        <v>2723</v>
      </c>
      <c r="G143" s="196" t="s">
        <v>260</v>
      </c>
      <c r="H143" s="197">
        <v>20</v>
      </c>
      <c r="I143" s="198"/>
      <c r="J143" s="199">
        <f t="shared" si="20"/>
        <v>0</v>
      </c>
      <c r="K143" s="195" t="s">
        <v>21</v>
      </c>
      <c r="L143" s="61"/>
      <c r="M143" s="200" t="s">
        <v>21</v>
      </c>
      <c r="N143" s="201" t="s">
        <v>43</v>
      </c>
      <c r="O143" s="42"/>
      <c r="P143" s="202">
        <f t="shared" si="21"/>
        <v>0</v>
      </c>
      <c r="Q143" s="202">
        <v>0</v>
      </c>
      <c r="R143" s="202">
        <f t="shared" si="22"/>
        <v>0</v>
      </c>
      <c r="S143" s="202">
        <v>0</v>
      </c>
      <c r="T143" s="203">
        <f t="shared" si="23"/>
        <v>0</v>
      </c>
      <c r="AR143" s="24" t="s">
        <v>316</v>
      </c>
      <c r="AT143" s="24" t="s">
        <v>159</v>
      </c>
      <c r="AU143" s="24" t="s">
        <v>173</v>
      </c>
      <c r="AY143" s="24" t="s">
        <v>156</v>
      </c>
      <c r="BE143" s="204">
        <f t="shared" si="24"/>
        <v>0</v>
      </c>
      <c r="BF143" s="204">
        <f t="shared" si="25"/>
        <v>0</v>
      </c>
      <c r="BG143" s="204">
        <f t="shared" si="26"/>
        <v>0</v>
      </c>
      <c r="BH143" s="204">
        <f t="shared" si="27"/>
        <v>0</v>
      </c>
      <c r="BI143" s="204">
        <f t="shared" si="28"/>
        <v>0</v>
      </c>
      <c r="BJ143" s="24" t="s">
        <v>79</v>
      </c>
      <c r="BK143" s="204">
        <f t="shared" si="29"/>
        <v>0</v>
      </c>
      <c r="BL143" s="24" t="s">
        <v>316</v>
      </c>
      <c r="BM143" s="24" t="s">
        <v>513</v>
      </c>
    </row>
    <row r="144" spans="2:65" s="1" customFormat="1" ht="16.5" customHeight="1">
      <c r="B144" s="41"/>
      <c r="C144" s="193" t="s">
        <v>545</v>
      </c>
      <c r="D144" s="193" t="s">
        <v>159</v>
      </c>
      <c r="E144" s="194" t="s">
        <v>2728</v>
      </c>
      <c r="F144" s="195" t="s">
        <v>2729</v>
      </c>
      <c r="G144" s="196" t="s">
        <v>969</v>
      </c>
      <c r="H144" s="197">
        <v>40</v>
      </c>
      <c r="I144" s="198"/>
      <c r="J144" s="199">
        <f t="shared" si="20"/>
        <v>0</v>
      </c>
      <c r="K144" s="195" t="s">
        <v>21</v>
      </c>
      <c r="L144" s="61"/>
      <c r="M144" s="200" t="s">
        <v>21</v>
      </c>
      <c r="N144" s="201" t="s">
        <v>43</v>
      </c>
      <c r="O144" s="42"/>
      <c r="P144" s="202">
        <f t="shared" si="21"/>
        <v>0</v>
      </c>
      <c r="Q144" s="202">
        <v>0</v>
      </c>
      <c r="R144" s="202">
        <f t="shared" si="22"/>
        <v>0</v>
      </c>
      <c r="S144" s="202">
        <v>0</v>
      </c>
      <c r="T144" s="203">
        <f t="shared" si="23"/>
        <v>0</v>
      </c>
      <c r="AR144" s="24" t="s">
        <v>316</v>
      </c>
      <c r="AT144" s="24" t="s">
        <v>159</v>
      </c>
      <c r="AU144" s="24" t="s">
        <v>173</v>
      </c>
      <c r="AY144" s="24" t="s">
        <v>156</v>
      </c>
      <c r="BE144" s="204">
        <f t="shared" si="24"/>
        <v>0</v>
      </c>
      <c r="BF144" s="204">
        <f t="shared" si="25"/>
        <v>0</v>
      </c>
      <c r="BG144" s="204">
        <f t="shared" si="26"/>
        <v>0</v>
      </c>
      <c r="BH144" s="204">
        <f t="shared" si="27"/>
        <v>0</v>
      </c>
      <c r="BI144" s="204">
        <f t="shared" si="28"/>
        <v>0</v>
      </c>
      <c r="BJ144" s="24" t="s">
        <v>79</v>
      </c>
      <c r="BK144" s="204">
        <f t="shared" si="29"/>
        <v>0</v>
      </c>
      <c r="BL144" s="24" t="s">
        <v>316</v>
      </c>
      <c r="BM144" s="24" t="s">
        <v>537</v>
      </c>
    </row>
    <row r="145" spans="2:65" s="1" customFormat="1" ht="16.5" customHeight="1">
      <c r="B145" s="41"/>
      <c r="C145" s="193" t="s">
        <v>550</v>
      </c>
      <c r="D145" s="193" t="s">
        <v>159</v>
      </c>
      <c r="E145" s="194" t="s">
        <v>1762</v>
      </c>
      <c r="F145" s="195" t="s">
        <v>1763</v>
      </c>
      <c r="G145" s="196" t="s">
        <v>969</v>
      </c>
      <c r="H145" s="197">
        <v>24</v>
      </c>
      <c r="I145" s="198"/>
      <c r="J145" s="199">
        <f t="shared" si="20"/>
        <v>0</v>
      </c>
      <c r="K145" s="195" t="s">
        <v>21</v>
      </c>
      <c r="L145" s="61"/>
      <c r="M145" s="200" t="s">
        <v>21</v>
      </c>
      <c r="N145" s="201" t="s">
        <v>43</v>
      </c>
      <c r="O145" s="42"/>
      <c r="P145" s="202">
        <f t="shared" si="21"/>
        <v>0</v>
      </c>
      <c r="Q145" s="202">
        <v>0</v>
      </c>
      <c r="R145" s="202">
        <f t="shared" si="22"/>
        <v>0</v>
      </c>
      <c r="S145" s="202">
        <v>0</v>
      </c>
      <c r="T145" s="203">
        <f t="shared" si="23"/>
        <v>0</v>
      </c>
      <c r="AR145" s="24" t="s">
        <v>316</v>
      </c>
      <c r="AT145" s="24" t="s">
        <v>159</v>
      </c>
      <c r="AU145" s="24" t="s">
        <v>173</v>
      </c>
      <c r="AY145" s="24" t="s">
        <v>156</v>
      </c>
      <c r="BE145" s="204">
        <f t="shared" si="24"/>
        <v>0</v>
      </c>
      <c r="BF145" s="204">
        <f t="shared" si="25"/>
        <v>0</v>
      </c>
      <c r="BG145" s="204">
        <f t="shared" si="26"/>
        <v>0</v>
      </c>
      <c r="BH145" s="204">
        <f t="shared" si="27"/>
        <v>0</v>
      </c>
      <c r="BI145" s="204">
        <f t="shared" si="28"/>
        <v>0</v>
      </c>
      <c r="BJ145" s="24" t="s">
        <v>79</v>
      </c>
      <c r="BK145" s="204">
        <f t="shared" si="29"/>
        <v>0</v>
      </c>
      <c r="BL145" s="24" t="s">
        <v>316</v>
      </c>
      <c r="BM145" s="24" t="s">
        <v>545</v>
      </c>
    </row>
    <row r="146" spans="2:65" s="1" customFormat="1" ht="16.5" customHeight="1">
      <c r="B146" s="41"/>
      <c r="C146" s="193" t="s">
        <v>555</v>
      </c>
      <c r="D146" s="193" t="s">
        <v>159</v>
      </c>
      <c r="E146" s="194" t="s">
        <v>1764</v>
      </c>
      <c r="F146" s="195" t="s">
        <v>1765</v>
      </c>
      <c r="G146" s="196" t="s">
        <v>969</v>
      </c>
      <c r="H146" s="197">
        <v>40</v>
      </c>
      <c r="I146" s="198"/>
      <c r="J146" s="199">
        <f t="shared" si="20"/>
        <v>0</v>
      </c>
      <c r="K146" s="195" t="s">
        <v>21</v>
      </c>
      <c r="L146" s="61"/>
      <c r="M146" s="200" t="s">
        <v>21</v>
      </c>
      <c r="N146" s="201" t="s">
        <v>43</v>
      </c>
      <c r="O146" s="42"/>
      <c r="P146" s="202">
        <f t="shared" si="21"/>
        <v>0</v>
      </c>
      <c r="Q146" s="202">
        <v>0</v>
      </c>
      <c r="R146" s="202">
        <f t="shared" si="22"/>
        <v>0</v>
      </c>
      <c r="S146" s="202">
        <v>0</v>
      </c>
      <c r="T146" s="203">
        <f t="shared" si="23"/>
        <v>0</v>
      </c>
      <c r="AR146" s="24" t="s">
        <v>316</v>
      </c>
      <c r="AT146" s="24" t="s">
        <v>159</v>
      </c>
      <c r="AU146" s="24" t="s">
        <v>173</v>
      </c>
      <c r="AY146" s="24" t="s">
        <v>156</v>
      </c>
      <c r="BE146" s="204">
        <f t="shared" si="24"/>
        <v>0</v>
      </c>
      <c r="BF146" s="204">
        <f t="shared" si="25"/>
        <v>0</v>
      </c>
      <c r="BG146" s="204">
        <f t="shared" si="26"/>
        <v>0</v>
      </c>
      <c r="BH146" s="204">
        <f t="shared" si="27"/>
        <v>0</v>
      </c>
      <c r="BI146" s="204">
        <f t="shared" si="28"/>
        <v>0</v>
      </c>
      <c r="BJ146" s="24" t="s">
        <v>79</v>
      </c>
      <c r="BK146" s="204">
        <f t="shared" si="29"/>
        <v>0</v>
      </c>
      <c r="BL146" s="24" t="s">
        <v>316</v>
      </c>
      <c r="BM146" s="24" t="s">
        <v>555</v>
      </c>
    </row>
    <row r="147" spans="2:65" s="1" customFormat="1" ht="16.5" customHeight="1">
      <c r="B147" s="41"/>
      <c r="C147" s="227" t="s">
        <v>561</v>
      </c>
      <c r="D147" s="227" t="s">
        <v>238</v>
      </c>
      <c r="E147" s="228" t="s">
        <v>2757</v>
      </c>
      <c r="F147" s="229" t="s">
        <v>1755</v>
      </c>
      <c r="G147" s="230" t="s">
        <v>1039</v>
      </c>
      <c r="H147" s="231">
        <v>1</v>
      </c>
      <c r="I147" s="232"/>
      <c r="J147" s="233">
        <f t="shared" si="20"/>
        <v>0</v>
      </c>
      <c r="K147" s="229" t="s">
        <v>21</v>
      </c>
      <c r="L147" s="234"/>
      <c r="M147" s="235" t="s">
        <v>21</v>
      </c>
      <c r="N147" s="271" t="s">
        <v>43</v>
      </c>
      <c r="O147" s="209"/>
      <c r="P147" s="210">
        <f t="shared" si="21"/>
        <v>0</v>
      </c>
      <c r="Q147" s="210">
        <v>0</v>
      </c>
      <c r="R147" s="210">
        <f t="shared" si="22"/>
        <v>0</v>
      </c>
      <c r="S147" s="210">
        <v>0</v>
      </c>
      <c r="T147" s="211">
        <f t="shared" si="23"/>
        <v>0</v>
      </c>
      <c r="AR147" s="24" t="s">
        <v>396</v>
      </c>
      <c r="AT147" s="24" t="s">
        <v>238</v>
      </c>
      <c r="AU147" s="24" t="s">
        <v>173</v>
      </c>
      <c r="AY147" s="24" t="s">
        <v>156</v>
      </c>
      <c r="BE147" s="204">
        <f t="shared" si="24"/>
        <v>0</v>
      </c>
      <c r="BF147" s="204">
        <f t="shared" si="25"/>
        <v>0</v>
      </c>
      <c r="BG147" s="204">
        <f t="shared" si="26"/>
        <v>0</v>
      </c>
      <c r="BH147" s="204">
        <f t="shared" si="27"/>
        <v>0</v>
      </c>
      <c r="BI147" s="204">
        <f t="shared" si="28"/>
        <v>0</v>
      </c>
      <c r="BJ147" s="24" t="s">
        <v>79</v>
      </c>
      <c r="BK147" s="204">
        <f t="shared" si="29"/>
        <v>0</v>
      </c>
      <c r="BL147" s="24" t="s">
        <v>316</v>
      </c>
      <c r="BM147" s="24" t="s">
        <v>2758</v>
      </c>
    </row>
    <row r="148" spans="2:12" s="1" customFormat="1" ht="6.95" customHeight="1">
      <c r="B148" s="56"/>
      <c r="C148" s="57"/>
      <c r="D148" s="57"/>
      <c r="E148" s="57"/>
      <c r="F148" s="57"/>
      <c r="G148" s="57"/>
      <c r="H148" s="57"/>
      <c r="I148" s="139"/>
      <c r="J148" s="57"/>
      <c r="K148" s="57"/>
      <c r="L148" s="61"/>
    </row>
  </sheetData>
  <sheetProtection password="CC35" sheet="1" objects="1" scenarios="1" formatCells="0" formatColumns="0" formatRows="0" sort="0" autoFilter="0"/>
  <autoFilter ref="C80:K147"/>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108</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2759</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ROUND(SUM(BE86:BE232),2)</f>
        <v>0</v>
      </c>
      <c r="G30" s="42"/>
      <c r="H30" s="42"/>
      <c r="I30" s="131">
        <v>0.21</v>
      </c>
      <c r="J30" s="130">
        <f>ROUND(ROUND((SUM(BE86:BE232)),2)*I30,2)</f>
        <v>0</v>
      </c>
      <c r="K30" s="45"/>
    </row>
    <row r="31" spans="2:11" s="1" customFormat="1" ht="14.45" customHeight="1">
      <c r="B31" s="41"/>
      <c r="C31" s="42"/>
      <c r="D31" s="42"/>
      <c r="E31" s="49" t="s">
        <v>44</v>
      </c>
      <c r="F31" s="130">
        <f>ROUND(SUM(BF86:BF232),2)</f>
        <v>0</v>
      </c>
      <c r="G31" s="42"/>
      <c r="H31" s="42"/>
      <c r="I31" s="131">
        <v>0.15</v>
      </c>
      <c r="J31" s="130">
        <f>ROUND(ROUND((SUM(BF86:BF232)),2)*I31,2)</f>
        <v>0</v>
      </c>
      <c r="K31" s="45"/>
    </row>
    <row r="32" spans="2:11" s="1" customFormat="1" ht="14.45" customHeight="1" hidden="1">
      <c r="B32" s="41"/>
      <c r="C32" s="42"/>
      <c r="D32" s="42"/>
      <c r="E32" s="49" t="s">
        <v>45</v>
      </c>
      <c r="F32" s="130">
        <f>ROUND(SUM(BG86:BG232),2)</f>
        <v>0</v>
      </c>
      <c r="G32" s="42"/>
      <c r="H32" s="42"/>
      <c r="I32" s="131">
        <v>0.21</v>
      </c>
      <c r="J32" s="130">
        <v>0</v>
      </c>
      <c r="K32" s="45"/>
    </row>
    <row r="33" spans="2:11" s="1" customFormat="1" ht="14.45" customHeight="1" hidden="1">
      <c r="B33" s="41"/>
      <c r="C33" s="42"/>
      <c r="D33" s="42"/>
      <c r="E33" s="49" t="s">
        <v>46</v>
      </c>
      <c r="F33" s="130">
        <f>ROUND(SUM(BH86:BH232),2)</f>
        <v>0</v>
      </c>
      <c r="G33" s="42"/>
      <c r="H33" s="42"/>
      <c r="I33" s="131">
        <v>0.15</v>
      </c>
      <c r="J33" s="130">
        <v>0</v>
      </c>
      <c r="K33" s="45"/>
    </row>
    <row r="34" spans="2:11" s="1" customFormat="1" ht="14.45" customHeight="1" hidden="1">
      <c r="B34" s="41"/>
      <c r="C34" s="42"/>
      <c r="D34" s="42"/>
      <c r="E34" s="49" t="s">
        <v>47</v>
      </c>
      <c r="F34" s="130">
        <f>ROUND(SUM(BI86:BI232),2)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II-4 - Zdravotně technické instalace</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J86</f>
        <v>0</v>
      </c>
      <c r="K56" s="45"/>
      <c r="AU56" s="24" t="s">
        <v>133</v>
      </c>
    </row>
    <row r="57" spans="2:11" s="7" customFormat="1" ht="24.95" customHeight="1">
      <c r="B57" s="149"/>
      <c r="C57" s="150"/>
      <c r="D57" s="151" t="s">
        <v>196</v>
      </c>
      <c r="E57" s="152"/>
      <c r="F57" s="152"/>
      <c r="G57" s="152"/>
      <c r="H57" s="152"/>
      <c r="I57" s="153"/>
      <c r="J57" s="154">
        <f>J87</f>
        <v>0</v>
      </c>
      <c r="K57" s="155"/>
    </row>
    <row r="58" spans="2:11" s="8" customFormat="1" ht="19.9" customHeight="1">
      <c r="B58" s="156"/>
      <c r="C58" s="157"/>
      <c r="D58" s="158" t="s">
        <v>201</v>
      </c>
      <c r="E58" s="159"/>
      <c r="F58" s="159"/>
      <c r="G58" s="159"/>
      <c r="H58" s="159"/>
      <c r="I58" s="160"/>
      <c r="J58" s="161">
        <f>J88</f>
        <v>0</v>
      </c>
      <c r="K58" s="162"/>
    </row>
    <row r="59" spans="2:11" s="8" customFormat="1" ht="14.85" customHeight="1">
      <c r="B59" s="156"/>
      <c r="C59" s="157"/>
      <c r="D59" s="158" t="s">
        <v>205</v>
      </c>
      <c r="E59" s="159"/>
      <c r="F59" s="159"/>
      <c r="G59" s="159"/>
      <c r="H59" s="159"/>
      <c r="I59" s="160"/>
      <c r="J59" s="161">
        <f>J89</f>
        <v>0</v>
      </c>
      <c r="K59" s="162"/>
    </row>
    <row r="60" spans="2:11" s="7" customFormat="1" ht="24.95" customHeight="1">
      <c r="B60" s="149"/>
      <c r="C60" s="150"/>
      <c r="D60" s="151" t="s">
        <v>206</v>
      </c>
      <c r="E60" s="152"/>
      <c r="F60" s="152"/>
      <c r="G60" s="152"/>
      <c r="H60" s="152"/>
      <c r="I60" s="153"/>
      <c r="J60" s="154">
        <f>J93</f>
        <v>0</v>
      </c>
      <c r="K60" s="155"/>
    </row>
    <row r="61" spans="2:11" s="8" customFormat="1" ht="19.9" customHeight="1">
      <c r="B61" s="156"/>
      <c r="C61" s="157"/>
      <c r="D61" s="158" t="s">
        <v>2760</v>
      </c>
      <c r="E61" s="159"/>
      <c r="F61" s="159"/>
      <c r="G61" s="159"/>
      <c r="H61" s="159"/>
      <c r="I61" s="160"/>
      <c r="J61" s="161">
        <f>J97</f>
        <v>0</v>
      </c>
      <c r="K61" s="162"/>
    </row>
    <row r="62" spans="2:11" s="8" customFormat="1" ht="19.9" customHeight="1">
      <c r="B62" s="156"/>
      <c r="C62" s="157"/>
      <c r="D62" s="158" t="s">
        <v>2761</v>
      </c>
      <c r="E62" s="159"/>
      <c r="F62" s="159"/>
      <c r="G62" s="159"/>
      <c r="H62" s="159"/>
      <c r="I62" s="160"/>
      <c r="J62" s="161">
        <f>J99</f>
        <v>0</v>
      </c>
      <c r="K62" s="162"/>
    </row>
    <row r="63" spans="2:11" s="8" customFormat="1" ht="19.9" customHeight="1">
      <c r="B63" s="156"/>
      <c r="C63" s="157"/>
      <c r="D63" s="158" t="s">
        <v>2762</v>
      </c>
      <c r="E63" s="159"/>
      <c r="F63" s="159"/>
      <c r="G63" s="159"/>
      <c r="H63" s="159"/>
      <c r="I63" s="160"/>
      <c r="J63" s="161">
        <f>J133</f>
        <v>0</v>
      </c>
      <c r="K63" s="162"/>
    </row>
    <row r="64" spans="2:11" s="8" customFormat="1" ht="19.9" customHeight="1">
      <c r="B64" s="156"/>
      <c r="C64" s="157"/>
      <c r="D64" s="158" t="s">
        <v>2763</v>
      </c>
      <c r="E64" s="159"/>
      <c r="F64" s="159"/>
      <c r="G64" s="159"/>
      <c r="H64" s="159"/>
      <c r="I64" s="160"/>
      <c r="J64" s="161">
        <f>J162</f>
        <v>0</v>
      </c>
      <c r="K64" s="162"/>
    </row>
    <row r="65" spans="2:11" s="8" customFormat="1" ht="19.9" customHeight="1">
      <c r="B65" s="156"/>
      <c r="C65" s="157"/>
      <c r="D65" s="158" t="s">
        <v>2764</v>
      </c>
      <c r="E65" s="159"/>
      <c r="F65" s="159"/>
      <c r="G65" s="159"/>
      <c r="H65" s="159"/>
      <c r="I65" s="160"/>
      <c r="J65" s="161">
        <f>J213</f>
        <v>0</v>
      </c>
      <c r="K65" s="162"/>
    </row>
    <row r="66" spans="2:11" s="8" customFormat="1" ht="19.9" customHeight="1">
      <c r="B66" s="156"/>
      <c r="C66" s="157"/>
      <c r="D66" s="158" t="s">
        <v>2765</v>
      </c>
      <c r="E66" s="159"/>
      <c r="F66" s="159"/>
      <c r="G66" s="159"/>
      <c r="H66" s="159"/>
      <c r="I66" s="160"/>
      <c r="J66" s="161">
        <f>J224</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140</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16.5" customHeight="1">
      <c r="B76" s="41"/>
      <c r="C76" s="63"/>
      <c r="D76" s="63"/>
      <c r="E76" s="405" t="str">
        <f>E7</f>
        <v>Rekonstrukce kotelny, kuchyně a jídelny Základní škola Komenského č. 17 v Domažlicích</v>
      </c>
      <c r="F76" s="406"/>
      <c r="G76" s="406"/>
      <c r="H76" s="406"/>
      <c r="I76" s="163"/>
      <c r="J76" s="63"/>
      <c r="K76" s="63"/>
      <c r="L76" s="61"/>
    </row>
    <row r="77" spans="2:12" s="1" customFormat="1" ht="14.45" customHeight="1">
      <c r="B77" s="41"/>
      <c r="C77" s="65" t="s">
        <v>127</v>
      </c>
      <c r="D77" s="63"/>
      <c r="E77" s="63"/>
      <c r="F77" s="63"/>
      <c r="G77" s="63"/>
      <c r="H77" s="63"/>
      <c r="I77" s="163"/>
      <c r="J77" s="63"/>
      <c r="K77" s="63"/>
      <c r="L77" s="61"/>
    </row>
    <row r="78" spans="2:12" s="1" customFormat="1" ht="17.25" customHeight="1">
      <c r="B78" s="41"/>
      <c r="C78" s="63"/>
      <c r="D78" s="63"/>
      <c r="E78" s="380" t="str">
        <f>E9</f>
        <v>II-4 - Zdravotně technické instalace</v>
      </c>
      <c r="F78" s="407"/>
      <c r="G78" s="407"/>
      <c r="H78" s="407"/>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23</v>
      </c>
      <c r="D80" s="63"/>
      <c r="E80" s="63"/>
      <c r="F80" s="164" t="str">
        <f>F12</f>
        <v xml:space="preserve"> </v>
      </c>
      <c r="G80" s="63"/>
      <c r="H80" s="63"/>
      <c r="I80" s="165" t="s">
        <v>25</v>
      </c>
      <c r="J80" s="73" t="str">
        <f>IF(J12="","",J12)</f>
        <v>2. 3. 2021</v>
      </c>
      <c r="K80" s="63"/>
      <c r="L80" s="61"/>
    </row>
    <row r="81" spans="2:12" s="1" customFormat="1" ht="6.95" customHeight="1">
      <c r="B81" s="41"/>
      <c r="C81" s="63"/>
      <c r="D81" s="63"/>
      <c r="E81" s="63"/>
      <c r="F81" s="63"/>
      <c r="G81" s="63"/>
      <c r="H81" s="63"/>
      <c r="I81" s="163"/>
      <c r="J81" s="63"/>
      <c r="K81" s="63"/>
      <c r="L81" s="61"/>
    </row>
    <row r="82" spans="2:12" s="1" customFormat="1" ht="13.5">
      <c r="B82" s="41"/>
      <c r="C82" s="65" t="s">
        <v>27</v>
      </c>
      <c r="D82" s="63"/>
      <c r="E82" s="63"/>
      <c r="F82" s="164" t="str">
        <f>E15</f>
        <v>Město Domažlice</v>
      </c>
      <c r="G82" s="63"/>
      <c r="H82" s="63"/>
      <c r="I82" s="165" t="s">
        <v>33</v>
      </c>
      <c r="J82" s="164" t="str">
        <f>E21</f>
        <v>Mepro s.r.o.</v>
      </c>
      <c r="K82" s="63"/>
      <c r="L82" s="61"/>
    </row>
    <row r="83" spans="2:12" s="1" customFormat="1" ht="14.45" customHeight="1">
      <c r="B83" s="41"/>
      <c r="C83" s="65" t="s">
        <v>31</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141</v>
      </c>
      <c r="D85" s="168" t="s">
        <v>57</v>
      </c>
      <c r="E85" s="168" t="s">
        <v>53</v>
      </c>
      <c r="F85" s="168" t="s">
        <v>142</v>
      </c>
      <c r="G85" s="168" t="s">
        <v>143</v>
      </c>
      <c r="H85" s="168" t="s">
        <v>144</v>
      </c>
      <c r="I85" s="169" t="s">
        <v>145</v>
      </c>
      <c r="J85" s="168" t="s">
        <v>131</v>
      </c>
      <c r="K85" s="170" t="s">
        <v>146</v>
      </c>
      <c r="L85" s="171"/>
      <c r="M85" s="81" t="s">
        <v>147</v>
      </c>
      <c r="N85" s="82" t="s">
        <v>42</v>
      </c>
      <c r="O85" s="82" t="s">
        <v>148</v>
      </c>
      <c r="P85" s="82" t="s">
        <v>149</v>
      </c>
      <c r="Q85" s="82" t="s">
        <v>150</v>
      </c>
      <c r="R85" s="82" t="s">
        <v>151</v>
      </c>
      <c r="S85" s="82" t="s">
        <v>152</v>
      </c>
      <c r="T85" s="83" t="s">
        <v>153</v>
      </c>
    </row>
    <row r="86" spans="2:63" s="1" customFormat="1" ht="29.25" customHeight="1">
      <c r="B86" s="41"/>
      <c r="C86" s="87" t="s">
        <v>132</v>
      </c>
      <c r="D86" s="63"/>
      <c r="E86" s="63"/>
      <c r="F86" s="63"/>
      <c r="G86" s="63"/>
      <c r="H86" s="63"/>
      <c r="I86" s="163"/>
      <c r="J86" s="172">
        <f>BK86</f>
        <v>0</v>
      </c>
      <c r="K86" s="63"/>
      <c r="L86" s="61"/>
      <c r="M86" s="84"/>
      <c r="N86" s="85"/>
      <c r="O86" s="85"/>
      <c r="P86" s="173">
        <f>P87+P93</f>
        <v>0</v>
      </c>
      <c r="Q86" s="85"/>
      <c r="R86" s="173">
        <f>R87+R93</f>
        <v>13.702810000000001</v>
      </c>
      <c r="S86" s="85"/>
      <c r="T86" s="174">
        <f>T87+T93</f>
        <v>0</v>
      </c>
      <c r="AT86" s="24" t="s">
        <v>71</v>
      </c>
      <c r="AU86" s="24" t="s">
        <v>133</v>
      </c>
      <c r="BK86" s="175">
        <f>BK87+BK93</f>
        <v>0</v>
      </c>
    </row>
    <row r="87" spans="2:63" s="10" customFormat="1" ht="37.35" customHeight="1">
      <c r="B87" s="176"/>
      <c r="C87" s="177"/>
      <c r="D87" s="178" t="s">
        <v>71</v>
      </c>
      <c r="E87" s="179" t="s">
        <v>220</v>
      </c>
      <c r="F87" s="179" t="s">
        <v>221</v>
      </c>
      <c r="G87" s="177"/>
      <c r="H87" s="177"/>
      <c r="I87" s="180"/>
      <c r="J87" s="181">
        <f>BK87</f>
        <v>0</v>
      </c>
      <c r="K87" s="177"/>
      <c r="L87" s="182"/>
      <c r="M87" s="183"/>
      <c r="N87" s="184"/>
      <c r="O87" s="184"/>
      <c r="P87" s="185">
        <f>P88</f>
        <v>0</v>
      </c>
      <c r="Q87" s="184"/>
      <c r="R87" s="185">
        <f>R88</f>
        <v>0</v>
      </c>
      <c r="S87" s="184"/>
      <c r="T87" s="186">
        <f>T88</f>
        <v>0</v>
      </c>
      <c r="AR87" s="187" t="s">
        <v>79</v>
      </c>
      <c r="AT87" s="188" t="s">
        <v>71</v>
      </c>
      <c r="AU87" s="188" t="s">
        <v>72</v>
      </c>
      <c r="AY87" s="187" t="s">
        <v>156</v>
      </c>
      <c r="BK87" s="189">
        <f>BK88</f>
        <v>0</v>
      </c>
    </row>
    <row r="88" spans="2:63" s="10" customFormat="1" ht="19.9" customHeight="1">
      <c r="B88" s="176"/>
      <c r="C88" s="177"/>
      <c r="D88" s="178" t="s">
        <v>71</v>
      </c>
      <c r="E88" s="259" t="s">
        <v>266</v>
      </c>
      <c r="F88" s="259" t="s">
        <v>400</v>
      </c>
      <c r="G88" s="177"/>
      <c r="H88" s="177"/>
      <c r="I88" s="180"/>
      <c r="J88" s="260">
        <f>BK88</f>
        <v>0</v>
      </c>
      <c r="K88" s="177"/>
      <c r="L88" s="182"/>
      <c r="M88" s="183"/>
      <c r="N88" s="184"/>
      <c r="O88" s="184"/>
      <c r="P88" s="185">
        <f>P89</f>
        <v>0</v>
      </c>
      <c r="Q88" s="184"/>
      <c r="R88" s="185">
        <f>R89</f>
        <v>0</v>
      </c>
      <c r="S88" s="184"/>
      <c r="T88" s="186">
        <f>T89</f>
        <v>0</v>
      </c>
      <c r="AR88" s="187" t="s">
        <v>79</v>
      </c>
      <c r="AT88" s="188" t="s">
        <v>71</v>
      </c>
      <c r="AU88" s="188" t="s">
        <v>79</v>
      </c>
      <c r="AY88" s="187" t="s">
        <v>156</v>
      </c>
      <c r="BK88" s="189">
        <f>BK89</f>
        <v>0</v>
      </c>
    </row>
    <row r="89" spans="2:63" s="10" customFormat="1" ht="14.85" customHeight="1">
      <c r="B89" s="176"/>
      <c r="C89" s="177"/>
      <c r="D89" s="190" t="s">
        <v>71</v>
      </c>
      <c r="E89" s="191" t="s">
        <v>559</v>
      </c>
      <c r="F89" s="191" t="s">
        <v>560</v>
      </c>
      <c r="G89" s="177"/>
      <c r="H89" s="177"/>
      <c r="I89" s="180"/>
      <c r="J89" s="192">
        <f>BK89</f>
        <v>0</v>
      </c>
      <c r="K89" s="177"/>
      <c r="L89" s="182"/>
      <c r="M89" s="183"/>
      <c r="N89" s="184"/>
      <c r="O89" s="184"/>
      <c r="P89" s="185">
        <f>SUM(P90:P92)</f>
        <v>0</v>
      </c>
      <c r="Q89" s="184"/>
      <c r="R89" s="185">
        <f>SUM(R90:R92)</f>
        <v>0</v>
      </c>
      <c r="S89" s="184"/>
      <c r="T89" s="186">
        <f>SUM(T90:T92)</f>
        <v>0</v>
      </c>
      <c r="AR89" s="187" t="s">
        <v>79</v>
      </c>
      <c r="AT89" s="188" t="s">
        <v>71</v>
      </c>
      <c r="AU89" s="188" t="s">
        <v>81</v>
      </c>
      <c r="AY89" s="187" t="s">
        <v>156</v>
      </c>
      <c r="BK89" s="189">
        <f>SUM(BK90:BK92)</f>
        <v>0</v>
      </c>
    </row>
    <row r="90" spans="2:65" s="1" customFormat="1" ht="25.5" customHeight="1">
      <c r="B90" s="41"/>
      <c r="C90" s="193" t="s">
        <v>831</v>
      </c>
      <c r="D90" s="193" t="s">
        <v>159</v>
      </c>
      <c r="E90" s="194" t="s">
        <v>566</v>
      </c>
      <c r="F90" s="195" t="s">
        <v>567</v>
      </c>
      <c r="G90" s="196" t="s">
        <v>245</v>
      </c>
      <c r="H90" s="197">
        <v>1.698</v>
      </c>
      <c r="I90" s="198"/>
      <c r="J90" s="199">
        <f>ROUND(I90*H90,2)</f>
        <v>0</v>
      </c>
      <c r="K90" s="195" t="s">
        <v>163</v>
      </c>
      <c r="L90" s="61"/>
      <c r="M90" s="200" t="s">
        <v>21</v>
      </c>
      <c r="N90" s="201" t="s">
        <v>43</v>
      </c>
      <c r="O90" s="42"/>
      <c r="P90" s="202">
        <f>O90*H90</f>
        <v>0</v>
      </c>
      <c r="Q90" s="202">
        <v>0</v>
      </c>
      <c r="R90" s="202">
        <f>Q90*H90</f>
        <v>0</v>
      </c>
      <c r="S90" s="202">
        <v>0</v>
      </c>
      <c r="T90" s="203">
        <f>S90*H90</f>
        <v>0</v>
      </c>
      <c r="AR90" s="24" t="s">
        <v>179</v>
      </c>
      <c r="AT90" s="24" t="s">
        <v>159</v>
      </c>
      <c r="AU90" s="24" t="s">
        <v>173</v>
      </c>
      <c r="AY90" s="24" t="s">
        <v>156</v>
      </c>
      <c r="BE90" s="204">
        <f>IF(N90="základní",J90,0)</f>
        <v>0</v>
      </c>
      <c r="BF90" s="204">
        <f>IF(N90="snížená",J90,0)</f>
        <v>0</v>
      </c>
      <c r="BG90" s="204">
        <f>IF(N90="zákl. přenesená",J90,0)</f>
        <v>0</v>
      </c>
      <c r="BH90" s="204">
        <f>IF(N90="sníž. přenesená",J90,0)</f>
        <v>0</v>
      </c>
      <c r="BI90" s="204">
        <f>IF(N90="nulová",J90,0)</f>
        <v>0</v>
      </c>
      <c r="BJ90" s="24" t="s">
        <v>79</v>
      </c>
      <c r="BK90" s="204">
        <f>ROUND(I90*H90,2)</f>
        <v>0</v>
      </c>
      <c r="BL90" s="24" t="s">
        <v>179</v>
      </c>
      <c r="BM90" s="24" t="s">
        <v>2766</v>
      </c>
    </row>
    <row r="91" spans="2:65" s="1" customFormat="1" ht="25.5" customHeight="1">
      <c r="B91" s="41"/>
      <c r="C91" s="193" t="s">
        <v>838</v>
      </c>
      <c r="D91" s="193" t="s">
        <v>159</v>
      </c>
      <c r="E91" s="194" t="s">
        <v>570</v>
      </c>
      <c r="F91" s="195" t="s">
        <v>571</v>
      </c>
      <c r="G91" s="196" t="s">
        <v>245</v>
      </c>
      <c r="H91" s="197">
        <v>1.698</v>
      </c>
      <c r="I91" s="198"/>
      <c r="J91" s="199">
        <f>ROUND(I91*H91,2)</f>
        <v>0</v>
      </c>
      <c r="K91" s="195" t="s">
        <v>163</v>
      </c>
      <c r="L91" s="61"/>
      <c r="M91" s="200" t="s">
        <v>21</v>
      </c>
      <c r="N91" s="201" t="s">
        <v>43</v>
      </c>
      <c r="O91" s="42"/>
      <c r="P91" s="202">
        <f>O91*H91</f>
        <v>0</v>
      </c>
      <c r="Q91" s="202">
        <v>0</v>
      </c>
      <c r="R91" s="202">
        <f>Q91*H91</f>
        <v>0</v>
      </c>
      <c r="S91" s="202">
        <v>0</v>
      </c>
      <c r="T91" s="203">
        <f>S91*H91</f>
        <v>0</v>
      </c>
      <c r="AR91" s="24" t="s">
        <v>179</v>
      </c>
      <c r="AT91" s="24" t="s">
        <v>159</v>
      </c>
      <c r="AU91" s="24" t="s">
        <v>173</v>
      </c>
      <c r="AY91" s="24" t="s">
        <v>156</v>
      </c>
      <c r="BE91" s="204">
        <f>IF(N91="základní",J91,0)</f>
        <v>0</v>
      </c>
      <c r="BF91" s="204">
        <f>IF(N91="snížená",J91,0)</f>
        <v>0</v>
      </c>
      <c r="BG91" s="204">
        <f>IF(N91="zákl. přenesená",J91,0)</f>
        <v>0</v>
      </c>
      <c r="BH91" s="204">
        <f>IF(N91="sníž. přenesená",J91,0)</f>
        <v>0</v>
      </c>
      <c r="BI91" s="204">
        <f>IF(N91="nulová",J91,0)</f>
        <v>0</v>
      </c>
      <c r="BJ91" s="24" t="s">
        <v>79</v>
      </c>
      <c r="BK91" s="204">
        <f>ROUND(I91*H91,2)</f>
        <v>0</v>
      </c>
      <c r="BL91" s="24" t="s">
        <v>179</v>
      </c>
      <c r="BM91" s="24" t="s">
        <v>2767</v>
      </c>
    </row>
    <row r="92" spans="2:65" s="1" customFormat="1" ht="16.5" customHeight="1">
      <c r="B92" s="41"/>
      <c r="C92" s="193" t="s">
        <v>843</v>
      </c>
      <c r="D92" s="193" t="s">
        <v>159</v>
      </c>
      <c r="E92" s="194" t="s">
        <v>2316</v>
      </c>
      <c r="F92" s="195" t="s">
        <v>2317</v>
      </c>
      <c r="G92" s="196" t="s">
        <v>245</v>
      </c>
      <c r="H92" s="197">
        <v>1.698</v>
      </c>
      <c r="I92" s="198"/>
      <c r="J92" s="199">
        <f>ROUND(I92*H92,2)</f>
        <v>0</v>
      </c>
      <c r="K92" s="195" t="s">
        <v>163</v>
      </c>
      <c r="L92" s="61"/>
      <c r="M92" s="200" t="s">
        <v>21</v>
      </c>
      <c r="N92" s="201" t="s">
        <v>43</v>
      </c>
      <c r="O92" s="42"/>
      <c r="P92" s="202">
        <f>O92*H92</f>
        <v>0</v>
      </c>
      <c r="Q92" s="202">
        <v>0</v>
      </c>
      <c r="R92" s="202">
        <f>Q92*H92</f>
        <v>0</v>
      </c>
      <c r="S92" s="202">
        <v>0</v>
      </c>
      <c r="T92" s="203">
        <f>S92*H92</f>
        <v>0</v>
      </c>
      <c r="AR92" s="24" t="s">
        <v>179</v>
      </c>
      <c r="AT92" s="24" t="s">
        <v>159</v>
      </c>
      <c r="AU92" s="24" t="s">
        <v>173</v>
      </c>
      <c r="AY92" s="24" t="s">
        <v>156</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179</v>
      </c>
      <c r="BM92" s="24" t="s">
        <v>2768</v>
      </c>
    </row>
    <row r="93" spans="2:63" s="10" customFormat="1" ht="37.35" customHeight="1">
      <c r="B93" s="176"/>
      <c r="C93" s="177"/>
      <c r="D93" s="190" t="s">
        <v>71</v>
      </c>
      <c r="E93" s="265" t="s">
        <v>578</v>
      </c>
      <c r="F93" s="265" t="s">
        <v>579</v>
      </c>
      <c r="G93" s="177"/>
      <c r="H93" s="177"/>
      <c r="I93" s="180"/>
      <c r="J93" s="266">
        <f>BK93</f>
        <v>0</v>
      </c>
      <c r="K93" s="177"/>
      <c r="L93" s="182"/>
      <c r="M93" s="183"/>
      <c r="N93" s="184"/>
      <c r="O93" s="184"/>
      <c r="P93" s="185">
        <f>P94+SUM(P95:P97)+P99+P133+P162+P213+P224</f>
        <v>0</v>
      </c>
      <c r="Q93" s="184"/>
      <c r="R93" s="185">
        <f>R94+SUM(R95:R97)+R99+R133+R162+R213+R224</f>
        <v>13.702810000000001</v>
      </c>
      <c r="S93" s="184"/>
      <c r="T93" s="186">
        <f>T94+SUM(T95:T97)+T99+T133+T162+T213+T224</f>
        <v>0</v>
      </c>
      <c r="AR93" s="187" t="s">
        <v>81</v>
      </c>
      <c r="AT93" s="188" t="s">
        <v>71</v>
      </c>
      <c r="AU93" s="188" t="s">
        <v>72</v>
      </c>
      <c r="AY93" s="187" t="s">
        <v>156</v>
      </c>
      <c r="BK93" s="189">
        <f>BK94+SUM(BK95:BK97)+BK99+BK133+BK162+BK213+BK224</f>
        <v>0</v>
      </c>
    </row>
    <row r="94" spans="2:65" s="1" customFormat="1" ht="25.5" customHeight="1">
      <c r="B94" s="41"/>
      <c r="C94" s="193" t="s">
        <v>619</v>
      </c>
      <c r="D94" s="193" t="s">
        <v>159</v>
      </c>
      <c r="E94" s="194" t="s">
        <v>2769</v>
      </c>
      <c r="F94" s="195" t="s">
        <v>2770</v>
      </c>
      <c r="G94" s="196" t="s">
        <v>1195</v>
      </c>
      <c r="H94" s="269"/>
      <c r="I94" s="198"/>
      <c r="J94" s="199">
        <f>ROUND(I94*H94,2)</f>
        <v>0</v>
      </c>
      <c r="K94" s="195" t="s">
        <v>163</v>
      </c>
      <c r="L94" s="61"/>
      <c r="M94" s="200" t="s">
        <v>21</v>
      </c>
      <c r="N94" s="201" t="s">
        <v>43</v>
      </c>
      <c r="O94" s="42"/>
      <c r="P94" s="202">
        <f>O94*H94</f>
        <v>0</v>
      </c>
      <c r="Q94" s="202">
        <v>0</v>
      </c>
      <c r="R94" s="202">
        <f>Q94*H94</f>
        <v>0</v>
      </c>
      <c r="S94" s="202">
        <v>0</v>
      </c>
      <c r="T94" s="203">
        <f>S94*H94</f>
        <v>0</v>
      </c>
      <c r="AR94" s="24" t="s">
        <v>79</v>
      </c>
      <c r="AT94" s="24" t="s">
        <v>159</v>
      </c>
      <c r="AU94" s="24" t="s">
        <v>79</v>
      </c>
      <c r="AY94" s="24" t="s">
        <v>156</v>
      </c>
      <c r="BE94" s="204">
        <f>IF(N94="základní",J94,0)</f>
        <v>0</v>
      </c>
      <c r="BF94" s="204">
        <f>IF(N94="snížená",J94,0)</f>
        <v>0</v>
      </c>
      <c r="BG94" s="204">
        <f>IF(N94="zákl. přenesená",J94,0)</f>
        <v>0</v>
      </c>
      <c r="BH94" s="204">
        <f>IF(N94="sníž. přenesená",J94,0)</f>
        <v>0</v>
      </c>
      <c r="BI94" s="204">
        <f>IF(N94="nulová",J94,0)</f>
        <v>0</v>
      </c>
      <c r="BJ94" s="24" t="s">
        <v>79</v>
      </c>
      <c r="BK94" s="204">
        <f>ROUND(I94*H94,2)</f>
        <v>0</v>
      </c>
      <c r="BL94" s="24" t="s">
        <v>79</v>
      </c>
      <c r="BM94" s="24" t="s">
        <v>2771</v>
      </c>
    </row>
    <row r="95" spans="2:65" s="1" customFormat="1" ht="25.5" customHeight="1">
      <c r="B95" s="41"/>
      <c r="C95" s="193" t="s">
        <v>718</v>
      </c>
      <c r="D95" s="193" t="s">
        <v>159</v>
      </c>
      <c r="E95" s="194" t="s">
        <v>2772</v>
      </c>
      <c r="F95" s="195" t="s">
        <v>2773</v>
      </c>
      <c r="G95" s="196" t="s">
        <v>1195</v>
      </c>
      <c r="H95" s="269"/>
      <c r="I95" s="198"/>
      <c r="J95" s="199">
        <f>ROUND(I95*H95,2)</f>
        <v>0</v>
      </c>
      <c r="K95" s="195" t="s">
        <v>163</v>
      </c>
      <c r="L95" s="61"/>
      <c r="M95" s="200" t="s">
        <v>21</v>
      </c>
      <c r="N95" s="201" t="s">
        <v>43</v>
      </c>
      <c r="O95" s="42"/>
      <c r="P95" s="202">
        <f>O95*H95</f>
        <v>0</v>
      </c>
      <c r="Q95" s="202">
        <v>0</v>
      </c>
      <c r="R95" s="202">
        <f>Q95*H95</f>
        <v>0</v>
      </c>
      <c r="S95" s="202">
        <v>0</v>
      </c>
      <c r="T95" s="203">
        <f>S95*H95</f>
        <v>0</v>
      </c>
      <c r="AR95" s="24" t="s">
        <v>79</v>
      </c>
      <c r="AT95" s="24" t="s">
        <v>159</v>
      </c>
      <c r="AU95" s="24" t="s">
        <v>79</v>
      </c>
      <c r="AY95" s="24" t="s">
        <v>156</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79</v>
      </c>
      <c r="BM95" s="24" t="s">
        <v>2774</v>
      </c>
    </row>
    <row r="96" spans="2:65" s="1" customFormat="1" ht="25.5" customHeight="1">
      <c r="B96" s="41"/>
      <c r="C96" s="193" t="s">
        <v>722</v>
      </c>
      <c r="D96" s="193" t="s">
        <v>159</v>
      </c>
      <c r="E96" s="194" t="s">
        <v>2775</v>
      </c>
      <c r="F96" s="195" t="s">
        <v>2776</v>
      </c>
      <c r="G96" s="196" t="s">
        <v>1195</v>
      </c>
      <c r="H96" s="269"/>
      <c r="I96" s="198"/>
      <c r="J96" s="199">
        <f>ROUND(I96*H96,2)</f>
        <v>0</v>
      </c>
      <c r="K96" s="195" t="s">
        <v>163</v>
      </c>
      <c r="L96" s="61"/>
      <c r="M96" s="200" t="s">
        <v>21</v>
      </c>
      <c r="N96" s="201" t="s">
        <v>43</v>
      </c>
      <c r="O96" s="42"/>
      <c r="P96" s="202">
        <f>O96*H96</f>
        <v>0</v>
      </c>
      <c r="Q96" s="202">
        <v>0</v>
      </c>
      <c r="R96" s="202">
        <f>Q96*H96</f>
        <v>0</v>
      </c>
      <c r="S96" s="202">
        <v>0</v>
      </c>
      <c r="T96" s="203">
        <f>S96*H96</f>
        <v>0</v>
      </c>
      <c r="AR96" s="24" t="s">
        <v>79</v>
      </c>
      <c r="AT96" s="24" t="s">
        <v>159</v>
      </c>
      <c r="AU96" s="24" t="s">
        <v>79</v>
      </c>
      <c r="AY96" s="24" t="s">
        <v>156</v>
      </c>
      <c r="BE96" s="204">
        <f>IF(N96="základní",J96,0)</f>
        <v>0</v>
      </c>
      <c r="BF96" s="204">
        <f>IF(N96="snížená",J96,0)</f>
        <v>0</v>
      </c>
      <c r="BG96" s="204">
        <f>IF(N96="zákl. přenesená",J96,0)</f>
        <v>0</v>
      </c>
      <c r="BH96" s="204">
        <f>IF(N96="sníž. přenesená",J96,0)</f>
        <v>0</v>
      </c>
      <c r="BI96" s="204">
        <f>IF(N96="nulová",J96,0)</f>
        <v>0</v>
      </c>
      <c r="BJ96" s="24" t="s">
        <v>79</v>
      </c>
      <c r="BK96" s="204">
        <f>ROUND(I96*H96,2)</f>
        <v>0</v>
      </c>
      <c r="BL96" s="24" t="s">
        <v>79</v>
      </c>
      <c r="BM96" s="24" t="s">
        <v>2777</v>
      </c>
    </row>
    <row r="97" spans="2:63" s="10" customFormat="1" ht="29.85" customHeight="1">
      <c r="B97" s="176"/>
      <c r="C97" s="177"/>
      <c r="D97" s="190" t="s">
        <v>71</v>
      </c>
      <c r="E97" s="191" t="s">
        <v>427</v>
      </c>
      <c r="F97" s="191" t="s">
        <v>2778</v>
      </c>
      <c r="G97" s="177"/>
      <c r="H97" s="177"/>
      <c r="I97" s="180"/>
      <c r="J97" s="192">
        <f>BK97</f>
        <v>0</v>
      </c>
      <c r="K97" s="177"/>
      <c r="L97" s="182"/>
      <c r="M97" s="183"/>
      <c r="N97" s="184"/>
      <c r="O97" s="184"/>
      <c r="P97" s="185">
        <f>P98</f>
        <v>0</v>
      </c>
      <c r="Q97" s="184"/>
      <c r="R97" s="185">
        <f>R98</f>
        <v>0.001</v>
      </c>
      <c r="S97" s="184"/>
      <c r="T97" s="186">
        <f>T98</f>
        <v>0</v>
      </c>
      <c r="AR97" s="187" t="s">
        <v>81</v>
      </c>
      <c r="AT97" s="188" t="s">
        <v>71</v>
      </c>
      <c r="AU97" s="188" t="s">
        <v>79</v>
      </c>
      <c r="AY97" s="187" t="s">
        <v>156</v>
      </c>
      <c r="BK97" s="189">
        <f>BK98</f>
        <v>0</v>
      </c>
    </row>
    <row r="98" spans="2:65" s="1" customFormat="1" ht="16.5" customHeight="1">
      <c r="B98" s="41"/>
      <c r="C98" s="193" t="s">
        <v>79</v>
      </c>
      <c r="D98" s="193" t="s">
        <v>159</v>
      </c>
      <c r="E98" s="194" t="s">
        <v>2779</v>
      </c>
      <c r="F98" s="195" t="s">
        <v>2780</v>
      </c>
      <c r="G98" s="196" t="s">
        <v>236</v>
      </c>
      <c r="H98" s="197">
        <v>1</v>
      </c>
      <c r="I98" s="198"/>
      <c r="J98" s="199">
        <f>ROUND(I98*H98,2)</f>
        <v>0</v>
      </c>
      <c r="K98" s="195" t="s">
        <v>2781</v>
      </c>
      <c r="L98" s="61"/>
      <c r="M98" s="200" t="s">
        <v>21</v>
      </c>
      <c r="N98" s="201" t="s">
        <v>43</v>
      </c>
      <c r="O98" s="42"/>
      <c r="P98" s="202">
        <f>O98*H98</f>
        <v>0</v>
      </c>
      <c r="Q98" s="202">
        <v>0.001</v>
      </c>
      <c r="R98" s="202">
        <f>Q98*H98</f>
        <v>0.001</v>
      </c>
      <c r="S98" s="202">
        <v>0</v>
      </c>
      <c r="T98" s="203">
        <f>S98*H98</f>
        <v>0</v>
      </c>
      <c r="AR98" s="24" t="s">
        <v>316</v>
      </c>
      <c r="AT98" s="24" t="s">
        <v>159</v>
      </c>
      <c r="AU98" s="24" t="s">
        <v>81</v>
      </c>
      <c r="AY98" s="24" t="s">
        <v>156</v>
      </c>
      <c r="BE98" s="204">
        <f>IF(N98="základní",J98,0)</f>
        <v>0</v>
      </c>
      <c r="BF98" s="204">
        <f>IF(N98="snížená",J98,0)</f>
        <v>0</v>
      </c>
      <c r="BG98" s="204">
        <f>IF(N98="zákl. přenesená",J98,0)</f>
        <v>0</v>
      </c>
      <c r="BH98" s="204">
        <f>IF(N98="sníž. přenesená",J98,0)</f>
        <v>0</v>
      </c>
      <c r="BI98" s="204">
        <f>IF(N98="nulová",J98,0)</f>
        <v>0</v>
      </c>
      <c r="BJ98" s="24" t="s">
        <v>79</v>
      </c>
      <c r="BK98" s="204">
        <f>ROUND(I98*H98,2)</f>
        <v>0</v>
      </c>
      <c r="BL98" s="24" t="s">
        <v>316</v>
      </c>
      <c r="BM98" s="24" t="s">
        <v>81</v>
      </c>
    </row>
    <row r="99" spans="2:63" s="10" customFormat="1" ht="29.85" customHeight="1">
      <c r="B99" s="176"/>
      <c r="C99" s="177"/>
      <c r="D99" s="190" t="s">
        <v>71</v>
      </c>
      <c r="E99" s="191" t="s">
        <v>2782</v>
      </c>
      <c r="F99" s="191" t="s">
        <v>2783</v>
      </c>
      <c r="G99" s="177"/>
      <c r="H99" s="177"/>
      <c r="I99" s="180"/>
      <c r="J99" s="192">
        <f>BK99</f>
        <v>0</v>
      </c>
      <c r="K99" s="177"/>
      <c r="L99" s="182"/>
      <c r="M99" s="183"/>
      <c r="N99" s="184"/>
      <c r="O99" s="184"/>
      <c r="P99" s="185">
        <f>SUM(P100:P132)</f>
        <v>0</v>
      </c>
      <c r="Q99" s="184"/>
      <c r="R99" s="185">
        <f>SUM(R100:R132)</f>
        <v>0.94928</v>
      </c>
      <c r="S99" s="184"/>
      <c r="T99" s="186">
        <f>SUM(T100:T132)</f>
        <v>0</v>
      </c>
      <c r="AR99" s="187" t="s">
        <v>81</v>
      </c>
      <c r="AT99" s="188" t="s">
        <v>71</v>
      </c>
      <c r="AU99" s="188" t="s">
        <v>79</v>
      </c>
      <c r="AY99" s="187" t="s">
        <v>156</v>
      </c>
      <c r="BK99" s="189">
        <f>SUM(BK100:BK132)</f>
        <v>0</v>
      </c>
    </row>
    <row r="100" spans="2:65" s="1" customFormat="1" ht="16.5" customHeight="1">
      <c r="B100" s="41"/>
      <c r="C100" s="193" t="s">
        <v>81</v>
      </c>
      <c r="D100" s="193" t="s">
        <v>159</v>
      </c>
      <c r="E100" s="194" t="s">
        <v>2784</v>
      </c>
      <c r="F100" s="195" t="s">
        <v>2785</v>
      </c>
      <c r="G100" s="196" t="s">
        <v>260</v>
      </c>
      <c r="H100" s="197">
        <v>6</v>
      </c>
      <c r="I100" s="198"/>
      <c r="J100" s="199">
        <f aca="true" t="shared" si="0" ref="J100:J132">ROUND(I100*H100,2)</f>
        <v>0</v>
      </c>
      <c r="K100" s="195" t="s">
        <v>2781</v>
      </c>
      <c r="L100" s="61"/>
      <c r="M100" s="200" t="s">
        <v>21</v>
      </c>
      <c r="N100" s="201" t="s">
        <v>43</v>
      </c>
      <c r="O100" s="42"/>
      <c r="P100" s="202">
        <f aca="true" t="shared" si="1" ref="P100:P132">O100*H100</f>
        <v>0</v>
      </c>
      <c r="Q100" s="202">
        <v>0.0338</v>
      </c>
      <c r="R100" s="202">
        <f aca="true" t="shared" si="2" ref="R100:R132">Q100*H100</f>
        <v>0.20279999999999998</v>
      </c>
      <c r="S100" s="202">
        <v>0</v>
      </c>
      <c r="T100" s="203">
        <f aca="true" t="shared" si="3" ref="T100:T132">S100*H100</f>
        <v>0</v>
      </c>
      <c r="AR100" s="24" t="s">
        <v>316</v>
      </c>
      <c r="AT100" s="24" t="s">
        <v>159</v>
      </c>
      <c r="AU100" s="24" t="s">
        <v>81</v>
      </c>
      <c r="AY100" s="24" t="s">
        <v>156</v>
      </c>
      <c r="BE100" s="204">
        <f aca="true" t="shared" si="4" ref="BE100:BE132">IF(N100="základní",J100,0)</f>
        <v>0</v>
      </c>
      <c r="BF100" s="204">
        <f aca="true" t="shared" si="5" ref="BF100:BF132">IF(N100="snížená",J100,0)</f>
        <v>0</v>
      </c>
      <c r="BG100" s="204">
        <f aca="true" t="shared" si="6" ref="BG100:BG132">IF(N100="zákl. přenesená",J100,0)</f>
        <v>0</v>
      </c>
      <c r="BH100" s="204">
        <f aca="true" t="shared" si="7" ref="BH100:BH132">IF(N100="sníž. přenesená",J100,0)</f>
        <v>0</v>
      </c>
      <c r="BI100" s="204">
        <f aca="true" t="shared" si="8" ref="BI100:BI132">IF(N100="nulová",J100,0)</f>
        <v>0</v>
      </c>
      <c r="BJ100" s="24" t="s">
        <v>79</v>
      </c>
      <c r="BK100" s="204">
        <f aca="true" t="shared" si="9" ref="BK100:BK132">ROUND(I100*H100,2)</f>
        <v>0</v>
      </c>
      <c r="BL100" s="24" t="s">
        <v>316</v>
      </c>
      <c r="BM100" s="24" t="s">
        <v>179</v>
      </c>
    </row>
    <row r="101" spans="2:65" s="1" customFormat="1" ht="16.5" customHeight="1">
      <c r="B101" s="41"/>
      <c r="C101" s="193" t="s">
        <v>173</v>
      </c>
      <c r="D101" s="193" t="s">
        <v>159</v>
      </c>
      <c r="E101" s="194" t="s">
        <v>2786</v>
      </c>
      <c r="F101" s="195" t="s">
        <v>2787</v>
      </c>
      <c r="G101" s="196" t="s">
        <v>236</v>
      </c>
      <c r="H101" s="197">
        <v>1</v>
      </c>
      <c r="I101" s="198"/>
      <c r="J101" s="199">
        <f t="shared" si="0"/>
        <v>0</v>
      </c>
      <c r="K101" s="195" t="s">
        <v>2781</v>
      </c>
      <c r="L101" s="61"/>
      <c r="M101" s="200" t="s">
        <v>21</v>
      </c>
      <c r="N101" s="201" t="s">
        <v>43</v>
      </c>
      <c r="O101" s="42"/>
      <c r="P101" s="202">
        <f t="shared" si="1"/>
        <v>0</v>
      </c>
      <c r="Q101" s="202">
        <v>0.0921</v>
      </c>
      <c r="R101" s="202">
        <f t="shared" si="2"/>
        <v>0.0921</v>
      </c>
      <c r="S101" s="202">
        <v>0</v>
      </c>
      <c r="T101" s="203">
        <f t="shared" si="3"/>
        <v>0</v>
      </c>
      <c r="AR101" s="24" t="s">
        <v>316</v>
      </c>
      <c r="AT101" s="24" t="s">
        <v>159</v>
      </c>
      <c r="AU101" s="24" t="s">
        <v>81</v>
      </c>
      <c r="AY101" s="24" t="s">
        <v>156</v>
      </c>
      <c r="BE101" s="204">
        <f t="shared" si="4"/>
        <v>0</v>
      </c>
      <c r="BF101" s="204">
        <f t="shared" si="5"/>
        <v>0</v>
      </c>
      <c r="BG101" s="204">
        <f t="shared" si="6"/>
        <v>0</v>
      </c>
      <c r="BH101" s="204">
        <f t="shared" si="7"/>
        <v>0</v>
      </c>
      <c r="BI101" s="204">
        <f t="shared" si="8"/>
        <v>0</v>
      </c>
      <c r="BJ101" s="24" t="s">
        <v>79</v>
      </c>
      <c r="BK101" s="204">
        <f t="shared" si="9"/>
        <v>0</v>
      </c>
      <c r="BL101" s="24" t="s">
        <v>316</v>
      </c>
      <c r="BM101" s="24" t="s">
        <v>190</v>
      </c>
    </row>
    <row r="102" spans="2:65" s="1" customFormat="1" ht="16.5" customHeight="1">
      <c r="B102" s="41"/>
      <c r="C102" s="193" t="s">
        <v>179</v>
      </c>
      <c r="D102" s="193" t="s">
        <v>159</v>
      </c>
      <c r="E102" s="194" t="s">
        <v>2788</v>
      </c>
      <c r="F102" s="195" t="s">
        <v>2789</v>
      </c>
      <c r="G102" s="196" t="s">
        <v>236</v>
      </c>
      <c r="H102" s="197">
        <v>1</v>
      </c>
      <c r="I102" s="198"/>
      <c r="J102" s="199">
        <f t="shared" si="0"/>
        <v>0</v>
      </c>
      <c r="K102" s="195" t="s">
        <v>2781</v>
      </c>
      <c r="L102" s="61"/>
      <c r="M102" s="200" t="s">
        <v>21</v>
      </c>
      <c r="N102" s="201" t="s">
        <v>43</v>
      </c>
      <c r="O102" s="42"/>
      <c r="P102" s="202">
        <f t="shared" si="1"/>
        <v>0</v>
      </c>
      <c r="Q102" s="202">
        <v>0.15411</v>
      </c>
      <c r="R102" s="202">
        <f t="shared" si="2"/>
        <v>0.15411</v>
      </c>
      <c r="S102" s="202">
        <v>0</v>
      </c>
      <c r="T102" s="203">
        <f t="shared" si="3"/>
        <v>0</v>
      </c>
      <c r="AR102" s="24" t="s">
        <v>316</v>
      </c>
      <c r="AT102" s="24" t="s">
        <v>159</v>
      </c>
      <c r="AU102" s="24" t="s">
        <v>81</v>
      </c>
      <c r="AY102" s="24" t="s">
        <v>156</v>
      </c>
      <c r="BE102" s="204">
        <f t="shared" si="4"/>
        <v>0</v>
      </c>
      <c r="BF102" s="204">
        <f t="shared" si="5"/>
        <v>0</v>
      </c>
      <c r="BG102" s="204">
        <f t="shared" si="6"/>
        <v>0</v>
      </c>
      <c r="BH102" s="204">
        <f t="shared" si="7"/>
        <v>0</v>
      </c>
      <c r="BI102" s="204">
        <f t="shared" si="8"/>
        <v>0</v>
      </c>
      <c r="BJ102" s="24" t="s">
        <v>79</v>
      </c>
      <c r="BK102" s="204">
        <f t="shared" si="9"/>
        <v>0</v>
      </c>
      <c r="BL102" s="24" t="s">
        <v>316</v>
      </c>
      <c r="BM102" s="24" t="s">
        <v>241</v>
      </c>
    </row>
    <row r="103" spans="2:65" s="1" customFormat="1" ht="16.5" customHeight="1">
      <c r="B103" s="41"/>
      <c r="C103" s="193" t="s">
        <v>155</v>
      </c>
      <c r="D103" s="193" t="s">
        <v>159</v>
      </c>
      <c r="E103" s="194" t="s">
        <v>2790</v>
      </c>
      <c r="F103" s="195" t="s">
        <v>2791</v>
      </c>
      <c r="G103" s="196" t="s">
        <v>236</v>
      </c>
      <c r="H103" s="197">
        <v>1</v>
      </c>
      <c r="I103" s="198"/>
      <c r="J103" s="199">
        <f t="shared" si="0"/>
        <v>0</v>
      </c>
      <c r="K103" s="195" t="s">
        <v>2781</v>
      </c>
      <c r="L103" s="61"/>
      <c r="M103" s="200" t="s">
        <v>21</v>
      </c>
      <c r="N103" s="201" t="s">
        <v>43</v>
      </c>
      <c r="O103" s="42"/>
      <c r="P103" s="202">
        <f t="shared" si="1"/>
        <v>0</v>
      </c>
      <c r="Q103" s="202">
        <v>0.01265</v>
      </c>
      <c r="R103" s="202">
        <f t="shared" si="2"/>
        <v>0.01265</v>
      </c>
      <c r="S103" s="202">
        <v>0</v>
      </c>
      <c r="T103" s="203">
        <f t="shared" si="3"/>
        <v>0</v>
      </c>
      <c r="AR103" s="24" t="s">
        <v>316</v>
      </c>
      <c r="AT103" s="24" t="s">
        <v>159</v>
      </c>
      <c r="AU103" s="24" t="s">
        <v>81</v>
      </c>
      <c r="AY103" s="24" t="s">
        <v>156</v>
      </c>
      <c r="BE103" s="204">
        <f t="shared" si="4"/>
        <v>0</v>
      </c>
      <c r="BF103" s="204">
        <f t="shared" si="5"/>
        <v>0</v>
      </c>
      <c r="BG103" s="204">
        <f t="shared" si="6"/>
        <v>0</v>
      </c>
      <c r="BH103" s="204">
        <f t="shared" si="7"/>
        <v>0</v>
      </c>
      <c r="BI103" s="204">
        <f t="shared" si="8"/>
        <v>0</v>
      </c>
      <c r="BJ103" s="24" t="s">
        <v>79</v>
      </c>
      <c r="BK103" s="204">
        <f t="shared" si="9"/>
        <v>0</v>
      </c>
      <c r="BL103" s="24" t="s">
        <v>316</v>
      </c>
      <c r="BM103" s="24" t="s">
        <v>273</v>
      </c>
    </row>
    <row r="104" spans="2:65" s="1" customFormat="1" ht="16.5" customHeight="1">
      <c r="B104" s="41"/>
      <c r="C104" s="193" t="s">
        <v>190</v>
      </c>
      <c r="D104" s="193" t="s">
        <v>159</v>
      </c>
      <c r="E104" s="194" t="s">
        <v>2792</v>
      </c>
      <c r="F104" s="195" t="s">
        <v>2793</v>
      </c>
      <c r="G104" s="196" t="s">
        <v>236</v>
      </c>
      <c r="H104" s="197">
        <v>2</v>
      </c>
      <c r="I104" s="198"/>
      <c r="J104" s="199">
        <f t="shared" si="0"/>
        <v>0</v>
      </c>
      <c r="K104" s="195" t="s">
        <v>2781</v>
      </c>
      <c r="L104" s="61"/>
      <c r="M104" s="200" t="s">
        <v>21</v>
      </c>
      <c r="N104" s="201" t="s">
        <v>43</v>
      </c>
      <c r="O104" s="42"/>
      <c r="P104" s="202">
        <f t="shared" si="1"/>
        <v>0</v>
      </c>
      <c r="Q104" s="202">
        <v>0.00675</v>
      </c>
      <c r="R104" s="202">
        <f t="shared" si="2"/>
        <v>0.0135</v>
      </c>
      <c r="S104" s="202">
        <v>0</v>
      </c>
      <c r="T104" s="203">
        <f t="shared" si="3"/>
        <v>0</v>
      </c>
      <c r="AR104" s="24" t="s">
        <v>316</v>
      </c>
      <c r="AT104" s="24" t="s">
        <v>159</v>
      </c>
      <c r="AU104" s="24" t="s">
        <v>81</v>
      </c>
      <c r="AY104" s="24" t="s">
        <v>156</v>
      </c>
      <c r="BE104" s="204">
        <f t="shared" si="4"/>
        <v>0</v>
      </c>
      <c r="BF104" s="204">
        <f t="shared" si="5"/>
        <v>0</v>
      </c>
      <c r="BG104" s="204">
        <f t="shared" si="6"/>
        <v>0</v>
      </c>
      <c r="BH104" s="204">
        <f t="shared" si="7"/>
        <v>0</v>
      </c>
      <c r="BI104" s="204">
        <f t="shared" si="8"/>
        <v>0</v>
      </c>
      <c r="BJ104" s="24" t="s">
        <v>79</v>
      </c>
      <c r="BK104" s="204">
        <f t="shared" si="9"/>
        <v>0</v>
      </c>
      <c r="BL104" s="24" t="s">
        <v>316</v>
      </c>
      <c r="BM104" s="24" t="s">
        <v>288</v>
      </c>
    </row>
    <row r="105" spans="2:65" s="1" customFormat="1" ht="16.5" customHeight="1">
      <c r="B105" s="41"/>
      <c r="C105" s="193" t="s">
        <v>257</v>
      </c>
      <c r="D105" s="193" t="s">
        <v>159</v>
      </c>
      <c r="E105" s="194" t="s">
        <v>2794</v>
      </c>
      <c r="F105" s="195" t="s">
        <v>2795</v>
      </c>
      <c r="G105" s="196" t="s">
        <v>236</v>
      </c>
      <c r="H105" s="197">
        <v>1</v>
      </c>
      <c r="I105" s="198"/>
      <c r="J105" s="199">
        <f t="shared" si="0"/>
        <v>0</v>
      </c>
      <c r="K105" s="195" t="s">
        <v>2781</v>
      </c>
      <c r="L105" s="61"/>
      <c r="M105" s="200" t="s">
        <v>21</v>
      </c>
      <c r="N105" s="201" t="s">
        <v>43</v>
      </c>
      <c r="O105" s="42"/>
      <c r="P105" s="202">
        <f t="shared" si="1"/>
        <v>0</v>
      </c>
      <c r="Q105" s="202">
        <v>0.00683</v>
      </c>
      <c r="R105" s="202">
        <f t="shared" si="2"/>
        <v>0.00683</v>
      </c>
      <c r="S105" s="202">
        <v>0</v>
      </c>
      <c r="T105" s="203">
        <f t="shared" si="3"/>
        <v>0</v>
      </c>
      <c r="AR105" s="24" t="s">
        <v>316</v>
      </c>
      <c r="AT105" s="24" t="s">
        <v>159</v>
      </c>
      <c r="AU105" s="24" t="s">
        <v>81</v>
      </c>
      <c r="AY105" s="24" t="s">
        <v>156</v>
      </c>
      <c r="BE105" s="204">
        <f t="shared" si="4"/>
        <v>0</v>
      </c>
      <c r="BF105" s="204">
        <f t="shared" si="5"/>
        <v>0</v>
      </c>
      <c r="BG105" s="204">
        <f t="shared" si="6"/>
        <v>0</v>
      </c>
      <c r="BH105" s="204">
        <f t="shared" si="7"/>
        <v>0</v>
      </c>
      <c r="BI105" s="204">
        <f t="shared" si="8"/>
        <v>0</v>
      </c>
      <c r="BJ105" s="24" t="s">
        <v>79</v>
      </c>
      <c r="BK105" s="204">
        <f t="shared" si="9"/>
        <v>0</v>
      </c>
      <c r="BL105" s="24" t="s">
        <v>316</v>
      </c>
      <c r="BM105" s="24" t="s">
        <v>302</v>
      </c>
    </row>
    <row r="106" spans="2:65" s="1" customFormat="1" ht="16.5" customHeight="1">
      <c r="B106" s="41"/>
      <c r="C106" s="193" t="s">
        <v>241</v>
      </c>
      <c r="D106" s="193" t="s">
        <v>159</v>
      </c>
      <c r="E106" s="194" t="s">
        <v>2796</v>
      </c>
      <c r="F106" s="195" t="s">
        <v>2797</v>
      </c>
      <c r="G106" s="196" t="s">
        <v>236</v>
      </c>
      <c r="H106" s="197">
        <v>1</v>
      </c>
      <c r="I106" s="198"/>
      <c r="J106" s="199">
        <f t="shared" si="0"/>
        <v>0</v>
      </c>
      <c r="K106" s="195" t="s">
        <v>2781</v>
      </c>
      <c r="L106" s="61"/>
      <c r="M106" s="200" t="s">
        <v>21</v>
      </c>
      <c r="N106" s="201" t="s">
        <v>43</v>
      </c>
      <c r="O106" s="42"/>
      <c r="P106" s="202">
        <f t="shared" si="1"/>
        <v>0</v>
      </c>
      <c r="Q106" s="202">
        <v>0</v>
      </c>
      <c r="R106" s="202">
        <f t="shared" si="2"/>
        <v>0</v>
      </c>
      <c r="S106" s="202">
        <v>0</v>
      </c>
      <c r="T106" s="203">
        <f t="shared" si="3"/>
        <v>0</v>
      </c>
      <c r="AR106" s="24" t="s">
        <v>316</v>
      </c>
      <c r="AT106" s="24" t="s">
        <v>159</v>
      </c>
      <c r="AU106" s="24" t="s">
        <v>81</v>
      </c>
      <c r="AY106" s="24" t="s">
        <v>156</v>
      </c>
      <c r="BE106" s="204">
        <f t="shared" si="4"/>
        <v>0</v>
      </c>
      <c r="BF106" s="204">
        <f t="shared" si="5"/>
        <v>0</v>
      </c>
      <c r="BG106" s="204">
        <f t="shared" si="6"/>
        <v>0</v>
      </c>
      <c r="BH106" s="204">
        <f t="shared" si="7"/>
        <v>0</v>
      </c>
      <c r="BI106" s="204">
        <f t="shared" si="8"/>
        <v>0</v>
      </c>
      <c r="BJ106" s="24" t="s">
        <v>79</v>
      </c>
      <c r="BK106" s="204">
        <f t="shared" si="9"/>
        <v>0</v>
      </c>
      <c r="BL106" s="24" t="s">
        <v>316</v>
      </c>
      <c r="BM106" s="24" t="s">
        <v>316</v>
      </c>
    </row>
    <row r="107" spans="2:65" s="1" customFormat="1" ht="16.5" customHeight="1">
      <c r="B107" s="41"/>
      <c r="C107" s="193" t="s">
        <v>266</v>
      </c>
      <c r="D107" s="193" t="s">
        <v>159</v>
      </c>
      <c r="E107" s="194" t="s">
        <v>2798</v>
      </c>
      <c r="F107" s="195" t="s">
        <v>2799</v>
      </c>
      <c r="G107" s="196" t="s">
        <v>236</v>
      </c>
      <c r="H107" s="197">
        <v>1</v>
      </c>
      <c r="I107" s="198"/>
      <c r="J107" s="199">
        <f t="shared" si="0"/>
        <v>0</v>
      </c>
      <c r="K107" s="195" t="s">
        <v>2781</v>
      </c>
      <c r="L107" s="61"/>
      <c r="M107" s="200" t="s">
        <v>21</v>
      </c>
      <c r="N107" s="201" t="s">
        <v>43</v>
      </c>
      <c r="O107" s="42"/>
      <c r="P107" s="202">
        <f t="shared" si="1"/>
        <v>0</v>
      </c>
      <c r="Q107" s="202">
        <v>0.00175</v>
      </c>
      <c r="R107" s="202">
        <f t="shared" si="2"/>
        <v>0.00175</v>
      </c>
      <c r="S107" s="202">
        <v>0</v>
      </c>
      <c r="T107" s="203">
        <f t="shared" si="3"/>
        <v>0</v>
      </c>
      <c r="AR107" s="24" t="s">
        <v>316</v>
      </c>
      <c r="AT107" s="24" t="s">
        <v>159</v>
      </c>
      <c r="AU107" s="24" t="s">
        <v>81</v>
      </c>
      <c r="AY107" s="24" t="s">
        <v>156</v>
      </c>
      <c r="BE107" s="204">
        <f t="shared" si="4"/>
        <v>0</v>
      </c>
      <c r="BF107" s="204">
        <f t="shared" si="5"/>
        <v>0</v>
      </c>
      <c r="BG107" s="204">
        <f t="shared" si="6"/>
        <v>0</v>
      </c>
      <c r="BH107" s="204">
        <f t="shared" si="7"/>
        <v>0</v>
      </c>
      <c r="BI107" s="204">
        <f t="shared" si="8"/>
        <v>0</v>
      </c>
      <c r="BJ107" s="24" t="s">
        <v>79</v>
      </c>
      <c r="BK107" s="204">
        <f t="shared" si="9"/>
        <v>0</v>
      </c>
      <c r="BL107" s="24" t="s">
        <v>316</v>
      </c>
      <c r="BM107" s="24" t="s">
        <v>326</v>
      </c>
    </row>
    <row r="108" spans="2:65" s="1" customFormat="1" ht="16.5" customHeight="1">
      <c r="B108" s="41"/>
      <c r="C108" s="193" t="s">
        <v>273</v>
      </c>
      <c r="D108" s="193" t="s">
        <v>159</v>
      </c>
      <c r="E108" s="194" t="s">
        <v>2800</v>
      </c>
      <c r="F108" s="195" t="s">
        <v>2801</v>
      </c>
      <c r="G108" s="196" t="s">
        <v>236</v>
      </c>
      <c r="H108" s="197">
        <v>2</v>
      </c>
      <c r="I108" s="198"/>
      <c r="J108" s="199">
        <f t="shared" si="0"/>
        <v>0</v>
      </c>
      <c r="K108" s="195" t="s">
        <v>2781</v>
      </c>
      <c r="L108" s="61"/>
      <c r="M108" s="200" t="s">
        <v>21</v>
      </c>
      <c r="N108" s="201" t="s">
        <v>43</v>
      </c>
      <c r="O108" s="42"/>
      <c r="P108" s="202">
        <f t="shared" si="1"/>
        <v>0</v>
      </c>
      <c r="Q108" s="202">
        <v>0.00368</v>
      </c>
      <c r="R108" s="202">
        <f t="shared" si="2"/>
        <v>0.00736</v>
      </c>
      <c r="S108" s="202">
        <v>0</v>
      </c>
      <c r="T108" s="203">
        <f t="shared" si="3"/>
        <v>0</v>
      </c>
      <c r="AR108" s="24" t="s">
        <v>316</v>
      </c>
      <c r="AT108" s="24" t="s">
        <v>159</v>
      </c>
      <c r="AU108" s="24" t="s">
        <v>81</v>
      </c>
      <c r="AY108" s="24" t="s">
        <v>156</v>
      </c>
      <c r="BE108" s="204">
        <f t="shared" si="4"/>
        <v>0</v>
      </c>
      <c r="BF108" s="204">
        <f t="shared" si="5"/>
        <v>0</v>
      </c>
      <c r="BG108" s="204">
        <f t="shared" si="6"/>
        <v>0</v>
      </c>
      <c r="BH108" s="204">
        <f t="shared" si="7"/>
        <v>0</v>
      </c>
      <c r="BI108" s="204">
        <f t="shared" si="8"/>
        <v>0</v>
      </c>
      <c r="BJ108" s="24" t="s">
        <v>79</v>
      </c>
      <c r="BK108" s="204">
        <f t="shared" si="9"/>
        <v>0</v>
      </c>
      <c r="BL108" s="24" t="s">
        <v>316</v>
      </c>
      <c r="BM108" s="24" t="s">
        <v>339</v>
      </c>
    </row>
    <row r="109" spans="2:65" s="1" customFormat="1" ht="16.5" customHeight="1">
      <c r="B109" s="41"/>
      <c r="C109" s="193" t="s">
        <v>281</v>
      </c>
      <c r="D109" s="193" t="s">
        <v>159</v>
      </c>
      <c r="E109" s="194" t="s">
        <v>2802</v>
      </c>
      <c r="F109" s="195" t="s">
        <v>2803</v>
      </c>
      <c r="G109" s="196" t="s">
        <v>260</v>
      </c>
      <c r="H109" s="197">
        <v>6</v>
      </c>
      <c r="I109" s="198"/>
      <c r="J109" s="199">
        <f t="shared" si="0"/>
        <v>0</v>
      </c>
      <c r="K109" s="195" t="s">
        <v>2781</v>
      </c>
      <c r="L109" s="61"/>
      <c r="M109" s="200" t="s">
        <v>21</v>
      </c>
      <c r="N109" s="201" t="s">
        <v>43</v>
      </c>
      <c r="O109" s="42"/>
      <c r="P109" s="202">
        <f t="shared" si="1"/>
        <v>0</v>
      </c>
      <c r="Q109" s="202">
        <v>0.00047</v>
      </c>
      <c r="R109" s="202">
        <f t="shared" si="2"/>
        <v>0.00282</v>
      </c>
      <c r="S109" s="202">
        <v>0</v>
      </c>
      <c r="T109" s="203">
        <f t="shared" si="3"/>
        <v>0</v>
      </c>
      <c r="AR109" s="24" t="s">
        <v>316</v>
      </c>
      <c r="AT109" s="24" t="s">
        <v>159</v>
      </c>
      <c r="AU109" s="24" t="s">
        <v>81</v>
      </c>
      <c r="AY109" s="24" t="s">
        <v>156</v>
      </c>
      <c r="BE109" s="204">
        <f t="shared" si="4"/>
        <v>0</v>
      </c>
      <c r="BF109" s="204">
        <f t="shared" si="5"/>
        <v>0</v>
      </c>
      <c r="BG109" s="204">
        <f t="shared" si="6"/>
        <v>0</v>
      </c>
      <c r="BH109" s="204">
        <f t="shared" si="7"/>
        <v>0</v>
      </c>
      <c r="BI109" s="204">
        <f t="shared" si="8"/>
        <v>0</v>
      </c>
      <c r="BJ109" s="24" t="s">
        <v>79</v>
      </c>
      <c r="BK109" s="204">
        <f t="shared" si="9"/>
        <v>0</v>
      </c>
      <c r="BL109" s="24" t="s">
        <v>316</v>
      </c>
      <c r="BM109" s="24" t="s">
        <v>347</v>
      </c>
    </row>
    <row r="110" spans="2:65" s="1" customFormat="1" ht="16.5" customHeight="1">
      <c r="B110" s="41"/>
      <c r="C110" s="193" t="s">
        <v>288</v>
      </c>
      <c r="D110" s="193" t="s">
        <v>159</v>
      </c>
      <c r="E110" s="194" t="s">
        <v>2804</v>
      </c>
      <c r="F110" s="195" t="s">
        <v>2805</v>
      </c>
      <c r="G110" s="196" t="s">
        <v>260</v>
      </c>
      <c r="H110" s="197">
        <v>2</v>
      </c>
      <c r="I110" s="198"/>
      <c r="J110" s="199">
        <f t="shared" si="0"/>
        <v>0</v>
      </c>
      <c r="K110" s="195" t="s">
        <v>2781</v>
      </c>
      <c r="L110" s="61"/>
      <c r="M110" s="200" t="s">
        <v>21</v>
      </c>
      <c r="N110" s="201" t="s">
        <v>43</v>
      </c>
      <c r="O110" s="42"/>
      <c r="P110" s="202">
        <f t="shared" si="1"/>
        <v>0</v>
      </c>
      <c r="Q110" s="202">
        <v>0.00152</v>
      </c>
      <c r="R110" s="202">
        <f t="shared" si="2"/>
        <v>0.00304</v>
      </c>
      <c r="S110" s="202">
        <v>0</v>
      </c>
      <c r="T110" s="203">
        <f t="shared" si="3"/>
        <v>0</v>
      </c>
      <c r="AR110" s="24" t="s">
        <v>316</v>
      </c>
      <c r="AT110" s="24" t="s">
        <v>159</v>
      </c>
      <c r="AU110" s="24" t="s">
        <v>81</v>
      </c>
      <c r="AY110" s="24" t="s">
        <v>156</v>
      </c>
      <c r="BE110" s="204">
        <f t="shared" si="4"/>
        <v>0</v>
      </c>
      <c r="BF110" s="204">
        <f t="shared" si="5"/>
        <v>0</v>
      </c>
      <c r="BG110" s="204">
        <f t="shared" si="6"/>
        <v>0</v>
      </c>
      <c r="BH110" s="204">
        <f t="shared" si="7"/>
        <v>0</v>
      </c>
      <c r="BI110" s="204">
        <f t="shared" si="8"/>
        <v>0</v>
      </c>
      <c r="BJ110" s="24" t="s">
        <v>79</v>
      </c>
      <c r="BK110" s="204">
        <f t="shared" si="9"/>
        <v>0</v>
      </c>
      <c r="BL110" s="24" t="s">
        <v>316</v>
      </c>
      <c r="BM110" s="24" t="s">
        <v>356</v>
      </c>
    </row>
    <row r="111" spans="2:65" s="1" customFormat="1" ht="16.5" customHeight="1">
      <c r="B111" s="41"/>
      <c r="C111" s="193" t="s">
        <v>296</v>
      </c>
      <c r="D111" s="193" t="s">
        <v>159</v>
      </c>
      <c r="E111" s="194" t="s">
        <v>2806</v>
      </c>
      <c r="F111" s="195" t="s">
        <v>2807</v>
      </c>
      <c r="G111" s="196" t="s">
        <v>260</v>
      </c>
      <c r="H111" s="197">
        <v>29</v>
      </c>
      <c r="I111" s="198"/>
      <c r="J111" s="199">
        <f t="shared" si="0"/>
        <v>0</v>
      </c>
      <c r="K111" s="195" t="s">
        <v>2781</v>
      </c>
      <c r="L111" s="61"/>
      <c r="M111" s="200" t="s">
        <v>21</v>
      </c>
      <c r="N111" s="201" t="s">
        <v>43</v>
      </c>
      <c r="O111" s="42"/>
      <c r="P111" s="202">
        <f t="shared" si="1"/>
        <v>0</v>
      </c>
      <c r="Q111" s="202">
        <v>0.00052</v>
      </c>
      <c r="R111" s="202">
        <f t="shared" si="2"/>
        <v>0.015079999999999998</v>
      </c>
      <c r="S111" s="202">
        <v>0</v>
      </c>
      <c r="T111" s="203">
        <f t="shared" si="3"/>
        <v>0</v>
      </c>
      <c r="AR111" s="24" t="s">
        <v>316</v>
      </c>
      <c r="AT111" s="24" t="s">
        <v>159</v>
      </c>
      <c r="AU111" s="24" t="s">
        <v>81</v>
      </c>
      <c r="AY111" s="24" t="s">
        <v>156</v>
      </c>
      <c r="BE111" s="204">
        <f t="shared" si="4"/>
        <v>0</v>
      </c>
      <c r="BF111" s="204">
        <f t="shared" si="5"/>
        <v>0</v>
      </c>
      <c r="BG111" s="204">
        <f t="shared" si="6"/>
        <v>0</v>
      </c>
      <c r="BH111" s="204">
        <f t="shared" si="7"/>
        <v>0</v>
      </c>
      <c r="BI111" s="204">
        <f t="shared" si="8"/>
        <v>0</v>
      </c>
      <c r="BJ111" s="24" t="s">
        <v>79</v>
      </c>
      <c r="BK111" s="204">
        <f t="shared" si="9"/>
        <v>0</v>
      </c>
      <c r="BL111" s="24" t="s">
        <v>316</v>
      </c>
      <c r="BM111" s="24" t="s">
        <v>369</v>
      </c>
    </row>
    <row r="112" spans="2:65" s="1" customFormat="1" ht="16.5" customHeight="1">
      <c r="B112" s="41"/>
      <c r="C112" s="193" t="s">
        <v>302</v>
      </c>
      <c r="D112" s="193" t="s">
        <v>159</v>
      </c>
      <c r="E112" s="194" t="s">
        <v>2808</v>
      </c>
      <c r="F112" s="195" t="s">
        <v>2809</v>
      </c>
      <c r="G112" s="196" t="s">
        <v>260</v>
      </c>
      <c r="H112" s="197">
        <v>11</v>
      </c>
      <c r="I112" s="198"/>
      <c r="J112" s="199">
        <f t="shared" si="0"/>
        <v>0</v>
      </c>
      <c r="K112" s="195" t="s">
        <v>2781</v>
      </c>
      <c r="L112" s="61"/>
      <c r="M112" s="200" t="s">
        <v>21</v>
      </c>
      <c r="N112" s="201" t="s">
        <v>43</v>
      </c>
      <c r="O112" s="42"/>
      <c r="P112" s="202">
        <f t="shared" si="1"/>
        <v>0</v>
      </c>
      <c r="Q112" s="202">
        <v>0.00078</v>
      </c>
      <c r="R112" s="202">
        <f t="shared" si="2"/>
        <v>0.008579999999999999</v>
      </c>
      <c r="S112" s="202">
        <v>0</v>
      </c>
      <c r="T112" s="203">
        <f t="shared" si="3"/>
        <v>0</v>
      </c>
      <c r="AR112" s="24" t="s">
        <v>316</v>
      </c>
      <c r="AT112" s="24" t="s">
        <v>159</v>
      </c>
      <c r="AU112" s="24" t="s">
        <v>81</v>
      </c>
      <c r="AY112" s="24" t="s">
        <v>156</v>
      </c>
      <c r="BE112" s="204">
        <f t="shared" si="4"/>
        <v>0</v>
      </c>
      <c r="BF112" s="204">
        <f t="shared" si="5"/>
        <v>0</v>
      </c>
      <c r="BG112" s="204">
        <f t="shared" si="6"/>
        <v>0</v>
      </c>
      <c r="BH112" s="204">
        <f t="shared" si="7"/>
        <v>0</v>
      </c>
      <c r="BI112" s="204">
        <f t="shared" si="8"/>
        <v>0</v>
      </c>
      <c r="BJ112" s="24" t="s">
        <v>79</v>
      </c>
      <c r="BK112" s="204">
        <f t="shared" si="9"/>
        <v>0</v>
      </c>
      <c r="BL112" s="24" t="s">
        <v>316</v>
      </c>
      <c r="BM112" s="24" t="s">
        <v>379</v>
      </c>
    </row>
    <row r="113" spans="2:65" s="1" customFormat="1" ht="16.5" customHeight="1">
      <c r="B113" s="41"/>
      <c r="C113" s="193" t="s">
        <v>10</v>
      </c>
      <c r="D113" s="193" t="s">
        <v>159</v>
      </c>
      <c r="E113" s="194" t="s">
        <v>2810</v>
      </c>
      <c r="F113" s="195" t="s">
        <v>2811</v>
      </c>
      <c r="G113" s="196" t="s">
        <v>260</v>
      </c>
      <c r="H113" s="197">
        <v>20</v>
      </c>
      <c r="I113" s="198"/>
      <c r="J113" s="199">
        <f t="shared" si="0"/>
        <v>0</v>
      </c>
      <c r="K113" s="195" t="s">
        <v>2781</v>
      </c>
      <c r="L113" s="61"/>
      <c r="M113" s="200" t="s">
        <v>21</v>
      </c>
      <c r="N113" s="201" t="s">
        <v>43</v>
      </c>
      <c r="O113" s="42"/>
      <c r="P113" s="202">
        <f t="shared" si="1"/>
        <v>0</v>
      </c>
      <c r="Q113" s="202">
        <v>0.00131</v>
      </c>
      <c r="R113" s="202">
        <f t="shared" si="2"/>
        <v>0.0262</v>
      </c>
      <c r="S113" s="202">
        <v>0</v>
      </c>
      <c r="T113" s="203">
        <f t="shared" si="3"/>
        <v>0</v>
      </c>
      <c r="AR113" s="24" t="s">
        <v>316</v>
      </c>
      <c r="AT113" s="24" t="s">
        <v>159</v>
      </c>
      <c r="AU113" s="24" t="s">
        <v>81</v>
      </c>
      <c r="AY113" s="24" t="s">
        <v>156</v>
      </c>
      <c r="BE113" s="204">
        <f t="shared" si="4"/>
        <v>0</v>
      </c>
      <c r="BF113" s="204">
        <f t="shared" si="5"/>
        <v>0</v>
      </c>
      <c r="BG113" s="204">
        <f t="shared" si="6"/>
        <v>0</v>
      </c>
      <c r="BH113" s="204">
        <f t="shared" si="7"/>
        <v>0</v>
      </c>
      <c r="BI113" s="204">
        <f t="shared" si="8"/>
        <v>0</v>
      </c>
      <c r="BJ113" s="24" t="s">
        <v>79</v>
      </c>
      <c r="BK113" s="204">
        <f t="shared" si="9"/>
        <v>0</v>
      </c>
      <c r="BL113" s="24" t="s">
        <v>316</v>
      </c>
      <c r="BM113" s="24" t="s">
        <v>388</v>
      </c>
    </row>
    <row r="114" spans="2:65" s="1" customFormat="1" ht="16.5" customHeight="1">
      <c r="B114" s="41"/>
      <c r="C114" s="193" t="s">
        <v>316</v>
      </c>
      <c r="D114" s="193" t="s">
        <v>159</v>
      </c>
      <c r="E114" s="194" t="s">
        <v>2812</v>
      </c>
      <c r="F114" s="195" t="s">
        <v>2813</v>
      </c>
      <c r="G114" s="196" t="s">
        <v>260</v>
      </c>
      <c r="H114" s="197">
        <v>2</v>
      </c>
      <c r="I114" s="198"/>
      <c r="J114" s="199">
        <f t="shared" si="0"/>
        <v>0</v>
      </c>
      <c r="K114" s="195" t="s">
        <v>2781</v>
      </c>
      <c r="L114" s="61"/>
      <c r="M114" s="200" t="s">
        <v>21</v>
      </c>
      <c r="N114" s="201" t="s">
        <v>43</v>
      </c>
      <c r="O114" s="42"/>
      <c r="P114" s="202">
        <f t="shared" si="1"/>
        <v>0</v>
      </c>
      <c r="Q114" s="202">
        <v>0.00161</v>
      </c>
      <c r="R114" s="202">
        <f t="shared" si="2"/>
        <v>0.00322</v>
      </c>
      <c r="S114" s="202">
        <v>0</v>
      </c>
      <c r="T114" s="203">
        <f t="shared" si="3"/>
        <v>0</v>
      </c>
      <c r="AR114" s="24" t="s">
        <v>316</v>
      </c>
      <c r="AT114" s="24" t="s">
        <v>159</v>
      </c>
      <c r="AU114" s="24" t="s">
        <v>81</v>
      </c>
      <c r="AY114" s="24" t="s">
        <v>156</v>
      </c>
      <c r="BE114" s="204">
        <f t="shared" si="4"/>
        <v>0</v>
      </c>
      <c r="BF114" s="204">
        <f t="shared" si="5"/>
        <v>0</v>
      </c>
      <c r="BG114" s="204">
        <f t="shared" si="6"/>
        <v>0</v>
      </c>
      <c r="BH114" s="204">
        <f t="shared" si="7"/>
        <v>0</v>
      </c>
      <c r="BI114" s="204">
        <f t="shared" si="8"/>
        <v>0</v>
      </c>
      <c r="BJ114" s="24" t="s">
        <v>79</v>
      </c>
      <c r="BK114" s="204">
        <f t="shared" si="9"/>
        <v>0</v>
      </c>
      <c r="BL114" s="24" t="s">
        <v>316</v>
      </c>
      <c r="BM114" s="24" t="s">
        <v>396</v>
      </c>
    </row>
    <row r="115" spans="2:65" s="1" customFormat="1" ht="16.5" customHeight="1">
      <c r="B115" s="41"/>
      <c r="C115" s="193" t="s">
        <v>321</v>
      </c>
      <c r="D115" s="193" t="s">
        <v>159</v>
      </c>
      <c r="E115" s="194" t="s">
        <v>2814</v>
      </c>
      <c r="F115" s="195" t="s">
        <v>2815</v>
      </c>
      <c r="G115" s="196" t="s">
        <v>260</v>
      </c>
      <c r="H115" s="197">
        <v>2</v>
      </c>
      <c r="I115" s="198"/>
      <c r="J115" s="199">
        <f t="shared" si="0"/>
        <v>0</v>
      </c>
      <c r="K115" s="195" t="s">
        <v>2781</v>
      </c>
      <c r="L115" s="61"/>
      <c r="M115" s="200" t="s">
        <v>21</v>
      </c>
      <c r="N115" s="201" t="s">
        <v>43</v>
      </c>
      <c r="O115" s="42"/>
      <c r="P115" s="202">
        <f t="shared" si="1"/>
        <v>0</v>
      </c>
      <c r="Q115" s="202">
        <v>0.00248</v>
      </c>
      <c r="R115" s="202">
        <f t="shared" si="2"/>
        <v>0.00496</v>
      </c>
      <c r="S115" s="202">
        <v>0</v>
      </c>
      <c r="T115" s="203">
        <f t="shared" si="3"/>
        <v>0</v>
      </c>
      <c r="AR115" s="24" t="s">
        <v>316</v>
      </c>
      <c r="AT115" s="24" t="s">
        <v>159</v>
      </c>
      <c r="AU115" s="24" t="s">
        <v>81</v>
      </c>
      <c r="AY115" s="24" t="s">
        <v>156</v>
      </c>
      <c r="BE115" s="204">
        <f t="shared" si="4"/>
        <v>0</v>
      </c>
      <c r="BF115" s="204">
        <f t="shared" si="5"/>
        <v>0</v>
      </c>
      <c r="BG115" s="204">
        <f t="shared" si="6"/>
        <v>0</v>
      </c>
      <c r="BH115" s="204">
        <f t="shared" si="7"/>
        <v>0</v>
      </c>
      <c r="BI115" s="204">
        <f t="shared" si="8"/>
        <v>0</v>
      </c>
      <c r="BJ115" s="24" t="s">
        <v>79</v>
      </c>
      <c r="BK115" s="204">
        <f t="shared" si="9"/>
        <v>0</v>
      </c>
      <c r="BL115" s="24" t="s">
        <v>316</v>
      </c>
      <c r="BM115" s="24" t="s">
        <v>409</v>
      </c>
    </row>
    <row r="116" spans="2:65" s="1" customFormat="1" ht="16.5" customHeight="1">
      <c r="B116" s="41"/>
      <c r="C116" s="193" t="s">
        <v>326</v>
      </c>
      <c r="D116" s="193" t="s">
        <v>159</v>
      </c>
      <c r="E116" s="194" t="s">
        <v>2816</v>
      </c>
      <c r="F116" s="195" t="s">
        <v>2817</v>
      </c>
      <c r="G116" s="196" t="s">
        <v>260</v>
      </c>
      <c r="H116" s="197">
        <v>53</v>
      </c>
      <c r="I116" s="198"/>
      <c r="J116" s="199">
        <f t="shared" si="0"/>
        <v>0</v>
      </c>
      <c r="K116" s="195" t="s">
        <v>2781</v>
      </c>
      <c r="L116" s="61"/>
      <c r="M116" s="200" t="s">
        <v>21</v>
      </c>
      <c r="N116" s="201" t="s">
        <v>43</v>
      </c>
      <c r="O116" s="42"/>
      <c r="P116" s="202">
        <f t="shared" si="1"/>
        <v>0</v>
      </c>
      <c r="Q116" s="202">
        <v>0.0021</v>
      </c>
      <c r="R116" s="202">
        <f t="shared" si="2"/>
        <v>0.1113</v>
      </c>
      <c r="S116" s="202">
        <v>0</v>
      </c>
      <c r="T116" s="203">
        <f t="shared" si="3"/>
        <v>0</v>
      </c>
      <c r="AR116" s="24" t="s">
        <v>316</v>
      </c>
      <c r="AT116" s="24" t="s">
        <v>159</v>
      </c>
      <c r="AU116" s="24" t="s">
        <v>81</v>
      </c>
      <c r="AY116" s="24" t="s">
        <v>156</v>
      </c>
      <c r="BE116" s="204">
        <f t="shared" si="4"/>
        <v>0</v>
      </c>
      <c r="BF116" s="204">
        <f t="shared" si="5"/>
        <v>0</v>
      </c>
      <c r="BG116" s="204">
        <f t="shared" si="6"/>
        <v>0</v>
      </c>
      <c r="BH116" s="204">
        <f t="shared" si="7"/>
        <v>0</v>
      </c>
      <c r="BI116" s="204">
        <f t="shared" si="8"/>
        <v>0</v>
      </c>
      <c r="BJ116" s="24" t="s">
        <v>79</v>
      </c>
      <c r="BK116" s="204">
        <f t="shared" si="9"/>
        <v>0</v>
      </c>
      <c r="BL116" s="24" t="s">
        <v>316</v>
      </c>
      <c r="BM116" s="24" t="s">
        <v>418</v>
      </c>
    </row>
    <row r="117" spans="2:65" s="1" customFormat="1" ht="16.5" customHeight="1">
      <c r="B117" s="41"/>
      <c r="C117" s="193" t="s">
        <v>333</v>
      </c>
      <c r="D117" s="193" t="s">
        <v>159</v>
      </c>
      <c r="E117" s="194" t="s">
        <v>2818</v>
      </c>
      <c r="F117" s="195" t="s">
        <v>2819</v>
      </c>
      <c r="G117" s="196" t="s">
        <v>260</v>
      </c>
      <c r="H117" s="197">
        <v>2</v>
      </c>
      <c r="I117" s="198"/>
      <c r="J117" s="199">
        <f t="shared" si="0"/>
        <v>0</v>
      </c>
      <c r="K117" s="195" t="s">
        <v>2781</v>
      </c>
      <c r="L117" s="61"/>
      <c r="M117" s="200" t="s">
        <v>21</v>
      </c>
      <c r="N117" s="201" t="s">
        <v>43</v>
      </c>
      <c r="O117" s="42"/>
      <c r="P117" s="202">
        <f t="shared" si="1"/>
        <v>0</v>
      </c>
      <c r="Q117" s="202">
        <v>0.00252</v>
      </c>
      <c r="R117" s="202">
        <f t="shared" si="2"/>
        <v>0.00504</v>
      </c>
      <c r="S117" s="202">
        <v>0</v>
      </c>
      <c r="T117" s="203">
        <f t="shared" si="3"/>
        <v>0</v>
      </c>
      <c r="AR117" s="24" t="s">
        <v>316</v>
      </c>
      <c r="AT117" s="24" t="s">
        <v>159</v>
      </c>
      <c r="AU117" s="24" t="s">
        <v>81</v>
      </c>
      <c r="AY117" s="24" t="s">
        <v>156</v>
      </c>
      <c r="BE117" s="204">
        <f t="shared" si="4"/>
        <v>0</v>
      </c>
      <c r="BF117" s="204">
        <f t="shared" si="5"/>
        <v>0</v>
      </c>
      <c r="BG117" s="204">
        <f t="shared" si="6"/>
        <v>0</v>
      </c>
      <c r="BH117" s="204">
        <f t="shared" si="7"/>
        <v>0</v>
      </c>
      <c r="BI117" s="204">
        <f t="shared" si="8"/>
        <v>0</v>
      </c>
      <c r="BJ117" s="24" t="s">
        <v>79</v>
      </c>
      <c r="BK117" s="204">
        <f t="shared" si="9"/>
        <v>0</v>
      </c>
      <c r="BL117" s="24" t="s">
        <v>316</v>
      </c>
      <c r="BM117" s="24" t="s">
        <v>427</v>
      </c>
    </row>
    <row r="118" spans="2:65" s="1" customFormat="1" ht="16.5" customHeight="1">
      <c r="B118" s="41"/>
      <c r="C118" s="193" t="s">
        <v>339</v>
      </c>
      <c r="D118" s="193" t="s">
        <v>159</v>
      </c>
      <c r="E118" s="194" t="s">
        <v>2820</v>
      </c>
      <c r="F118" s="195" t="s">
        <v>2821</v>
      </c>
      <c r="G118" s="196" t="s">
        <v>260</v>
      </c>
      <c r="H118" s="197">
        <v>2</v>
      </c>
      <c r="I118" s="198"/>
      <c r="J118" s="199">
        <f t="shared" si="0"/>
        <v>0</v>
      </c>
      <c r="K118" s="195" t="s">
        <v>2781</v>
      </c>
      <c r="L118" s="61"/>
      <c r="M118" s="200" t="s">
        <v>21</v>
      </c>
      <c r="N118" s="201" t="s">
        <v>43</v>
      </c>
      <c r="O118" s="42"/>
      <c r="P118" s="202">
        <f t="shared" si="1"/>
        <v>0</v>
      </c>
      <c r="Q118" s="202">
        <v>0.00357</v>
      </c>
      <c r="R118" s="202">
        <f t="shared" si="2"/>
        <v>0.00714</v>
      </c>
      <c r="S118" s="202">
        <v>0</v>
      </c>
      <c r="T118" s="203">
        <f t="shared" si="3"/>
        <v>0</v>
      </c>
      <c r="AR118" s="24" t="s">
        <v>316</v>
      </c>
      <c r="AT118" s="24" t="s">
        <v>159</v>
      </c>
      <c r="AU118" s="24" t="s">
        <v>81</v>
      </c>
      <c r="AY118" s="24" t="s">
        <v>156</v>
      </c>
      <c r="BE118" s="204">
        <f t="shared" si="4"/>
        <v>0</v>
      </c>
      <c r="BF118" s="204">
        <f t="shared" si="5"/>
        <v>0</v>
      </c>
      <c r="BG118" s="204">
        <f t="shared" si="6"/>
        <v>0</v>
      </c>
      <c r="BH118" s="204">
        <f t="shared" si="7"/>
        <v>0</v>
      </c>
      <c r="BI118" s="204">
        <f t="shared" si="8"/>
        <v>0</v>
      </c>
      <c r="BJ118" s="24" t="s">
        <v>79</v>
      </c>
      <c r="BK118" s="204">
        <f t="shared" si="9"/>
        <v>0</v>
      </c>
      <c r="BL118" s="24" t="s">
        <v>316</v>
      </c>
      <c r="BM118" s="24" t="s">
        <v>446</v>
      </c>
    </row>
    <row r="119" spans="2:65" s="1" customFormat="1" ht="16.5" customHeight="1">
      <c r="B119" s="41"/>
      <c r="C119" s="193" t="s">
        <v>9</v>
      </c>
      <c r="D119" s="193" t="s">
        <v>159</v>
      </c>
      <c r="E119" s="194" t="s">
        <v>2822</v>
      </c>
      <c r="F119" s="195" t="s">
        <v>2823</v>
      </c>
      <c r="G119" s="196" t="s">
        <v>260</v>
      </c>
      <c r="H119" s="197">
        <v>66</v>
      </c>
      <c r="I119" s="198"/>
      <c r="J119" s="199">
        <f t="shared" si="0"/>
        <v>0</v>
      </c>
      <c r="K119" s="195" t="s">
        <v>2781</v>
      </c>
      <c r="L119" s="61"/>
      <c r="M119" s="200" t="s">
        <v>21</v>
      </c>
      <c r="N119" s="201" t="s">
        <v>43</v>
      </c>
      <c r="O119" s="42"/>
      <c r="P119" s="202">
        <f t="shared" si="1"/>
        <v>0</v>
      </c>
      <c r="Q119" s="202">
        <v>0.00403</v>
      </c>
      <c r="R119" s="202">
        <f t="shared" si="2"/>
        <v>0.26598</v>
      </c>
      <c r="S119" s="202">
        <v>0</v>
      </c>
      <c r="T119" s="203">
        <f t="shared" si="3"/>
        <v>0</v>
      </c>
      <c r="AR119" s="24" t="s">
        <v>316</v>
      </c>
      <c r="AT119" s="24" t="s">
        <v>159</v>
      </c>
      <c r="AU119" s="24" t="s">
        <v>81</v>
      </c>
      <c r="AY119" s="24" t="s">
        <v>156</v>
      </c>
      <c r="BE119" s="204">
        <f t="shared" si="4"/>
        <v>0</v>
      </c>
      <c r="BF119" s="204">
        <f t="shared" si="5"/>
        <v>0</v>
      </c>
      <c r="BG119" s="204">
        <f t="shared" si="6"/>
        <v>0</v>
      </c>
      <c r="BH119" s="204">
        <f t="shared" si="7"/>
        <v>0</v>
      </c>
      <c r="BI119" s="204">
        <f t="shared" si="8"/>
        <v>0</v>
      </c>
      <c r="BJ119" s="24" t="s">
        <v>79</v>
      </c>
      <c r="BK119" s="204">
        <f t="shared" si="9"/>
        <v>0</v>
      </c>
      <c r="BL119" s="24" t="s">
        <v>316</v>
      </c>
      <c r="BM119" s="24" t="s">
        <v>456</v>
      </c>
    </row>
    <row r="120" spans="2:65" s="1" customFormat="1" ht="16.5" customHeight="1">
      <c r="B120" s="41"/>
      <c r="C120" s="193" t="s">
        <v>347</v>
      </c>
      <c r="D120" s="193" t="s">
        <v>159</v>
      </c>
      <c r="E120" s="194" t="s">
        <v>2824</v>
      </c>
      <c r="F120" s="195" t="s">
        <v>2825</v>
      </c>
      <c r="G120" s="196" t="s">
        <v>236</v>
      </c>
      <c r="H120" s="197">
        <v>1</v>
      </c>
      <c r="I120" s="198"/>
      <c r="J120" s="199">
        <f t="shared" si="0"/>
        <v>0</v>
      </c>
      <c r="K120" s="195" t="s">
        <v>2781</v>
      </c>
      <c r="L120" s="61"/>
      <c r="M120" s="200" t="s">
        <v>21</v>
      </c>
      <c r="N120" s="201" t="s">
        <v>43</v>
      </c>
      <c r="O120" s="42"/>
      <c r="P120" s="202">
        <f t="shared" si="1"/>
        <v>0</v>
      </c>
      <c r="Q120" s="202">
        <v>0.00334</v>
      </c>
      <c r="R120" s="202">
        <f t="shared" si="2"/>
        <v>0.00334</v>
      </c>
      <c r="S120" s="202">
        <v>0</v>
      </c>
      <c r="T120" s="203">
        <f t="shared" si="3"/>
        <v>0</v>
      </c>
      <c r="AR120" s="24" t="s">
        <v>316</v>
      </c>
      <c r="AT120" s="24" t="s">
        <v>159</v>
      </c>
      <c r="AU120" s="24" t="s">
        <v>81</v>
      </c>
      <c r="AY120" s="24" t="s">
        <v>156</v>
      </c>
      <c r="BE120" s="204">
        <f t="shared" si="4"/>
        <v>0</v>
      </c>
      <c r="BF120" s="204">
        <f t="shared" si="5"/>
        <v>0</v>
      </c>
      <c r="BG120" s="204">
        <f t="shared" si="6"/>
        <v>0</v>
      </c>
      <c r="BH120" s="204">
        <f t="shared" si="7"/>
        <v>0</v>
      </c>
      <c r="BI120" s="204">
        <f t="shared" si="8"/>
        <v>0</v>
      </c>
      <c r="BJ120" s="24" t="s">
        <v>79</v>
      </c>
      <c r="BK120" s="204">
        <f t="shared" si="9"/>
        <v>0</v>
      </c>
      <c r="BL120" s="24" t="s">
        <v>316</v>
      </c>
      <c r="BM120" s="24" t="s">
        <v>471</v>
      </c>
    </row>
    <row r="121" spans="2:65" s="1" customFormat="1" ht="38.25" customHeight="1">
      <c r="B121" s="41"/>
      <c r="C121" s="193" t="s">
        <v>352</v>
      </c>
      <c r="D121" s="193" t="s">
        <v>159</v>
      </c>
      <c r="E121" s="194" t="s">
        <v>2826</v>
      </c>
      <c r="F121" s="195" t="s">
        <v>2827</v>
      </c>
      <c r="G121" s="196" t="s">
        <v>236</v>
      </c>
      <c r="H121" s="197">
        <v>1</v>
      </c>
      <c r="I121" s="198"/>
      <c r="J121" s="199">
        <f t="shared" si="0"/>
        <v>0</v>
      </c>
      <c r="K121" s="195" t="s">
        <v>2781</v>
      </c>
      <c r="L121" s="61"/>
      <c r="M121" s="200" t="s">
        <v>21</v>
      </c>
      <c r="N121" s="201" t="s">
        <v>43</v>
      </c>
      <c r="O121" s="42"/>
      <c r="P121" s="202">
        <f t="shared" si="1"/>
        <v>0</v>
      </c>
      <c r="Q121" s="202">
        <v>0.00072</v>
      </c>
      <c r="R121" s="202">
        <f t="shared" si="2"/>
        <v>0.00072</v>
      </c>
      <c r="S121" s="202">
        <v>0</v>
      </c>
      <c r="T121" s="203">
        <f t="shared" si="3"/>
        <v>0</v>
      </c>
      <c r="AR121" s="24" t="s">
        <v>316</v>
      </c>
      <c r="AT121" s="24" t="s">
        <v>159</v>
      </c>
      <c r="AU121" s="24" t="s">
        <v>81</v>
      </c>
      <c r="AY121" s="24" t="s">
        <v>156</v>
      </c>
      <c r="BE121" s="204">
        <f t="shared" si="4"/>
        <v>0</v>
      </c>
      <c r="BF121" s="204">
        <f t="shared" si="5"/>
        <v>0</v>
      </c>
      <c r="BG121" s="204">
        <f t="shared" si="6"/>
        <v>0</v>
      </c>
      <c r="BH121" s="204">
        <f t="shared" si="7"/>
        <v>0</v>
      </c>
      <c r="BI121" s="204">
        <f t="shared" si="8"/>
        <v>0</v>
      </c>
      <c r="BJ121" s="24" t="s">
        <v>79</v>
      </c>
      <c r="BK121" s="204">
        <f t="shared" si="9"/>
        <v>0</v>
      </c>
      <c r="BL121" s="24" t="s">
        <v>316</v>
      </c>
      <c r="BM121" s="24" t="s">
        <v>482</v>
      </c>
    </row>
    <row r="122" spans="2:65" s="1" customFormat="1" ht="16.5" customHeight="1">
      <c r="B122" s="41"/>
      <c r="C122" s="193" t="s">
        <v>356</v>
      </c>
      <c r="D122" s="193" t="s">
        <v>159</v>
      </c>
      <c r="E122" s="194" t="s">
        <v>2828</v>
      </c>
      <c r="F122" s="195" t="s">
        <v>2829</v>
      </c>
      <c r="G122" s="196" t="s">
        <v>236</v>
      </c>
      <c r="H122" s="197">
        <v>1</v>
      </c>
      <c r="I122" s="198"/>
      <c r="J122" s="199">
        <f t="shared" si="0"/>
        <v>0</v>
      </c>
      <c r="K122" s="195" t="s">
        <v>2781</v>
      </c>
      <c r="L122" s="61"/>
      <c r="M122" s="200" t="s">
        <v>21</v>
      </c>
      <c r="N122" s="201" t="s">
        <v>43</v>
      </c>
      <c r="O122" s="42"/>
      <c r="P122" s="202">
        <f t="shared" si="1"/>
        <v>0</v>
      </c>
      <c r="Q122" s="202">
        <v>0.00049</v>
      </c>
      <c r="R122" s="202">
        <f t="shared" si="2"/>
        <v>0.00049</v>
      </c>
      <c r="S122" s="202">
        <v>0</v>
      </c>
      <c r="T122" s="203">
        <f t="shared" si="3"/>
        <v>0</v>
      </c>
      <c r="AR122" s="24" t="s">
        <v>316</v>
      </c>
      <c r="AT122" s="24" t="s">
        <v>159</v>
      </c>
      <c r="AU122" s="24" t="s">
        <v>81</v>
      </c>
      <c r="AY122" s="24" t="s">
        <v>156</v>
      </c>
      <c r="BE122" s="204">
        <f t="shared" si="4"/>
        <v>0</v>
      </c>
      <c r="BF122" s="204">
        <f t="shared" si="5"/>
        <v>0</v>
      </c>
      <c r="BG122" s="204">
        <f t="shared" si="6"/>
        <v>0</v>
      </c>
      <c r="BH122" s="204">
        <f t="shared" si="7"/>
        <v>0</v>
      </c>
      <c r="BI122" s="204">
        <f t="shared" si="8"/>
        <v>0</v>
      </c>
      <c r="BJ122" s="24" t="s">
        <v>79</v>
      </c>
      <c r="BK122" s="204">
        <f t="shared" si="9"/>
        <v>0</v>
      </c>
      <c r="BL122" s="24" t="s">
        <v>316</v>
      </c>
      <c r="BM122" s="24" t="s">
        <v>493</v>
      </c>
    </row>
    <row r="123" spans="2:65" s="1" customFormat="1" ht="16.5" customHeight="1">
      <c r="B123" s="41"/>
      <c r="C123" s="193" t="s">
        <v>364</v>
      </c>
      <c r="D123" s="193" t="s">
        <v>159</v>
      </c>
      <c r="E123" s="194" t="s">
        <v>2830</v>
      </c>
      <c r="F123" s="195" t="s">
        <v>2831</v>
      </c>
      <c r="G123" s="196" t="s">
        <v>236</v>
      </c>
      <c r="H123" s="197">
        <v>1</v>
      </c>
      <c r="I123" s="198"/>
      <c r="J123" s="199">
        <f t="shared" si="0"/>
        <v>0</v>
      </c>
      <c r="K123" s="195" t="s">
        <v>2781</v>
      </c>
      <c r="L123" s="61"/>
      <c r="M123" s="200" t="s">
        <v>21</v>
      </c>
      <c r="N123" s="201" t="s">
        <v>43</v>
      </c>
      <c r="O123" s="42"/>
      <c r="P123" s="202">
        <f t="shared" si="1"/>
        <v>0</v>
      </c>
      <c r="Q123" s="202">
        <v>0.00027</v>
      </c>
      <c r="R123" s="202">
        <f t="shared" si="2"/>
        <v>0.00027</v>
      </c>
      <c r="S123" s="202">
        <v>0</v>
      </c>
      <c r="T123" s="203">
        <f t="shared" si="3"/>
        <v>0</v>
      </c>
      <c r="AR123" s="24" t="s">
        <v>316</v>
      </c>
      <c r="AT123" s="24" t="s">
        <v>159</v>
      </c>
      <c r="AU123" s="24" t="s">
        <v>81</v>
      </c>
      <c r="AY123" s="24" t="s">
        <v>156</v>
      </c>
      <c r="BE123" s="204">
        <f t="shared" si="4"/>
        <v>0</v>
      </c>
      <c r="BF123" s="204">
        <f t="shared" si="5"/>
        <v>0</v>
      </c>
      <c r="BG123" s="204">
        <f t="shared" si="6"/>
        <v>0</v>
      </c>
      <c r="BH123" s="204">
        <f t="shared" si="7"/>
        <v>0</v>
      </c>
      <c r="BI123" s="204">
        <f t="shared" si="8"/>
        <v>0</v>
      </c>
      <c r="BJ123" s="24" t="s">
        <v>79</v>
      </c>
      <c r="BK123" s="204">
        <f t="shared" si="9"/>
        <v>0</v>
      </c>
      <c r="BL123" s="24" t="s">
        <v>316</v>
      </c>
      <c r="BM123" s="24" t="s">
        <v>503</v>
      </c>
    </row>
    <row r="124" spans="2:65" s="1" customFormat="1" ht="16.5" customHeight="1">
      <c r="B124" s="41"/>
      <c r="C124" s="193" t="s">
        <v>369</v>
      </c>
      <c r="D124" s="193" t="s">
        <v>159</v>
      </c>
      <c r="E124" s="194" t="s">
        <v>2832</v>
      </c>
      <c r="F124" s="195" t="s">
        <v>2833</v>
      </c>
      <c r="G124" s="196" t="s">
        <v>260</v>
      </c>
      <c r="H124" s="197">
        <v>55</v>
      </c>
      <c r="I124" s="198"/>
      <c r="J124" s="199">
        <f t="shared" si="0"/>
        <v>0</v>
      </c>
      <c r="K124" s="195" t="s">
        <v>2781</v>
      </c>
      <c r="L124" s="61"/>
      <c r="M124" s="200" t="s">
        <v>21</v>
      </c>
      <c r="N124" s="201" t="s">
        <v>43</v>
      </c>
      <c r="O124" s="42"/>
      <c r="P124" s="202">
        <f t="shared" si="1"/>
        <v>0</v>
      </c>
      <c r="Q124" s="202">
        <v>0</v>
      </c>
      <c r="R124" s="202">
        <f t="shared" si="2"/>
        <v>0</v>
      </c>
      <c r="S124" s="202">
        <v>0</v>
      </c>
      <c r="T124" s="203">
        <f t="shared" si="3"/>
        <v>0</v>
      </c>
      <c r="AR124" s="24" t="s">
        <v>316</v>
      </c>
      <c r="AT124" s="24" t="s">
        <v>159</v>
      </c>
      <c r="AU124" s="24" t="s">
        <v>81</v>
      </c>
      <c r="AY124" s="24" t="s">
        <v>156</v>
      </c>
      <c r="BE124" s="204">
        <f t="shared" si="4"/>
        <v>0</v>
      </c>
      <c r="BF124" s="204">
        <f t="shared" si="5"/>
        <v>0</v>
      </c>
      <c r="BG124" s="204">
        <f t="shared" si="6"/>
        <v>0</v>
      </c>
      <c r="BH124" s="204">
        <f t="shared" si="7"/>
        <v>0</v>
      </c>
      <c r="BI124" s="204">
        <f t="shared" si="8"/>
        <v>0</v>
      </c>
      <c r="BJ124" s="24" t="s">
        <v>79</v>
      </c>
      <c r="BK124" s="204">
        <f t="shared" si="9"/>
        <v>0</v>
      </c>
      <c r="BL124" s="24" t="s">
        <v>316</v>
      </c>
      <c r="BM124" s="24" t="s">
        <v>513</v>
      </c>
    </row>
    <row r="125" spans="2:65" s="1" customFormat="1" ht="16.5" customHeight="1">
      <c r="B125" s="41"/>
      <c r="C125" s="193" t="s">
        <v>374</v>
      </c>
      <c r="D125" s="193" t="s">
        <v>159</v>
      </c>
      <c r="E125" s="194" t="s">
        <v>2834</v>
      </c>
      <c r="F125" s="195" t="s">
        <v>2835</v>
      </c>
      <c r="G125" s="196" t="s">
        <v>260</v>
      </c>
      <c r="H125" s="197">
        <v>68</v>
      </c>
      <c r="I125" s="198"/>
      <c r="J125" s="199">
        <f t="shared" si="0"/>
        <v>0</v>
      </c>
      <c r="K125" s="195" t="s">
        <v>2781</v>
      </c>
      <c r="L125" s="61"/>
      <c r="M125" s="200" t="s">
        <v>21</v>
      </c>
      <c r="N125" s="201" t="s">
        <v>43</v>
      </c>
      <c r="O125" s="42"/>
      <c r="P125" s="202">
        <f t="shared" si="1"/>
        <v>0</v>
      </c>
      <c r="Q125" s="202">
        <v>0</v>
      </c>
      <c r="R125" s="202">
        <f t="shared" si="2"/>
        <v>0</v>
      </c>
      <c r="S125" s="202">
        <v>0</v>
      </c>
      <c r="T125" s="203">
        <f t="shared" si="3"/>
        <v>0</v>
      </c>
      <c r="AR125" s="24" t="s">
        <v>316</v>
      </c>
      <c r="AT125" s="24" t="s">
        <v>159</v>
      </c>
      <c r="AU125" s="24" t="s">
        <v>81</v>
      </c>
      <c r="AY125" s="24" t="s">
        <v>156</v>
      </c>
      <c r="BE125" s="204">
        <f t="shared" si="4"/>
        <v>0</v>
      </c>
      <c r="BF125" s="204">
        <f t="shared" si="5"/>
        <v>0</v>
      </c>
      <c r="BG125" s="204">
        <f t="shared" si="6"/>
        <v>0</v>
      </c>
      <c r="BH125" s="204">
        <f t="shared" si="7"/>
        <v>0</v>
      </c>
      <c r="BI125" s="204">
        <f t="shared" si="8"/>
        <v>0</v>
      </c>
      <c r="BJ125" s="24" t="s">
        <v>79</v>
      </c>
      <c r="BK125" s="204">
        <f t="shared" si="9"/>
        <v>0</v>
      </c>
      <c r="BL125" s="24" t="s">
        <v>316</v>
      </c>
      <c r="BM125" s="24" t="s">
        <v>523</v>
      </c>
    </row>
    <row r="126" spans="2:65" s="1" customFormat="1" ht="16.5" customHeight="1">
      <c r="B126" s="41"/>
      <c r="C126" s="193" t="s">
        <v>379</v>
      </c>
      <c r="D126" s="193" t="s">
        <v>159</v>
      </c>
      <c r="E126" s="194" t="s">
        <v>2836</v>
      </c>
      <c r="F126" s="195" t="s">
        <v>2837</v>
      </c>
      <c r="G126" s="196" t="s">
        <v>260</v>
      </c>
      <c r="H126" s="197">
        <v>72</v>
      </c>
      <c r="I126" s="198"/>
      <c r="J126" s="199">
        <f t="shared" si="0"/>
        <v>0</v>
      </c>
      <c r="K126" s="195" t="s">
        <v>2781</v>
      </c>
      <c r="L126" s="61"/>
      <c r="M126" s="200" t="s">
        <v>21</v>
      </c>
      <c r="N126" s="201" t="s">
        <v>43</v>
      </c>
      <c r="O126" s="42"/>
      <c r="P126" s="202">
        <f t="shared" si="1"/>
        <v>0</v>
      </c>
      <c r="Q126" s="202">
        <v>0</v>
      </c>
      <c r="R126" s="202">
        <f t="shared" si="2"/>
        <v>0</v>
      </c>
      <c r="S126" s="202">
        <v>0</v>
      </c>
      <c r="T126" s="203">
        <f t="shared" si="3"/>
        <v>0</v>
      </c>
      <c r="AR126" s="24" t="s">
        <v>316</v>
      </c>
      <c r="AT126" s="24" t="s">
        <v>159</v>
      </c>
      <c r="AU126" s="24" t="s">
        <v>81</v>
      </c>
      <c r="AY126" s="24" t="s">
        <v>156</v>
      </c>
      <c r="BE126" s="204">
        <f t="shared" si="4"/>
        <v>0</v>
      </c>
      <c r="BF126" s="204">
        <f t="shared" si="5"/>
        <v>0</v>
      </c>
      <c r="BG126" s="204">
        <f t="shared" si="6"/>
        <v>0</v>
      </c>
      <c r="BH126" s="204">
        <f t="shared" si="7"/>
        <v>0</v>
      </c>
      <c r="BI126" s="204">
        <f t="shared" si="8"/>
        <v>0</v>
      </c>
      <c r="BJ126" s="24" t="s">
        <v>79</v>
      </c>
      <c r="BK126" s="204">
        <f t="shared" si="9"/>
        <v>0</v>
      </c>
      <c r="BL126" s="24" t="s">
        <v>316</v>
      </c>
      <c r="BM126" s="24" t="s">
        <v>537</v>
      </c>
    </row>
    <row r="127" spans="2:65" s="1" customFormat="1" ht="16.5" customHeight="1">
      <c r="B127" s="41"/>
      <c r="C127" s="193" t="s">
        <v>384</v>
      </c>
      <c r="D127" s="193" t="s">
        <v>159</v>
      </c>
      <c r="E127" s="194" t="s">
        <v>2838</v>
      </c>
      <c r="F127" s="195" t="s">
        <v>2839</v>
      </c>
      <c r="G127" s="196" t="s">
        <v>245</v>
      </c>
      <c r="H127" s="197">
        <v>0.949</v>
      </c>
      <c r="I127" s="198"/>
      <c r="J127" s="199">
        <f t="shared" si="0"/>
        <v>0</v>
      </c>
      <c r="K127" s="195" t="s">
        <v>2781</v>
      </c>
      <c r="L127" s="61"/>
      <c r="M127" s="200" t="s">
        <v>21</v>
      </c>
      <c r="N127" s="201" t="s">
        <v>43</v>
      </c>
      <c r="O127" s="42"/>
      <c r="P127" s="202">
        <f t="shared" si="1"/>
        <v>0</v>
      </c>
      <c r="Q127" s="202">
        <v>0</v>
      </c>
      <c r="R127" s="202">
        <f t="shared" si="2"/>
        <v>0</v>
      </c>
      <c r="S127" s="202">
        <v>0</v>
      </c>
      <c r="T127" s="203">
        <f t="shared" si="3"/>
        <v>0</v>
      </c>
      <c r="AR127" s="24" t="s">
        <v>316</v>
      </c>
      <c r="AT127" s="24" t="s">
        <v>159</v>
      </c>
      <c r="AU127" s="24" t="s">
        <v>81</v>
      </c>
      <c r="AY127" s="24" t="s">
        <v>156</v>
      </c>
      <c r="BE127" s="204">
        <f t="shared" si="4"/>
        <v>0</v>
      </c>
      <c r="BF127" s="204">
        <f t="shared" si="5"/>
        <v>0</v>
      </c>
      <c r="BG127" s="204">
        <f t="shared" si="6"/>
        <v>0</v>
      </c>
      <c r="BH127" s="204">
        <f t="shared" si="7"/>
        <v>0</v>
      </c>
      <c r="BI127" s="204">
        <f t="shared" si="8"/>
        <v>0</v>
      </c>
      <c r="BJ127" s="24" t="s">
        <v>79</v>
      </c>
      <c r="BK127" s="204">
        <f t="shared" si="9"/>
        <v>0</v>
      </c>
      <c r="BL127" s="24" t="s">
        <v>316</v>
      </c>
      <c r="BM127" s="24" t="s">
        <v>545</v>
      </c>
    </row>
    <row r="128" spans="2:65" s="1" customFormat="1" ht="16.5" customHeight="1">
      <c r="B128" s="41"/>
      <c r="C128" s="193" t="s">
        <v>388</v>
      </c>
      <c r="D128" s="193" t="s">
        <v>159</v>
      </c>
      <c r="E128" s="194" t="s">
        <v>2840</v>
      </c>
      <c r="F128" s="195" t="s">
        <v>2841</v>
      </c>
      <c r="G128" s="196" t="s">
        <v>260</v>
      </c>
      <c r="H128" s="197">
        <v>20</v>
      </c>
      <c r="I128" s="198"/>
      <c r="J128" s="199">
        <f t="shared" si="0"/>
        <v>0</v>
      </c>
      <c r="K128" s="195" t="s">
        <v>2781</v>
      </c>
      <c r="L128" s="61"/>
      <c r="M128" s="200" t="s">
        <v>21</v>
      </c>
      <c r="N128" s="201" t="s">
        <v>43</v>
      </c>
      <c r="O128" s="42"/>
      <c r="P128" s="202">
        <f t="shared" si="1"/>
        <v>0</v>
      </c>
      <c r="Q128" s="202">
        <v>0</v>
      </c>
      <c r="R128" s="202">
        <f t="shared" si="2"/>
        <v>0</v>
      </c>
      <c r="S128" s="202">
        <v>0</v>
      </c>
      <c r="T128" s="203">
        <f t="shared" si="3"/>
        <v>0</v>
      </c>
      <c r="AR128" s="24" t="s">
        <v>316</v>
      </c>
      <c r="AT128" s="24" t="s">
        <v>159</v>
      </c>
      <c r="AU128" s="24" t="s">
        <v>81</v>
      </c>
      <c r="AY128" s="24" t="s">
        <v>156</v>
      </c>
      <c r="BE128" s="204">
        <f t="shared" si="4"/>
        <v>0</v>
      </c>
      <c r="BF128" s="204">
        <f t="shared" si="5"/>
        <v>0</v>
      </c>
      <c r="BG128" s="204">
        <f t="shared" si="6"/>
        <v>0</v>
      </c>
      <c r="BH128" s="204">
        <f t="shared" si="7"/>
        <v>0</v>
      </c>
      <c r="BI128" s="204">
        <f t="shared" si="8"/>
        <v>0</v>
      </c>
      <c r="BJ128" s="24" t="s">
        <v>79</v>
      </c>
      <c r="BK128" s="204">
        <f t="shared" si="9"/>
        <v>0</v>
      </c>
      <c r="BL128" s="24" t="s">
        <v>316</v>
      </c>
      <c r="BM128" s="24" t="s">
        <v>555</v>
      </c>
    </row>
    <row r="129" spans="2:65" s="1" customFormat="1" ht="16.5" customHeight="1">
      <c r="B129" s="41"/>
      <c r="C129" s="193" t="s">
        <v>392</v>
      </c>
      <c r="D129" s="193" t="s">
        <v>159</v>
      </c>
      <c r="E129" s="194" t="s">
        <v>2842</v>
      </c>
      <c r="F129" s="195" t="s">
        <v>2843</v>
      </c>
      <c r="G129" s="196" t="s">
        <v>236</v>
      </c>
      <c r="H129" s="197">
        <v>17</v>
      </c>
      <c r="I129" s="198"/>
      <c r="J129" s="199">
        <f t="shared" si="0"/>
        <v>0</v>
      </c>
      <c r="K129" s="195" t="s">
        <v>2781</v>
      </c>
      <c r="L129" s="61"/>
      <c r="M129" s="200" t="s">
        <v>21</v>
      </c>
      <c r="N129" s="201" t="s">
        <v>43</v>
      </c>
      <c r="O129" s="42"/>
      <c r="P129" s="202">
        <f t="shared" si="1"/>
        <v>0</v>
      </c>
      <c r="Q129" s="202">
        <v>0</v>
      </c>
      <c r="R129" s="202">
        <f t="shared" si="2"/>
        <v>0</v>
      </c>
      <c r="S129" s="202">
        <v>0</v>
      </c>
      <c r="T129" s="203">
        <f t="shared" si="3"/>
        <v>0</v>
      </c>
      <c r="AR129" s="24" t="s">
        <v>316</v>
      </c>
      <c r="AT129" s="24" t="s">
        <v>159</v>
      </c>
      <c r="AU129" s="24" t="s">
        <v>81</v>
      </c>
      <c r="AY129" s="24" t="s">
        <v>156</v>
      </c>
      <c r="BE129" s="204">
        <f t="shared" si="4"/>
        <v>0</v>
      </c>
      <c r="BF129" s="204">
        <f t="shared" si="5"/>
        <v>0</v>
      </c>
      <c r="BG129" s="204">
        <f t="shared" si="6"/>
        <v>0</v>
      </c>
      <c r="BH129" s="204">
        <f t="shared" si="7"/>
        <v>0</v>
      </c>
      <c r="BI129" s="204">
        <f t="shared" si="8"/>
        <v>0</v>
      </c>
      <c r="BJ129" s="24" t="s">
        <v>79</v>
      </c>
      <c r="BK129" s="204">
        <f t="shared" si="9"/>
        <v>0</v>
      </c>
      <c r="BL129" s="24" t="s">
        <v>316</v>
      </c>
      <c r="BM129" s="24" t="s">
        <v>565</v>
      </c>
    </row>
    <row r="130" spans="2:65" s="1" customFormat="1" ht="16.5" customHeight="1">
      <c r="B130" s="41"/>
      <c r="C130" s="193" t="s">
        <v>396</v>
      </c>
      <c r="D130" s="193" t="s">
        <v>159</v>
      </c>
      <c r="E130" s="194" t="s">
        <v>2844</v>
      </c>
      <c r="F130" s="195" t="s">
        <v>2845</v>
      </c>
      <c r="G130" s="196" t="s">
        <v>236</v>
      </c>
      <c r="H130" s="197">
        <v>2</v>
      </c>
      <c r="I130" s="198"/>
      <c r="J130" s="199">
        <f t="shared" si="0"/>
        <v>0</v>
      </c>
      <c r="K130" s="195" t="s">
        <v>2781</v>
      </c>
      <c r="L130" s="61"/>
      <c r="M130" s="200" t="s">
        <v>21</v>
      </c>
      <c r="N130" s="201" t="s">
        <v>43</v>
      </c>
      <c r="O130" s="42"/>
      <c r="P130" s="202">
        <f t="shared" si="1"/>
        <v>0</v>
      </c>
      <c r="Q130" s="202">
        <v>0</v>
      </c>
      <c r="R130" s="202">
        <f t="shared" si="2"/>
        <v>0</v>
      </c>
      <c r="S130" s="202">
        <v>0</v>
      </c>
      <c r="T130" s="203">
        <f t="shared" si="3"/>
        <v>0</v>
      </c>
      <c r="AR130" s="24" t="s">
        <v>316</v>
      </c>
      <c r="AT130" s="24" t="s">
        <v>159</v>
      </c>
      <c r="AU130" s="24" t="s">
        <v>81</v>
      </c>
      <c r="AY130" s="24" t="s">
        <v>156</v>
      </c>
      <c r="BE130" s="204">
        <f t="shared" si="4"/>
        <v>0</v>
      </c>
      <c r="BF130" s="204">
        <f t="shared" si="5"/>
        <v>0</v>
      </c>
      <c r="BG130" s="204">
        <f t="shared" si="6"/>
        <v>0</v>
      </c>
      <c r="BH130" s="204">
        <f t="shared" si="7"/>
        <v>0</v>
      </c>
      <c r="BI130" s="204">
        <f t="shared" si="8"/>
        <v>0</v>
      </c>
      <c r="BJ130" s="24" t="s">
        <v>79</v>
      </c>
      <c r="BK130" s="204">
        <f t="shared" si="9"/>
        <v>0</v>
      </c>
      <c r="BL130" s="24" t="s">
        <v>316</v>
      </c>
      <c r="BM130" s="24" t="s">
        <v>574</v>
      </c>
    </row>
    <row r="131" spans="2:65" s="1" customFormat="1" ht="16.5" customHeight="1">
      <c r="B131" s="41"/>
      <c r="C131" s="193" t="s">
        <v>403</v>
      </c>
      <c r="D131" s="193" t="s">
        <v>159</v>
      </c>
      <c r="E131" s="194" t="s">
        <v>2846</v>
      </c>
      <c r="F131" s="195" t="s">
        <v>2847</v>
      </c>
      <c r="G131" s="196" t="s">
        <v>236</v>
      </c>
      <c r="H131" s="197">
        <v>2</v>
      </c>
      <c r="I131" s="198"/>
      <c r="J131" s="199">
        <f t="shared" si="0"/>
        <v>0</v>
      </c>
      <c r="K131" s="195" t="s">
        <v>2781</v>
      </c>
      <c r="L131" s="61"/>
      <c r="M131" s="200" t="s">
        <v>21</v>
      </c>
      <c r="N131" s="201" t="s">
        <v>43</v>
      </c>
      <c r="O131" s="42"/>
      <c r="P131" s="202">
        <f t="shared" si="1"/>
        <v>0</v>
      </c>
      <c r="Q131" s="202">
        <v>0</v>
      </c>
      <c r="R131" s="202">
        <f t="shared" si="2"/>
        <v>0</v>
      </c>
      <c r="S131" s="202">
        <v>0</v>
      </c>
      <c r="T131" s="203">
        <f t="shared" si="3"/>
        <v>0</v>
      </c>
      <c r="AR131" s="24" t="s">
        <v>316</v>
      </c>
      <c r="AT131" s="24" t="s">
        <v>159</v>
      </c>
      <c r="AU131" s="24" t="s">
        <v>81</v>
      </c>
      <c r="AY131" s="24" t="s">
        <v>156</v>
      </c>
      <c r="BE131" s="204">
        <f t="shared" si="4"/>
        <v>0</v>
      </c>
      <c r="BF131" s="204">
        <f t="shared" si="5"/>
        <v>0</v>
      </c>
      <c r="BG131" s="204">
        <f t="shared" si="6"/>
        <v>0</v>
      </c>
      <c r="BH131" s="204">
        <f t="shared" si="7"/>
        <v>0</v>
      </c>
      <c r="BI131" s="204">
        <f t="shared" si="8"/>
        <v>0</v>
      </c>
      <c r="BJ131" s="24" t="s">
        <v>79</v>
      </c>
      <c r="BK131" s="204">
        <f t="shared" si="9"/>
        <v>0</v>
      </c>
      <c r="BL131" s="24" t="s">
        <v>316</v>
      </c>
      <c r="BM131" s="24" t="s">
        <v>587</v>
      </c>
    </row>
    <row r="132" spans="2:65" s="1" customFormat="1" ht="25.5" customHeight="1">
      <c r="B132" s="41"/>
      <c r="C132" s="193" t="s">
        <v>409</v>
      </c>
      <c r="D132" s="193" t="s">
        <v>159</v>
      </c>
      <c r="E132" s="194" t="s">
        <v>2848</v>
      </c>
      <c r="F132" s="195" t="s">
        <v>2849</v>
      </c>
      <c r="G132" s="196" t="s">
        <v>2850</v>
      </c>
      <c r="H132" s="197">
        <v>1</v>
      </c>
      <c r="I132" s="198"/>
      <c r="J132" s="199">
        <f t="shared" si="0"/>
        <v>0</v>
      </c>
      <c r="K132" s="195" t="s">
        <v>2851</v>
      </c>
      <c r="L132" s="61"/>
      <c r="M132" s="200" t="s">
        <v>21</v>
      </c>
      <c r="N132" s="201" t="s">
        <v>43</v>
      </c>
      <c r="O132" s="42"/>
      <c r="P132" s="202">
        <f t="shared" si="1"/>
        <v>0</v>
      </c>
      <c r="Q132" s="202">
        <v>0</v>
      </c>
      <c r="R132" s="202">
        <f t="shared" si="2"/>
        <v>0</v>
      </c>
      <c r="S132" s="202">
        <v>0</v>
      </c>
      <c r="T132" s="203">
        <f t="shared" si="3"/>
        <v>0</v>
      </c>
      <c r="AR132" s="24" t="s">
        <v>316</v>
      </c>
      <c r="AT132" s="24" t="s">
        <v>159</v>
      </c>
      <c r="AU132" s="24" t="s">
        <v>81</v>
      </c>
      <c r="AY132" s="24" t="s">
        <v>156</v>
      </c>
      <c r="BE132" s="204">
        <f t="shared" si="4"/>
        <v>0</v>
      </c>
      <c r="BF132" s="204">
        <f t="shared" si="5"/>
        <v>0</v>
      </c>
      <c r="BG132" s="204">
        <f t="shared" si="6"/>
        <v>0</v>
      </c>
      <c r="BH132" s="204">
        <f t="shared" si="7"/>
        <v>0</v>
      </c>
      <c r="BI132" s="204">
        <f t="shared" si="8"/>
        <v>0</v>
      </c>
      <c r="BJ132" s="24" t="s">
        <v>79</v>
      </c>
      <c r="BK132" s="204">
        <f t="shared" si="9"/>
        <v>0</v>
      </c>
      <c r="BL132" s="24" t="s">
        <v>316</v>
      </c>
      <c r="BM132" s="24" t="s">
        <v>596</v>
      </c>
    </row>
    <row r="133" spans="2:63" s="10" customFormat="1" ht="29.85" customHeight="1">
      <c r="B133" s="176"/>
      <c r="C133" s="177"/>
      <c r="D133" s="190" t="s">
        <v>71</v>
      </c>
      <c r="E133" s="191" t="s">
        <v>2852</v>
      </c>
      <c r="F133" s="191" t="s">
        <v>2853</v>
      </c>
      <c r="G133" s="177"/>
      <c r="H133" s="177"/>
      <c r="I133" s="180"/>
      <c r="J133" s="192">
        <f>BK133</f>
        <v>0</v>
      </c>
      <c r="K133" s="177"/>
      <c r="L133" s="182"/>
      <c r="M133" s="183"/>
      <c r="N133" s="184"/>
      <c r="O133" s="184"/>
      <c r="P133" s="185">
        <f>SUM(P134:P161)</f>
        <v>0</v>
      </c>
      <c r="Q133" s="184"/>
      <c r="R133" s="185">
        <f>SUM(R134:R161)</f>
        <v>0.5777800000000002</v>
      </c>
      <c r="S133" s="184"/>
      <c r="T133" s="186">
        <f>SUM(T134:T161)</f>
        <v>0</v>
      </c>
      <c r="AR133" s="187" t="s">
        <v>81</v>
      </c>
      <c r="AT133" s="188" t="s">
        <v>71</v>
      </c>
      <c r="AU133" s="188" t="s">
        <v>79</v>
      </c>
      <c r="AY133" s="187" t="s">
        <v>156</v>
      </c>
      <c r="BK133" s="189">
        <f>SUM(BK134:BK161)</f>
        <v>0</v>
      </c>
    </row>
    <row r="134" spans="2:65" s="1" customFormat="1" ht="16.5" customHeight="1">
      <c r="B134" s="41"/>
      <c r="C134" s="193" t="s">
        <v>414</v>
      </c>
      <c r="D134" s="193" t="s">
        <v>159</v>
      </c>
      <c r="E134" s="194" t="s">
        <v>2854</v>
      </c>
      <c r="F134" s="195" t="s">
        <v>2855</v>
      </c>
      <c r="G134" s="196" t="s">
        <v>236</v>
      </c>
      <c r="H134" s="197">
        <v>3</v>
      </c>
      <c r="I134" s="198"/>
      <c r="J134" s="199">
        <f aca="true" t="shared" si="10" ref="J134:J161">ROUND(I134*H134,2)</f>
        <v>0</v>
      </c>
      <c r="K134" s="195" t="s">
        <v>2781</v>
      </c>
      <c r="L134" s="61"/>
      <c r="M134" s="200" t="s">
        <v>21</v>
      </c>
      <c r="N134" s="201" t="s">
        <v>43</v>
      </c>
      <c r="O134" s="42"/>
      <c r="P134" s="202">
        <f aca="true" t="shared" si="11" ref="P134:P161">O134*H134</f>
        <v>0</v>
      </c>
      <c r="Q134" s="202">
        <v>0.00602</v>
      </c>
      <c r="R134" s="202">
        <f aca="true" t="shared" si="12" ref="R134:R161">Q134*H134</f>
        <v>0.01806</v>
      </c>
      <c r="S134" s="202">
        <v>0</v>
      </c>
      <c r="T134" s="203">
        <f aca="true" t="shared" si="13" ref="T134:T161">S134*H134</f>
        <v>0</v>
      </c>
      <c r="AR134" s="24" t="s">
        <v>316</v>
      </c>
      <c r="AT134" s="24" t="s">
        <v>159</v>
      </c>
      <c r="AU134" s="24" t="s">
        <v>81</v>
      </c>
      <c r="AY134" s="24" t="s">
        <v>156</v>
      </c>
      <c r="BE134" s="204">
        <f aca="true" t="shared" si="14" ref="BE134:BE161">IF(N134="základní",J134,0)</f>
        <v>0</v>
      </c>
      <c r="BF134" s="204">
        <f aca="true" t="shared" si="15" ref="BF134:BF161">IF(N134="snížená",J134,0)</f>
        <v>0</v>
      </c>
      <c r="BG134" s="204">
        <f aca="true" t="shared" si="16" ref="BG134:BG161">IF(N134="zákl. přenesená",J134,0)</f>
        <v>0</v>
      </c>
      <c r="BH134" s="204">
        <f aca="true" t="shared" si="17" ref="BH134:BH161">IF(N134="sníž. přenesená",J134,0)</f>
        <v>0</v>
      </c>
      <c r="BI134" s="204">
        <f aca="true" t="shared" si="18" ref="BI134:BI161">IF(N134="nulová",J134,0)</f>
        <v>0</v>
      </c>
      <c r="BJ134" s="24" t="s">
        <v>79</v>
      </c>
      <c r="BK134" s="204">
        <f aca="true" t="shared" si="19" ref="BK134:BK161">ROUND(I134*H134,2)</f>
        <v>0</v>
      </c>
      <c r="BL134" s="24" t="s">
        <v>316</v>
      </c>
      <c r="BM134" s="24" t="s">
        <v>607</v>
      </c>
    </row>
    <row r="135" spans="2:65" s="1" customFormat="1" ht="16.5" customHeight="1">
      <c r="B135" s="41"/>
      <c r="C135" s="193" t="s">
        <v>418</v>
      </c>
      <c r="D135" s="193" t="s">
        <v>159</v>
      </c>
      <c r="E135" s="194" t="s">
        <v>2856</v>
      </c>
      <c r="F135" s="195" t="s">
        <v>2857</v>
      </c>
      <c r="G135" s="196" t="s">
        <v>236</v>
      </c>
      <c r="H135" s="197">
        <v>4</v>
      </c>
      <c r="I135" s="198"/>
      <c r="J135" s="199">
        <f t="shared" si="10"/>
        <v>0</v>
      </c>
      <c r="K135" s="195" t="s">
        <v>2781</v>
      </c>
      <c r="L135" s="61"/>
      <c r="M135" s="200" t="s">
        <v>21</v>
      </c>
      <c r="N135" s="201" t="s">
        <v>43</v>
      </c>
      <c r="O135" s="42"/>
      <c r="P135" s="202">
        <f t="shared" si="11"/>
        <v>0</v>
      </c>
      <c r="Q135" s="202">
        <v>0.00674</v>
      </c>
      <c r="R135" s="202">
        <f t="shared" si="12"/>
        <v>0.02696</v>
      </c>
      <c r="S135" s="202">
        <v>0</v>
      </c>
      <c r="T135" s="203">
        <f t="shared" si="13"/>
        <v>0</v>
      </c>
      <c r="AR135" s="24" t="s">
        <v>316</v>
      </c>
      <c r="AT135" s="24" t="s">
        <v>159</v>
      </c>
      <c r="AU135" s="24" t="s">
        <v>81</v>
      </c>
      <c r="AY135" s="24" t="s">
        <v>156</v>
      </c>
      <c r="BE135" s="204">
        <f t="shared" si="14"/>
        <v>0</v>
      </c>
      <c r="BF135" s="204">
        <f t="shared" si="15"/>
        <v>0</v>
      </c>
      <c r="BG135" s="204">
        <f t="shared" si="16"/>
        <v>0</v>
      </c>
      <c r="BH135" s="204">
        <f t="shared" si="17"/>
        <v>0</v>
      </c>
      <c r="BI135" s="204">
        <f t="shared" si="18"/>
        <v>0</v>
      </c>
      <c r="BJ135" s="24" t="s">
        <v>79</v>
      </c>
      <c r="BK135" s="204">
        <f t="shared" si="19"/>
        <v>0</v>
      </c>
      <c r="BL135" s="24" t="s">
        <v>316</v>
      </c>
      <c r="BM135" s="24" t="s">
        <v>624</v>
      </c>
    </row>
    <row r="136" spans="2:65" s="1" customFormat="1" ht="16.5" customHeight="1">
      <c r="B136" s="41"/>
      <c r="C136" s="193" t="s">
        <v>423</v>
      </c>
      <c r="D136" s="193" t="s">
        <v>159</v>
      </c>
      <c r="E136" s="194" t="s">
        <v>2858</v>
      </c>
      <c r="F136" s="195" t="s">
        <v>2859</v>
      </c>
      <c r="G136" s="196" t="s">
        <v>236</v>
      </c>
      <c r="H136" s="197">
        <v>3</v>
      </c>
      <c r="I136" s="198"/>
      <c r="J136" s="199">
        <f t="shared" si="10"/>
        <v>0</v>
      </c>
      <c r="K136" s="195" t="s">
        <v>2781</v>
      </c>
      <c r="L136" s="61"/>
      <c r="M136" s="200" t="s">
        <v>21</v>
      </c>
      <c r="N136" s="201" t="s">
        <v>43</v>
      </c>
      <c r="O136" s="42"/>
      <c r="P136" s="202">
        <f t="shared" si="11"/>
        <v>0</v>
      </c>
      <c r="Q136" s="202">
        <v>0.00015</v>
      </c>
      <c r="R136" s="202">
        <f t="shared" si="12"/>
        <v>0.00045</v>
      </c>
      <c r="S136" s="202">
        <v>0</v>
      </c>
      <c r="T136" s="203">
        <f t="shared" si="13"/>
        <v>0</v>
      </c>
      <c r="AR136" s="24" t="s">
        <v>316</v>
      </c>
      <c r="AT136" s="24" t="s">
        <v>159</v>
      </c>
      <c r="AU136" s="24" t="s">
        <v>81</v>
      </c>
      <c r="AY136" s="24" t="s">
        <v>156</v>
      </c>
      <c r="BE136" s="204">
        <f t="shared" si="14"/>
        <v>0</v>
      </c>
      <c r="BF136" s="204">
        <f t="shared" si="15"/>
        <v>0</v>
      </c>
      <c r="BG136" s="204">
        <f t="shared" si="16"/>
        <v>0</v>
      </c>
      <c r="BH136" s="204">
        <f t="shared" si="17"/>
        <v>0</v>
      </c>
      <c r="BI136" s="204">
        <f t="shared" si="18"/>
        <v>0</v>
      </c>
      <c r="BJ136" s="24" t="s">
        <v>79</v>
      </c>
      <c r="BK136" s="204">
        <f t="shared" si="19"/>
        <v>0</v>
      </c>
      <c r="BL136" s="24" t="s">
        <v>316</v>
      </c>
      <c r="BM136" s="24" t="s">
        <v>634</v>
      </c>
    </row>
    <row r="137" spans="2:65" s="1" customFormat="1" ht="16.5" customHeight="1">
      <c r="B137" s="41"/>
      <c r="C137" s="193" t="s">
        <v>427</v>
      </c>
      <c r="D137" s="193" t="s">
        <v>159</v>
      </c>
      <c r="E137" s="194" t="s">
        <v>2860</v>
      </c>
      <c r="F137" s="195" t="s">
        <v>2861</v>
      </c>
      <c r="G137" s="196" t="s">
        <v>260</v>
      </c>
      <c r="H137" s="197">
        <v>58</v>
      </c>
      <c r="I137" s="198"/>
      <c r="J137" s="199">
        <f t="shared" si="10"/>
        <v>0</v>
      </c>
      <c r="K137" s="195" t="s">
        <v>2862</v>
      </c>
      <c r="L137" s="61"/>
      <c r="M137" s="200" t="s">
        <v>21</v>
      </c>
      <c r="N137" s="201" t="s">
        <v>43</v>
      </c>
      <c r="O137" s="42"/>
      <c r="P137" s="202">
        <f t="shared" si="11"/>
        <v>0</v>
      </c>
      <c r="Q137" s="202">
        <v>0.00399</v>
      </c>
      <c r="R137" s="202">
        <f t="shared" si="12"/>
        <v>0.23142</v>
      </c>
      <c r="S137" s="202">
        <v>0</v>
      </c>
      <c r="T137" s="203">
        <f t="shared" si="13"/>
        <v>0</v>
      </c>
      <c r="AR137" s="24" t="s">
        <v>316</v>
      </c>
      <c r="AT137" s="24" t="s">
        <v>159</v>
      </c>
      <c r="AU137" s="24" t="s">
        <v>81</v>
      </c>
      <c r="AY137" s="24" t="s">
        <v>156</v>
      </c>
      <c r="BE137" s="204">
        <f t="shared" si="14"/>
        <v>0</v>
      </c>
      <c r="BF137" s="204">
        <f t="shared" si="15"/>
        <v>0</v>
      </c>
      <c r="BG137" s="204">
        <f t="shared" si="16"/>
        <v>0</v>
      </c>
      <c r="BH137" s="204">
        <f t="shared" si="17"/>
        <v>0</v>
      </c>
      <c r="BI137" s="204">
        <f t="shared" si="18"/>
        <v>0</v>
      </c>
      <c r="BJ137" s="24" t="s">
        <v>79</v>
      </c>
      <c r="BK137" s="204">
        <f t="shared" si="19"/>
        <v>0</v>
      </c>
      <c r="BL137" s="24" t="s">
        <v>316</v>
      </c>
      <c r="BM137" s="24" t="s">
        <v>653</v>
      </c>
    </row>
    <row r="138" spans="2:65" s="1" customFormat="1" ht="16.5" customHeight="1">
      <c r="B138" s="41"/>
      <c r="C138" s="193" t="s">
        <v>434</v>
      </c>
      <c r="D138" s="193" t="s">
        <v>159</v>
      </c>
      <c r="E138" s="194" t="s">
        <v>2863</v>
      </c>
      <c r="F138" s="195" t="s">
        <v>2864</v>
      </c>
      <c r="G138" s="196" t="s">
        <v>260</v>
      </c>
      <c r="H138" s="197">
        <v>43</v>
      </c>
      <c r="I138" s="198"/>
      <c r="J138" s="199">
        <f t="shared" si="10"/>
        <v>0</v>
      </c>
      <c r="K138" s="195" t="s">
        <v>2862</v>
      </c>
      <c r="L138" s="61"/>
      <c r="M138" s="200" t="s">
        <v>21</v>
      </c>
      <c r="N138" s="201" t="s">
        <v>43</v>
      </c>
      <c r="O138" s="42"/>
      <c r="P138" s="202">
        <f t="shared" si="11"/>
        <v>0</v>
      </c>
      <c r="Q138" s="202">
        <v>0.00518</v>
      </c>
      <c r="R138" s="202">
        <f t="shared" si="12"/>
        <v>0.22274</v>
      </c>
      <c r="S138" s="202">
        <v>0</v>
      </c>
      <c r="T138" s="203">
        <f t="shared" si="13"/>
        <v>0</v>
      </c>
      <c r="AR138" s="24" t="s">
        <v>316</v>
      </c>
      <c r="AT138" s="24" t="s">
        <v>159</v>
      </c>
      <c r="AU138" s="24" t="s">
        <v>81</v>
      </c>
      <c r="AY138" s="24" t="s">
        <v>156</v>
      </c>
      <c r="BE138" s="204">
        <f t="shared" si="14"/>
        <v>0</v>
      </c>
      <c r="BF138" s="204">
        <f t="shared" si="15"/>
        <v>0</v>
      </c>
      <c r="BG138" s="204">
        <f t="shared" si="16"/>
        <v>0</v>
      </c>
      <c r="BH138" s="204">
        <f t="shared" si="17"/>
        <v>0</v>
      </c>
      <c r="BI138" s="204">
        <f t="shared" si="18"/>
        <v>0</v>
      </c>
      <c r="BJ138" s="24" t="s">
        <v>79</v>
      </c>
      <c r="BK138" s="204">
        <f t="shared" si="19"/>
        <v>0</v>
      </c>
      <c r="BL138" s="24" t="s">
        <v>316</v>
      </c>
      <c r="BM138" s="24" t="s">
        <v>663</v>
      </c>
    </row>
    <row r="139" spans="2:65" s="1" customFormat="1" ht="25.5" customHeight="1">
      <c r="B139" s="41"/>
      <c r="C139" s="193" t="s">
        <v>446</v>
      </c>
      <c r="D139" s="193" t="s">
        <v>159</v>
      </c>
      <c r="E139" s="194" t="s">
        <v>2865</v>
      </c>
      <c r="F139" s="195" t="s">
        <v>2866</v>
      </c>
      <c r="G139" s="196" t="s">
        <v>2850</v>
      </c>
      <c r="H139" s="197">
        <v>1</v>
      </c>
      <c r="I139" s="198"/>
      <c r="J139" s="199">
        <f t="shared" si="10"/>
        <v>0</v>
      </c>
      <c r="K139" s="195" t="s">
        <v>2867</v>
      </c>
      <c r="L139" s="61"/>
      <c r="M139" s="200" t="s">
        <v>21</v>
      </c>
      <c r="N139" s="201" t="s">
        <v>43</v>
      </c>
      <c r="O139" s="42"/>
      <c r="P139" s="202">
        <f t="shared" si="11"/>
        <v>0</v>
      </c>
      <c r="Q139" s="202">
        <v>0.00713</v>
      </c>
      <c r="R139" s="202">
        <f t="shared" si="12"/>
        <v>0.00713</v>
      </c>
      <c r="S139" s="202">
        <v>0</v>
      </c>
      <c r="T139" s="203">
        <f t="shared" si="13"/>
        <v>0</v>
      </c>
      <c r="AR139" s="24" t="s">
        <v>316</v>
      </c>
      <c r="AT139" s="24" t="s">
        <v>159</v>
      </c>
      <c r="AU139" s="24" t="s">
        <v>81</v>
      </c>
      <c r="AY139" s="24" t="s">
        <v>156</v>
      </c>
      <c r="BE139" s="204">
        <f t="shared" si="14"/>
        <v>0</v>
      </c>
      <c r="BF139" s="204">
        <f t="shared" si="15"/>
        <v>0</v>
      </c>
      <c r="BG139" s="204">
        <f t="shared" si="16"/>
        <v>0</v>
      </c>
      <c r="BH139" s="204">
        <f t="shared" si="17"/>
        <v>0</v>
      </c>
      <c r="BI139" s="204">
        <f t="shared" si="18"/>
        <v>0</v>
      </c>
      <c r="BJ139" s="24" t="s">
        <v>79</v>
      </c>
      <c r="BK139" s="204">
        <f t="shared" si="19"/>
        <v>0</v>
      </c>
      <c r="BL139" s="24" t="s">
        <v>316</v>
      </c>
      <c r="BM139" s="24" t="s">
        <v>673</v>
      </c>
    </row>
    <row r="140" spans="2:65" s="1" customFormat="1" ht="16.5" customHeight="1">
      <c r="B140" s="41"/>
      <c r="C140" s="193" t="s">
        <v>451</v>
      </c>
      <c r="D140" s="193" t="s">
        <v>159</v>
      </c>
      <c r="E140" s="194" t="s">
        <v>2868</v>
      </c>
      <c r="F140" s="195" t="s">
        <v>2869</v>
      </c>
      <c r="G140" s="196" t="s">
        <v>260</v>
      </c>
      <c r="H140" s="197">
        <v>58</v>
      </c>
      <c r="I140" s="198"/>
      <c r="J140" s="199">
        <f t="shared" si="10"/>
        <v>0</v>
      </c>
      <c r="K140" s="195" t="s">
        <v>2851</v>
      </c>
      <c r="L140" s="61"/>
      <c r="M140" s="200" t="s">
        <v>21</v>
      </c>
      <c r="N140" s="201" t="s">
        <v>43</v>
      </c>
      <c r="O140" s="42"/>
      <c r="P140" s="202">
        <f t="shared" si="11"/>
        <v>0</v>
      </c>
      <c r="Q140" s="202">
        <v>0</v>
      </c>
      <c r="R140" s="202">
        <f t="shared" si="12"/>
        <v>0</v>
      </c>
      <c r="S140" s="202">
        <v>0</v>
      </c>
      <c r="T140" s="203">
        <f t="shared" si="13"/>
        <v>0</v>
      </c>
      <c r="AR140" s="24" t="s">
        <v>316</v>
      </c>
      <c r="AT140" s="24" t="s">
        <v>159</v>
      </c>
      <c r="AU140" s="24" t="s">
        <v>81</v>
      </c>
      <c r="AY140" s="24" t="s">
        <v>156</v>
      </c>
      <c r="BE140" s="204">
        <f t="shared" si="14"/>
        <v>0</v>
      </c>
      <c r="BF140" s="204">
        <f t="shared" si="15"/>
        <v>0</v>
      </c>
      <c r="BG140" s="204">
        <f t="shared" si="16"/>
        <v>0</v>
      </c>
      <c r="BH140" s="204">
        <f t="shared" si="17"/>
        <v>0</v>
      </c>
      <c r="BI140" s="204">
        <f t="shared" si="18"/>
        <v>0</v>
      </c>
      <c r="BJ140" s="24" t="s">
        <v>79</v>
      </c>
      <c r="BK140" s="204">
        <f t="shared" si="19"/>
        <v>0</v>
      </c>
      <c r="BL140" s="24" t="s">
        <v>316</v>
      </c>
      <c r="BM140" s="24" t="s">
        <v>683</v>
      </c>
    </row>
    <row r="141" spans="2:65" s="1" customFormat="1" ht="16.5" customHeight="1">
      <c r="B141" s="41"/>
      <c r="C141" s="193" t="s">
        <v>456</v>
      </c>
      <c r="D141" s="193" t="s">
        <v>159</v>
      </c>
      <c r="E141" s="194" t="s">
        <v>2870</v>
      </c>
      <c r="F141" s="195" t="s">
        <v>2871</v>
      </c>
      <c r="G141" s="196" t="s">
        <v>260</v>
      </c>
      <c r="H141" s="197">
        <v>43</v>
      </c>
      <c r="I141" s="198"/>
      <c r="J141" s="199">
        <f t="shared" si="10"/>
        <v>0</v>
      </c>
      <c r="K141" s="195" t="s">
        <v>2851</v>
      </c>
      <c r="L141" s="61"/>
      <c r="M141" s="200" t="s">
        <v>21</v>
      </c>
      <c r="N141" s="201" t="s">
        <v>43</v>
      </c>
      <c r="O141" s="42"/>
      <c r="P141" s="202">
        <f t="shared" si="11"/>
        <v>0</v>
      </c>
      <c r="Q141" s="202">
        <v>0</v>
      </c>
      <c r="R141" s="202">
        <f t="shared" si="12"/>
        <v>0</v>
      </c>
      <c r="S141" s="202">
        <v>0</v>
      </c>
      <c r="T141" s="203">
        <f t="shared" si="13"/>
        <v>0</v>
      </c>
      <c r="AR141" s="24" t="s">
        <v>316</v>
      </c>
      <c r="AT141" s="24" t="s">
        <v>159</v>
      </c>
      <c r="AU141" s="24" t="s">
        <v>81</v>
      </c>
      <c r="AY141" s="24" t="s">
        <v>156</v>
      </c>
      <c r="BE141" s="204">
        <f t="shared" si="14"/>
        <v>0</v>
      </c>
      <c r="BF141" s="204">
        <f t="shared" si="15"/>
        <v>0</v>
      </c>
      <c r="BG141" s="204">
        <f t="shared" si="16"/>
        <v>0</v>
      </c>
      <c r="BH141" s="204">
        <f t="shared" si="17"/>
        <v>0</v>
      </c>
      <c r="BI141" s="204">
        <f t="shared" si="18"/>
        <v>0</v>
      </c>
      <c r="BJ141" s="24" t="s">
        <v>79</v>
      </c>
      <c r="BK141" s="204">
        <f t="shared" si="19"/>
        <v>0</v>
      </c>
      <c r="BL141" s="24" t="s">
        <v>316</v>
      </c>
      <c r="BM141" s="24" t="s">
        <v>691</v>
      </c>
    </row>
    <row r="142" spans="2:65" s="1" customFormat="1" ht="16.5" customHeight="1">
      <c r="B142" s="41"/>
      <c r="C142" s="193" t="s">
        <v>462</v>
      </c>
      <c r="D142" s="193" t="s">
        <v>159</v>
      </c>
      <c r="E142" s="194" t="s">
        <v>2872</v>
      </c>
      <c r="F142" s="195" t="s">
        <v>2873</v>
      </c>
      <c r="G142" s="196" t="s">
        <v>260</v>
      </c>
      <c r="H142" s="197">
        <v>58</v>
      </c>
      <c r="I142" s="198"/>
      <c r="J142" s="199">
        <f t="shared" si="10"/>
        <v>0</v>
      </c>
      <c r="K142" s="195" t="s">
        <v>2862</v>
      </c>
      <c r="L142" s="61"/>
      <c r="M142" s="200" t="s">
        <v>21</v>
      </c>
      <c r="N142" s="201" t="s">
        <v>43</v>
      </c>
      <c r="O142" s="42"/>
      <c r="P142" s="202">
        <f t="shared" si="11"/>
        <v>0</v>
      </c>
      <c r="Q142" s="202">
        <v>0.00028</v>
      </c>
      <c r="R142" s="202">
        <f t="shared" si="12"/>
        <v>0.016239999999999997</v>
      </c>
      <c r="S142" s="202">
        <v>0</v>
      </c>
      <c r="T142" s="203">
        <f t="shared" si="13"/>
        <v>0</v>
      </c>
      <c r="AR142" s="24" t="s">
        <v>316</v>
      </c>
      <c r="AT142" s="24" t="s">
        <v>159</v>
      </c>
      <c r="AU142" s="24" t="s">
        <v>81</v>
      </c>
      <c r="AY142" s="24" t="s">
        <v>156</v>
      </c>
      <c r="BE142" s="204">
        <f t="shared" si="14"/>
        <v>0</v>
      </c>
      <c r="BF142" s="204">
        <f t="shared" si="15"/>
        <v>0</v>
      </c>
      <c r="BG142" s="204">
        <f t="shared" si="16"/>
        <v>0</v>
      </c>
      <c r="BH142" s="204">
        <f t="shared" si="17"/>
        <v>0</v>
      </c>
      <c r="BI142" s="204">
        <f t="shared" si="18"/>
        <v>0</v>
      </c>
      <c r="BJ142" s="24" t="s">
        <v>79</v>
      </c>
      <c r="BK142" s="204">
        <f t="shared" si="19"/>
        <v>0</v>
      </c>
      <c r="BL142" s="24" t="s">
        <v>316</v>
      </c>
      <c r="BM142" s="24" t="s">
        <v>699</v>
      </c>
    </row>
    <row r="143" spans="2:65" s="1" customFormat="1" ht="16.5" customHeight="1">
      <c r="B143" s="41"/>
      <c r="C143" s="193" t="s">
        <v>471</v>
      </c>
      <c r="D143" s="193" t="s">
        <v>159</v>
      </c>
      <c r="E143" s="194" t="s">
        <v>2874</v>
      </c>
      <c r="F143" s="195" t="s">
        <v>2875</v>
      </c>
      <c r="G143" s="196" t="s">
        <v>260</v>
      </c>
      <c r="H143" s="197">
        <v>43</v>
      </c>
      <c r="I143" s="198"/>
      <c r="J143" s="199">
        <f t="shared" si="10"/>
        <v>0</v>
      </c>
      <c r="K143" s="195" t="s">
        <v>2862</v>
      </c>
      <c r="L143" s="61"/>
      <c r="M143" s="200" t="s">
        <v>21</v>
      </c>
      <c r="N143" s="201" t="s">
        <v>43</v>
      </c>
      <c r="O143" s="42"/>
      <c r="P143" s="202">
        <f t="shared" si="11"/>
        <v>0</v>
      </c>
      <c r="Q143" s="202">
        <v>0.00028</v>
      </c>
      <c r="R143" s="202">
        <f t="shared" si="12"/>
        <v>0.012039999999999999</v>
      </c>
      <c r="S143" s="202">
        <v>0</v>
      </c>
      <c r="T143" s="203">
        <f t="shared" si="13"/>
        <v>0</v>
      </c>
      <c r="AR143" s="24" t="s">
        <v>316</v>
      </c>
      <c r="AT143" s="24" t="s">
        <v>159</v>
      </c>
      <c r="AU143" s="24" t="s">
        <v>81</v>
      </c>
      <c r="AY143" s="24" t="s">
        <v>156</v>
      </c>
      <c r="BE143" s="204">
        <f t="shared" si="14"/>
        <v>0</v>
      </c>
      <c r="BF143" s="204">
        <f t="shared" si="15"/>
        <v>0</v>
      </c>
      <c r="BG143" s="204">
        <f t="shared" si="16"/>
        <v>0</v>
      </c>
      <c r="BH143" s="204">
        <f t="shared" si="17"/>
        <v>0</v>
      </c>
      <c r="BI143" s="204">
        <f t="shared" si="18"/>
        <v>0</v>
      </c>
      <c r="BJ143" s="24" t="s">
        <v>79</v>
      </c>
      <c r="BK143" s="204">
        <f t="shared" si="19"/>
        <v>0</v>
      </c>
      <c r="BL143" s="24" t="s">
        <v>316</v>
      </c>
      <c r="BM143" s="24" t="s">
        <v>707</v>
      </c>
    </row>
    <row r="144" spans="2:65" s="1" customFormat="1" ht="16.5" customHeight="1">
      <c r="B144" s="41"/>
      <c r="C144" s="193" t="s">
        <v>476</v>
      </c>
      <c r="D144" s="193" t="s">
        <v>159</v>
      </c>
      <c r="E144" s="194" t="s">
        <v>2876</v>
      </c>
      <c r="F144" s="195" t="s">
        <v>2877</v>
      </c>
      <c r="G144" s="196" t="s">
        <v>260</v>
      </c>
      <c r="H144" s="197">
        <v>58</v>
      </c>
      <c r="I144" s="198"/>
      <c r="J144" s="199">
        <f t="shared" si="10"/>
        <v>0</v>
      </c>
      <c r="K144" s="195" t="s">
        <v>2862</v>
      </c>
      <c r="L144" s="61"/>
      <c r="M144" s="200" t="s">
        <v>21</v>
      </c>
      <c r="N144" s="201" t="s">
        <v>43</v>
      </c>
      <c r="O144" s="42"/>
      <c r="P144" s="202">
        <f t="shared" si="11"/>
        <v>0</v>
      </c>
      <c r="Q144" s="202">
        <v>0.00028</v>
      </c>
      <c r="R144" s="202">
        <f t="shared" si="12"/>
        <v>0.016239999999999997</v>
      </c>
      <c r="S144" s="202">
        <v>0</v>
      </c>
      <c r="T144" s="203">
        <f t="shared" si="13"/>
        <v>0</v>
      </c>
      <c r="AR144" s="24" t="s">
        <v>316</v>
      </c>
      <c r="AT144" s="24" t="s">
        <v>159</v>
      </c>
      <c r="AU144" s="24" t="s">
        <v>81</v>
      </c>
      <c r="AY144" s="24" t="s">
        <v>156</v>
      </c>
      <c r="BE144" s="204">
        <f t="shared" si="14"/>
        <v>0</v>
      </c>
      <c r="BF144" s="204">
        <f t="shared" si="15"/>
        <v>0</v>
      </c>
      <c r="BG144" s="204">
        <f t="shared" si="16"/>
        <v>0</v>
      </c>
      <c r="BH144" s="204">
        <f t="shared" si="17"/>
        <v>0</v>
      </c>
      <c r="BI144" s="204">
        <f t="shared" si="18"/>
        <v>0</v>
      </c>
      <c r="BJ144" s="24" t="s">
        <v>79</v>
      </c>
      <c r="BK144" s="204">
        <f t="shared" si="19"/>
        <v>0</v>
      </c>
      <c r="BL144" s="24" t="s">
        <v>316</v>
      </c>
      <c r="BM144" s="24" t="s">
        <v>726</v>
      </c>
    </row>
    <row r="145" spans="2:65" s="1" customFormat="1" ht="16.5" customHeight="1">
      <c r="B145" s="41"/>
      <c r="C145" s="193" t="s">
        <v>482</v>
      </c>
      <c r="D145" s="193" t="s">
        <v>159</v>
      </c>
      <c r="E145" s="194" t="s">
        <v>2878</v>
      </c>
      <c r="F145" s="195" t="s">
        <v>2879</v>
      </c>
      <c r="G145" s="196" t="s">
        <v>260</v>
      </c>
      <c r="H145" s="197">
        <v>43</v>
      </c>
      <c r="I145" s="198"/>
      <c r="J145" s="199">
        <f t="shared" si="10"/>
        <v>0</v>
      </c>
      <c r="K145" s="195" t="s">
        <v>2862</v>
      </c>
      <c r="L145" s="61"/>
      <c r="M145" s="200" t="s">
        <v>21</v>
      </c>
      <c r="N145" s="201" t="s">
        <v>43</v>
      </c>
      <c r="O145" s="42"/>
      <c r="P145" s="202">
        <f t="shared" si="11"/>
        <v>0</v>
      </c>
      <c r="Q145" s="202">
        <v>0.00028</v>
      </c>
      <c r="R145" s="202">
        <f t="shared" si="12"/>
        <v>0.012039999999999999</v>
      </c>
      <c r="S145" s="202">
        <v>0</v>
      </c>
      <c r="T145" s="203">
        <f t="shared" si="13"/>
        <v>0</v>
      </c>
      <c r="AR145" s="24" t="s">
        <v>316</v>
      </c>
      <c r="AT145" s="24" t="s">
        <v>159</v>
      </c>
      <c r="AU145" s="24" t="s">
        <v>81</v>
      </c>
      <c r="AY145" s="24" t="s">
        <v>156</v>
      </c>
      <c r="BE145" s="204">
        <f t="shared" si="14"/>
        <v>0</v>
      </c>
      <c r="BF145" s="204">
        <f t="shared" si="15"/>
        <v>0</v>
      </c>
      <c r="BG145" s="204">
        <f t="shared" si="16"/>
        <v>0</v>
      </c>
      <c r="BH145" s="204">
        <f t="shared" si="17"/>
        <v>0</v>
      </c>
      <c r="BI145" s="204">
        <f t="shared" si="18"/>
        <v>0</v>
      </c>
      <c r="BJ145" s="24" t="s">
        <v>79</v>
      </c>
      <c r="BK145" s="204">
        <f t="shared" si="19"/>
        <v>0</v>
      </c>
      <c r="BL145" s="24" t="s">
        <v>316</v>
      </c>
      <c r="BM145" s="24" t="s">
        <v>734</v>
      </c>
    </row>
    <row r="146" spans="2:65" s="1" customFormat="1" ht="16.5" customHeight="1">
      <c r="B146" s="41"/>
      <c r="C146" s="193" t="s">
        <v>487</v>
      </c>
      <c r="D146" s="193" t="s">
        <v>159</v>
      </c>
      <c r="E146" s="194" t="s">
        <v>2880</v>
      </c>
      <c r="F146" s="195" t="s">
        <v>2881</v>
      </c>
      <c r="G146" s="196" t="s">
        <v>260</v>
      </c>
      <c r="H146" s="197">
        <v>23</v>
      </c>
      <c r="I146" s="198"/>
      <c r="J146" s="199">
        <f t="shared" si="10"/>
        <v>0</v>
      </c>
      <c r="K146" s="195" t="s">
        <v>2862</v>
      </c>
      <c r="L146" s="61"/>
      <c r="M146" s="200" t="s">
        <v>21</v>
      </c>
      <c r="N146" s="201" t="s">
        <v>43</v>
      </c>
      <c r="O146" s="42"/>
      <c r="P146" s="202">
        <f t="shared" si="11"/>
        <v>0</v>
      </c>
      <c r="Q146" s="202">
        <v>4E-05</v>
      </c>
      <c r="R146" s="202">
        <f t="shared" si="12"/>
        <v>0.00092</v>
      </c>
      <c r="S146" s="202">
        <v>0</v>
      </c>
      <c r="T146" s="203">
        <f t="shared" si="13"/>
        <v>0</v>
      </c>
      <c r="AR146" s="24" t="s">
        <v>316</v>
      </c>
      <c r="AT146" s="24" t="s">
        <v>159</v>
      </c>
      <c r="AU146" s="24" t="s">
        <v>81</v>
      </c>
      <c r="AY146" s="24" t="s">
        <v>156</v>
      </c>
      <c r="BE146" s="204">
        <f t="shared" si="14"/>
        <v>0</v>
      </c>
      <c r="BF146" s="204">
        <f t="shared" si="15"/>
        <v>0</v>
      </c>
      <c r="BG146" s="204">
        <f t="shared" si="16"/>
        <v>0</v>
      </c>
      <c r="BH146" s="204">
        <f t="shared" si="17"/>
        <v>0</v>
      </c>
      <c r="BI146" s="204">
        <f t="shared" si="18"/>
        <v>0</v>
      </c>
      <c r="BJ146" s="24" t="s">
        <v>79</v>
      </c>
      <c r="BK146" s="204">
        <f t="shared" si="19"/>
        <v>0</v>
      </c>
      <c r="BL146" s="24" t="s">
        <v>316</v>
      </c>
      <c r="BM146" s="24" t="s">
        <v>401</v>
      </c>
    </row>
    <row r="147" spans="2:65" s="1" customFormat="1" ht="16.5" customHeight="1">
      <c r="B147" s="41"/>
      <c r="C147" s="193" t="s">
        <v>493</v>
      </c>
      <c r="D147" s="193" t="s">
        <v>159</v>
      </c>
      <c r="E147" s="194" t="s">
        <v>2882</v>
      </c>
      <c r="F147" s="195" t="s">
        <v>2883</v>
      </c>
      <c r="G147" s="196" t="s">
        <v>260</v>
      </c>
      <c r="H147" s="197">
        <v>24</v>
      </c>
      <c r="I147" s="198"/>
      <c r="J147" s="199">
        <f t="shared" si="10"/>
        <v>0</v>
      </c>
      <c r="K147" s="195" t="s">
        <v>2862</v>
      </c>
      <c r="L147" s="61"/>
      <c r="M147" s="200" t="s">
        <v>21</v>
      </c>
      <c r="N147" s="201" t="s">
        <v>43</v>
      </c>
      <c r="O147" s="42"/>
      <c r="P147" s="202">
        <f t="shared" si="11"/>
        <v>0</v>
      </c>
      <c r="Q147" s="202">
        <v>6E-05</v>
      </c>
      <c r="R147" s="202">
        <f t="shared" si="12"/>
        <v>0.00144</v>
      </c>
      <c r="S147" s="202">
        <v>0</v>
      </c>
      <c r="T147" s="203">
        <f t="shared" si="13"/>
        <v>0</v>
      </c>
      <c r="AR147" s="24" t="s">
        <v>316</v>
      </c>
      <c r="AT147" s="24" t="s">
        <v>159</v>
      </c>
      <c r="AU147" s="24" t="s">
        <v>81</v>
      </c>
      <c r="AY147" s="24" t="s">
        <v>156</v>
      </c>
      <c r="BE147" s="204">
        <f t="shared" si="14"/>
        <v>0</v>
      </c>
      <c r="BF147" s="204">
        <f t="shared" si="15"/>
        <v>0</v>
      </c>
      <c r="BG147" s="204">
        <f t="shared" si="16"/>
        <v>0</v>
      </c>
      <c r="BH147" s="204">
        <f t="shared" si="17"/>
        <v>0</v>
      </c>
      <c r="BI147" s="204">
        <f t="shared" si="18"/>
        <v>0</v>
      </c>
      <c r="BJ147" s="24" t="s">
        <v>79</v>
      </c>
      <c r="BK147" s="204">
        <f t="shared" si="19"/>
        <v>0</v>
      </c>
      <c r="BL147" s="24" t="s">
        <v>316</v>
      </c>
      <c r="BM147" s="24" t="s">
        <v>432</v>
      </c>
    </row>
    <row r="148" spans="2:65" s="1" customFormat="1" ht="16.5" customHeight="1">
      <c r="B148" s="41"/>
      <c r="C148" s="193" t="s">
        <v>498</v>
      </c>
      <c r="D148" s="193" t="s">
        <v>159</v>
      </c>
      <c r="E148" s="194" t="s">
        <v>2884</v>
      </c>
      <c r="F148" s="195" t="s">
        <v>2885</v>
      </c>
      <c r="G148" s="196" t="s">
        <v>260</v>
      </c>
      <c r="H148" s="197">
        <v>35</v>
      </c>
      <c r="I148" s="198"/>
      <c r="J148" s="199">
        <f t="shared" si="10"/>
        <v>0</v>
      </c>
      <c r="K148" s="195" t="s">
        <v>2862</v>
      </c>
      <c r="L148" s="61"/>
      <c r="M148" s="200" t="s">
        <v>21</v>
      </c>
      <c r="N148" s="201" t="s">
        <v>43</v>
      </c>
      <c r="O148" s="42"/>
      <c r="P148" s="202">
        <f t="shared" si="11"/>
        <v>0</v>
      </c>
      <c r="Q148" s="202">
        <v>6E-05</v>
      </c>
      <c r="R148" s="202">
        <f t="shared" si="12"/>
        <v>0.0021</v>
      </c>
      <c r="S148" s="202">
        <v>0</v>
      </c>
      <c r="T148" s="203">
        <f t="shared" si="13"/>
        <v>0</v>
      </c>
      <c r="AR148" s="24" t="s">
        <v>316</v>
      </c>
      <c r="AT148" s="24" t="s">
        <v>159</v>
      </c>
      <c r="AU148" s="24" t="s">
        <v>81</v>
      </c>
      <c r="AY148" s="24" t="s">
        <v>156</v>
      </c>
      <c r="BE148" s="204">
        <f t="shared" si="14"/>
        <v>0</v>
      </c>
      <c r="BF148" s="204">
        <f t="shared" si="15"/>
        <v>0</v>
      </c>
      <c r="BG148" s="204">
        <f t="shared" si="16"/>
        <v>0</v>
      </c>
      <c r="BH148" s="204">
        <f t="shared" si="17"/>
        <v>0</v>
      </c>
      <c r="BI148" s="204">
        <f t="shared" si="18"/>
        <v>0</v>
      </c>
      <c r="BJ148" s="24" t="s">
        <v>79</v>
      </c>
      <c r="BK148" s="204">
        <f t="shared" si="19"/>
        <v>0</v>
      </c>
      <c r="BL148" s="24" t="s">
        <v>316</v>
      </c>
      <c r="BM148" s="24" t="s">
        <v>760</v>
      </c>
    </row>
    <row r="149" spans="2:65" s="1" customFormat="1" ht="16.5" customHeight="1">
      <c r="B149" s="41"/>
      <c r="C149" s="193" t="s">
        <v>503</v>
      </c>
      <c r="D149" s="193" t="s">
        <v>159</v>
      </c>
      <c r="E149" s="194" t="s">
        <v>2886</v>
      </c>
      <c r="F149" s="195" t="s">
        <v>2887</v>
      </c>
      <c r="G149" s="196" t="s">
        <v>260</v>
      </c>
      <c r="H149" s="197">
        <v>19</v>
      </c>
      <c r="I149" s="198"/>
      <c r="J149" s="199">
        <f t="shared" si="10"/>
        <v>0</v>
      </c>
      <c r="K149" s="195" t="s">
        <v>2862</v>
      </c>
      <c r="L149" s="61"/>
      <c r="M149" s="200" t="s">
        <v>21</v>
      </c>
      <c r="N149" s="201" t="s">
        <v>43</v>
      </c>
      <c r="O149" s="42"/>
      <c r="P149" s="202">
        <f t="shared" si="11"/>
        <v>0</v>
      </c>
      <c r="Q149" s="202">
        <v>7E-05</v>
      </c>
      <c r="R149" s="202">
        <f t="shared" si="12"/>
        <v>0.0013299999999999998</v>
      </c>
      <c r="S149" s="202">
        <v>0</v>
      </c>
      <c r="T149" s="203">
        <f t="shared" si="13"/>
        <v>0</v>
      </c>
      <c r="AR149" s="24" t="s">
        <v>316</v>
      </c>
      <c r="AT149" s="24" t="s">
        <v>159</v>
      </c>
      <c r="AU149" s="24" t="s">
        <v>81</v>
      </c>
      <c r="AY149" s="24" t="s">
        <v>156</v>
      </c>
      <c r="BE149" s="204">
        <f t="shared" si="14"/>
        <v>0</v>
      </c>
      <c r="BF149" s="204">
        <f t="shared" si="15"/>
        <v>0</v>
      </c>
      <c r="BG149" s="204">
        <f t="shared" si="16"/>
        <v>0</v>
      </c>
      <c r="BH149" s="204">
        <f t="shared" si="17"/>
        <v>0</v>
      </c>
      <c r="BI149" s="204">
        <f t="shared" si="18"/>
        <v>0</v>
      </c>
      <c r="BJ149" s="24" t="s">
        <v>79</v>
      </c>
      <c r="BK149" s="204">
        <f t="shared" si="19"/>
        <v>0</v>
      </c>
      <c r="BL149" s="24" t="s">
        <v>316</v>
      </c>
      <c r="BM149" s="24" t="s">
        <v>769</v>
      </c>
    </row>
    <row r="150" spans="2:65" s="1" customFormat="1" ht="16.5" customHeight="1">
      <c r="B150" s="41"/>
      <c r="C150" s="193" t="s">
        <v>508</v>
      </c>
      <c r="D150" s="193" t="s">
        <v>159</v>
      </c>
      <c r="E150" s="194" t="s">
        <v>2888</v>
      </c>
      <c r="F150" s="195" t="s">
        <v>2889</v>
      </c>
      <c r="G150" s="196" t="s">
        <v>236</v>
      </c>
      <c r="H150" s="197">
        <v>14</v>
      </c>
      <c r="I150" s="198"/>
      <c r="J150" s="199">
        <f t="shared" si="10"/>
        <v>0</v>
      </c>
      <c r="K150" s="195" t="s">
        <v>2862</v>
      </c>
      <c r="L150" s="61"/>
      <c r="M150" s="200" t="s">
        <v>21</v>
      </c>
      <c r="N150" s="201" t="s">
        <v>43</v>
      </c>
      <c r="O150" s="42"/>
      <c r="P150" s="202">
        <f t="shared" si="11"/>
        <v>0</v>
      </c>
      <c r="Q150" s="202">
        <v>0</v>
      </c>
      <c r="R150" s="202">
        <f t="shared" si="12"/>
        <v>0</v>
      </c>
      <c r="S150" s="202">
        <v>0</v>
      </c>
      <c r="T150" s="203">
        <f t="shared" si="13"/>
        <v>0</v>
      </c>
      <c r="AR150" s="24" t="s">
        <v>316</v>
      </c>
      <c r="AT150" s="24" t="s">
        <v>159</v>
      </c>
      <c r="AU150" s="24" t="s">
        <v>81</v>
      </c>
      <c r="AY150" s="24" t="s">
        <v>156</v>
      </c>
      <c r="BE150" s="204">
        <f t="shared" si="14"/>
        <v>0</v>
      </c>
      <c r="BF150" s="204">
        <f t="shared" si="15"/>
        <v>0</v>
      </c>
      <c r="BG150" s="204">
        <f t="shared" si="16"/>
        <v>0</v>
      </c>
      <c r="BH150" s="204">
        <f t="shared" si="17"/>
        <v>0</v>
      </c>
      <c r="BI150" s="204">
        <f t="shared" si="18"/>
        <v>0</v>
      </c>
      <c r="BJ150" s="24" t="s">
        <v>79</v>
      </c>
      <c r="BK150" s="204">
        <f t="shared" si="19"/>
        <v>0</v>
      </c>
      <c r="BL150" s="24" t="s">
        <v>316</v>
      </c>
      <c r="BM150" s="24" t="s">
        <v>777</v>
      </c>
    </row>
    <row r="151" spans="2:65" s="1" customFormat="1" ht="16.5" customHeight="1">
      <c r="B151" s="41"/>
      <c r="C151" s="193" t="s">
        <v>513</v>
      </c>
      <c r="D151" s="193" t="s">
        <v>159</v>
      </c>
      <c r="E151" s="194" t="s">
        <v>2890</v>
      </c>
      <c r="F151" s="195" t="s">
        <v>2891</v>
      </c>
      <c r="G151" s="196" t="s">
        <v>236</v>
      </c>
      <c r="H151" s="197">
        <v>2</v>
      </c>
      <c r="I151" s="198"/>
      <c r="J151" s="199">
        <f t="shared" si="10"/>
        <v>0</v>
      </c>
      <c r="K151" s="195" t="s">
        <v>2781</v>
      </c>
      <c r="L151" s="61"/>
      <c r="M151" s="200" t="s">
        <v>21</v>
      </c>
      <c r="N151" s="201" t="s">
        <v>43</v>
      </c>
      <c r="O151" s="42"/>
      <c r="P151" s="202">
        <f t="shared" si="11"/>
        <v>0</v>
      </c>
      <c r="Q151" s="202">
        <v>0.00015</v>
      </c>
      <c r="R151" s="202">
        <f t="shared" si="12"/>
        <v>0.0003</v>
      </c>
      <c r="S151" s="202">
        <v>0</v>
      </c>
      <c r="T151" s="203">
        <f t="shared" si="13"/>
        <v>0</v>
      </c>
      <c r="AR151" s="24" t="s">
        <v>316</v>
      </c>
      <c r="AT151" s="24" t="s">
        <v>159</v>
      </c>
      <c r="AU151" s="24" t="s">
        <v>81</v>
      </c>
      <c r="AY151" s="24" t="s">
        <v>156</v>
      </c>
      <c r="BE151" s="204">
        <f t="shared" si="14"/>
        <v>0</v>
      </c>
      <c r="BF151" s="204">
        <f t="shared" si="15"/>
        <v>0</v>
      </c>
      <c r="BG151" s="204">
        <f t="shared" si="16"/>
        <v>0</v>
      </c>
      <c r="BH151" s="204">
        <f t="shared" si="17"/>
        <v>0</v>
      </c>
      <c r="BI151" s="204">
        <f t="shared" si="18"/>
        <v>0</v>
      </c>
      <c r="BJ151" s="24" t="s">
        <v>79</v>
      </c>
      <c r="BK151" s="204">
        <f t="shared" si="19"/>
        <v>0</v>
      </c>
      <c r="BL151" s="24" t="s">
        <v>316</v>
      </c>
      <c r="BM151" s="24" t="s">
        <v>786</v>
      </c>
    </row>
    <row r="152" spans="2:65" s="1" customFormat="1" ht="16.5" customHeight="1">
      <c r="B152" s="41"/>
      <c r="C152" s="193" t="s">
        <v>518</v>
      </c>
      <c r="D152" s="193" t="s">
        <v>159</v>
      </c>
      <c r="E152" s="194" t="s">
        <v>2892</v>
      </c>
      <c r="F152" s="195" t="s">
        <v>2893</v>
      </c>
      <c r="G152" s="196" t="s">
        <v>236</v>
      </c>
      <c r="H152" s="197">
        <v>2</v>
      </c>
      <c r="I152" s="198"/>
      <c r="J152" s="199">
        <f t="shared" si="10"/>
        <v>0</v>
      </c>
      <c r="K152" s="195" t="s">
        <v>2781</v>
      </c>
      <c r="L152" s="61"/>
      <c r="M152" s="200" t="s">
        <v>21</v>
      </c>
      <c r="N152" s="201" t="s">
        <v>43</v>
      </c>
      <c r="O152" s="42"/>
      <c r="P152" s="202">
        <f t="shared" si="11"/>
        <v>0</v>
      </c>
      <c r="Q152" s="202">
        <v>0.00019</v>
      </c>
      <c r="R152" s="202">
        <f t="shared" si="12"/>
        <v>0.00038</v>
      </c>
      <c r="S152" s="202">
        <v>0</v>
      </c>
      <c r="T152" s="203">
        <f t="shared" si="13"/>
        <v>0</v>
      </c>
      <c r="AR152" s="24" t="s">
        <v>316</v>
      </c>
      <c r="AT152" s="24" t="s">
        <v>159</v>
      </c>
      <c r="AU152" s="24" t="s">
        <v>81</v>
      </c>
      <c r="AY152" s="24" t="s">
        <v>156</v>
      </c>
      <c r="BE152" s="204">
        <f t="shared" si="14"/>
        <v>0</v>
      </c>
      <c r="BF152" s="204">
        <f t="shared" si="15"/>
        <v>0</v>
      </c>
      <c r="BG152" s="204">
        <f t="shared" si="16"/>
        <v>0</v>
      </c>
      <c r="BH152" s="204">
        <f t="shared" si="17"/>
        <v>0</v>
      </c>
      <c r="BI152" s="204">
        <f t="shared" si="18"/>
        <v>0</v>
      </c>
      <c r="BJ152" s="24" t="s">
        <v>79</v>
      </c>
      <c r="BK152" s="204">
        <f t="shared" si="19"/>
        <v>0</v>
      </c>
      <c r="BL152" s="24" t="s">
        <v>316</v>
      </c>
      <c r="BM152" s="24" t="s">
        <v>796</v>
      </c>
    </row>
    <row r="153" spans="2:65" s="1" customFormat="1" ht="16.5" customHeight="1">
      <c r="B153" s="41"/>
      <c r="C153" s="193" t="s">
        <v>523</v>
      </c>
      <c r="D153" s="193" t="s">
        <v>159</v>
      </c>
      <c r="E153" s="194" t="s">
        <v>2894</v>
      </c>
      <c r="F153" s="195" t="s">
        <v>2895</v>
      </c>
      <c r="G153" s="196" t="s">
        <v>236</v>
      </c>
      <c r="H153" s="197">
        <v>3</v>
      </c>
      <c r="I153" s="198"/>
      <c r="J153" s="199">
        <f t="shared" si="10"/>
        <v>0</v>
      </c>
      <c r="K153" s="195" t="s">
        <v>2781</v>
      </c>
      <c r="L153" s="61"/>
      <c r="M153" s="200" t="s">
        <v>21</v>
      </c>
      <c r="N153" s="201" t="s">
        <v>43</v>
      </c>
      <c r="O153" s="42"/>
      <c r="P153" s="202">
        <f t="shared" si="11"/>
        <v>0</v>
      </c>
      <c r="Q153" s="202">
        <v>0.00026</v>
      </c>
      <c r="R153" s="202">
        <f t="shared" si="12"/>
        <v>0.0007799999999999999</v>
      </c>
      <c r="S153" s="202">
        <v>0</v>
      </c>
      <c r="T153" s="203">
        <f t="shared" si="13"/>
        <v>0</v>
      </c>
      <c r="AR153" s="24" t="s">
        <v>316</v>
      </c>
      <c r="AT153" s="24" t="s">
        <v>159</v>
      </c>
      <c r="AU153" s="24" t="s">
        <v>81</v>
      </c>
      <c r="AY153" s="24" t="s">
        <v>156</v>
      </c>
      <c r="BE153" s="204">
        <f t="shared" si="14"/>
        <v>0</v>
      </c>
      <c r="BF153" s="204">
        <f t="shared" si="15"/>
        <v>0</v>
      </c>
      <c r="BG153" s="204">
        <f t="shared" si="16"/>
        <v>0</v>
      </c>
      <c r="BH153" s="204">
        <f t="shared" si="17"/>
        <v>0</v>
      </c>
      <c r="BI153" s="204">
        <f t="shared" si="18"/>
        <v>0</v>
      </c>
      <c r="BJ153" s="24" t="s">
        <v>79</v>
      </c>
      <c r="BK153" s="204">
        <f t="shared" si="19"/>
        <v>0</v>
      </c>
      <c r="BL153" s="24" t="s">
        <v>316</v>
      </c>
      <c r="BM153" s="24" t="s">
        <v>805</v>
      </c>
    </row>
    <row r="154" spans="2:65" s="1" customFormat="1" ht="16.5" customHeight="1">
      <c r="B154" s="41"/>
      <c r="C154" s="193" t="s">
        <v>530</v>
      </c>
      <c r="D154" s="193" t="s">
        <v>159</v>
      </c>
      <c r="E154" s="194" t="s">
        <v>2896</v>
      </c>
      <c r="F154" s="195" t="s">
        <v>2897</v>
      </c>
      <c r="G154" s="196" t="s">
        <v>236</v>
      </c>
      <c r="H154" s="197">
        <v>4</v>
      </c>
      <c r="I154" s="198"/>
      <c r="J154" s="199">
        <f t="shared" si="10"/>
        <v>0</v>
      </c>
      <c r="K154" s="195" t="s">
        <v>2781</v>
      </c>
      <c r="L154" s="61"/>
      <c r="M154" s="200" t="s">
        <v>21</v>
      </c>
      <c r="N154" s="201" t="s">
        <v>43</v>
      </c>
      <c r="O154" s="42"/>
      <c r="P154" s="202">
        <f t="shared" si="11"/>
        <v>0</v>
      </c>
      <c r="Q154" s="202">
        <v>0.00039</v>
      </c>
      <c r="R154" s="202">
        <f t="shared" si="12"/>
        <v>0.00156</v>
      </c>
      <c r="S154" s="202">
        <v>0</v>
      </c>
      <c r="T154" s="203">
        <f t="shared" si="13"/>
        <v>0</v>
      </c>
      <c r="AR154" s="24" t="s">
        <v>316</v>
      </c>
      <c r="AT154" s="24" t="s">
        <v>159</v>
      </c>
      <c r="AU154" s="24" t="s">
        <v>81</v>
      </c>
      <c r="AY154" s="24" t="s">
        <v>156</v>
      </c>
      <c r="BE154" s="204">
        <f t="shared" si="14"/>
        <v>0</v>
      </c>
      <c r="BF154" s="204">
        <f t="shared" si="15"/>
        <v>0</v>
      </c>
      <c r="BG154" s="204">
        <f t="shared" si="16"/>
        <v>0</v>
      </c>
      <c r="BH154" s="204">
        <f t="shared" si="17"/>
        <v>0</v>
      </c>
      <c r="BI154" s="204">
        <f t="shared" si="18"/>
        <v>0</v>
      </c>
      <c r="BJ154" s="24" t="s">
        <v>79</v>
      </c>
      <c r="BK154" s="204">
        <f t="shared" si="19"/>
        <v>0</v>
      </c>
      <c r="BL154" s="24" t="s">
        <v>316</v>
      </c>
      <c r="BM154" s="24" t="s">
        <v>817</v>
      </c>
    </row>
    <row r="155" spans="2:65" s="1" customFormat="1" ht="16.5" customHeight="1">
      <c r="B155" s="41"/>
      <c r="C155" s="193" t="s">
        <v>537</v>
      </c>
      <c r="D155" s="193" t="s">
        <v>159</v>
      </c>
      <c r="E155" s="194" t="s">
        <v>2898</v>
      </c>
      <c r="F155" s="195" t="s">
        <v>2899</v>
      </c>
      <c r="G155" s="196" t="s">
        <v>236</v>
      </c>
      <c r="H155" s="197">
        <v>4</v>
      </c>
      <c r="I155" s="198"/>
      <c r="J155" s="199">
        <f t="shared" si="10"/>
        <v>0</v>
      </c>
      <c r="K155" s="195" t="s">
        <v>2781</v>
      </c>
      <c r="L155" s="61"/>
      <c r="M155" s="200" t="s">
        <v>21</v>
      </c>
      <c r="N155" s="201" t="s">
        <v>43</v>
      </c>
      <c r="O155" s="42"/>
      <c r="P155" s="202">
        <f t="shared" si="11"/>
        <v>0</v>
      </c>
      <c r="Q155" s="202">
        <v>0.00015</v>
      </c>
      <c r="R155" s="202">
        <f t="shared" si="12"/>
        <v>0.0006</v>
      </c>
      <c r="S155" s="202">
        <v>0</v>
      </c>
      <c r="T155" s="203">
        <f t="shared" si="13"/>
        <v>0</v>
      </c>
      <c r="AR155" s="24" t="s">
        <v>316</v>
      </c>
      <c r="AT155" s="24" t="s">
        <v>159</v>
      </c>
      <c r="AU155" s="24" t="s">
        <v>81</v>
      </c>
      <c r="AY155" s="24" t="s">
        <v>156</v>
      </c>
      <c r="BE155" s="204">
        <f t="shared" si="14"/>
        <v>0</v>
      </c>
      <c r="BF155" s="204">
        <f t="shared" si="15"/>
        <v>0</v>
      </c>
      <c r="BG155" s="204">
        <f t="shared" si="16"/>
        <v>0</v>
      </c>
      <c r="BH155" s="204">
        <f t="shared" si="17"/>
        <v>0</v>
      </c>
      <c r="BI155" s="204">
        <f t="shared" si="18"/>
        <v>0</v>
      </c>
      <c r="BJ155" s="24" t="s">
        <v>79</v>
      </c>
      <c r="BK155" s="204">
        <f t="shared" si="19"/>
        <v>0</v>
      </c>
      <c r="BL155" s="24" t="s">
        <v>316</v>
      </c>
      <c r="BM155" s="24" t="s">
        <v>825</v>
      </c>
    </row>
    <row r="156" spans="2:65" s="1" customFormat="1" ht="16.5" customHeight="1">
      <c r="B156" s="41"/>
      <c r="C156" s="193" t="s">
        <v>541</v>
      </c>
      <c r="D156" s="193" t="s">
        <v>159</v>
      </c>
      <c r="E156" s="194" t="s">
        <v>2900</v>
      </c>
      <c r="F156" s="195" t="s">
        <v>2901</v>
      </c>
      <c r="G156" s="196" t="s">
        <v>260</v>
      </c>
      <c r="H156" s="197">
        <v>505</v>
      </c>
      <c r="I156" s="198"/>
      <c r="J156" s="199">
        <f t="shared" si="10"/>
        <v>0</v>
      </c>
      <c r="K156" s="195" t="s">
        <v>2781</v>
      </c>
      <c r="L156" s="61"/>
      <c r="M156" s="200" t="s">
        <v>21</v>
      </c>
      <c r="N156" s="201" t="s">
        <v>43</v>
      </c>
      <c r="O156" s="42"/>
      <c r="P156" s="202">
        <f t="shared" si="11"/>
        <v>0</v>
      </c>
      <c r="Q156" s="202">
        <v>0</v>
      </c>
      <c r="R156" s="202">
        <f t="shared" si="12"/>
        <v>0</v>
      </c>
      <c r="S156" s="202">
        <v>0</v>
      </c>
      <c r="T156" s="203">
        <f t="shared" si="13"/>
        <v>0</v>
      </c>
      <c r="AR156" s="24" t="s">
        <v>316</v>
      </c>
      <c r="AT156" s="24" t="s">
        <v>159</v>
      </c>
      <c r="AU156" s="24" t="s">
        <v>81</v>
      </c>
      <c r="AY156" s="24" t="s">
        <v>156</v>
      </c>
      <c r="BE156" s="204">
        <f t="shared" si="14"/>
        <v>0</v>
      </c>
      <c r="BF156" s="204">
        <f t="shared" si="15"/>
        <v>0</v>
      </c>
      <c r="BG156" s="204">
        <f t="shared" si="16"/>
        <v>0</v>
      </c>
      <c r="BH156" s="204">
        <f t="shared" si="17"/>
        <v>0</v>
      </c>
      <c r="BI156" s="204">
        <f t="shared" si="18"/>
        <v>0</v>
      </c>
      <c r="BJ156" s="24" t="s">
        <v>79</v>
      </c>
      <c r="BK156" s="204">
        <f t="shared" si="19"/>
        <v>0</v>
      </c>
      <c r="BL156" s="24" t="s">
        <v>316</v>
      </c>
      <c r="BM156" s="24" t="s">
        <v>858</v>
      </c>
    </row>
    <row r="157" spans="2:65" s="1" customFormat="1" ht="16.5" customHeight="1">
      <c r="B157" s="41"/>
      <c r="C157" s="193" t="s">
        <v>545</v>
      </c>
      <c r="D157" s="193" t="s">
        <v>159</v>
      </c>
      <c r="E157" s="194" t="s">
        <v>2902</v>
      </c>
      <c r="F157" s="195" t="s">
        <v>2903</v>
      </c>
      <c r="G157" s="196" t="s">
        <v>260</v>
      </c>
      <c r="H157" s="197">
        <v>303</v>
      </c>
      <c r="I157" s="198"/>
      <c r="J157" s="199">
        <f t="shared" si="10"/>
        <v>0</v>
      </c>
      <c r="K157" s="195" t="s">
        <v>2781</v>
      </c>
      <c r="L157" s="61"/>
      <c r="M157" s="200" t="s">
        <v>21</v>
      </c>
      <c r="N157" s="201" t="s">
        <v>43</v>
      </c>
      <c r="O157" s="42"/>
      <c r="P157" s="202">
        <f t="shared" si="11"/>
        <v>0</v>
      </c>
      <c r="Q157" s="202">
        <v>1E-05</v>
      </c>
      <c r="R157" s="202">
        <f t="shared" si="12"/>
        <v>0.00303</v>
      </c>
      <c r="S157" s="202">
        <v>0</v>
      </c>
      <c r="T157" s="203">
        <f t="shared" si="13"/>
        <v>0</v>
      </c>
      <c r="AR157" s="24" t="s">
        <v>316</v>
      </c>
      <c r="AT157" s="24" t="s">
        <v>159</v>
      </c>
      <c r="AU157" s="24" t="s">
        <v>81</v>
      </c>
      <c r="AY157" s="24" t="s">
        <v>156</v>
      </c>
      <c r="BE157" s="204">
        <f t="shared" si="14"/>
        <v>0</v>
      </c>
      <c r="BF157" s="204">
        <f t="shared" si="15"/>
        <v>0</v>
      </c>
      <c r="BG157" s="204">
        <f t="shared" si="16"/>
        <v>0</v>
      </c>
      <c r="BH157" s="204">
        <f t="shared" si="17"/>
        <v>0</v>
      </c>
      <c r="BI157" s="204">
        <f t="shared" si="18"/>
        <v>0</v>
      </c>
      <c r="BJ157" s="24" t="s">
        <v>79</v>
      </c>
      <c r="BK157" s="204">
        <f t="shared" si="19"/>
        <v>0</v>
      </c>
      <c r="BL157" s="24" t="s">
        <v>316</v>
      </c>
      <c r="BM157" s="24" t="s">
        <v>868</v>
      </c>
    </row>
    <row r="158" spans="2:65" s="1" customFormat="1" ht="16.5" customHeight="1">
      <c r="B158" s="41"/>
      <c r="C158" s="193" t="s">
        <v>550</v>
      </c>
      <c r="D158" s="193" t="s">
        <v>159</v>
      </c>
      <c r="E158" s="194" t="s">
        <v>2904</v>
      </c>
      <c r="F158" s="195" t="s">
        <v>2905</v>
      </c>
      <c r="G158" s="196" t="s">
        <v>245</v>
      </c>
      <c r="H158" s="197">
        <v>0.578</v>
      </c>
      <c r="I158" s="198"/>
      <c r="J158" s="199">
        <f t="shared" si="10"/>
        <v>0</v>
      </c>
      <c r="K158" s="195" t="s">
        <v>2781</v>
      </c>
      <c r="L158" s="61"/>
      <c r="M158" s="200" t="s">
        <v>21</v>
      </c>
      <c r="N158" s="201" t="s">
        <v>43</v>
      </c>
      <c r="O158" s="42"/>
      <c r="P158" s="202">
        <f t="shared" si="11"/>
        <v>0</v>
      </c>
      <c r="Q158" s="202">
        <v>0</v>
      </c>
      <c r="R158" s="202">
        <f t="shared" si="12"/>
        <v>0</v>
      </c>
      <c r="S158" s="202">
        <v>0</v>
      </c>
      <c r="T158" s="203">
        <f t="shared" si="13"/>
        <v>0</v>
      </c>
      <c r="AR158" s="24" t="s">
        <v>316</v>
      </c>
      <c r="AT158" s="24" t="s">
        <v>159</v>
      </c>
      <c r="AU158" s="24" t="s">
        <v>81</v>
      </c>
      <c r="AY158" s="24" t="s">
        <v>156</v>
      </c>
      <c r="BE158" s="204">
        <f t="shared" si="14"/>
        <v>0</v>
      </c>
      <c r="BF158" s="204">
        <f t="shared" si="15"/>
        <v>0</v>
      </c>
      <c r="BG158" s="204">
        <f t="shared" si="16"/>
        <v>0</v>
      </c>
      <c r="BH158" s="204">
        <f t="shared" si="17"/>
        <v>0</v>
      </c>
      <c r="BI158" s="204">
        <f t="shared" si="18"/>
        <v>0</v>
      </c>
      <c r="BJ158" s="24" t="s">
        <v>79</v>
      </c>
      <c r="BK158" s="204">
        <f t="shared" si="19"/>
        <v>0</v>
      </c>
      <c r="BL158" s="24" t="s">
        <v>316</v>
      </c>
      <c r="BM158" s="24" t="s">
        <v>877</v>
      </c>
    </row>
    <row r="159" spans="2:65" s="1" customFormat="1" ht="25.5" customHeight="1">
      <c r="B159" s="41"/>
      <c r="C159" s="193" t="s">
        <v>555</v>
      </c>
      <c r="D159" s="193" t="s">
        <v>159</v>
      </c>
      <c r="E159" s="194" t="s">
        <v>2906</v>
      </c>
      <c r="F159" s="195" t="s">
        <v>2907</v>
      </c>
      <c r="G159" s="196" t="s">
        <v>2850</v>
      </c>
      <c r="H159" s="197">
        <v>1</v>
      </c>
      <c r="I159" s="198"/>
      <c r="J159" s="199">
        <f t="shared" si="10"/>
        <v>0</v>
      </c>
      <c r="K159" s="195" t="s">
        <v>2851</v>
      </c>
      <c r="L159" s="61"/>
      <c r="M159" s="200" t="s">
        <v>21</v>
      </c>
      <c r="N159" s="201" t="s">
        <v>43</v>
      </c>
      <c r="O159" s="42"/>
      <c r="P159" s="202">
        <f t="shared" si="11"/>
        <v>0</v>
      </c>
      <c r="Q159" s="202">
        <v>0</v>
      </c>
      <c r="R159" s="202">
        <f t="shared" si="12"/>
        <v>0</v>
      </c>
      <c r="S159" s="202">
        <v>0</v>
      </c>
      <c r="T159" s="203">
        <f t="shared" si="13"/>
        <v>0</v>
      </c>
      <c r="AR159" s="24" t="s">
        <v>316</v>
      </c>
      <c r="AT159" s="24" t="s">
        <v>159</v>
      </c>
      <c r="AU159" s="24" t="s">
        <v>81</v>
      </c>
      <c r="AY159" s="24" t="s">
        <v>156</v>
      </c>
      <c r="BE159" s="204">
        <f t="shared" si="14"/>
        <v>0</v>
      </c>
      <c r="BF159" s="204">
        <f t="shared" si="15"/>
        <v>0</v>
      </c>
      <c r="BG159" s="204">
        <f t="shared" si="16"/>
        <v>0</v>
      </c>
      <c r="BH159" s="204">
        <f t="shared" si="17"/>
        <v>0</v>
      </c>
      <c r="BI159" s="204">
        <f t="shared" si="18"/>
        <v>0</v>
      </c>
      <c r="BJ159" s="24" t="s">
        <v>79</v>
      </c>
      <c r="BK159" s="204">
        <f t="shared" si="19"/>
        <v>0</v>
      </c>
      <c r="BL159" s="24" t="s">
        <v>316</v>
      </c>
      <c r="BM159" s="24" t="s">
        <v>896</v>
      </c>
    </row>
    <row r="160" spans="2:65" s="1" customFormat="1" ht="16.5" customHeight="1">
      <c r="B160" s="41"/>
      <c r="C160" s="193" t="s">
        <v>561</v>
      </c>
      <c r="D160" s="193" t="s">
        <v>159</v>
      </c>
      <c r="E160" s="194" t="s">
        <v>2908</v>
      </c>
      <c r="F160" s="195" t="s">
        <v>2909</v>
      </c>
      <c r="G160" s="196" t="s">
        <v>236</v>
      </c>
      <c r="H160" s="197">
        <v>2</v>
      </c>
      <c r="I160" s="198"/>
      <c r="J160" s="199">
        <f t="shared" si="10"/>
        <v>0</v>
      </c>
      <c r="K160" s="195" t="s">
        <v>2910</v>
      </c>
      <c r="L160" s="61"/>
      <c r="M160" s="200" t="s">
        <v>21</v>
      </c>
      <c r="N160" s="201" t="s">
        <v>43</v>
      </c>
      <c r="O160" s="42"/>
      <c r="P160" s="202">
        <f t="shared" si="11"/>
        <v>0</v>
      </c>
      <c r="Q160" s="202">
        <v>0.00025</v>
      </c>
      <c r="R160" s="202">
        <f t="shared" si="12"/>
        <v>0.0005</v>
      </c>
      <c r="S160" s="202">
        <v>0</v>
      </c>
      <c r="T160" s="203">
        <f t="shared" si="13"/>
        <v>0</v>
      </c>
      <c r="AR160" s="24" t="s">
        <v>316</v>
      </c>
      <c r="AT160" s="24" t="s">
        <v>159</v>
      </c>
      <c r="AU160" s="24" t="s">
        <v>81</v>
      </c>
      <c r="AY160" s="24" t="s">
        <v>156</v>
      </c>
      <c r="BE160" s="204">
        <f t="shared" si="14"/>
        <v>0</v>
      </c>
      <c r="BF160" s="204">
        <f t="shared" si="15"/>
        <v>0</v>
      </c>
      <c r="BG160" s="204">
        <f t="shared" si="16"/>
        <v>0</v>
      </c>
      <c r="BH160" s="204">
        <f t="shared" si="17"/>
        <v>0</v>
      </c>
      <c r="BI160" s="204">
        <f t="shared" si="18"/>
        <v>0</v>
      </c>
      <c r="BJ160" s="24" t="s">
        <v>79</v>
      </c>
      <c r="BK160" s="204">
        <f t="shared" si="19"/>
        <v>0</v>
      </c>
      <c r="BL160" s="24" t="s">
        <v>316</v>
      </c>
      <c r="BM160" s="24" t="s">
        <v>926</v>
      </c>
    </row>
    <row r="161" spans="2:65" s="1" customFormat="1" ht="16.5" customHeight="1">
      <c r="B161" s="41"/>
      <c r="C161" s="193" t="s">
        <v>565</v>
      </c>
      <c r="D161" s="193" t="s">
        <v>159</v>
      </c>
      <c r="E161" s="194" t="s">
        <v>2911</v>
      </c>
      <c r="F161" s="195" t="s">
        <v>2912</v>
      </c>
      <c r="G161" s="196" t="s">
        <v>236</v>
      </c>
      <c r="H161" s="197">
        <v>4</v>
      </c>
      <c r="I161" s="198"/>
      <c r="J161" s="199">
        <f t="shared" si="10"/>
        <v>0</v>
      </c>
      <c r="K161" s="195" t="s">
        <v>2910</v>
      </c>
      <c r="L161" s="61"/>
      <c r="M161" s="200" t="s">
        <v>21</v>
      </c>
      <c r="N161" s="201" t="s">
        <v>43</v>
      </c>
      <c r="O161" s="42"/>
      <c r="P161" s="202">
        <f t="shared" si="11"/>
        <v>0</v>
      </c>
      <c r="Q161" s="202">
        <v>0.00038</v>
      </c>
      <c r="R161" s="202">
        <f t="shared" si="12"/>
        <v>0.00152</v>
      </c>
      <c r="S161" s="202">
        <v>0</v>
      </c>
      <c r="T161" s="203">
        <f t="shared" si="13"/>
        <v>0</v>
      </c>
      <c r="AR161" s="24" t="s">
        <v>316</v>
      </c>
      <c r="AT161" s="24" t="s">
        <v>159</v>
      </c>
      <c r="AU161" s="24" t="s">
        <v>81</v>
      </c>
      <c r="AY161" s="24" t="s">
        <v>156</v>
      </c>
      <c r="BE161" s="204">
        <f t="shared" si="14"/>
        <v>0</v>
      </c>
      <c r="BF161" s="204">
        <f t="shared" si="15"/>
        <v>0</v>
      </c>
      <c r="BG161" s="204">
        <f t="shared" si="16"/>
        <v>0</v>
      </c>
      <c r="BH161" s="204">
        <f t="shared" si="17"/>
        <v>0</v>
      </c>
      <c r="BI161" s="204">
        <f t="shared" si="18"/>
        <v>0</v>
      </c>
      <c r="BJ161" s="24" t="s">
        <v>79</v>
      </c>
      <c r="BK161" s="204">
        <f t="shared" si="19"/>
        <v>0</v>
      </c>
      <c r="BL161" s="24" t="s">
        <v>316</v>
      </c>
      <c r="BM161" s="24" t="s">
        <v>943</v>
      </c>
    </row>
    <row r="162" spans="2:63" s="10" customFormat="1" ht="29.85" customHeight="1">
      <c r="B162" s="176"/>
      <c r="C162" s="177"/>
      <c r="D162" s="190" t="s">
        <v>71</v>
      </c>
      <c r="E162" s="191" t="s">
        <v>2913</v>
      </c>
      <c r="F162" s="191" t="s">
        <v>2914</v>
      </c>
      <c r="G162" s="177"/>
      <c r="H162" s="177"/>
      <c r="I162" s="180"/>
      <c r="J162" s="192">
        <f>BK162</f>
        <v>0</v>
      </c>
      <c r="K162" s="177"/>
      <c r="L162" s="182"/>
      <c r="M162" s="183"/>
      <c r="N162" s="184"/>
      <c r="O162" s="184"/>
      <c r="P162" s="185">
        <f>SUM(P163:P212)</f>
        <v>0</v>
      </c>
      <c r="Q162" s="184"/>
      <c r="R162" s="185">
        <f>SUM(R163:R212)</f>
        <v>0.17495000000000002</v>
      </c>
      <c r="S162" s="184"/>
      <c r="T162" s="186">
        <f>SUM(T163:T212)</f>
        <v>0</v>
      </c>
      <c r="AR162" s="187" t="s">
        <v>81</v>
      </c>
      <c r="AT162" s="188" t="s">
        <v>71</v>
      </c>
      <c r="AU162" s="188" t="s">
        <v>79</v>
      </c>
      <c r="AY162" s="187" t="s">
        <v>156</v>
      </c>
      <c r="BK162" s="189">
        <f>SUM(BK163:BK212)</f>
        <v>0</v>
      </c>
    </row>
    <row r="163" spans="2:65" s="1" customFormat="1" ht="16.5" customHeight="1">
      <c r="B163" s="41"/>
      <c r="C163" s="193" t="s">
        <v>569</v>
      </c>
      <c r="D163" s="193" t="s">
        <v>159</v>
      </c>
      <c r="E163" s="194" t="s">
        <v>2915</v>
      </c>
      <c r="F163" s="195" t="s">
        <v>2916</v>
      </c>
      <c r="G163" s="196" t="s">
        <v>236</v>
      </c>
      <c r="H163" s="197">
        <v>1</v>
      </c>
      <c r="I163" s="198"/>
      <c r="J163" s="199">
        <f aca="true" t="shared" si="20" ref="J163:J194">ROUND(I163*H163,2)</f>
        <v>0</v>
      </c>
      <c r="K163" s="195" t="s">
        <v>2781</v>
      </c>
      <c r="L163" s="61"/>
      <c r="M163" s="200" t="s">
        <v>21</v>
      </c>
      <c r="N163" s="201" t="s">
        <v>43</v>
      </c>
      <c r="O163" s="42"/>
      <c r="P163" s="202">
        <f aca="true" t="shared" si="21" ref="P163:P194">O163*H163</f>
        <v>0</v>
      </c>
      <c r="Q163" s="202">
        <v>8E-05</v>
      </c>
      <c r="R163" s="202">
        <f aca="true" t="shared" si="22" ref="R163:R194">Q163*H163</f>
        <v>8E-05</v>
      </c>
      <c r="S163" s="202">
        <v>0</v>
      </c>
      <c r="T163" s="203">
        <f aca="true" t="shared" si="23" ref="T163:T194">S163*H163</f>
        <v>0</v>
      </c>
      <c r="AR163" s="24" t="s">
        <v>316</v>
      </c>
      <c r="AT163" s="24" t="s">
        <v>159</v>
      </c>
      <c r="AU163" s="24" t="s">
        <v>81</v>
      </c>
      <c r="AY163" s="24" t="s">
        <v>156</v>
      </c>
      <c r="BE163" s="204">
        <f aca="true" t="shared" si="24" ref="BE163:BE194">IF(N163="základní",J163,0)</f>
        <v>0</v>
      </c>
      <c r="BF163" s="204">
        <f aca="true" t="shared" si="25" ref="BF163:BF194">IF(N163="snížená",J163,0)</f>
        <v>0</v>
      </c>
      <c r="BG163" s="204">
        <f aca="true" t="shared" si="26" ref="BG163:BG194">IF(N163="zákl. přenesená",J163,0)</f>
        <v>0</v>
      </c>
      <c r="BH163" s="204">
        <f aca="true" t="shared" si="27" ref="BH163:BH194">IF(N163="sníž. přenesená",J163,0)</f>
        <v>0</v>
      </c>
      <c r="BI163" s="204">
        <f aca="true" t="shared" si="28" ref="BI163:BI194">IF(N163="nulová",J163,0)</f>
        <v>0</v>
      </c>
      <c r="BJ163" s="24" t="s">
        <v>79</v>
      </c>
      <c r="BK163" s="204">
        <f aca="true" t="shared" si="29" ref="BK163:BK194">ROUND(I163*H163,2)</f>
        <v>0</v>
      </c>
      <c r="BL163" s="24" t="s">
        <v>316</v>
      </c>
      <c r="BM163" s="24" t="s">
        <v>952</v>
      </c>
    </row>
    <row r="164" spans="2:65" s="1" customFormat="1" ht="16.5" customHeight="1">
      <c r="B164" s="41"/>
      <c r="C164" s="193" t="s">
        <v>574</v>
      </c>
      <c r="D164" s="193" t="s">
        <v>159</v>
      </c>
      <c r="E164" s="194" t="s">
        <v>2917</v>
      </c>
      <c r="F164" s="195" t="s">
        <v>2918</v>
      </c>
      <c r="G164" s="196" t="s">
        <v>992</v>
      </c>
      <c r="H164" s="197">
        <v>1</v>
      </c>
      <c r="I164" s="198"/>
      <c r="J164" s="199">
        <f t="shared" si="20"/>
        <v>0</v>
      </c>
      <c r="K164" s="195" t="s">
        <v>2781</v>
      </c>
      <c r="L164" s="61"/>
      <c r="M164" s="200" t="s">
        <v>21</v>
      </c>
      <c r="N164" s="201" t="s">
        <v>43</v>
      </c>
      <c r="O164" s="42"/>
      <c r="P164" s="202">
        <f t="shared" si="21"/>
        <v>0</v>
      </c>
      <c r="Q164" s="202">
        <v>0.02822</v>
      </c>
      <c r="R164" s="202">
        <f t="shared" si="22"/>
        <v>0.02822</v>
      </c>
      <c r="S164" s="202">
        <v>0</v>
      </c>
      <c r="T164" s="203">
        <f t="shared" si="23"/>
        <v>0</v>
      </c>
      <c r="AR164" s="24" t="s">
        <v>316</v>
      </c>
      <c r="AT164" s="24" t="s">
        <v>159</v>
      </c>
      <c r="AU164" s="24" t="s">
        <v>81</v>
      </c>
      <c r="AY164" s="24" t="s">
        <v>156</v>
      </c>
      <c r="BE164" s="204">
        <f t="shared" si="24"/>
        <v>0</v>
      </c>
      <c r="BF164" s="204">
        <f t="shared" si="25"/>
        <v>0</v>
      </c>
      <c r="BG164" s="204">
        <f t="shared" si="26"/>
        <v>0</v>
      </c>
      <c r="BH164" s="204">
        <f t="shared" si="27"/>
        <v>0</v>
      </c>
      <c r="BI164" s="204">
        <f t="shared" si="28"/>
        <v>0</v>
      </c>
      <c r="BJ164" s="24" t="s">
        <v>79</v>
      </c>
      <c r="BK164" s="204">
        <f t="shared" si="29"/>
        <v>0</v>
      </c>
      <c r="BL164" s="24" t="s">
        <v>316</v>
      </c>
      <c r="BM164" s="24" t="s">
        <v>960</v>
      </c>
    </row>
    <row r="165" spans="2:65" s="1" customFormat="1" ht="25.5" customHeight="1">
      <c r="B165" s="41"/>
      <c r="C165" s="193" t="s">
        <v>582</v>
      </c>
      <c r="D165" s="193" t="s">
        <v>159</v>
      </c>
      <c r="E165" s="194" t="s">
        <v>2919</v>
      </c>
      <c r="F165" s="195" t="s">
        <v>2920</v>
      </c>
      <c r="G165" s="196" t="s">
        <v>992</v>
      </c>
      <c r="H165" s="197">
        <v>1</v>
      </c>
      <c r="I165" s="198"/>
      <c r="J165" s="199">
        <f t="shared" si="20"/>
        <v>0</v>
      </c>
      <c r="K165" s="195" t="s">
        <v>2910</v>
      </c>
      <c r="L165" s="61"/>
      <c r="M165" s="200" t="s">
        <v>21</v>
      </c>
      <c r="N165" s="201" t="s">
        <v>43</v>
      </c>
      <c r="O165" s="42"/>
      <c r="P165" s="202">
        <f t="shared" si="21"/>
        <v>0</v>
      </c>
      <c r="Q165" s="202">
        <v>0.01759</v>
      </c>
      <c r="R165" s="202">
        <f t="shared" si="22"/>
        <v>0.01759</v>
      </c>
      <c r="S165" s="202">
        <v>0</v>
      </c>
      <c r="T165" s="203">
        <f t="shared" si="23"/>
        <v>0</v>
      </c>
      <c r="AR165" s="24" t="s">
        <v>316</v>
      </c>
      <c r="AT165" s="24" t="s">
        <v>159</v>
      </c>
      <c r="AU165" s="24" t="s">
        <v>81</v>
      </c>
      <c r="AY165" s="24" t="s">
        <v>156</v>
      </c>
      <c r="BE165" s="204">
        <f t="shared" si="24"/>
        <v>0</v>
      </c>
      <c r="BF165" s="204">
        <f t="shared" si="25"/>
        <v>0</v>
      </c>
      <c r="BG165" s="204">
        <f t="shared" si="26"/>
        <v>0</v>
      </c>
      <c r="BH165" s="204">
        <f t="shared" si="27"/>
        <v>0</v>
      </c>
      <c r="BI165" s="204">
        <f t="shared" si="28"/>
        <v>0</v>
      </c>
      <c r="BJ165" s="24" t="s">
        <v>79</v>
      </c>
      <c r="BK165" s="204">
        <f t="shared" si="29"/>
        <v>0</v>
      </c>
      <c r="BL165" s="24" t="s">
        <v>316</v>
      </c>
      <c r="BM165" s="24" t="s">
        <v>615</v>
      </c>
    </row>
    <row r="166" spans="2:65" s="1" customFormat="1" ht="16.5" customHeight="1">
      <c r="B166" s="41"/>
      <c r="C166" s="193" t="s">
        <v>587</v>
      </c>
      <c r="D166" s="193" t="s">
        <v>159</v>
      </c>
      <c r="E166" s="194" t="s">
        <v>2921</v>
      </c>
      <c r="F166" s="195" t="s">
        <v>2922</v>
      </c>
      <c r="G166" s="196" t="s">
        <v>236</v>
      </c>
      <c r="H166" s="197">
        <v>1</v>
      </c>
      <c r="I166" s="198"/>
      <c r="J166" s="199">
        <f t="shared" si="20"/>
        <v>0</v>
      </c>
      <c r="K166" s="195" t="s">
        <v>2781</v>
      </c>
      <c r="L166" s="61"/>
      <c r="M166" s="200" t="s">
        <v>21</v>
      </c>
      <c r="N166" s="201" t="s">
        <v>43</v>
      </c>
      <c r="O166" s="42"/>
      <c r="P166" s="202">
        <f t="shared" si="21"/>
        <v>0</v>
      </c>
      <c r="Q166" s="202">
        <v>0.00011</v>
      </c>
      <c r="R166" s="202">
        <f t="shared" si="22"/>
        <v>0.00011</v>
      </c>
      <c r="S166" s="202">
        <v>0</v>
      </c>
      <c r="T166" s="203">
        <f t="shared" si="23"/>
        <v>0</v>
      </c>
      <c r="AR166" s="24" t="s">
        <v>316</v>
      </c>
      <c r="AT166" s="24" t="s">
        <v>159</v>
      </c>
      <c r="AU166" s="24" t="s">
        <v>81</v>
      </c>
      <c r="AY166" s="24" t="s">
        <v>156</v>
      </c>
      <c r="BE166" s="204">
        <f t="shared" si="24"/>
        <v>0</v>
      </c>
      <c r="BF166" s="204">
        <f t="shared" si="25"/>
        <v>0</v>
      </c>
      <c r="BG166" s="204">
        <f t="shared" si="26"/>
        <v>0</v>
      </c>
      <c r="BH166" s="204">
        <f t="shared" si="27"/>
        <v>0</v>
      </c>
      <c r="BI166" s="204">
        <f t="shared" si="28"/>
        <v>0</v>
      </c>
      <c r="BJ166" s="24" t="s">
        <v>79</v>
      </c>
      <c r="BK166" s="204">
        <f t="shared" si="29"/>
        <v>0</v>
      </c>
      <c r="BL166" s="24" t="s">
        <v>316</v>
      </c>
      <c r="BM166" s="24" t="s">
        <v>718</v>
      </c>
    </row>
    <row r="167" spans="2:65" s="1" customFormat="1" ht="16.5" customHeight="1">
      <c r="B167" s="41"/>
      <c r="C167" s="193" t="s">
        <v>592</v>
      </c>
      <c r="D167" s="193" t="s">
        <v>159</v>
      </c>
      <c r="E167" s="194" t="s">
        <v>2923</v>
      </c>
      <c r="F167" s="195" t="s">
        <v>2924</v>
      </c>
      <c r="G167" s="196" t="s">
        <v>236</v>
      </c>
      <c r="H167" s="197">
        <v>1</v>
      </c>
      <c r="I167" s="198"/>
      <c r="J167" s="199">
        <f t="shared" si="20"/>
        <v>0</v>
      </c>
      <c r="K167" s="195" t="s">
        <v>2781</v>
      </c>
      <c r="L167" s="61"/>
      <c r="M167" s="200" t="s">
        <v>21</v>
      </c>
      <c r="N167" s="201" t="s">
        <v>43</v>
      </c>
      <c r="O167" s="42"/>
      <c r="P167" s="202">
        <f t="shared" si="21"/>
        <v>0</v>
      </c>
      <c r="Q167" s="202">
        <v>0</v>
      </c>
      <c r="R167" s="202">
        <f t="shared" si="22"/>
        <v>0</v>
      </c>
      <c r="S167" s="202">
        <v>0</v>
      </c>
      <c r="T167" s="203">
        <f t="shared" si="23"/>
        <v>0</v>
      </c>
      <c r="AR167" s="24" t="s">
        <v>316</v>
      </c>
      <c r="AT167" s="24" t="s">
        <v>159</v>
      </c>
      <c r="AU167" s="24" t="s">
        <v>81</v>
      </c>
      <c r="AY167" s="24" t="s">
        <v>156</v>
      </c>
      <c r="BE167" s="204">
        <f t="shared" si="24"/>
        <v>0</v>
      </c>
      <c r="BF167" s="204">
        <f t="shared" si="25"/>
        <v>0</v>
      </c>
      <c r="BG167" s="204">
        <f t="shared" si="26"/>
        <v>0</v>
      </c>
      <c r="BH167" s="204">
        <f t="shared" si="27"/>
        <v>0</v>
      </c>
      <c r="BI167" s="204">
        <f t="shared" si="28"/>
        <v>0</v>
      </c>
      <c r="BJ167" s="24" t="s">
        <v>79</v>
      </c>
      <c r="BK167" s="204">
        <f t="shared" si="29"/>
        <v>0</v>
      </c>
      <c r="BL167" s="24" t="s">
        <v>316</v>
      </c>
      <c r="BM167" s="24" t="s">
        <v>831</v>
      </c>
    </row>
    <row r="168" spans="2:65" s="1" customFormat="1" ht="16.5" customHeight="1">
      <c r="B168" s="41"/>
      <c r="C168" s="193" t="s">
        <v>596</v>
      </c>
      <c r="D168" s="193" t="s">
        <v>159</v>
      </c>
      <c r="E168" s="194" t="s">
        <v>2925</v>
      </c>
      <c r="F168" s="195" t="s">
        <v>2926</v>
      </c>
      <c r="G168" s="196" t="s">
        <v>992</v>
      </c>
      <c r="H168" s="197">
        <v>1</v>
      </c>
      <c r="I168" s="198"/>
      <c r="J168" s="199">
        <f t="shared" si="20"/>
        <v>0</v>
      </c>
      <c r="K168" s="195" t="s">
        <v>2781</v>
      </c>
      <c r="L168" s="61"/>
      <c r="M168" s="200" t="s">
        <v>21</v>
      </c>
      <c r="N168" s="201" t="s">
        <v>43</v>
      </c>
      <c r="O168" s="42"/>
      <c r="P168" s="202">
        <f t="shared" si="21"/>
        <v>0</v>
      </c>
      <c r="Q168" s="202">
        <v>0.00186</v>
      </c>
      <c r="R168" s="202">
        <f t="shared" si="22"/>
        <v>0.00186</v>
      </c>
      <c r="S168" s="202">
        <v>0</v>
      </c>
      <c r="T168" s="203">
        <f t="shared" si="23"/>
        <v>0</v>
      </c>
      <c r="AR168" s="24" t="s">
        <v>316</v>
      </c>
      <c r="AT168" s="24" t="s">
        <v>159</v>
      </c>
      <c r="AU168" s="24" t="s">
        <v>81</v>
      </c>
      <c r="AY168" s="24" t="s">
        <v>156</v>
      </c>
      <c r="BE168" s="204">
        <f t="shared" si="24"/>
        <v>0</v>
      </c>
      <c r="BF168" s="204">
        <f t="shared" si="25"/>
        <v>0</v>
      </c>
      <c r="BG168" s="204">
        <f t="shared" si="26"/>
        <v>0</v>
      </c>
      <c r="BH168" s="204">
        <f t="shared" si="27"/>
        <v>0</v>
      </c>
      <c r="BI168" s="204">
        <f t="shared" si="28"/>
        <v>0</v>
      </c>
      <c r="BJ168" s="24" t="s">
        <v>79</v>
      </c>
      <c r="BK168" s="204">
        <f t="shared" si="29"/>
        <v>0</v>
      </c>
      <c r="BL168" s="24" t="s">
        <v>316</v>
      </c>
      <c r="BM168" s="24" t="s">
        <v>843</v>
      </c>
    </row>
    <row r="169" spans="2:65" s="1" customFormat="1" ht="16.5" customHeight="1">
      <c r="B169" s="41"/>
      <c r="C169" s="193" t="s">
        <v>603</v>
      </c>
      <c r="D169" s="193" t="s">
        <v>159</v>
      </c>
      <c r="E169" s="194" t="s">
        <v>2927</v>
      </c>
      <c r="F169" s="195" t="s">
        <v>2928</v>
      </c>
      <c r="G169" s="196" t="s">
        <v>992</v>
      </c>
      <c r="H169" s="197">
        <v>1</v>
      </c>
      <c r="I169" s="198"/>
      <c r="J169" s="199">
        <f t="shared" si="20"/>
        <v>0</v>
      </c>
      <c r="K169" s="195" t="s">
        <v>2781</v>
      </c>
      <c r="L169" s="61"/>
      <c r="M169" s="200" t="s">
        <v>21</v>
      </c>
      <c r="N169" s="201" t="s">
        <v>43</v>
      </c>
      <c r="O169" s="42"/>
      <c r="P169" s="202">
        <f t="shared" si="21"/>
        <v>0</v>
      </c>
      <c r="Q169" s="202">
        <v>0.00089</v>
      </c>
      <c r="R169" s="202">
        <f t="shared" si="22"/>
        <v>0.00089</v>
      </c>
      <c r="S169" s="202">
        <v>0</v>
      </c>
      <c r="T169" s="203">
        <f t="shared" si="23"/>
        <v>0</v>
      </c>
      <c r="AR169" s="24" t="s">
        <v>316</v>
      </c>
      <c r="AT169" s="24" t="s">
        <v>159</v>
      </c>
      <c r="AU169" s="24" t="s">
        <v>81</v>
      </c>
      <c r="AY169" s="24" t="s">
        <v>156</v>
      </c>
      <c r="BE169" s="204">
        <f t="shared" si="24"/>
        <v>0</v>
      </c>
      <c r="BF169" s="204">
        <f t="shared" si="25"/>
        <v>0</v>
      </c>
      <c r="BG169" s="204">
        <f t="shared" si="26"/>
        <v>0</v>
      </c>
      <c r="BH169" s="204">
        <f t="shared" si="27"/>
        <v>0</v>
      </c>
      <c r="BI169" s="204">
        <f t="shared" si="28"/>
        <v>0</v>
      </c>
      <c r="BJ169" s="24" t="s">
        <v>79</v>
      </c>
      <c r="BK169" s="204">
        <f t="shared" si="29"/>
        <v>0</v>
      </c>
      <c r="BL169" s="24" t="s">
        <v>316</v>
      </c>
      <c r="BM169" s="24" t="s">
        <v>918</v>
      </c>
    </row>
    <row r="170" spans="2:65" s="1" customFormat="1" ht="16.5" customHeight="1">
      <c r="B170" s="41"/>
      <c r="C170" s="193" t="s">
        <v>607</v>
      </c>
      <c r="D170" s="193" t="s">
        <v>159</v>
      </c>
      <c r="E170" s="194" t="s">
        <v>2929</v>
      </c>
      <c r="F170" s="195" t="s">
        <v>2930</v>
      </c>
      <c r="G170" s="196" t="s">
        <v>992</v>
      </c>
      <c r="H170" s="197">
        <v>1</v>
      </c>
      <c r="I170" s="198"/>
      <c r="J170" s="199">
        <f t="shared" si="20"/>
        <v>0</v>
      </c>
      <c r="K170" s="195" t="s">
        <v>2781</v>
      </c>
      <c r="L170" s="61"/>
      <c r="M170" s="200" t="s">
        <v>21</v>
      </c>
      <c r="N170" s="201" t="s">
        <v>43</v>
      </c>
      <c r="O170" s="42"/>
      <c r="P170" s="202">
        <f t="shared" si="21"/>
        <v>0</v>
      </c>
      <c r="Q170" s="202">
        <v>0</v>
      </c>
      <c r="R170" s="202">
        <f t="shared" si="22"/>
        <v>0</v>
      </c>
      <c r="S170" s="202">
        <v>0</v>
      </c>
      <c r="T170" s="203">
        <f t="shared" si="23"/>
        <v>0</v>
      </c>
      <c r="AR170" s="24" t="s">
        <v>316</v>
      </c>
      <c r="AT170" s="24" t="s">
        <v>159</v>
      </c>
      <c r="AU170" s="24" t="s">
        <v>81</v>
      </c>
      <c r="AY170" s="24" t="s">
        <v>156</v>
      </c>
      <c r="BE170" s="204">
        <f t="shared" si="24"/>
        <v>0</v>
      </c>
      <c r="BF170" s="204">
        <f t="shared" si="25"/>
        <v>0</v>
      </c>
      <c r="BG170" s="204">
        <f t="shared" si="26"/>
        <v>0</v>
      </c>
      <c r="BH170" s="204">
        <f t="shared" si="27"/>
        <v>0</v>
      </c>
      <c r="BI170" s="204">
        <f t="shared" si="28"/>
        <v>0</v>
      </c>
      <c r="BJ170" s="24" t="s">
        <v>79</v>
      </c>
      <c r="BK170" s="204">
        <f t="shared" si="29"/>
        <v>0</v>
      </c>
      <c r="BL170" s="24" t="s">
        <v>316</v>
      </c>
      <c r="BM170" s="24" t="s">
        <v>904</v>
      </c>
    </row>
    <row r="171" spans="2:65" s="1" customFormat="1" ht="16.5" customHeight="1">
      <c r="B171" s="41"/>
      <c r="C171" s="193" t="s">
        <v>611</v>
      </c>
      <c r="D171" s="193" t="s">
        <v>159</v>
      </c>
      <c r="E171" s="194" t="s">
        <v>2931</v>
      </c>
      <c r="F171" s="195" t="s">
        <v>2932</v>
      </c>
      <c r="G171" s="196" t="s">
        <v>992</v>
      </c>
      <c r="H171" s="197">
        <v>1</v>
      </c>
      <c r="I171" s="198"/>
      <c r="J171" s="199">
        <f t="shared" si="20"/>
        <v>0</v>
      </c>
      <c r="K171" s="195" t="s">
        <v>2781</v>
      </c>
      <c r="L171" s="61"/>
      <c r="M171" s="200" t="s">
        <v>21</v>
      </c>
      <c r="N171" s="201" t="s">
        <v>43</v>
      </c>
      <c r="O171" s="42"/>
      <c r="P171" s="202">
        <f t="shared" si="21"/>
        <v>0</v>
      </c>
      <c r="Q171" s="202">
        <v>0.01933</v>
      </c>
      <c r="R171" s="202">
        <f t="shared" si="22"/>
        <v>0.01933</v>
      </c>
      <c r="S171" s="202">
        <v>0</v>
      </c>
      <c r="T171" s="203">
        <f t="shared" si="23"/>
        <v>0</v>
      </c>
      <c r="AR171" s="24" t="s">
        <v>316</v>
      </c>
      <c r="AT171" s="24" t="s">
        <v>159</v>
      </c>
      <c r="AU171" s="24" t="s">
        <v>81</v>
      </c>
      <c r="AY171" s="24" t="s">
        <v>156</v>
      </c>
      <c r="BE171" s="204">
        <f t="shared" si="24"/>
        <v>0</v>
      </c>
      <c r="BF171" s="204">
        <f t="shared" si="25"/>
        <v>0</v>
      </c>
      <c r="BG171" s="204">
        <f t="shared" si="26"/>
        <v>0</v>
      </c>
      <c r="BH171" s="204">
        <f t="shared" si="27"/>
        <v>0</v>
      </c>
      <c r="BI171" s="204">
        <f t="shared" si="28"/>
        <v>0</v>
      </c>
      <c r="BJ171" s="24" t="s">
        <v>79</v>
      </c>
      <c r="BK171" s="204">
        <f t="shared" si="29"/>
        <v>0</v>
      </c>
      <c r="BL171" s="24" t="s">
        <v>316</v>
      </c>
      <c r="BM171" s="24" t="s">
        <v>639</v>
      </c>
    </row>
    <row r="172" spans="2:65" s="1" customFormat="1" ht="16.5" customHeight="1">
      <c r="B172" s="41"/>
      <c r="C172" s="193" t="s">
        <v>624</v>
      </c>
      <c r="D172" s="193" t="s">
        <v>159</v>
      </c>
      <c r="E172" s="194" t="s">
        <v>2933</v>
      </c>
      <c r="F172" s="195" t="s">
        <v>2934</v>
      </c>
      <c r="G172" s="196" t="s">
        <v>236</v>
      </c>
      <c r="H172" s="197">
        <v>1</v>
      </c>
      <c r="I172" s="198"/>
      <c r="J172" s="199">
        <f t="shared" si="20"/>
        <v>0</v>
      </c>
      <c r="K172" s="195" t="s">
        <v>2781</v>
      </c>
      <c r="L172" s="61"/>
      <c r="M172" s="200" t="s">
        <v>21</v>
      </c>
      <c r="N172" s="201" t="s">
        <v>43</v>
      </c>
      <c r="O172" s="42"/>
      <c r="P172" s="202">
        <f t="shared" si="21"/>
        <v>0</v>
      </c>
      <c r="Q172" s="202">
        <v>0</v>
      </c>
      <c r="R172" s="202">
        <f t="shared" si="22"/>
        <v>0</v>
      </c>
      <c r="S172" s="202">
        <v>0</v>
      </c>
      <c r="T172" s="203">
        <f t="shared" si="23"/>
        <v>0</v>
      </c>
      <c r="AR172" s="24" t="s">
        <v>316</v>
      </c>
      <c r="AT172" s="24" t="s">
        <v>159</v>
      </c>
      <c r="AU172" s="24" t="s">
        <v>81</v>
      </c>
      <c r="AY172" s="24" t="s">
        <v>156</v>
      </c>
      <c r="BE172" s="204">
        <f t="shared" si="24"/>
        <v>0</v>
      </c>
      <c r="BF172" s="204">
        <f t="shared" si="25"/>
        <v>0</v>
      </c>
      <c r="BG172" s="204">
        <f t="shared" si="26"/>
        <v>0</v>
      </c>
      <c r="BH172" s="204">
        <f t="shared" si="27"/>
        <v>0</v>
      </c>
      <c r="BI172" s="204">
        <f t="shared" si="28"/>
        <v>0</v>
      </c>
      <c r="BJ172" s="24" t="s">
        <v>79</v>
      </c>
      <c r="BK172" s="204">
        <f t="shared" si="29"/>
        <v>0</v>
      </c>
      <c r="BL172" s="24" t="s">
        <v>316</v>
      </c>
      <c r="BM172" s="24" t="s">
        <v>1145</v>
      </c>
    </row>
    <row r="173" spans="2:65" s="1" customFormat="1" ht="16.5" customHeight="1">
      <c r="B173" s="41"/>
      <c r="C173" s="193" t="s">
        <v>629</v>
      </c>
      <c r="D173" s="193" t="s">
        <v>159</v>
      </c>
      <c r="E173" s="194" t="s">
        <v>2935</v>
      </c>
      <c r="F173" s="195" t="s">
        <v>2936</v>
      </c>
      <c r="G173" s="196" t="s">
        <v>236</v>
      </c>
      <c r="H173" s="197">
        <v>1</v>
      </c>
      <c r="I173" s="198"/>
      <c r="J173" s="199">
        <f t="shared" si="20"/>
        <v>0</v>
      </c>
      <c r="K173" s="195" t="s">
        <v>2781</v>
      </c>
      <c r="L173" s="61"/>
      <c r="M173" s="200" t="s">
        <v>21</v>
      </c>
      <c r="N173" s="201" t="s">
        <v>43</v>
      </c>
      <c r="O173" s="42"/>
      <c r="P173" s="202">
        <f t="shared" si="21"/>
        <v>0</v>
      </c>
      <c r="Q173" s="202">
        <v>0.00441</v>
      </c>
      <c r="R173" s="202">
        <f t="shared" si="22"/>
        <v>0.00441</v>
      </c>
      <c r="S173" s="202">
        <v>0</v>
      </c>
      <c r="T173" s="203">
        <f t="shared" si="23"/>
        <v>0</v>
      </c>
      <c r="AR173" s="24" t="s">
        <v>316</v>
      </c>
      <c r="AT173" s="24" t="s">
        <v>159</v>
      </c>
      <c r="AU173" s="24" t="s">
        <v>81</v>
      </c>
      <c r="AY173" s="24" t="s">
        <v>156</v>
      </c>
      <c r="BE173" s="204">
        <f t="shared" si="24"/>
        <v>0</v>
      </c>
      <c r="BF173" s="204">
        <f t="shared" si="25"/>
        <v>0</v>
      </c>
      <c r="BG173" s="204">
        <f t="shared" si="26"/>
        <v>0</v>
      </c>
      <c r="BH173" s="204">
        <f t="shared" si="27"/>
        <v>0</v>
      </c>
      <c r="BI173" s="204">
        <f t="shared" si="28"/>
        <v>0</v>
      </c>
      <c r="BJ173" s="24" t="s">
        <v>79</v>
      </c>
      <c r="BK173" s="204">
        <f t="shared" si="29"/>
        <v>0</v>
      </c>
      <c r="BL173" s="24" t="s">
        <v>316</v>
      </c>
      <c r="BM173" s="24" t="s">
        <v>1150</v>
      </c>
    </row>
    <row r="174" spans="2:65" s="1" customFormat="1" ht="16.5" customHeight="1">
      <c r="B174" s="41"/>
      <c r="C174" s="193" t="s">
        <v>634</v>
      </c>
      <c r="D174" s="193" t="s">
        <v>159</v>
      </c>
      <c r="E174" s="194" t="s">
        <v>2937</v>
      </c>
      <c r="F174" s="195" t="s">
        <v>2938</v>
      </c>
      <c r="G174" s="196" t="s">
        <v>236</v>
      </c>
      <c r="H174" s="197">
        <v>1</v>
      </c>
      <c r="I174" s="198"/>
      <c r="J174" s="199">
        <f t="shared" si="20"/>
        <v>0</v>
      </c>
      <c r="K174" s="195" t="s">
        <v>2781</v>
      </c>
      <c r="L174" s="61"/>
      <c r="M174" s="200" t="s">
        <v>21</v>
      </c>
      <c r="N174" s="201" t="s">
        <v>43</v>
      </c>
      <c r="O174" s="42"/>
      <c r="P174" s="202">
        <f t="shared" si="21"/>
        <v>0</v>
      </c>
      <c r="Q174" s="202">
        <v>5E-05</v>
      </c>
      <c r="R174" s="202">
        <f t="shared" si="22"/>
        <v>5E-05</v>
      </c>
      <c r="S174" s="202">
        <v>0</v>
      </c>
      <c r="T174" s="203">
        <f t="shared" si="23"/>
        <v>0</v>
      </c>
      <c r="AR174" s="24" t="s">
        <v>316</v>
      </c>
      <c r="AT174" s="24" t="s">
        <v>159</v>
      </c>
      <c r="AU174" s="24" t="s">
        <v>81</v>
      </c>
      <c r="AY174" s="24" t="s">
        <v>156</v>
      </c>
      <c r="BE174" s="204">
        <f t="shared" si="24"/>
        <v>0</v>
      </c>
      <c r="BF174" s="204">
        <f t="shared" si="25"/>
        <v>0</v>
      </c>
      <c r="BG174" s="204">
        <f t="shared" si="26"/>
        <v>0</v>
      </c>
      <c r="BH174" s="204">
        <f t="shared" si="27"/>
        <v>0</v>
      </c>
      <c r="BI174" s="204">
        <f t="shared" si="28"/>
        <v>0</v>
      </c>
      <c r="BJ174" s="24" t="s">
        <v>79</v>
      </c>
      <c r="BK174" s="204">
        <f t="shared" si="29"/>
        <v>0</v>
      </c>
      <c r="BL174" s="24" t="s">
        <v>316</v>
      </c>
      <c r="BM174" s="24" t="s">
        <v>1153</v>
      </c>
    </row>
    <row r="175" spans="2:65" s="1" customFormat="1" ht="16.5" customHeight="1">
      <c r="B175" s="41"/>
      <c r="C175" s="193" t="s">
        <v>649</v>
      </c>
      <c r="D175" s="193" t="s">
        <v>159</v>
      </c>
      <c r="E175" s="194" t="s">
        <v>2939</v>
      </c>
      <c r="F175" s="195" t="s">
        <v>2940</v>
      </c>
      <c r="G175" s="196" t="s">
        <v>992</v>
      </c>
      <c r="H175" s="197">
        <v>1</v>
      </c>
      <c r="I175" s="198"/>
      <c r="J175" s="199">
        <f t="shared" si="20"/>
        <v>0</v>
      </c>
      <c r="K175" s="195" t="s">
        <v>2781</v>
      </c>
      <c r="L175" s="61"/>
      <c r="M175" s="200" t="s">
        <v>21</v>
      </c>
      <c r="N175" s="201" t="s">
        <v>43</v>
      </c>
      <c r="O175" s="42"/>
      <c r="P175" s="202">
        <f t="shared" si="21"/>
        <v>0</v>
      </c>
      <c r="Q175" s="202">
        <v>0.01946</v>
      </c>
      <c r="R175" s="202">
        <f t="shared" si="22"/>
        <v>0.01946</v>
      </c>
      <c r="S175" s="202">
        <v>0</v>
      </c>
      <c r="T175" s="203">
        <f t="shared" si="23"/>
        <v>0</v>
      </c>
      <c r="AR175" s="24" t="s">
        <v>316</v>
      </c>
      <c r="AT175" s="24" t="s">
        <v>159</v>
      </c>
      <c r="AU175" s="24" t="s">
        <v>81</v>
      </c>
      <c r="AY175" s="24" t="s">
        <v>156</v>
      </c>
      <c r="BE175" s="204">
        <f t="shared" si="24"/>
        <v>0</v>
      </c>
      <c r="BF175" s="204">
        <f t="shared" si="25"/>
        <v>0</v>
      </c>
      <c r="BG175" s="204">
        <f t="shared" si="26"/>
        <v>0</v>
      </c>
      <c r="BH175" s="204">
        <f t="shared" si="27"/>
        <v>0</v>
      </c>
      <c r="BI175" s="204">
        <f t="shared" si="28"/>
        <v>0</v>
      </c>
      <c r="BJ175" s="24" t="s">
        <v>79</v>
      </c>
      <c r="BK175" s="204">
        <f t="shared" si="29"/>
        <v>0</v>
      </c>
      <c r="BL175" s="24" t="s">
        <v>316</v>
      </c>
      <c r="BM175" s="24" t="s">
        <v>1156</v>
      </c>
    </row>
    <row r="176" spans="2:65" s="1" customFormat="1" ht="16.5" customHeight="1">
      <c r="B176" s="41"/>
      <c r="C176" s="193" t="s">
        <v>653</v>
      </c>
      <c r="D176" s="193" t="s">
        <v>159</v>
      </c>
      <c r="E176" s="194" t="s">
        <v>2941</v>
      </c>
      <c r="F176" s="195" t="s">
        <v>2942</v>
      </c>
      <c r="G176" s="196" t="s">
        <v>236</v>
      </c>
      <c r="H176" s="197">
        <v>3</v>
      </c>
      <c r="I176" s="198"/>
      <c r="J176" s="199">
        <f t="shared" si="20"/>
        <v>0</v>
      </c>
      <c r="K176" s="195" t="s">
        <v>2781</v>
      </c>
      <c r="L176" s="61"/>
      <c r="M176" s="200" t="s">
        <v>21</v>
      </c>
      <c r="N176" s="201" t="s">
        <v>43</v>
      </c>
      <c r="O176" s="42"/>
      <c r="P176" s="202">
        <f t="shared" si="21"/>
        <v>0</v>
      </c>
      <c r="Q176" s="202">
        <v>0.00591</v>
      </c>
      <c r="R176" s="202">
        <f t="shared" si="22"/>
        <v>0.017730000000000003</v>
      </c>
      <c r="S176" s="202">
        <v>0</v>
      </c>
      <c r="T176" s="203">
        <f t="shared" si="23"/>
        <v>0</v>
      </c>
      <c r="AR176" s="24" t="s">
        <v>316</v>
      </c>
      <c r="AT176" s="24" t="s">
        <v>159</v>
      </c>
      <c r="AU176" s="24" t="s">
        <v>81</v>
      </c>
      <c r="AY176" s="24" t="s">
        <v>156</v>
      </c>
      <c r="BE176" s="204">
        <f t="shared" si="24"/>
        <v>0</v>
      </c>
      <c r="BF176" s="204">
        <f t="shared" si="25"/>
        <v>0</v>
      </c>
      <c r="BG176" s="204">
        <f t="shared" si="26"/>
        <v>0</v>
      </c>
      <c r="BH176" s="204">
        <f t="shared" si="27"/>
        <v>0</v>
      </c>
      <c r="BI176" s="204">
        <f t="shared" si="28"/>
        <v>0</v>
      </c>
      <c r="BJ176" s="24" t="s">
        <v>79</v>
      </c>
      <c r="BK176" s="204">
        <f t="shared" si="29"/>
        <v>0</v>
      </c>
      <c r="BL176" s="24" t="s">
        <v>316</v>
      </c>
      <c r="BM176" s="24" t="s">
        <v>1163</v>
      </c>
    </row>
    <row r="177" spans="2:65" s="1" customFormat="1" ht="16.5" customHeight="1">
      <c r="B177" s="41"/>
      <c r="C177" s="193" t="s">
        <v>659</v>
      </c>
      <c r="D177" s="193" t="s">
        <v>159</v>
      </c>
      <c r="E177" s="194" t="s">
        <v>2943</v>
      </c>
      <c r="F177" s="195" t="s">
        <v>2944</v>
      </c>
      <c r="G177" s="196" t="s">
        <v>236</v>
      </c>
      <c r="H177" s="197">
        <v>1</v>
      </c>
      <c r="I177" s="198"/>
      <c r="J177" s="199">
        <f t="shared" si="20"/>
        <v>0</v>
      </c>
      <c r="K177" s="195" t="s">
        <v>2781</v>
      </c>
      <c r="L177" s="61"/>
      <c r="M177" s="200" t="s">
        <v>21</v>
      </c>
      <c r="N177" s="201" t="s">
        <v>43</v>
      </c>
      <c r="O177" s="42"/>
      <c r="P177" s="202">
        <f t="shared" si="21"/>
        <v>0</v>
      </c>
      <c r="Q177" s="202">
        <v>0</v>
      </c>
      <c r="R177" s="202">
        <f t="shared" si="22"/>
        <v>0</v>
      </c>
      <c r="S177" s="202">
        <v>0</v>
      </c>
      <c r="T177" s="203">
        <f t="shared" si="23"/>
        <v>0</v>
      </c>
      <c r="AR177" s="24" t="s">
        <v>316</v>
      </c>
      <c r="AT177" s="24" t="s">
        <v>159</v>
      </c>
      <c r="AU177" s="24" t="s">
        <v>81</v>
      </c>
      <c r="AY177" s="24" t="s">
        <v>156</v>
      </c>
      <c r="BE177" s="204">
        <f t="shared" si="24"/>
        <v>0</v>
      </c>
      <c r="BF177" s="204">
        <f t="shared" si="25"/>
        <v>0</v>
      </c>
      <c r="BG177" s="204">
        <f t="shared" si="26"/>
        <v>0</v>
      </c>
      <c r="BH177" s="204">
        <f t="shared" si="27"/>
        <v>0</v>
      </c>
      <c r="BI177" s="204">
        <f t="shared" si="28"/>
        <v>0</v>
      </c>
      <c r="BJ177" s="24" t="s">
        <v>79</v>
      </c>
      <c r="BK177" s="204">
        <f t="shared" si="29"/>
        <v>0</v>
      </c>
      <c r="BL177" s="24" t="s">
        <v>316</v>
      </c>
      <c r="BM177" s="24" t="s">
        <v>1166</v>
      </c>
    </row>
    <row r="178" spans="2:65" s="1" customFormat="1" ht="16.5" customHeight="1">
      <c r="B178" s="41"/>
      <c r="C178" s="193" t="s">
        <v>663</v>
      </c>
      <c r="D178" s="193" t="s">
        <v>159</v>
      </c>
      <c r="E178" s="194" t="s">
        <v>2945</v>
      </c>
      <c r="F178" s="195" t="s">
        <v>2946</v>
      </c>
      <c r="G178" s="196" t="s">
        <v>236</v>
      </c>
      <c r="H178" s="197">
        <v>1</v>
      </c>
      <c r="I178" s="198"/>
      <c r="J178" s="199">
        <f t="shared" si="20"/>
        <v>0</v>
      </c>
      <c r="K178" s="195" t="s">
        <v>2781</v>
      </c>
      <c r="L178" s="61"/>
      <c r="M178" s="200" t="s">
        <v>21</v>
      </c>
      <c r="N178" s="201" t="s">
        <v>43</v>
      </c>
      <c r="O178" s="42"/>
      <c r="P178" s="202">
        <f t="shared" si="21"/>
        <v>0</v>
      </c>
      <c r="Q178" s="202">
        <v>0</v>
      </c>
      <c r="R178" s="202">
        <f t="shared" si="22"/>
        <v>0</v>
      </c>
      <c r="S178" s="202">
        <v>0</v>
      </c>
      <c r="T178" s="203">
        <f t="shared" si="23"/>
        <v>0</v>
      </c>
      <c r="AR178" s="24" t="s">
        <v>316</v>
      </c>
      <c r="AT178" s="24" t="s">
        <v>159</v>
      </c>
      <c r="AU178" s="24" t="s">
        <v>81</v>
      </c>
      <c r="AY178" s="24" t="s">
        <v>156</v>
      </c>
      <c r="BE178" s="204">
        <f t="shared" si="24"/>
        <v>0</v>
      </c>
      <c r="BF178" s="204">
        <f t="shared" si="25"/>
        <v>0</v>
      </c>
      <c r="BG178" s="204">
        <f t="shared" si="26"/>
        <v>0</v>
      </c>
      <c r="BH178" s="204">
        <f t="shared" si="27"/>
        <v>0</v>
      </c>
      <c r="BI178" s="204">
        <f t="shared" si="28"/>
        <v>0</v>
      </c>
      <c r="BJ178" s="24" t="s">
        <v>79</v>
      </c>
      <c r="BK178" s="204">
        <f t="shared" si="29"/>
        <v>0</v>
      </c>
      <c r="BL178" s="24" t="s">
        <v>316</v>
      </c>
      <c r="BM178" s="24" t="s">
        <v>1169</v>
      </c>
    </row>
    <row r="179" spans="2:65" s="1" customFormat="1" ht="16.5" customHeight="1">
      <c r="B179" s="41"/>
      <c r="C179" s="193" t="s">
        <v>669</v>
      </c>
      <c r="D179" s="193" t="s">
        <v>159</v>
      </c>
      <c r="E179" s="194" t="s">
        <v>2947</v>
      </c>
      <c r="F179" s="195" t="s">
        <v>2948</v>
      </c>
      <c r="G179" s="196" t="s">
        <v>992</v>
      </c>
      <c r="H179" s="197">
        <v>3</v>
      </c>
      <c r="I179" s="198"/>
      <c r="J179" s="199">
        <f t="shared" si="20"/>
        <v>0</v>
      </c>
      <c r="K179" s="195" t="s">
        <v>2781</v>
      </c>
      <c r="L179" s="61"/>
      <c r="M179" s="200" t="s">
        <v>21</v>
      </c>
      <c r="N179" s="201" t="s">
        <v>43</v>
      </c>
      <c r="O179" s="42"/>
      <c r="P179" s="202">
        <f t="shared" si="21"/>
        <v>0</v>
      </c>
      <c r="Q179" s="202">
        <v>0.00084</v>
      </c>
      <c r="R179" s="202">
        <f t="shared" si="22"/>
        <v>0.00252</v>
      </c>
      <c r="S179" s="202">
        <v>0</v>
      </c>
      <c r="T179" s="203">
        <f t="shared" si="23"/>
        <v>0</v>
      </c>
      <c r="AR179" s="24" t="s">
        <v>316</v>
      </c>
      <c r="AT179" s="24" t="s">
        <v>159</v>
      </c>
      <c r="AU179" s="24" t="s">
        <v>81</v>
      </c>
      <c r="AY179" s="24" t="s">
        <v>156</v>
      </c>
      <c r="BE179" s="204">
        <f t="shared" si="24"/>
        <v>0</v>
      </c>
      <c r="BF179" s="204">
        <f t="shared" si="25"/>
        <v>0</v>
      </c>
      <c r="BG179" s="204">
        <f t="shared" si="26"/>
        <v>0</v>
      </c>
      <c r="BH179" s="204">
        <f t="shared" si="27"/>
        <v>0</v>
      </c>
      <c r="BI179" s="204">
        <f t="shared" si="28"/>
        <v>0</v>
      </c>
      <c r="BJ179" s="24" t="s">
        <v>79</v>
      </c>
      <c r="BK179" s="204">
        <f t="shared" si="29"/>
        <v>0</v>
      </c>
      <c r="BL179" s="24" t="s">
        <v>316</v>
      </c>
      <c r="BM179" s="24" t="s">
        <v>1172</v>
      </c>
    </row>
    <row r="180" spans="2:65" s="1" customFormat="1" ht="16.5" customHeight="1">
      <c r="B180" s="41"/>
      <c r="C180" s="193" t="s">
        <v>673</v>
      </c>
      <c r="D180" s="193" t="s">
        <v>159</v>
      </c>
      <c r="E180" s="194" t="s">
        <v>2949</v>
      </c>
      <c r="F180" s="195" t="s">
        <v>2950</v>
      </c>
      <c r="G180" s="196" t="s">
        <v>992</v>
      </c>
      <c r="H180" s="197">
        <v>1</v>
      </c>
      <c r="I180" s="198"/>
      <c r="J180" s="199">
        <f t="shared" si="20"/>
        <v>0</v>
      </c>
      <c r="K180" s="195" t="s">
        <v>2781</v>
      </c>
      <c r="L180" s="61"/>
      <c r="M180" s="200" t="s">
        <v>21</v>
      </c>
      <c r="N180" s="201" t="s">
        <v>43</v>
      </c>
      <c r="O180" s="42"/>
      <c r="P180" s="202">
        <f t="shared" si="21"/>
        <v>0</v>
      </c>
      <c r="Q180" s="202">
        <v>0.00156</v>
      </c>
      <c r="R180" s="202">
        <f t="shared" si="22"/>
        <v>0.00156</v>
      </c>
      <c r="S180" s="202">
        <v>0</v>
      </c>
      <c r="T180" s="203">
        <f t="shared" si="23"/>
        <v>0</v>
      </c>
      <c r="AR180" s="24" t="s">
        <v>316</v>
      </c>
      <c r="AT180" s="24" t="s">
        <v>159</v>
      </c>
      <c r="AU180" s="24" t="s">
        <v>81</v>
      </c>
      <c r="AY180" s="24" t="s">
        <v>156</v>
      </c>
      <c r="BE180" s="204">
        <f t="shared" si="24"/>
        <v>0</v>
      </c>
      <c r="BF180" s="204">
        <f t="shared" si="25"/>
        <v>0</v>
      </c>
      <c r="BG180" s="204">
        <f t="shared" si="26"/>
        <v>0</v>
      </c>
      <c r="BH180" s="204">
        <f t="shared" si="27"/>
        <v>0</v>
      </c>
      <c r="BI180" s="204">
        <f t="shared" si="28"/>
        <v>0</v>
      </c>
      <c r="BJ180" s="24" t="s">
        <v>79</v>
      </c>
      <c r="BK180" s="204">
        <f t="shared" si="29"/>
        <v>0</v>
      </c>
      <c r="BL180" s="24" t="s">
        <v>316</v>
      </c>
      <c r="BM180" s="24" t="s">
        <v>1175</v>
      </c>
    </row>
    <row r="181" spans="2:65" s="1" customFormat="1" ht="38.25" customHeight="1">
      <c r="B181" s="41"/>
      <c r="C181" s="193" t="s">
        <v>677</v>
      </c>
      <c r="D181" s="193" t="s">
        <v>159</v>
      </c>
      <c r="E181" s="194" t="s">
        <v>2951</v>
      </c>
      <c r="F181" s="195" t="s">
        <v>2952</v>
      </c>
      <c r="G181" s="196" t="s">
        <v>236</v>
      </c>
      <c r="H181" s="197">
        <v>1</v>
      </c>
      <c r="I181" s="198"/>
      <c r="J181" s="199">
        <f t="shared" si="20"/>
        <v>0</v>
      </c>
      <c r="K181" s="195" t="s">
        <v>2781</v>
      </c>
      <c r="L181" s="61"/>
      <c r="M181" s="200" t="s">
        <v>21</v>
      </c>
      <c r="N181" s="201" t="s">
        <v>43</v>
      </c>
      <c r="O181" s="42"/>
      <c r="P181" s="202">
        <f t="shared" si="21"/>
        <v>0</v>
      </c>
      <c r="Q181" s="202">
        <v>0.0017</v>
      </c>
      <c r="R181" s="202">
        <f t="shared" si="22"/>
        <v>0.0017</v>
      </c>
      <c r="S181" s="202">
        <v>0</v>
      </c>
      <c r="T181" s="203">
        <f t="shared" si="23"/>
        <v>0</v>
      </c>
      <c r="AR181" s="24" t="s">
        <v>316</v>
      </c>
      <c r="AT181" s="24" t="s">
        <v>159</v>
      </c>
      <c r="AU181" s="24" t="s">
        <v>81</v>
      </c>
      <c r="AY181" s="24" t="s">
        <v>156</v>
      </c>
      <c r="BE181" s="204">
        <f t="shared" si="24"/>
        <v>0</v>
      </c>
      <c r="BF181" s="204">
        <f t="shared" si="25"/>
        <v>0</v>
      </c>
      <c r="BG181" s="204">
        <f t="shared" si="26"/>
        <v>0</v>
      </c>
      <c r="BH181" s="204">
        <f t="shared" si="27"/>
        <v>0</v>
      </c>
      <c r="BI181" s="204">
        <f t="shared" si="28"/>
        <v>0</v>
      </c>
      <c r="BJ181" s="24" t="s">
        <v>79</v>
      </c>
      <c r="BK181" s="204">
        <f t="shared" si="29"/>
        <v>0</v>
      </c>
      <c r="BL181" s="24" t="s">
        <v>316</v>
      </c>
      <c r="BM181" s="24" t="s">
        <v>1178</v>
      </c>
    </row>
    <row r="182" spans="2:65" s="1" customFormat="1" ht="16.5" customHeight="1">
      <c r="B182" s="41"/>
      <c r="C182" s="193" t="s">
        <v>683</v>
      </c>
      <c r="D182" s="193" t="s">
        <v>159</v>
      </c>
      <c r="E182" s="194" t="s">
        <v>2953</v>
      </c>
      <c r="F182" s="195" t="s">
        <v>2954</v>
      </c>
      <c r="G182" s="196" t="s">
        <v>236</v>
      </c>
      <c r="H182" s="197">
        <v>1</v>
      </c>
      <c r="I182" s="198"/>
      <c r="J182" s="199">
        <f t="shared" si="20"/>
        <v>0</v>
      </c>
      <c r="K182" s="195" t="s">
        <v>2781</v>
      </c>
      <c r="L182" s="61"/>
      <c r="M182" s="200" t="s">
        <v>21</v>
      </c>
      <c r="N182" s="201" t="s">
        <v>43</v>
      </c>
      <c r="O182" s="42"/>
      <c r="P182" s="202">
        <f t="shared" si="21"/>
        <v>0</v>
      </c>
      <c r="Q182" s="202">
        <v>0.0026</v>
      </c>
      <c r="R182" s="202">
        <f t="shared" si="22"/>
        <v>0.0026</v>
      </c>
      <c r="S182" s="202">
        <v>0</v>
      </c>
      <c r="T182" s="203">
        <f t="shared" si="23"/>
        <v>0</v>
      </c>
      <c r="AR182" s="24" t="s">
        <v>316</v>
      </c>
      <c r="AT182" s="24" t="s">
        <v>159</v>
      </c>
      <c r="AU182" s="24" t="s">
        <v>81</v>
      </c>
      <c r="AY182" s="24" t="s">
        <v>156</v>
      </c>
      <c r="BE182" s="204">
        <f t="shared" si="24"/>
        <v>0</v>
      </c>
      <c r="BF182" s="204">
        <f t="shared" si="25"/>
        <v>0</v>
      </c>
      <c r="BG182" s="204">
        <f t="shared" si="26"/>
        <v>0</v>
      </c>
      <c r="BH182" s="204">
        <f t="shared" si="27"/>
        <v>0</v>
      </c>
      <c r="BI182" s="204">
        <f t="shared" si="28"/>
        <v>0</v>
      </c>
      <c r="BJ182" s="24" t="s">
        <v>79</v>
      </c>
      <c r="BK182" s="204">
        <f t="shared" si="29"/>
        <v>0</v>
      </c>
      <c r="BL182" s="24" t="s">
        <v>316</v>
      </c>
      <c r="BM182" s="24" t="s">
        <v>1181</v>
      </c>
    </row>
    <row r="183" spans="2:65" s="1" customFormat="1" ht="16.5" customHeight="1">
      <c r="B183" s="41"/>
      <c r="C183" s="193" t="s">
        <v>687</v>
      </c>
      <c r="D183" s="193" t="s">
        <v>159</v>
      </c>
      <c r="E183" s="194" t="s">
        <v>2955</v>
      </c>
      <c r="F183" s="195" t="s">
        <v>2956</v>
      </c>
      <c r="G183" s="196" t="s">
        <v>236</v>
      </c>
      <c r="H183" s="197">
        <v>1</v>
      </c>
      <c r="I183" s="198"/>
      <c r="J183" s="199">
        <f t="shared" si="20"/>
        <v>0</v>
      </c>
      <c r="K183" s="195" t="s">
        <v>2781</v>
      </c>
      <c r="L183" s="61"/>
      <c r="M183" s="200" t="s">
        <v>21</v>
      </c>
      <c r="N183" s="201" t="s">
        <v>43</v>
      </c>
      <c r="O183" s="42"/>
      <c r="P183" s="202">
        <f t="shared" si="21"/>
        <v>0</v>
      </c>
      <c r="Q183" s="202">
        <v>0.00085</v>
      </c>
      <c r="R183" s="202">
        <f t="shared" si="22"/>
        <v>0.00085</v>
      </c>
      <c r="S183" s="202">
        <v>0</v>
      </c>
      <c r="T183" s="203">
        <f t="shared" si="23"/>
        <v>0</v>
      </c>
      <c r="AR183" s="24" t="s">
        <v>316</v>
      </c>
      <c r="AT183" s="24" t="s">
        <v>159</v>
      </c>
      <c r="AU183" s="24" t="s">
        <v>81</v>
      </c>
      <c r="AY183" s="24" t="s">
        <v>156</v>
      </c>
      <c r="BE183" s="204">
        <f t="shared" si="24"/>
        <v>0</v>
      </c>
      <c r="BF183" s="204">
        <f t="shared" si="25"/>
        <v>0</v>
      </c>
      <c r="BG183" s="204">
        <f t="shared" si="26"/>
        <v>0</v>
      </c>
      <c r="BH183" s="204">
        <f t="shared" si="27"/>
        <v>0</v>
      </c>
      <c r="BI183" s="204">
        <f t="shared" si="28"/>
        <v>0</v>
      </c>
      <c r="BJ183" s="24" t="s">
        <v>79</v>
      </c>
      <c r="BK183" s="204">
        <f t="shared" si="29"/>
        <v>0</v>
      </c>
      <c r="BL183" s="24" t="s">
        <v>316</v>
      </c>
      <c r="BM183" s="24" t="s">
        <v>1184</v>
      </c>
    </row>
    <row r="184" spans="2:65" s="1" customFormat="1" ht="16.5" customHeight="1">
      <c r="B184" s="41"/>
      <c r="C184" s="193" t="s">
        <v>691</v>
      </c>
      <c r="D184" s="193" t="s">
        <v>159</v>
      </c>
      <c r="E184" s="194" t="s">
        <v>2957</v>
      </c>
      <c r="F184" s="195" t="s">
        <v>2958</v>
      </c>
      <c r="G184" s="196" t="s">
        <v>236</v>
      </c>
      <c r="H184" s="197">
        <v>1</v>
      </c>
      <c r="I184" s="198"/>
      <c r="J184" s="199">
        <f t="shared" si="20"/>
        <v>0</v>
      </c>
      <c r="K184" s="195" t="s">
        <v>2781</v>
      </c>
      <c r="L184" s="61"/>
      <c r="M184" s="200" t="s">
        <v>21</v>
      </c>
      <c r="N184" s="201" t="s">
        <v>43</v>
      </c>
      <c r="O184" s="42"/>
      <c r="P184" s="202">
        <f t="shared" si="21"/>
        <v>0</v>
      </c>
      <c r="Q184" s="202">
        <v>0.00012</v>
      </c>
      <c r="R184" s="202">
        <f t="shared" si="22"/>
        <v>0.00012</v>
      </c>
      <c r="S184" s="202">
        <v>0</v>
      </c>
      <c r="T184" s="203">
        <f t="shared" si="23"/>
        <v>0</v>
      </c>
      <c r="AR184" s="24" t="s">
        <v>316</v>
      </c>
      <c r="AT184" s="24" t="s">
        <v>159</v>
      </c>
      <c r="AU184" s="24" t="s">
        <v>81</v>
      </c>
      <c r="AY184" s="24" t="s">
        <v>156</v>
      </c>
      <c r="BE184" s="204">
        <f t="shared" si="24"/>
        <v>0</v>
      </c>
      <c r="BF184" s="204">
        <f t="shared" si="25"/>
        <v>0</v>
      </c>
      <c r="BG184" s="204">
        <f t="shared" si="26"/>
        <v>0</v>
      </c>
      <c r="BH184" s="204">
        <f t="shared" si="27"/>
        <v>0</v>
      </c>
      <c r="BI184" s="204">
        <f t="shared" si="28"/>
        <v>0</v>
      </c>
      <c r="BJ184" s="24" t="s">
        <v>79</v>
      </c>
      <c r="BK184" s="204">
        <f t="shared" si="29"/>
        <v>0</v>
      </c>
      <c r="BL184" s="24" t="s">
        <v>316</v>
      </c>
      <c r="BM184" s="24" t="s">
        <v>1187</v>
      </c>
    </row>
    <row r="185" spans="2:65" s="1" customFormat="1" ht="16.5" customHeight="1">
      <c r="B185" s="41"/>
      <c r="C185" s="193" t="s">
        <v>695</v>
      </c>
      <c r="D185" s="193" t="s">
        <v>159</v>
      </c>
      <c r="E185" s="194" t="s">
        <v>2959</v>
      </c>
      <c r="F185" s="195" t="s">
        <v>2960</v>
      </c>
      <c r="G185" s="196" t="s">
        <v>236</v>
      </c>
      <c r="H185" s="197">
        <v>3</v>
      </c>
      <c r="I185" s="198"/>
      <c r="J185" s="199">
        <f t="shared" si="20"/>
        <v>0</v>
      </c>
      <c r="K185" s="195" t="s">
        <v>2781</v>
      </c>
      <c r="L185" s="61"/>
      <c r="M185" s="200" t="s">
        <v>21</v>
      </c>
      <c r="N185" s="201" t="s">
        <v>43</v>
      </c>
      <c r="O185" s="42"/>
      <c r="P185" s="202">
        <f t="shared" si="21"/>
        <v>0</v>
      </c>
      <c r="Q185" s="202">
        <v>0</v>
      </c>
      <c r="R185" s="202">
        <f t="shared" si="22"/>
        <v>0</v>
      </c>
      <c r="S185" s="202">
        <v>0</v>
      </c>
      <c r="T185" s="203">
        <f t="shared" si="23"/>
        <v>0</v>
      </c>
      <c r="AR185" s="24" t="s">
        <v>316</v>
      </c>
      <c r="AT185" s="24" t="s">
        <v>159</v>
      </c>
      <c r="AU185" s="24" t="s">
        <v>81</v>
      </c>
      <c r="AY185" s="24" t="s">
        <v>156</v>
      </c>
      <c r="BE185" s="204">
        <f t="shared" si="24"/>
        <v>0</v>
      </c>
      <c r="BF185" s="204">
        <f t="shared" si="25"/>
        <v>0</v>
      </c>
      <c r="BG185" s="204">
        <f t="shared" si="26"/>
        <v>0</v>
      </c>
      <c r="BH185" s="204">
        <f t="shared" si="27"/>
        <v>0</v>
      </c>
      <c r="BI185" s="204">
        <f t="shared" si="28"/>
        <v>0</v>
      </c>
      <c r="BJ185" s="24" t="s">
        <v>79</v>
      </c>
      <c r="BK185" s="204">
        <f t="shared" si="29"/>
        <v>0</v>
      </c>
      <c r="BL185" s="24" t="s">
        <v>316</v>
      </c>
      <c r="BM185" s="24" t="s">
        <v>1189</v>
      </c>
    </row>
    <row r="186" spans="2:65" s="1" customFormat="1" ht="16.5" customHeight="1">
      <c r="B186" s="41"/>
      <c r="C186" s="193" t="s">
        <v>699</v>
      </c>
      <c r="D186" s="193" t="s">
        <v>159</v>
      </c>
      <c r="E186" s="194" t="s">
        <v>2961</v>
      </c>
      <c r="F186" s="195" t="s">
        <v>2962</v>
      </c>
      <c r="G186" s="196" t="s">
        <v>236</v>
      </c>
      <c r="H186" s="197">
        <v>3</v>
      </c>
      <c r="I186" s="198"/>
      <c r="J186" s="199">
        <f t="shared" si="20"/>
        <v>0</v>
      </c>
      <c r="K186" s="195" t="s">
        <v>2781</v>
      </c>
      <c r="L186" s="61"/>
      <c r="M186" s="200" t="s">
        <v>21</v>
      </c>
      <c r="N186" s="201" t="s">
        <v>43</v>
      </c>
      <c r="O186" s="42"/>
      <c r="P186" s="202">
        <f t="shared" si="21"/>
        <v>0</v>
      </c>
      <c r="Q186" s="202">
        <v>0.0001</v>
      </c>
      <c r="R186" s="202">
        <f t="shared" si="22"/>
        <v>0.00030000000000000003</v>
      </c>
      <c r="S186" s="202">
        <v>0</v>
      </c>
      <c r="T186" s="203">
        <f t="shared" si="23"/>
        <v>0</v>
      </c>
      <c r="AR186" s="24" t="s">
        <v>316</v>
      </c>
      <c r="AT186" s="24" t="s">
        <v>159</v>
      </c>
      <c r="AU186" s="24" t="s">
        <v>81</v>
      </c>
      <c r="AY186" s="24" t="s">
        <v>156</v>
      </c>
      <c r="BE186" s="204">
        <f t="shared" si="24"/>
        <v>0</v>
      </c>
      <c r="BF186" s="204">
        <f t="shared" si="25"/>
        <v>0</v>
      </c>
      <c r="BG186" s="204">
        <f t="shared" si="26"/>
        <v>0</v>
      </c>
      <c r="BH186" s="204">
        <f t="shared" si="27"/>
        <v>0</v>
      </c>
      <c r="BI186" s="204">
        <f t="shared" si="28"/>
        <v>0</v>
      </c>
      <c r="BJ186" s="24" t="s">
        <v>79</v>
      </c>
      <c r="BK186" s="204">
        <f t="shared" si="29"/>
        <v>0</v>
      </c>
      <c r="BL186" s="24" t="s">
        <v>316</v>
      </c>
      <c r="BM186" s="24" t="s">
        <v>1192</v>
      </c>
    </row>
    <row r="187" spans="2:65" s="1" customFormat="1" ht="16.5" customHeight="1">
      <c r="B187" s="41"/>
      <c r="C187" s="193" t="s">
        <v>703</v>
      </c>
      <c r="D187" s="193" t="s">
        <v>159</v>
      </c>
      <c r="E187" s="194" t="s">
        <v>2963</v>
      </c>
      <c r="F187" s="195" t="s">
        <v>2964</v>
      </c>
      <c r="G187" s="196" t="s">
        <v>992</v>
      </c>
      <c r="H187" s="197">
        <v>1</v>
      </c>
      <c r="I187" s="198"/>
      <c r="J187" s="199">
        <f t="shared" si="20"/>
        <v>0</v>
      </c>
      <c r="K187" s="195" t="s">
        <v>2781</v>
      </c>
      <c r="L187" s="61"/>
      <c r="M187" s="200" t="s">
        <v>21</v>
      </c>
      <c r="N187" s="201" t="s">
        <v>43</v>
      </c>
      <c r="O187" s="42"/>
      <c r="P187" s="202">
        <f t="shared" si="21"/>
        <v>0</v>
      </c>
      <c r="Q187" s="202">
        <v>0.00062</v>
      </c>
      <c r="R187" s="202">
        <f t="shared" si="22"/>
        <v>0.00062</v>
      </c>
      <c r="S187" s="202">
        <v>0</v>
      </c>
      <c r="T187" s="203">
        <f t="shared" si="23"/>
        <v>0</v>
      </c>
      <c r="AR187" s="24" t="s">
        <v>316</v>
      </c>
      <c r="AT187" s="24" t="s">
        <v>159</v>
      </c>
      <c r="AU187" s="24" t="s">
        <v>81</v>
      </c>
      <c r="AY187" s="24" t="s">
        <v>156</v>
      </c>
      <c r="BE187" s="204">
        <f t="shared" si="24"/>
        <v>0</v>
      </c>
      <c r="BF187" s="204">
        <f t="shared" si="25"/>
        <v>0</v>
      </c>
      <c r="BG187" s="204">
        <f t="shared" si="26"/>
        <v>0</v>
      </c>
      <c r="BH187" s="204">
        <f t="shared" si="27"/>
        <v>0</v>
      </c>
      <c r="BI187" s="204">
        <f t="shared" si="28"/>
        <v>0</v>
      </c>
      <c r="BJ187" s="24" t="s">
        <v>79</v>
      </c>
      <c r="BK187" s="204">
        <f t="shared" si="29"/>
        <v>0</v>
      </c>
      <c r="BL187" s="24" t="s">
        <v>316</v>
      </c>
      <c r="BM187" s="24" t="s">
        <v>1196</v>
      </c>
    </row>
    <row r="188" spans="2:65" s="1" customFormat="1" ht="16.5" customHeight="1">
      <c r="B188" s="41"/>
      <c r="C188" s="193" t="s">
        <v>707</v>
      </c>
      <c r="D188" s="193" t="s">
        <v>159</v>
      </c>
      <c r="E188" s="194" t="s">
        <v>2965</v>
      </c>
      <c r="F188" s="195" t="s">
        <v>2966</v>
      </c>
      <c r="G188" s="196" t="s">
        <v>992</v>
      </c>
      <c r="H188" s="197">
        <v>1</v>
      </c>
      <c r="I188" s="198"/>
      <c r="J188" s="199">
        <f t="shared" si="20"/>
        <v>0</v>
      </c>
      <c r="K188" s="195" t="s">
        <v>2781</v>
      </c>
      <c r="L188" s="61"/>
      <c r="M188" s="200" t="s">
        <v>21</v>
      </c>
      <c r="N188" s="201" t="s">
        <v>43</v>
      </c>
      <c r="O188" s="42"/>
      <c r="P188" s="202">
        <f t="shared" si="21"/>
        <v>0</v>
      </c>
      <c r="Q188" s="202">
        <v>8E-05</v>
      </c>
      <c r="R188" s="202">
        <f t="shared" si="22"/>
        <v>8E-05</v>
      </c>
      <c r="S188" s="202">
        <v>0</v>
      </c>
      <c r="T188" s="203">
        <f t="shared" si="23"/>
        <v>0</v>
      </c>
      <c r="AR188" s="24" t="s">
        <v>316</v>
      </c>
      <c r="AT188" s="24" t="s">
        <v>159</v>
      </c>
      <c r="AU188" s="24" t="s">
        <v>81</v>
      </c>
      <c r="AY188" s="24" t="s">
        <v>156</v>
      </c>
      <c r="BE188" s="204">
        <f t="shared" si="24"/>
        <v>0</v>
      </c>
      <c r="BF188" s="204">
        <f t="shared" si="25"/>
        <v>0</v>
      </c>
      <c r="BG188" s="204">
        <f t="shared" si="26"/>
        <v>0</v>
      </c>
      <c r="BH188" s="204">
        <f t="shared" si="27"/>
        <v>0</v>
      </c>
      <c r="BI188" s="204">
        <f t="shared" si="28"/>
        <v>0</v>
      </c>
      <c r="BJ188" s="24" t="s">
        <v>79</v>
      </c>
      <c r="BK188" s="204">
        <f t="shared" si="29"/>
        <v>0</v>
      </c>
      <c r="BL188" s="24" t="s">
        <v>316</v>
      </c>
      <c r="BM188" s="24" t="s">
        <v>1199</v>
      </c>
    </row>
    <row r="189" spans="2:65" s="1" customFormat="1" ht="25.5" customHeight="1">
      <c r="B189" s="41"/>
      <c r="C189" s="193" t="s">
        <v>713</v>
      </c>
      <c r="D189" s="193" t="s">
        <v>159</v>
      </c>
      <c r="E189" s="194" t="s">
        <v>2967</v>
      </c>
      <c r="F189" s="195" t="s">
        <v>2968</v>
      </c>
      <c r="G189" s="196" t="s">
        <v>236</v>
      </c>
      <c r="H189" s="197">
        <v>1</v>
      </c>
      <c r="I189" s="198"/>
      <c r="J189" s="199">
        <f t="shared" si="20"/>
        <v>0</v>
      </c>
      <c r="K189" s="195" t="s">
        <v>2781</v>
      </c>
      <c r="L189" s="61"/>
      <c r="M189" s="200" t="s">
        <v>21</v>
      </c>
      <c r="N189" s="201" t="s">
        <v>43</v>
      </c>
      <c r="O189" s="42"/>
      <c r="P189" s="202">
        <f t="shared" si="21"/>
        <v>0</v>
      </c>
      <c r="Q189" s="202">
        <v>0.00212</v>
      </c>
      <c r="R189" s="202">
        <f t="shared" si="22"/>
        <v>0.00212</v>
      </c>
      <c r="S189" s="202">
        <v>0</v>
      </c>
      <c r="T189" s="203">
        <f t="shared" si="23"/>
        <v>0</v>
      </c>
      <c r="AR189" s="24" t="s">
        <v>316</v>
      </c>
      <c r="AT189" s="24" t="s">
        <v>159</v>
      </c>
      <c r="AU189" s="24" t="s">
        <v>81</v>
      </c>
      <c r="AY189" s="24" t="s">
        <v>156</v>
      </c>
      <c r="BE189" s="204">
        <f t="shared" si="24"/>
        <v>0</v>
      </c>
      <c r="BF189" s="204">
        <f t="shared" si="25"/>
        <v>0</v>
      </c>
      <c r="BG189" s="204">
        <f t="shared" si="26"/>
        <v>0</v>
      </c>
      <c r="BH189" s="204">
        <f t="shared" si="27"/>
        <v>0</v>
      </c>
      <c r="BI189" s="204">
        <f t="shared" si="28"/>
        <v>0</v>
      </c>
      <c r="BJ189" s="24" t="s">
        <v>79</v>
      </c>
      <c r="BK189" s="204">
        <f t="shared" si="29"/>
        <v>0</v>
      </c>
      <c r="BL189" s="24" t="s">
        <v>316</v>
      </c>
      <c r="BM189" s="24" t="s">
        <v>1203</v>
      </c>
    </row>
    <row r="190" spans="2:65" s="1" customFormat="1" ht="16.5" customHeight="1">
      <c r="B190" s="41"/>
      <c r="C190" s="193" t="s">
        <v>726</v>
      </c>
      <c r="D190" s="193" t="s">
        <v>159</v>
      </c>
      <c r="E190" s="194" t="s">
        <v>2969</v>
      </c>
      <c r="F190" s="195" t="s">
        <v>2970</v>
      </c>
      <c r="G190" s="196" t="s">
        <v>236</v>
      </c>
      <c r="H190" s="197">
        <v>1</v>
      </c>
      <c r="I190" s="198"/>
      <c r="J190" s="199">
        <f t="shared" si="20"/>
        <v>0</v>
      </c>
      <c r="K190" s="195" t="s">
        <v>2781</v>
      </c>
      <c r="L190" s="61"/>
      <c r="M190" s="200" t="s">
        <v>21</v>
      </c>
      <c r="N190" s="201" t="s">
        <v>43</v>
      </c>
      <c r="O190" s="42"/>
      <c r="P190" s="202">
        <f t="shared" si="21"/>
        <v>0</v>
      </c>
      <c r="Q190" s="202">
        <v>0.00013</v>
      </c>
      <c r="R190" s="202">
        <f t="shared" si="22"/>
        <v>0.00013</v>
      </c>
      <c r="S190" s="202">
        <v>0</v>
      </c>
      <c r="T190" s="203">
        <f t="shared" si="23"/>
        <v>0</v>
      </c>
      <c r="AR190" s="24" t="s">
        <v>316</v>
      </c>
      <c r="AT190" s="24" t="s">
        <v>159</v>
      </c>
      <c r="AU190" s="24" t="s">
        <v>81</v>
      </c>
      <c r="AY190" s="24" t="s">
        <v>156</v>
      </c>
      <c r="BE190" s="204">
        <f t="shared" si="24"/>
        <v>0</v>
      </c>
      <c r="BF190" s="204">
        <f t="shared" si="25"/>
        <v>0</v>
      </c>
      <c r="BG190" s="204">
        <f t="shared" si="26"/>
        <v>0</v>
      </c>
      <c r="BH190" s="204">
        <f t="shared" si="27"/>
        <v>0</v>
      </c>
      <c r="BI190" s="204">
        <f t="shared" si="28"/>
        <v>0</v>
      </c>
      <c r="BJ190" s="24" t="s">
        <v>79</v>
      </c>
      <c r="BK190" s="204">
        <f t="shared" si="29"/>
        <v>0</v>
      </c>
      <c r="BL190" s="24" t="s">
        <v>316</v>
      </c>
      <c r="BM190" s="24" t="s">
        <v>1210</v>
      </c>
    </row>
    <row r="191" spans="2:65" s="1" customFormat="1" ht="16.5" customHeight="1">
      <c r="B191" s="41"/>
      <c r="C191" s="193" t="s">
        <v>730</v>
      </c>
      <c r="D191" s="193" t="s">
        <v>159</v>
      </c>
      <c r="E191" s="194" t="s">
        <v>2971</v>
      </c>
      <c r="F191" s="195" t="s">
        <v>2972</v>
      </c>
      <c r="G191" s="196" t="s">
        <v>236</v>
      </c>
      <c r="H191" s="197">
        <v>1</v>
      </c>
      <c r="I191" s="198"/>
      <c r="J191" s="199">
        <f t="shared" si="20"/>
        <v>0</v>
      </c>
      <c r="K191" s="195" t="s">
        <v>2781</v>
      </c>
      <c r="L191" s="61"/>
      <c r="M191" s="200" t="s">
        <v>21</v>
      </c>
      <c r="N191" s="201" t="s">
        <v>43</v>
      </c>
      <c r="O191" s="42"/>
      <c r="P191" s="202">
        <f t="shared" si="21"/>
        <v>0</v>
      </c>
      <c r="Q191" s="202">
        <v>2E-05</v>
      </c>
      <c r="R191" s="202">
        <f t="shared" si="22"/>
        <v>2E-05</v>
      </c>
      <c r="S191" s="202">
        <v>0</v>
      </c>
      <c r="T191" s="203">
        <f t="shared" si="23"/>
        <v>0</v>
      </c>
      <c r="AR191" s="24" t="s">
        <v>316</v>
      </c>
      <c r="AT191" s="24" t="s">
        <v>159</v>
      </c>
      <c r="AU191" s="24" t="s">
        <v>81</v>
      </c>
      <c r="AY191" s="24" t="s">
        <v>156</v>
      </c>
      <c r="BE191" s="204">
        <f t="shared" si="24"/>
        <v>0</v>
      </c>
      <c r="BF191" s="204">
        <f t="shared" si="25"/>
        <v>0</v>
      </c>
      <c r="BG191" s="204">
        <f t="shared" si="26"/>
        <v>0</v>
      </c>
      <c r="BH191" s="204">
        <f t="shared" si="27"/>
        <v>0</v>
      </c>
      <c r="BI191" s="204">
        <f t="shared" si="28"/>
        <v>0</v>
      </c>
      <c r="BJ191" s="24" t="s">
        <v>79</v>
      </c>
      <c r="BK191" s="204">
        <f t="shared" si="29"/>
        <v>0</v>
      </c>
      <c r="BL191" s="24" t="s">
        <v>316</v>
      </c>
      <c r="BM191" s="24" t="s">
        <v>1213</v>
      </c>
    </row>
    <row r="192" spans="2:65" s="1" customFormat="1" ht="38.25" customHeight="1">
      <c r="B192" s="41"/>
      <c r="C192" s="193" t="s">
        <v>734</v>
      </c>
      <c r="D192" s="193" t="s">
        <v>159</v>
      </c>
      <c r="E192" s="194" t="s">
        <v>2973</v>
      </c>
      <c r="F192" s="195" t="s">
        <v>2974</v>
      </c>
      <c r="G192" s="196" t="s">
        <v>236</v>
      </c>
      <c r="H192" s="197">
        <v>4</v>
      </c>
      <c r="I192" s="198"/>
      <c r="J192" s="199">
        <f t="shared" si="20"/>
        <v>0</v>
      </c>
      <c r="K192" s="195" t="s">
        <v>2910</v>
      </c>
      <c r="L192" s="61"/>
      <c r="M192" s="200" t="s">
        <v>21</v>
      </c>
      <c r="N192" s="201" t="s">
        <v>43</v>
      </c>
      <c r="O192" s="42"/>
      <c r="P192" s="202">
        <f t="shared" si="21"/>
        <v>0</v>
      </c>
      <c r="Q192" s="202">
        <v>0.00092</v>
      </c>
      <c r="R192" s="202">
        <f t="shared" si="22"/>
        <v>0.00368</v>
      </c>
      <c r="S192" s="202">
        <v>0</v>
      </c>
      <c r="T192" s="203">
        <f t="shared" si="23"/>
        <v>0</v>
      </c>
      <c r="AR192" s="24" t="s">
        <v>316</v>
      </c>
      <c r="AT192" s="24" t="s">
        <v>159</v>
      </c>
      <c r="AU192" s="24" t="s">
        <v>81</v>
      </c>
      <c r="AY192" s="24" t="s">
        <v>156</v>
      </c>
      <c r="BE192" s="204">
        <f t="shared" si="24"/>
        <v>0</v>
      </c>
      <c r="BF192" s="204">
        <f t="shared" si="25"/>
        <v>0</v>
      </c>
      <c r="BG192" s="204">
        <f t="shared" si="26"/>
        <v>0</v>
      </c>
      <c r="BH192" s="204">
        <f t="shared" si="27"/>
        <v>0</v>
      </c>
      <c r="BI192" s="204">
        <f t="shared" si="28"/>
        <v>0</v>
      </c>
      <c r="BJ192" s="24" t="s">
        <v>79</v>
      </c>
      <c r="BK192" s="204">
        <f t="shared" si="29"/>
        <v>0</v>
      </c>
      <c r="BL192" s="24" t="s">
        <v>316</v>
      </c>
      <c r="BM192" s="24" t="s">
        <v>1216</v>
      </c>
    </row>
    <row r="193" spans="2:65" s="1" customFormat="1" ht="16.5" customHeight="1">
      <c r="B193" s="41"/>
      <c r="C193" s="193" t="s">
        <v>738</v>
      </c>
      <c r="D193" s="193" t="s">
        <v>159</v>
      </c>
      <c r="E193" s="194" t="s">
        <v>2975</v>
      </c>
      <c r="F193" s="195" t="s">
        <v>2976</v>
      </c>
      <c r="G193" s="196" t="s">
        <v>236</v>
      </c>
      <c r="H193" s="197">
        <v>7</v>
      </c>
      <c r="I193" s="198"/>
      <c r="J193" s="199">
        <f t="shared" si="20"/>
        <v>0</v>
      </c>
      <c r="K193" s="195" t="s">
        <v>2781</v>
      </c>
      <c r="L193" s="61"/>
      <c r="M193" s="200" t="s">
        <v>21</v>
      </c>
      <c r="N193" s="201" t="s">
        <v>43</v>
      </c>
      <c r="O193" s="42"/>
      <c r="P193" s="202">
        <f t="shared" si="21"/>
        <v>0</v>
      </c>
      <c r="Q193" s="202">
        <v>0.00023</v>
      </c>
      <c r="R193" s="202">
        <f t="shared" si="22"/>
        <v>0.00161</v>
      </c>
      <c r="S193" s="202">
        <v>0</v>
      </c>
      <c r="T193" s="203">
        <f t="shared" si="23"/>
        <v>0</v>
      </c>
      <c r="AR193" s="24" t="s">
        <v>316</v>
      </c>
      <c r="AT193" s="24" t="s">
        <v>159</v>
      </c>
      <c r="AU193" s="24" t="s">
        <v>81</v>
      </c>
      <c r="AY193" s="24" t="s">
        <v>156</v>
      </c>
      <c r="BE193" s="204">
        <f t="shared" si="24"/>
        <v>0</v>
      </c>
      <c r="BF193" s="204">
        <f t="shared" si="25"/>
        <v>0</v>
      </c>
      <c r="BG193" s="204">
        <f t="shared" si="26"/>
        <v>0</v>
      </c>
      <c r="BH193" s="204">
        <f t="shared" si="27"/>
        <v>0</v>
      </c>
      <c r="BI193" s="204">
        <f t="shared" si="28"/>
        <v>0</v>
      </c>
      <c r="BJ193" s="24" t="s">
        <v>79</v>
      </c>
      <c r="BK193" s="204">
        <f t="shared" si="29"/>
        <v>0</v>
      </c>
      <c r="BL193" s="24" t="s">
        <v>316</v>
      </c>
      <c r="BM193" s="24" t="s">
        <v>1464</v>
      </c>
    </row>
    <row r="194" spans="2:65" s="1" customFormat="1" ht="16.5" customHeight="1">
      <c r="B194" s="41"/>
      <c r="C194" s="193" t="s">
        <v>401</v>
      </c>
      <c r="D194" s="193" t="s">
        <v>159</v>
      </c>
      <c r="E194" s="194" t="s">
        <v>2977</v>
      </c>
      <c r="F194" s="195" t="s">
        <v>2978</v>
      </c>
      <c r="G194" s="196" t="s">
        <v>236</v>
      </c>
      <c r="H194" s="197">
        <v>1</v>
      </c>
      <c r="I194" s="198"/>
      <c r="J194" s="199">
        <f t="shared" si="20"/>
        <v>0</v>
      </c>
      <c r="K194" s="195" t="s">
        <v>2781</v>
      </c>
      <c r="L194" s="61"/>
      <c r="M194" s="200" t="s">
        <v>21</v>
      </c>
      <c r="N194" s="201" t="s">
        <v>43</v>
      </c>
      <c r="O194" s="42"/>
      <c r="P194" s="202">
        <f t="shared" si="21"/>
        <v>0</v>
      </c>
      <c r="Q194" s="202">
        <v>0.00053</v>
      </c>
      <c r="R194" s="202">
        <f t="shared" si="22"/>
        <v>0.00053</v>
      </c>
      <c r="S194" s="202">
        <v>0</v>
      </c>
      <c r="T194" s="203">
        <f t="shared" si="23"/>
        <v>0</v>
      </c>
      <c r="AR194" s="24" t="s">
        <v>316</v>
      </c>
      <c r="AT194" s="24" t="s">
        <v>159</v>
      </c>
      <c r="AU194" s="24" t="s">
        <v>81</v>
      </c>
      <c r="AY194" s="24" t="s">
        <v>156</v>
      </c>
      <c r="BE194" s="204">
        <f t="shared" si="24"/>
        <v>0</v>
      </c>
      <c r="BF194" s="204">
        <f t="shared" si="25"/>
        <v>0</v>
      </c>
      <c r="BG194" s="204">
        <f t="shared" si="26"/>
        <v>0</v>
      </c>
      <c r="BH194" s="204">
        <f t="shared" si="27"/>
        <v>0</v>
      </c>
      <c r="BI194" s="204">
        <f t="shared" si="28"/>
        <v>0</v>
      </c>
      <c r="BJ194" s="24" t="s">
        <v>79</v>
      </c>
      <c r="BK194" s="204">
        <f t="shared" si="29"/>
        <v>0</v>
      </c>
      <c r="BL194" s="24" t="s">
        <v>316</v>
      </c>
      <c r="BM194" s="24" t="s">
        <v>1983</v>
      </c>
    </row>
    <row r="195" spans="2:65" s="1" customFormat="1" ht="16.5" customHeight="1">
      <c r="B195" s="41"/>
      <c r="C195" s="193" t="s">
        <v>747</v>
      </c>
      <c r="D195" s="193" t="s">
        <v>159</v>
      </c>
      <c r="E195" s="194" t="s">
        <v>2979</v>
      </c>
      <c r="F195" s="195" t="s">
        <v>2980</v>
      </c>
      <c r="G195" s="196" t="s">
        <v>992</v>
      </c>
      <c r="H195" s="197">
        <v>2</v>
      </c>
      <c r="I195" s="198"/>
      <c r="J195" s="199">
        <f aca="true" t="shared" si="30" ref="J195:J226">ROUND(I195*H195,2)</f>
        <v>0</v>
      </c>
      <c r="K195" s="195" t="s">
        <v>2781</v>
      </c>
      <c r="L195" s="61"/>
      <c r="M195" s="200" t="s">
        <v>21</v>
      </c>
      <c r="N195" s="201" t="s">
        <v>43</v>
      </c>
      <c r="O195" s="42"/>
      <c r="P195" s="202">
        <f aca="true" t="shared" si="31" ref="P195:P226">O195*H195</f>
        <v>0</v>
      </c>
      <c r="Q195" s="202">
        <v>0.00206</v>
      </c>
      <c r="R195" s="202">
        <f aca="true" t="shared" si="32" ref="R195:R226">Q195*H195</f>
        <v>0.00412</v>
      </c>
      <c r="S195" s="202">
        <v>0</v>
      </c>
      <c r="T195" s="203">
        <f aca="true" t="shared" si="33" ref="T195:T226">S195*H195</f>
        <v>0</v>
      </c>
      <c r="AR195" s="24" t="s">
        <v>316</v>
      </c>
      <c r="AT195" s="24" t="s">
        <v>159</v>
      </c>
      <c r="AU195" s="24" t="s">
        <v>81</v>
      </c>
      <c r="AY195" s="24" t="s">
        <v>156</v>
      </c>
      <c r="BE195" s="204">
        <f aca="true" t="shared" si="34" ref="BE195:BE212">IF(N195="základní",J195,0)</f>
        <v>0</v>
      </c>
      <c r="BF195" s="204">
        <f aca="true" t="shared" si="35" ref="BF195:BF212">IF(N195="snížená",J195,0)</f>
        <v>0</v>
      </c>
      <c r="BG195" s="204">
        <f aca="true" t="shared" si="36" ref="BG195:BG212">IF(N195="zákl. přenesená",J195,0)</f>
        <v>0</v>
      </c>
      <c r="BH195" s="204">
        <f aca="true" t="shared" si="37" ref="BH195:BH212">IF(N195="sníž. přenesená",J195,0)</f>
        <v>0</v>
      </c>
      <c r="BI195" s="204">
        <f aca="true" t="shared" si="38" ref="BI195:BI212">IF(N195="nulová",J195,0)</f>
        <v>0</v>
      </c>
      <c r="BJ195" s="24" t="s">
        <v>79</v>
      </c>
      <c r="BK195" s="204">
        <f aca="true" t="shared" si="39" ref="BK195:BK212">ROUND(I195*H195,2)</f>
        <v>0</v>
      </c>
      <c r="BL195" s="24" t="s">
        <v>316</v>
      </c>
      <c r="BM195" s="24" t="s">
        <v>1470</v>
      </c>
    </row>
    <row r="196" spans="2:65" s="1" customFormat="1" ht="16.5" customHeight="1">
      <c r="B196" s="41"/>
      <c r="C196" s="193" t="s">
        <v>432</v>
      </c>
      <c r="D196" s="193" t="s">
        <v>159</v>
      </c>
      <c r="E196" s="194" t="s">
        <v>2981</v>
      </c>
      <c r="F196" s="195" t="s">
        <v>2982</v>
      </c>
      <c r="G196" s="196" t="s">
        <v>992</v>
      </c>
      <c r="H196" s="197">
        <v>5</v>
      </c>
      <c r="I196" s="198"/>
      <c r="J196" s="199">
        <f t="shared" si="30"/>
        <v>0</v>
      </c>
      <c r="K196" s="195" t="s">
        <v>2781</v>
      </c>
      <c r="L196" s="61"/>
      <c r="M196" s="200" t="s">
        <v>21</v>
      </c>
      <c r="N196" s="201" t="s">
        <v>43</v>
      </c>
      <c r="O196" s="42"/>
      <c r="P196" s="202">
        <f t="shared" si="31"/>
        <v>0</v>
      </c>
      <c r="Q196" s="202">
        <v>0.00206</v>
      </c>
      <c r="R196" s="202">
        <f t="shared" si="32"/>
        <v>0.0103</v>
      </c>
      <c r="S196" s="202">
        <v>0</v>
      </c>
      <c r="T196" s="203">
        <f t="shared" si="33"/>
        <v>0</v>
      </c>
      <c r="AR196" s="24" t="s">
        <v>316</v>
      </c>
      <c r="AT196" s="24" t="s">
        <v>159</v>
      </c>
      <c r="AU196" s="24" t="s">
        <v>81</v>
      </c>
      <c r="AY196" s="24" t="s">
        <v>156</v>
      </c>
      <c r="BE196" s="204">
        <f t="shared" si="34"/>
        <v>0</v>
      </c>
      <c r="BF196" s="204">
        <f t="shared" si="35"/>
        <v>0</v>
      </c>
      <c r="BG196" s="204">
        <f t="shared" si="36"/>
        <v>0</v>
      </c>
      <c r="BH196" s="204">
        <f t="shared" si="37"/>
        <v>0</v>
      </c>
      <c r="BI196" s="204">
        <f t="shared" si="38"/>
        <v>0</v>
      </c>
      <c r="BJ196" s="24" t="s">
        <v>79</v>
      </c>
      <c r="BK196" s="204">
        <f t="shared" si="39"/>
        <v>0</v>
      </c>
      <c r="BL196" s="24" t="s">
        <v>316</v>
      </c>
      <c r="BM196" s="24" t="s">
        <v>1987</v>
      </c>
    </row>
    <row r="197" spans="2:65" s="1" customFormat="1" ht="16.5" customHeight="1">
      <c r="B197" s="41"/>
      <c r="C197" s="193" t="s">
        <v>535</v>
      </c>
      <c r="D197" s="193" t="s">
        <v>159</v>
      </c>
      <c r="E197" s="194" t="s">
        <v>2983</v>
      </c>
      <c r="F197" s="195" t="s">
        <v>2984</v>
      </c>
      <c r="G197" s="196" t="s">
        <v>992</v>
      </c>
      <c r="H197" s="197">
        <v>2</v>
      </c>
      <c r="I197" s="198"/>
      <c r="J197" s="199">
        <f t="shared" si="30"/>
        <v>0</v>
      </c>
      <c r="K197" s="195" t="s">
        <v>2781</v>
      </c>
      <c r="L197" s="61"/>
      <c r="M197" s="200" t="s">
        <v>21</v>
      </c>
      <c r="N197" s="201" t="s">
        <v>43</v>
      </c>
      <c r="O197" s="42"/>
      <c r="P197" s="202">
        <f t="shared" si="31"/>
        <v>0</v>
      </c>
      <c r="Q197" s="202">
        <v>0.00026</v>
      </c>
      <c r="R197" s="202">
        <f t="shared" si="32"/>
        <v>0.00052</v>
      </c>
      <c r="S197" s="202">
        <v>0</v>
      </c>
      <c r="T197" s="203">
        <f t="shared" si="33"/>
        <v>0</v>
      </c>
      <c r="AR197" s="24" t="s">
        <v>316</v>
      </c>
      <c r="AT197" s="24" t="s">
        <v>159</v>
      </c>
      <c r="AU197" s="24" t="s">
        <v>81</v>
      </c>
      <c r="AY197" s="24" t="s">
        <v>156</v>
      </c>
      <c r="BE197" s="204">
        <f t="shared" si="34"/>
        <v>0</v>
      </c>
      <c r="BF197" s="204">
        <f t="shared" si="35"/>
        <v>0</v>
      </c>
      <c r="BG197" s="204">
        <f t="shared" si="36"/>
        <v>0</v>
      </c>
      <c r="BH197" s="204">
        <f t="shared" si="37"/>
        <v>0</v>
      </c>
      <c r="BI197" s="204">
        <f t="shared" si="38"/>
        <v>0</v>
      </c>
      <c r="BJ197" s="24" t="s">
        <v>79</v>
      </c>
      <c r="BK197" s="204">
        <f t="shared" si="39"/>
        <v>0</v>
      </c>
      <c r="BL197" s="24" t="s">
        <v>316</v>
      </c>
      <c r="BM197" s="24" t="s">
        <v>1476</v>
      </c>
    </row>
    <row r="198" spans="2:65" s="1" customFormat="1" ht="16.5" customHeight="1">
      <c r="B198" s="41"/>
      <c r="C198" s="193" t="s">
        <v>760</v>
      </c>
      <c r="D198" s="193" t="s">
        <v>159</v>
      </c>
      <c r="E198" s="194" t="s">
        <v>2985</v>
      </c>
      <c r="F198" s="195" t="s">
        <v>2986</v>
      </c>
      <c r="G198" s="196" t="s">
        <v>992</v>
      </c>
      <c r="H198" s="197">
        <v>5</v>
      </c>
      <c r="I198" s="198"/>
      <c r="J198" s="199">
        <f t="shared" si="30"/>
        <v>0</v>
      </c>
      <c r="K198" s="195" t="s">
        <v>2781</v>
      </c>
      <c r="L198" s="61"/>
      <c r="M198" s="200" t="s">
        <v>21</v>
      </c>
      <c r="N198" s="201" t="s">
        <v>43</v>
      </c>
      <c r="O198" s="42"/>
      <c r="P198" s="202">
        <f t="shared" si="31"/>
        <v>0</v>
      </c>
      <c r="Q198" s="202">
        <v>0.00056</v>
      </c>
      <c r="R198" s="202">
        <f t="shared" si="32"/>
        <v>0.0027999999999999995</v>
      </c>
      <c r="S198" s="202">
        <v>0</v>
      </c>
      <c r="T198" s="203">
        <f t="shared" si="33"/>
        <v>0</v>
      </c>
      <c r="AR198" s="24" t="s">
        <v>316</v>
      </c>
      <c r="AT198" s="24" t="s">
        <v>159</v>
      </c>
      <c r="AU198" s="24" t="s">
        <v>81</v>
      </c>
      <c r="AY198" s="24" t="s">
        <v>156</v>
      </c>
      <c r="BE198" s="204">
        <f t="shared" si="34"/>
        <v>0</v>
      </c>
      <c r="BF198" s="204">
        <f t="shared" si="35"/>
        <v>0</v>
      </c>
      <c r="BG198" s="204">
        <f t="shared" si="36"/>
        <v>0</v>
      </c>
      <c r="BH198" s="204">
        <f t="shared" si="37"/>
        <v>0</v>
      </c>
      <c r="BI198" s="204">
        <f t="shared" si="38"/>
        <v>0</v>
      </c>
      <c r="BJ198" s="24" t="s">
        <v>79</v>
      </c>
      <c r="BK198" s="204">
        <f t="shared" si="39"/>
        <v>0</v>
      </c>
      <c r="BL198" s="24" t="s">
        <v>316</v>
      </c>
      <c r="BM198" s="24" t="s">
        <v>1992</v>
      </c>
    </row>
    <row r="199" spans="2:65" s="1" customFormat="1" ht="16.5" customHeight="1">
      <c r="B199" s="41"/>
      <c r="C199" s="193" t="s">
        <v>559</v>
      </c>
      <c r="D199" s="193" t="s">
        <v>159</v>
      </c>
      <c r="E199" s="194" t="s">
        <v>2987</v>
      </c>
      <c r="F199" s="195" t="s">
        <v>2988</v>
      </c>
      <c r="G199" s="196" t="s">
        <v>992</v>
      </c>
      <c r="H199" s="197">
        <v>2</v>
      </c>
      <c r="I199" s="198"/>
      <c r="J199" s="199">
        <f t="shared" si="30"/>
        <v>0</v>
      </c>
      <c r="K199" s="195" t="s">
        <v>2781</v>
      </c>
      <c r="L199" s="61"/>
      <c r="M199" s="200" t="s">
        <v>21</v>
      </c>
      <c r="N199" s="201" t="s">
        <v>43</v>
      </c>
      <c r="O199" s="42"/>
      <c r="P199" s="202">
        <f t="shared" si="31"/>
        <v>0</v>
      </c>
      <c r="Q199" s="202">
        <v>0.00016</v>
      </c>
      <c r="R199" s="202">
        <f t="shared" si="32"/>
        <v>0.00032</v>
      </c>
      <c r="S199" s="202">
        <v>0</v>
      </c>
      <c r="T199" s="203">
        <f t="shared" si="33"/>
        <v>0</v>
      </c>
      <c r="AR199" s="24" t="s">
        <v>316</v>
      </c>
      <c r="AT199" s="24" t="s">
        <v>159</v>
      </c>
      <c r="AU199" s="24" t="s">
        <v>81</v>
      </c>
      <c r="AY199" s="24" t="s">
        <v>156</v>
      </c>
      <c r="BE199" s="204">
        <f t="shared" si="34"/>
        <v>0</v>
      </c>
      <c r="BF199" s="204">
        <f t="shared" si="35"/>
        <v>0</v>
      </c>
      <c r="BG199" s="204">
        <f t="shared" si="36"/>
        <v>0</v>
      </c>
      <c r="BH199" s="204">
        <f t="shared" si="37"/>
        <v>0</v>
      </c>
      <c r="BI199" s="204">
        <f t="shared" si="38"/>
        <v>0</v>
      </c>
      <c r="BJ199" s="24" t="s">
        <v>79</v>
      </c>
      <c r="BK199" s="204">
        <f t="shared" si="39"/>
        <v>0</v>
      </c>
      <c r="BL199" s="24" t="s">
        <v>316</v>
      </c>
      <c r="BM199" s="24" t="s">
        <v>1482</v>
      </c>
    </row>
    <row r="200" spans="2:65" s="1" customFormat="1" ht="16.5" customHeight="1">
      <c r="B200" s="41"/>
      <c r="C200" s="193" t="s">
        <v>769</v>
      </c>
      <c r="D200" s="193" t="s">
        <v>159</v>
      </c>
      <c r="E200" s="194" t="s">
        <v>2989</v>
      </c>
      <c r="F200" s="195" t="s">
        <v>2990</v>
      </c>
      <c r="G200" s="196" t="s">
        <v>992</v>
      </c>
      <c r="H200" s="197">
        <v>16</v>
      </c>
      <c r="I200" s="198"/>
      <c r="J200" s="199">
        <f t="shared" si="30"/>
        <v>0</v>
      </c>
      <c r="K200" s="195" t="s">
        <v>2781</v>
      </c>
      <c r="L200" s="61"/>
      <c r="M200" s="200" t="s">
        <v>21</v>
      </c>
      <c r="N200" s="201" t="s">
        <v>43</v>
      </c>
      <c r="O200" s="42"/>
      <c r="P200" s="202">
        <f t="shared" si="31"/>
        <v>0</v>
      </c>
      <c r="Q200" s="202">
        <v>3E-05</v>
      </c>
      <c r="R200" s="202">
        <f t="shared" si="32"/>
        <v>0.00048</v>
      </c>
      <c r="S200" s="202">
        <v>0</v>
      </c>
      <c r="T200" s="203">
        <f t="shared" si="33"/>
        <v>0</v>
      </c>
      <c r="AR200" s="24" t="s">
        <v>316</v>
      </c>
      <c r="AT200" s="24" t="s">
        <v>159</v>
      </c>
      <c r="AU200" s="24" t="s">
        <v>81</v>
      </c>
      <c r="AY200" s="24" t="s">
        <v>156</v>
      </c>
      <c r="BE200" s="204">
        <f t="shared" si="34"/>
        <v>0</v>
      </c>
      <c r="BF200" s="204">
        <f t="shared" si="35"/>
        <v>0</v>
      </c>
      <c r="BG200" s="204">
        <f t="shared" si="36"/>
        <v>0</v>
      </c>
      <c r="BH200" s="204">
        <f t="shared" si="37"/>
        <v>0</v>
      </c>
      <c r="BI200" s="204">
        <f t="shared" si="38"/>
        <v>0</v>
      </c>
      <c r="BJ200" s="24" t="s">
        <v>79</v>
      </c>
      <c r="BK200" s="204">
        <f t="shared" si="39"/>
        <v>0</v>
      </c>
      <c r="BL200" s="24" t="s">
        <v>316</v>
      </c>
      <c r="BM200" s="24" t="s">
        <v>1998</v>
      </c>
    </row>
    <row r="201" spans="2:65" s="1" customFormat="1" ht="16.5" customHeight="1">
      <c r="B201" s="41"/>
      <c r="C201" s="193" t="s">
        <v>773</v>
      </c>
      <c r="D201" s="193" t="s">
        <v>159</v>
      </c>
      <c r="E201" s="194" t="s">
        <v>2991</v>
      </c>
      <c r="F201" s="195" t="s">
        <v>2992</v>
      </c>
      <c r="G201" s="196" t="s">
        <v>992</v>
      </c>
      <c r="H201" s="197">
        <v>1</v>
      </c>
      <c r="I201" s="198"/>
      <c r="J201" s="199">
        <f t="shared" si="30"/>
        <v>0</v>
      </c>
      <c r="K201" s="195" t="s">
        <v>2781</v>
      </c>
      <c r="L201" s="61"/>
      <c r="M201" s="200" t="s">
        <v>21</v>
      </c>
      <c r="N201" s="201" t="s">
        <v>43</v>
      </c>
      <c r="O201" s="42"/>
      <c r="P201" s="202">
        <f t="shared" si="31"/>
        <v>0</v>
      </c>
      <c r="Q201" s="202">
        <v>0.00072</v>
      </c>
      <c r="R201" s="202">
        <f t="shared" si="32"/>
        <v>0.00072</v>
      </c>
      <c r="S201" s="202">
        <v>0</v>
      </c>
      <c r="T201" s="203">
        <f t="shared" si="33"/>
        <v>0</v>
      </c>
      <c r="AR201" s="24" t="s">
        <v>316</v>
      </c>
      <c r="AT201" s="24" t="s">
        <v>159</v>
      </c>
      <c r="AU201" s="24" t="s">
        <v>81</v>
      </c>
      <c r="AY201" s="24" t="s">
        <v>156</v>
      </c>
      <c r="BE201" s="204">
        <f t="shared" si="34"/>
        <v>0</v>
      </c>
      <c r="BF201" s="204">
        <f t="shared" si="35"/>
        <v>0</v>
      </c>
      <c r="BG201" s="204">
        <f t="shared" si="36"/>
        <v>0</v>
      </c>
      <c r="BH201" s="204">
        <f t="shared" si="37"/>
        <v>0</v>
      </c>
      <c r="BI201" s="204">
        <f t="shared" si="38"/>
        <v>0</v>
      </c>
      <c r="BJ201" s="24" t="s">
        <v>79</v>
      </c>
      <c r="BK201" s="204">
        <f t="shared" si="39"/>
        <v>0</v>
      </c>
      <c r="BL201" s="24" t="s">
        <v>316</v>
      </c>
      <c r="BM201" s="24" t="s">
        <v>1488</v>
      </c>
    </row>
    <row r="202" spans="2:65" s="1" customFormat="1" ht="16.5" customHeight="1">
      <c r="B202" s="41"/>
      <c r="C202" s="193" t="s">
        <v>777</v>
      </c>
      <c r="D202" s="193" t="s">
        <v>159</v>
      </c>
      <c r="E202" s="194" t="s">
        <v>2993</v>
      </c>
      <c r="F202" s="195" t="s">
        <v>2994</v>
      </c>
      <c r="G202" s="196" t="s">
        <v>992</v>
      </c>
      <c r="H202" s="197">
        <v>1</v>
      </c>
      <c r="I202" s="198"/>
      <c r="J202" s="199">
        <f t="shared" si="30"/>
        <v>0</v>
      </c>
      <c r="K202" s="195" t="s">
        <v>2781</v>
      </c>
      <c r="L202" s="61"/>
      <c r="M202" s="200" t="s">
        <v>21</v>
      </c>
      <c r="N202" s="201" t="s">
        <v>43</v>
      </c>
      <c r="O202" s="42"/>
      <c r="P202" s="202">
        <f t="shared" si="31"/>
        <v>0</v>
      </c>
      <c r="Q202" s="202">
        <v>0.0188</v>
      </c>
      <c r="R202" s="202">
        <f t="shared" si="32"/>
        <v>0.0188</v>
      </c>
      <c r="S202" s="202">
        <v>0</v>
      </c>
      <c r="T202" s="203">
        <f t="shared" si="33"/>
        <v>0</v>
      </c>
      <c r="AR202" s="24" t="s">
        <v>316</v>
      </c>
      <c r="AT202" s="24" t="s">
        <v>159</v>
      </c>
      <c r="AU202" s="24" t="s">
        <v>81</v>
      </c>
      <c r="AY202" s="24" t="s">
        <v>156</v>
      </c>
      <c r="BE202" s="204">
        <f t="shared" si="34"/>
        <v>0</v>
      </c>
      <c r="BF202" s="204">
        <f t="shared" si="35"/>
        <v>0</v>
      </c>
      <c r="BG202" s="204">
        <f t="shared" si="36"/>
        <v>0</v>
      </c>
      <c r="BH202" s="204">
        <f t="shared" si="37"/>
        <v>0</v>
      </c>
      <c r="BI202" s="204">
        <f t="shared" si="38"/>
        <v>0</v>
      </c>
      <c r="BJ202" s="24" t="s">
        <v>79</v>
      </c>
      <c r="BK202" s="204">
        <f t="shared" si="39"/>
        <v>0</v>
      </c>
      <c r="BL202" s="24" t="s">
        <v>316</v>
      </c>
      <c r="BM202" s="24" t="s">
        <v>2003</v>
      </c>
    </row>
    <row r="203" spans="2:65" s="1" customFormat="1" ht="16.5" customHeight="1">
      <c r="B203" s="41"/>
      <c r="C203" s="193" t="s">
        <v>781</v>
      </c>
      <c r="D203" s="193" t="s">
        <v>159</v>
      </c>
      <c r="E203" s="194" t="s">
        <v>2995</v>
      </c>
      <c r="F203" s="195" t="s">
        <v>2996</v>
      </c>
      <c r="G203" s="196" t="s">
        <v>992</v>
      </c>
      <c r="H203" s="197">
        <v>2</v>
      </c>
      <c r="I203" s="198"/>
      <c r="J203" s="199">
        <f t="shared" si="30"/>
        <v>0</v>
      </c>
      <c r="K203" s="195" t="s">
        <v>2781</v>
      </c>
      <c r="L203" s="61"/>
      <c r="M203" s="200" t="s">
        <v>21</v>
      </c>
      <c r="N203" s="201" t="s">
        <v>43</v>
      </c>
      <c r="O203" s="42"/>
      <c r="P203" s="202">
        <f t="shared" si="31"/>
        <v>0</v>
      </c>
      <c r="Q203" s="202">
        <v>8E-05</v>
      </c>
      <c r="R203" s="202">
        <f t="shared" si="32"/>
        <v>0.00016</v>
      </c>
      <c r="S203" s="202">
        <v>0</v>
      </c>
      <c r="T203" s="203">
        <f t="shared" si="33"/>
        <v>0</v>
      </c>
      <c r="AR203" s="24" t="s">
        <v>316</v>
      </c>
      <c r="AT203" s="24" t="s">
        <v>159</v>
      </c>
      <c r="AU203" s="24" t="s">
        <v>81</v>
      </c>
      <c r="AY203" s="24" t="s">
        <v>156</v>
      </c>
      <c r="BE203" s="204">
        <f t="shared" si="34"/>
        <v>0</v>
      </c>
      <c r="BF203" s="204">
        <f t="shared" si="35"/>
        <v>0</v>
      </c>
      <c r="BG203" s="204">
        <f t="shared" si="36"/>
        <v>0</v>
      </c>
      <c r="BH203" s="204">
        <f t="shared" si="37"/>
        <v>0</v>
      </c>
      <c r="BI203" s="204">
        <f t="shared" si="38"/>
        <v>0</v>
      </c>
      <c r="BJ203" s="24" t="s">
        <v>79</v>
      </c>
      <c r="BK203" s="204">
        <f t="shared" si="39"/>
        <v>0</v>
      </c>
      <c r="BL203" s="24" t="s">
        <v>316</v>
      </c>
      <c r="BM203" s="24" t="s">
        <v>1494</v>
      </c>
    </row>
    <row r="204" spans="2:65" s="1" customFormat="1" ht="16.5" customHeight="1">
      <c r="B204" s="41"/>
      <c r="C204" s="193" t="s">
        <v>786</v>
      </c>
      <c r="D204" s="193" t="s">
        <v>159</v>
      </c>
      <c r="E204" s="194" t="s">
        <v>2997</v>
      </c>
      <c r="F204" s="195" t="s">
        <v>2998</v>
      </c>
      <c r="G204" s="196" t="s">
        <v>236</v>
      </c>
      <c r="H204" s="197">
        <v>3</v>
      </c>
      <c r="I204" s="198"/>
      <c r="J204" s="199">
        <f t="shared" si="30"/>
        <v>0</v>
      </c>
      <c r="K204" s="195" t="s">
        <v>2781</v>
      </c>
      <c r="L204" s="61"/>
      <c r="M204" s="200" t="s">
        <v>21</v>
      </c>
      <c r="N204" s="201" t="s">
        <v>43</v>
      </c>
      <c r="O204" s="42"/>
      <c r="P204" s="202">
        <f t="shared" si="31"/>
        <v>0</v>
      </c>
      <c r="Q204" s="202">
        <v>4E-05</v>
      </c>
      <c r="R204" s="202">
        <f t="shared" si="32"/>
        <v>0.00012000000000000002</v>
      </c>
      <c r="S204" s="202">
        <v>0</v>
      </c>
      <c r="T204" s="203">
        <f t="shared" si="33"/>
        <v>0</v>
      </c>
      <c r="AR204" s="24" t="s">
        <v>316</v>
      </c>
      <c r="AT204" s="24" t="s">
        <v>159</v>
      </c>
      <c r="AU204" s="24" t="s">
        <v>81</v>
      </c>
      <c r="AY204" s="24" t="s">
        <v>156</v>
      </c>
      <c r="BE204" s="204">
        <f t="shared" si="34"/>
        <v>0</v>
      </c>
      <c r="BF204" s="204">
        <f t="shared" si="35"/>
        <v>0</v>
      </c>
      <c r="BG204" s="204">
        <f t="shared" si="36"/>
        <v>0</v>
      </c>
      <c r="BH204" s="204">
        <f t="shared" si="37"/>
        <v>0</v>
      </c>
      <c r="BI204" s="204">
        <f t="shared" si="38"/>
        <v>0</v>
      </c>
      <c r="BJ204" s="24" t="s">
        <v>79</v>
      </c>
      <c r="BK204" s="204">
        <f t="shared" si="39"/>
        <v>0</v>
      </c>
      <c r="BL204" s="24" t="s">
        <v>316</v>
      </c>
      <c r="BM204" s="24" t="s">
        <v>2008</v>
      </c>
    </row>
    <row r="205" spans="2:65" s="1" customFormat="1" ht="16.5" customHeight="1">
      <c r="B205" s="41"/>
      <c r="C205" s="193" t="s">
        <v>791</v>
      </c>
      <c r="D205" s="193" t="s">
        <v>159</v>
      </c>
      <c r="E205" s="194" t="s">
        <v>2999</v>
      </c>
      <c r="F205" s="195" t="s">
        <v>3000</v>
      </c>
      <c r="G205" s="196" t="s">
        <v>236</v>
      </c>
      <c r="H205" s="197">
        <v>1</v>
      </c>
      <c r="I205" s="198"/>
      <c r="J205" s="199">
        <f t="shared" si="30"/>
        <v>0</v>
      </c>
      <c r="K205" s="195" t="s">
        <v>2781</v>
      </c>
      <c r="L205" s="61"/>
      <c r="M205" s="200" t="s">
        <v>21</v>
      </c>
      <c r="N205" s="201" t="s">
        <v>43</v>
      </c>
      <c r="O205" s="42"/>
      <c r="P205" s="202">
        <f t="shared" si="31"/>
        <v>0</v>
      </c>
      <c r="Q205" s="202">
        <v>0.00026</v>
      </c>
      <c r="R205" s="202">
        <f t="shared" si="32"/>
        <v>0.00026</v>
      </c>
      <c r="S205" s="202">
        <v>0</v>
      </c>
      <c r="T205" s="203">
        <f t="shared" si="33"/>
        <v>0</v>
      </c>
      <c r="AR205" s="24" t="s">
        <v>316</v>
      </c>
      <c r="AT205" s="24" t="s">
        <v>159</v>
      </c>
      <c r="AU205" s="24" t="s">
        <v>81</v>
      </c>
      <c r="AY205" s="24" t="s">
        <v>156</v>
      </c>
      <c r="BE205" s="204">
        <f t="shared" si="34"/>
        <v>0</v>
      </c>
      <c r="BF205" s="204">
        <f t="shared" si="35"/>
        <v>0</v>
      </c>
      <c r="BG205" s="204">
        <f t="shared" si="36"/>
        <v>0</v>
      </c>
      <c r="BH205" s="204">
        <f t="shared" si="37"/>
        <v>0</v>
      </c>
      <c r="BI205" s="204">
        <f t="shared" si="38"/>
        <v>0</v>
      </c>
      <c r="BJ205" s="24" t="s">
        <v>79</v>
      </c>
      <c r="BK205" s="204">
        <f t="shared" si="39"/>
        <v>0</v>
      </c>
      <c r="BL205" s="24" t="s">
        <v>316</v>
      </c>
      <c r="BM205" s="24" t="s">
        <v>1500</v>
      </c>
    </row>
    <row r="206" spans="2:65" s="1" customFormat="1" ht="16.5" customHeight="1">
      <c r="B206" s="41"/>
      <c r="C206" s="193" t="s">
        <v>796</v>
      </c>
      <c r="D206" s="193" t="s">
        <v>159</v>
      </c>
      <c r="E206" s="194" t="s">
        <v>3001</v>
      </c>
      <c r="F206" s="195" t="s">
        <v>3002</v>
      </c>
      <c r="G206" s="196" t="s">
        <v>236</v>
      </c>
      <c r="H206" s="197">
        <v>1</v>
      </c>
      <c r="I206" s="198"/>
      <c r="J206" s="199">
        <f t="shared" si="30"/>
        <v>0</v>
      </c>
      <c r="K206" s="195" t="s">
        <v>2781</v>
      </c>
      <c r="L206" s="61"/>
      <c r="M206" s="200" t="s">
        <v>21</v>
      </c>
      <c r="N206" s="201" t="s">
        <v>43</v>
      </c>
      <c r="O206" s="42"/>
      <c r="P206" s="202">
        <f t="shared" si="31"/>
        <v>0</v>
      </c>
      <c r="Q206" s="202">
        <v>0.00015</v>
      </c>
      <c r="R206" s="202">
        <f t="shared" si="32"/>
        <v>0.00015</v>
      </c>
      <c r="S206" s="202">
        <v>0</v>
      </c>
      <c r="T206" s="203">
        <f t="shared" si="33"/>
        <v>0</v>
      </c>
      <c r="AR206" s="24" t="s">
        <v>316</v>
      </c>
      <c r="AT206" s="24" t="s">
        <v>159</v>
      </c>
      <c r="AU206" s="24" t="s">
        <v>81</v>
      </c>
      <c r="AY206" s="24" t="s">
        <v>156</v>
      </c>
      <c r="BE206" s="204">
        <f t="shared" si="34"/>
        <v>0</v>
      </c>
      <c r="BF206" s="204">
        <f t="shared" si="35"/>
        <v>0</v>
      </c>
      <c r="BG206" s="204">
        <f t="shared" si="36"/>
        <v>0</v>
      </c>
      <c r="BH206" s="204">
        <f t="shared" si="37"/>
        <v>0</v>
      </c>
      <c r="BI206" s="204">
        <f t="shared" si="38"/>
        <v>0</v>
      </c>
      <c r="BJ206" s="24" t="s">
        <v>79</v>
      </c>
      <c r="BK206" s="204">
        <f t="shared" si="39"/>
        <v>0</v>
      </c>
      <c r="BL206" s="24" t="s">
        <v>316</v>
      </c>
      <c r="BM206" s="24" t="s">
        <v>2012</v>
      </c>
    </row>
    <row r="207" spans="2:65" s="1" customFormat="1" ht="16.5" customHeight="1">
      <c r="B207" s="41"/>
      <c r="C207" s="193" t="s">
        <v>801</v>
      </c>
      <c r="D207" s="193" t="s">
        <v>159</v>
      </c>
      <c r="E207" s="194" t="s">
        <v>3003</v>
      </c>
      <c r="F207" s="195" t="s">
        <v>3004</v>
      </c>
      <c r="G207" s="196" t="s">
        <v>245</v>
      </c>
      <c r="H207" s="197">
        <v>0.171</v>
      </c>
      <c r="I207" s="198"/>
      <c r="J207" s="199">
        <f t="shared" si="30"/>
        <v>0</v>
      </c>
      <c r="K207" s="195" t="s">
        <v>2781</v>
      </c>
      <c r="L207" s="61"/>
      <c r="M207" s="200" t="s">
        <v>21</v>
      </c>
      <c r="N207" s="201" t="s">
        <v>43</v>
      </c>
      <c r="O207" s="42"/>
      <c r="P207" s="202">
        <f t="shared" si="31"/>
        <v>0</v>
      </c>
      <c r="Q207" s="202">
        <v>0</v>
      </c>
      <c r="R207" s="202">
        <f t="shared" si="32"/>
        <v>0</v>
      </c>
      <c r="S207" s="202">
        <v>0</v>
      </c>
      <c r="T207" s="203">
        <f t="shared" si="33"/>
        <v>0</v>
      </c>
      <c r="AR207" s="24" t="s">
        <v>316</v>
      </c>
      <c r="AT207" s="24" t="s">
        <v>159</v>
      </c>
      <c r="AU207" s="24" t="s">
        <v>81</v>
      </c>
      <c r="AY207" s="24" t="s">
        <v>156</v>
      </c>
      <c r="BE207" s="204">
        <f t="shared" si="34"/>
        <v>0</v>
      </c>
      <c r="BF207" s="204">
        <f t="shared" si="35"/>
        <v>0</v>
      </c>
      <c r="BG207" s="204">
        <f t="shared" si="36"/>
        <v>0</v>
      </c>
      <c r="BH207" s="204">
        <f t="shared" si="37"/>
        <v>0</v>
      </c>
      <c r="BI207" s="204">
        <f t="shared" si="38"/>
        <v>0</v>
      </c>
      <c r="BJ207" s="24" t="s">
        <v>79</v>
      </c>
      <c r="BK207" s="204">
        <f t="shared" si="39"/>
        <v>0</v>
      </c>
      <c r="BL207" s="24" t="s">
        <v>316</v>
      </c>
      <c r="BM207" s="24" t="s">
        <v>1506</v>
      </c>
    </row>
    <row r="208" spans="2:65" s="1" customFormat="1" ht="16.5" customHeight="1">
      <c r="B208" s="41"/>
      <c r="C208" s="193" t="s">
        <v>805</v>
      </c>
      <c r="D208" s="193" t="s">
        <v>159</v>
      </c>
      <c r="E208" s="194" t="s">
        <v>3005</v>
      </c>
      <c r="F208" s="195" t="s">
        <v>3006</v>
      </c>
      <c r="G208" s="196" t="s">
        <v>992</v>
      </c>
      <c r="H208" s="197">
        <v>8</v>
      </c>
      <c r="I208" s="198"/>
      <c r="J208" s="199">
        <f t="shared" si="30"/>
        <v>0</v>
      </c>
      <c r="K208" s="195" t="s">
        <v>2781</v>
      </c>
      <c r="L208" s="61"/>
      <c r="M208" s="200" t="s">
        <v>21</v>
      </c>
      <c r="N208" s="201" t="s">
        <v>43</v>
      </c>
      <c r="O208" s="42"/>
      <c r="P208" s="202">
        <f t="shared" si="31"/>
        <v>0</v>
      </c>
      <c r="Q208" s="202">
        <v>0.00017</v>
      </c>
      <c r="R208" s="202">
        <f t="shared" si="32"/>
        <v>0.00136</v>
      </c>
      <c r="S208" s="202">
        <v>0</v>
      </c>
      <c r="T208" s="203">
        <f t="shared" si="33"/>
        <v>0</v>
      </c>
      <c r="AR208" s="24" t="s">
        <v>316</v>
      </c>
      <c r="AT208" s="24" t="s">
        <v>159</v>
      </c>
      <c r="AU208" s="24" t="s">
        <v>81</v>
      </c>
      <c r="AY208" s="24" t="s">
        <v>156</v>
      </c>
      <c r="BE208" s="204">
        <f t="shared" si="34"/>
        <v>0</v>
      </c>
      <c r="BF208" s="204">
        <f t="shared" si="35"/>
        <v>0</v>
      </c>
      <c r="BG208" s="204">
        <f t="shared" si="36"/>
        <v>0</v>
      </c>
      <c r="BH208" s="204">
        <f t="shared" si="37"/>
        <v>0</v>
      </c>
      <c r="BI208" s="204">
        <f t="shared" si="38"/>
        <v>0</v>
      </c>
      <c r="BJ208" s="24" t="s">
        <v>79</v>
      </c>
      <c r="BK208" s="204">
        <f t="shared" si="39"/>
        <v>0</v>
      </c>
      <c r="BL208" s="24" t="s">
        <v>316</v>
      </c>
      <c r="BM208" s="24" t="s">
        <v>2015</v>
      </c>
    </row>
    <row r="209" spans="2:65" s="1" customFormat="1" ht="16.5" customHeight="1">
      <c r="B209" s="41"/>
      <c r="C209" s="193" t="s">
        <v>811</v>
      </c>
      <c r="D209" s="193" t="s">
        <v>159</v>
      </c>
      <c r="E209" s="194" t="s">
        <v>3007</v>
      </c>
      <c r="F209" s="195" t="s">
        <v>3008</v>
      </c>
      <c r="G209" s="196" t="s">
        <v>992</v>
      </c>
      <c r="H209" s="197">
        <v>2</v>
      </c>
      <c r="I209" s="198"/>
      <c r="J209" s="199">
        <f t="shared" si="30"/>
        <v>0</v>
      </c>
      <c r="K209" s="195" t="s">
        <v>2781</v>
      </c>
      <c r="L209" s="61"/>
      <c r="M209" s="200" t="s">
        <v>21</v>
      </c>
      <c r="N209" s="201" t="s">
        <v>43</v>
      </c>
      <c r="O209" s="42"/>
      <c r="P209" s="202">
        <f t="shared" si="31"/>
        <v>0</v>
      </c>
      <c r="Q209" s="202">
        <v>8E-05</v>
      </c>
      <c r="R209" s="202">
        <f t="shared" si="32"/>
        <v>0.00016</v>
      </c>
      <c r="S209" s="202">
        <v>0</v>
      </c>
      <c r="T209" s="203">
        <f t="shared" si="33"/>
        <v>0</v>
      </c>
      <c r="AR209" s="24" t="s">
        <v>316</v>
      </c>
      <c r="AT209" s="24" t="s">
        <v>159</v>
      </c>
      <c r="AU209" s="24" t="s">
        <v>81</v>
      </c>
      <c r="AY209" s="24" t="s">
        <v>156</v>
      </c>
      <c r="BE209" s="204">
        <f t="shared" si="34"/>
        <v>0</v>
      </c>
      <c r="BF209" s="204">
        <f t="shared" si="35"/>
        <v>0</v>
      </c>
      <c r="BG209" s="204">
        <f t="shared" si="36"/>
        <v>0</v>
      </c>
      <c r="BH209" s="204">
        <f t="shared" si="37"/>
        <v>0</v>
      </c>
      <c r="BI209" s="204">
        <f t="shared" si="38"/>
        <v>0</v>
      </c>
      <c r="BJ209" s="24" t="s">
        <v>79</v>
      </c>
      <c r="BK209" s="204">
        <f t="shared" si="39"/>
        <v>0</v>
      </c>
      <c r="BL209" s="24" t="s">
        <v>316</v>
      </c>
      <c r="BM209" s="24" t="s">
        <v>1512</v>
      </c>
    </row>
    <row r="210" spans="2:65" s="1" customFormat="1" ht="16.5" customHeight="1">
      <c r="B210" s="41"/>
      <c r="C210" s="193" t="s">
        <v>817</v>
      </c>
      <c r="D210" s="193" t="s">
        <v>159</v>
      </c>
      <c r="E210" s="194" t="s">
        <v>3009</v>
      </c>
      <c r="F210" s="195" t="s">
        <v>3010</v>
      </c>
      <c r="G210" s="196" t="s">
        <v>992</v>
      </c>
      <c r="H210" s="197">
        <v>8</v>
      </c>
      <c r="I210" s="198"/>
      <c r="J210" s="199">
        <f t="shared" si="30"/>
        <v>0</v>
      </c>
      <c r="K210" s="195" t="s">
        <v>2781</v>
      </c>
      <c r="L210" s="61"/>
      <c r="M210" s="200" t="s">
        <v>21</v>
      </c>
      <c r="N210" s="201" t="s">
        <v>43</v>
      </c>
      <c r="O210" s="42"/>
      <c r="P210" s="202">
        <f t="shared" si="31"/>
        <v>0</v>
      </c>
      <c r="Q210" s="202">
        <v>8E-05</v>
      </c>
      <c r="R210" s="202">
        <f t="shared" si="32"/>
        <v>0.00064</v>
      </c>
      <c r="S210" s="202">
        <v>0</v>
      </c>
      <c r="T210" s="203">
        <f t="shared" si="33"/>
        <v>0</v>
      </c>
      <c r="AR210" s="24" t="s">
        <v>316</v>
      </c>
      <c r="AT210" s="24" t="s">
        <v>159</v>
      </c>
      <c r="AU210" s="24" t="s">
        <v>81</v>
      </c>
      <c r="AY210" s="24" t="s">
        <v>156</v>
      </c>
      <c r="BE210" s="204">
        <f t="shared" si="34"/>
        <v>0</v>
      </c>
      <c r="BF210" s="204">
        <f t="shared" si="35"/>
        <v>0</v>
      </c>
      <c r="BG210" s="204">
        <f t="shared" si="36"/>
        <v>0</v>
      </c>
      <c r="BH210" s="204">
        <f t="shared" si="37"/>
        <v>0</v>
      </c>
      <c r="BI210" s="204">
        <f t="shared" si="38"/>
        <v>0</v>
      </c>
      <c r="BJ210" s="24" t="s">
        <v>79</v>
      </c>
      <c r="BK210" s="204">
        <f t="shared" si="39"/>
        <v>0</v>
      </c>
      <c r="BL210" s="24" t="s">
        <v>316</v>
      </c>
      <c r="BM210" s="24" t="s">
        <v>2021</v>
      </c>
    </row>
    <row r="211" spans="2:65" s="1" customFormat="1" ht="16.5" customHeight="1">
      <c r="B211" s="41"/>
      <c r="C211" s="193" t="s">
        <v>821</v>
      </c>
      <c r="D211" s="193" t="s">
        <v>159</v>
      </c>
      <c r="E211" s="194" t="s">
        <v>3011</v>
      </c>
      <c r="F211" s="195" t="s">
        <v>3012</v>
      </c>
      <c r="G211" s="196" t="s">
        <v>236</v>
      </c>
      <c r="H211" s="197">
        <v>2</v>
      </c>
      <c r="I211" s="198"/>
      <c r="J211" s="199">
        <f t="shared" si="30"/>
        <v>0</v>
      </c>
      <c r="K211" s="195" t="s">
        <v>2781</v>
      </c>
      <c r="L211" s="61"/>
      <c r="M211" s="200" t="s">
        <v>21</v>
      </c>
      <c r="N211" s="201" t="s">
        <v>43</v>
      </c>
      <c r="O211" s="42"/>
      <c r="P211" s="202">
        <f t="shared" si="31"/>
        <v>0</v>
      </c>
      <c r="Q211" s="202">
        <v>0.0007</v>
      </c>
      <c r="R211" s="202">
        <f t="shared" si="32"/>
        <v>0.0014</v>
      </c>
      <c r="S211" s="202">
        <v>0</v>
      </c>
      <c r="T211" s="203">
        <f t="shared" si="33"/>
        <v>0</v>
      </c>
      <c r="AR211" s="24" t="s">
        <v>316</v>
      </c>
      <c r="AT211" s="24" t="s">
        <v>159</v>
      </c>
      <c r="AU211" s="24" t="s">
        <v>81</v>
      </c>
      <c r="AY211" s="24" t="s">
        <v>156</v>
      </c>
      <c r="BE211" s="204">
        <f t="shared" si="34"/>
        <v>0</v>
      </c>
      <c r="BF211" s="204">
        <f t="shared" si="35"/>
        <v>0</v>
      </c>
      <c r="BG211" s="204">
        <f t="shared" si="36"/>
        <v>0</v>
      </c>
      <c r="BH211" s="204">
        <f t="shared" si="37"/>
        <v>0</v>
      </c>
      <c r="BI211" s="204">
        <f t="shared" si="38"/>
        <v>0</v>
      </c>
      <c r="BJ211" s="24" t="s">
        <v>79</v>
      </c>
      <c r="BK211" s="204">
        <f t="shared" si="39"/>
        <v>0</v>
      </c>
      <c r="BL211" s="24" t="s">
        <v>316</v>
      </c>
      <c r="BM211" s="24" t="s">
        <v>1518</v>
      </c>
    </row>
    <row r="212" spans="2:65" s="1" customFormat="1" ht="16.5" customHeight="1">
      <c r="B212" s="41"/>
      <c r="C212" s="193" t="s">
        <v>825</v>
      </c>
      <c r="D212" s="193" t="s">
        <v>159</v>
      </c>
      <c r="E212" s="194" t="s">
        <v>3013</v>
      </c>
      <c r="F212" s="195" t="s">
        <v>3014</v>
      </c>
      <c r="G212" s="196" t="s">
        <v>2850</v>
      </c>
      <c r="H212" s="197">
        <v>1</v>
      </c>
      <c r="I212" s="198"/>
      <c r="J212" s="199">
        <f t="shared" si="30"/>
        <v>0</v>
      </c>
      <c r="K212" s="195" t="s">
        <v>2867</v>
      </c>
      <c r="L212" s="61"/>
      <c r="M212" s="200" t="s">
        <v>21</v>
      </c>
      <c r="N212" s="201" t="s">
        <v>43</v>
      </c>
      <c r="O212" s="42"/>
      <c r="P212" s="202">
        <f t="shared" si="31"/>
        <v>0</v>
      </c>
      <c r="Q212" s="202">
        <v>0.00447</v>
      </c>
      <c r="R212" s="202">
        <f t="shared" si="32"/>
        <v>0.00447</v>
      </c>
      <c r="S212" s="202">
        <v>0</v>
      </c>
      <c r="T212" s="203">
        <f t="shared" si="33"/>
        <v>0</v>
      </c>
      <c r="AR212" s="24" t="s">
        <v>316</v>
      </c>
      <c r="AT212" s="24" t="s">
        <v>159</v>
      </c>
      <c r="AU212" s="24" t="s">
        <v>81</v>
      </c>
      <c r="AY212" s="24" t="s">
        <v>156</v>
      </c>
      <c r="BE212" s="204">
        <f t="shared" si="34"/>
        <v>0</v>
      </c>
      <c r="BF212" s="204">
        <f t="shared" si="35"/>
        <v>0</v>
      </c>
      <c r="BG212" s="204">
        <f t="shared" si="36"/>
        <v>0</v>
      </c>
      <c r="BH212" s="204">
        <f t="shared" si="37"/>
        <v>0</v>
      </c>
      <c r="BI212" s="204">
        <f t="shared" si="38"/>
        <v>0</v>
      </c>
      <c r="BJ212" s="24" t="s">
        <v>79</v>
      </c>
      <c r="BK212" s="204">
        <f t="shared" si="39"/>
        <v>0</v>
      </c>
      <c r="BL212" s="24" t="s">
        <v>316</v>
      </c>
      <c r="BM212" s="24" t="s">
        <v>2024</v>
      </c>
    </row>
    <row r="213" spans="2:63" s="10" customFormat="1" ht="29.85" customHeight="1">
      <c r="B213" s="176"/>
      <c r="C213" s="177"/>
      <c r="D213" s="190" t="s">
        <v>71</v>
      </c>
      <c r="E213" s="191" t="s">
        <v>713</v>
      </c>
      <c r="F213" s="191" t="s">
        <v>3015</v>
      </c>
      <c r="G213" s="177"/>
      <c r="H213" s="177"/>
      <c r="I213" s="180"/>
      <c r="J213" s="192">
        <f>BK213</f>
        <v>0</v>
      </c>
      <c r="K213" s="177"/>
      <c r="L213" s="182"/>
      <c r="M213" s="183"/>
      <c r="N213" s="184"/>
      <c r="O213" s="184"/>
      <c r="P213" s="185">
        <f>SUM(P214:P223)</f>
        <v>0</v>
      </c>
      <c r="Q213" s="184"/>
      <c r="R213" s="185">
        <f>SUM(R214:R223)</f>
        <v>11.9998</v>
      </c>
      <c r="S213" s="184"/>
      <c r="T213" s="186">
        <f>SUM(T214:T223)</f>
        <v>0</v>
      </c>
      <c r="AR213" s="187" t="s">
        <v>81</v>
      </c>
      <c r="AT213" s="188" t="s">
        <v>71</v>
      </c>
      <c r="AU213" s="188" t="s">
        <v>79</v>
      </c>
      <c r="AY213" s="187" t="s">
        <v>156</v>
      </c>
      <c r="BK213" s="189">
        <f>SUM(BK214:BK223)</f>
        <v>0</v>
      </c>
    </row>
    <row r="214" spans="2:65" s="1" customFormat="1" ht="16.5" customHeight="1">
      <c r="B214" s="41"/>
      <c r="C214" s="193" t="s">
        <v>854</v>
      </c>
      <c r="D214" s="193" t="s">
        <v>159</v>
      </c>
      <c r="E214" s="194" t="s">
        <v>3016</v>
      </c>
      <c r="F214" s="195" t="s">
        <v>3017</v>
      </c>
      <c r="G214" s="196" t="s">
        <v>236</v>
      </c>
      <c r="H214" s="197">
        <v>16</v>
      </c>
      <c r="I214" s="198"/>
      <c r="J214" s="199">
        <f aca="true" t="shared" si="40" ref="J214:J223">ROUND(I214*H214,2)</f>
        <v>0</v>
      </c>
      <c r="K214" s="195" t="s">
        <v>2781</v>
      </c>
      <c r="L214" s="61"/>
      <c r="M214" s="200" t="s">
        <v>21</v>
      </c>
      <c r="N214" s="201" t="s">
        <v>43</v>
      </c>
      <c r="O214" s="42"/>
      <c r="P214" s="202">
        <f aca="true" t="shared" si="41" ref="P214:P223">O214*H214</f>
        <v>0</v>
      </c>
      <c r="Q214" s="202">
        <v>0.37342</v>
      </c>
      <c r="R214" s="202">
        <f aca="true" t="shared" si="42" ref="R214:R223">Q214*H214</f>
        <v>5.97472</v>
      </c>
      <c r="S214" s="202">
        <v>0</v>
      </c>
      <c r="T214" s="203">
        <f aca="true" t="shared" si="43" ref="T214:T223">S214*H214</f>
        <v>0</v>
      </c>
      <c r="AR214" s="24" t="s">
        <v>316</v>
      </c>
      <c r="AT214" s="24" t="s">
        <v>159</v>
      </c>
      <c r="AU214" s="24" t="s">
        <v>81</v>
      </c>
      <c r="AY214" s="24" t="s">
        <v>156</v>
      </c>
      <c r="BE214" s="204">
        <f aca="true" t="shared" si="44" ref="BE214:BE223">IF(N214="základní",J214,0)</f>
        <v>0</v>
      </c>
      <c r="BF214" s="204">
        <f aca="true" t="shared" si="45" ref="BF214:BF223">IF(N214="snížená",J214,0)</f>
        <v>0</v>
      </c>
      <c r="BG214" s="204">
        <f aca="true" t="shared" si="46" ref="BG214:BG223">IF(N214="zákl. přenesená",J214,0)</f>
        <v>0</v>
      </c>
      <c r="BH214" s="204">
        <f aca="true" t="shared" si="47" ref="BH214:BH223">IF(N214="sníž. přenesená",J214,0)</f>
        <v>0</v>
      </c>
      <c r="BI214" s="204">
        <f aca="true" t="shared" si="48" ref="BI214:BI223">IF(N214="nulová",J214,0)</f>
        <v>0</v>
      </c>
      <c r="BJ214" s="24" t="s">
        <v>79</v>
      </c>
      <c r="BK214" s="204">
        <f aca="true" t="shared" si="49" ref="BK214:BK223">ROUND(I214*H214,2)</f>
        <v>0</v>
      </c>
      <c r="BL214" s="24" t="s">
        <v>316</v>
      </c>
      <c r="BM214" s="24" t="s">
        <v>1524</v>
      </c>
    </row>
    <row r="215" spans="2:65" s="1" customFormat="1" ht="16.5" customHeight="1">
      <c r="B215" s="41"/>
      <c r="C215" s="193" t="s">
        <v>858</v>
      </c>
      <c r="D215" s="193" t="s">
        <v>159</v>
      </c>
      <c r="E215" s="194" t="s">
        <v>3018</v>
      </c>
      <c r="F215" s="195" t="s">
        <v>3019</v>
      </c>
      <c r="G215" s="196" t="s">
        <v>236</v>
      </c>
      <c r="H215" s="197">
        <v>2</v>
      </c>
      <c r="I215" s="198"/>
      <c r="J215" s="199">
        <f t="shared" si="40"/>
        <v>0</v>
      </c>
      <c r="K215" s="195" t="s">
        <v>2781</v>
      </c>
      <c r="L215" s="61"/>
      <c r="M215" s="200" t="s">
        <v>21</v>
      </c>
      <c r="N215" s="201" t="s">
        <v>43</v>
      </c>
      <c r="O215" s="42"/>
      <c r="P215" s="202">
        <f t="shared" si="41"/>
        <v>0</v>
      </c>
      <c r="Q215" s="202">
        <v>0.37342</v>
      </c>
      <c r="R215" s="202">
        <f t="shared" si="42"/>
        <v>0.74684</v>
      </c>
      <c r="S215" s="202">
        <v>0</v>
      </c>
      <c r="T215" s="203">
        <f t="shared" si="43"/>
        <v>0</v>
      </c>
      <c r="AR215" s="24" t="s">
        <v>316</v>
      </c>
      <c r="AT215" s="24" t="s">
        <v>159</v>
      </c>
      <c r="AU215" s="24" t="s">
        <v>81</v>
      </c>
      <c r="AY215" s="24" t="s">
        <v>156</v>
      </c>
      <c r="BE215" s="204">
        <f t="shared" si="44"/>
        <v>0</v>
      </c>
      <c r="BF215" s="204">
        <f t="shared" si="45"/>
        <v>0</v>
      </c>
      <c r="BG215" s="204">
        <f t="shared" si="46"/>
        <v>0</v>
      </c>
      <c r="BH215" s="204">
        <f t="shared" si="47"/>
        <v>0</v>
      </c>
      <c r="BI215" s="204">
        <f t="shared" si="48"/>
        <v>0</v>
      </c>
      <c r="BJ215" s="24" t="s">
        <v>79</v>
      </c>
      <c r="BK215" s="204">
        <f t="shared" si="49"/>
        <v>0</v>
      </c>
      <c r="BL215" s="24" t="s">
        <v>316</v>
      </c>
      <c r="BM215" s="24" t="s">
        <v>2027</v>
      </c>
    </row>
    <row r="216" spans="2:65" s="1" customFormat="1" ht="16.5" customHeight="1">
      <c r="B216" s="41"/>
      <c r="C216" s="193" t="s">
        <v>864</v>
      </c>
      <c r="D216" s="193" t="s">
        <v>159</v>
      </c>
      <c r="E216" s="194" t="s">
        <v>3020</v>
      </c>
      <c r="F216" s="195" t="s">
        <v>3021</v>
      </c>
      <c r="G216" s="196" t="s">
        <v>236</v>
      </c>
      <c r="H216" s="197">
        <v>2</v>
      </c>
      <c r="I216" s="198"/>
      <c r="J216" s="199">
        <f t="shared" si="40"/>
        <v>0</v>
      </c>
      <c r="K216" s="195" t="s">
        <v>2781</v>
      </c>
      <c r="L216" s="61"/>
      <c r="M216" s="200" t="s">
        <v>21</v>
      </c>
      <c r="N216" s="201" t="s">
        <v>43</v>
      </c>
      <c r="O216" s="42"/>
      <c r="P216" s="202">
        <f t="shared" si="41"/>
        <v>0</v>
      </c>
      <c r="Q216" s="202">
        <v>0.45442</v>
      </c>
      <c r="R216" s="202">
        <f t="shared" si="42"/>
        <v>0.90884</v>
      </c>
      <c r="S216" s="202">
        <v>0</v>
      </c>
      <c r="T216" s="203">
        <f t="shared" si="43"/>
        <v>0</v>
      </c>
      <c r="AR216" s="24" t="s">
        <v>316</v>
      </c>
      <c r="AT216" s="24" t="s">
        <v>159</v>
      </c>
      <c r="AU216" s="24" t="s">
        <v>81</v>
      </c>
      <c r="AY216" s="24" t="s">
        <v>156</v>
      </c>
      <c r="BE216" s="204">
        <f t="shared" si="44"/>
        <v>0</v>
      </c>
      <c r="BF216" s="204">
        <f t="shared" si="45"/>
        <v>0</v>
      </c>
      <c r="BG216" s="204">
        <f t="shared" si="46"/>
        <v>0</v>
      </c>
      <c r="BH216" s="204">
        <f t="shared" si="47"/>
        <v>0</v>
      </c>
      <c r="BI216" s="204">
        <f t="shared" si="48"/>
        <v>0</v>
      </c>
      <c r="BJ216" s="24" t="s">
        <v>79</v>
      </c>
      <c r="BK216" s="204">
        <f t="shared" si="49"/>
        <v>0</v>
      </c>
      <c r="BL216" s="24" t="s">
        <v>316</v>
      </c>
      <c r="BM216" s="24" t="s">
        <v>1530</v>
      </c>
    </row>
    <row r="217" spans="2:65" s="1" customFormat="1" ht="25.5" customHeight="1">
      <c r="B217" s="41"/>
      <c r="C217" s="193" t="s">
        <v>868</v>
      </c>
      <c r="D217" s="193" t="s">
        <v>159</v>
      </c>
      <c r="E217" s="194" t="s">
        <v>3022</v>
      </c>
      <c r="F217" s="195" t="s">
        <v>3023</v>
      </c>
      <c r="G217" s="196" t="s">
        <v>236</v>
      </c>
      <c r="H217" s="197">
        <v>2</v>
      </c>
      <c r="I217" s="198"/>
      <c r="J217" s="199">
        <f t="shared" si="40"/>
        <v>0</v>
      </c>
      <c r="K217" s="195" t="s">
        <v>2781</v>
      </c>
      <c r="L217" s="61"/>
      <c r="M217" s="200" t="s">
        <v>21</v>
      </c>
      <c r="N217" s="201" t="s">
        <v>43</v>
      </c>
      <c r="O217" s="42"/>
      <c r="P217" s="202">
        <f t="shared" si="41"/>
        <v>0</v>
      </c>
      <c r="Q217" s="202">
        <v>0.37742</v>
      </c>
      <c r="R217" s="202">
        <f t="shared" si="42"/>
        <v>0.75484</v>
      </c>
      <c r="S217" s="202">
        <v>0</v>
      </c>
      <c r="T217" s="203">
        <f t="shared" si="43"/>
        <v>0</v>
      </c>
      <c r="AR217" s="24" t="s">
        <v>316</v>
      </c>
      <c r="AT217" s="24" t="s">
        <v>159</v>
      </c>
      <c r="AU217" s="24" t="s">
        <v>81</v>
      </c>
      <c r="AY217" s="24" t="s">
        <v>156</v>
      </c>
      <c r="BE217" s="204">
        <f t="shared" si="44"/>
        <v>0</v>
      </c>
      <c r="BF217" s="204">
        <f t="shared" si="45"/>
        <v>0</v>
      </c>
      <c r="BG217" s="204">
        <f t="shared" si="46"/>
        <v>0</v>
      </c>
      <c r="BH217" s="204">
        <f t="shared" si="47"/>
        <v>0</v>
      </c>
      <c r="BI217" s="204">
        <f t="shared" si="48"/>
        <v>0</v>
      </c>
      <c r="BJ217" s="24" t="s">
        <v>79</v>
      </c>
      <c r="BK217" s="204">
        <f t="shared" si="49"/>
        <v>0</v>
      </c>
      <c r="BL217" s="24" t="s">
        <v>316</v>
      </c>
      <c r="BM217" s="24" t="s">
        <v>2030</v>
      </c>
    </row>
    <row r="218" spans="2:65" s="1" customFormat="1" ht="16.5" customHeight="1">
      <c r="B218" s="41"/>
      <c r="C218" s="193" t="s">
        <v>872</v>
      </c>
      <c r="D218" s="193" t="s">
        <v>159</v>
      </c>
      <c r="E218" s="194" t="s">
        <v>3024</v>
      </c>
      <c r="F218" s="195" t="s">
        <v>3025</v>
      </c>
      <c r="G218" s="196" t="s">
        <v>236</v>
      </c>
      <c r="H218" s="197">
        <v>16</v>
      </c>
      <c r="I218" s="198"/>
      <c r="J218" s="199">
        <f t="shared" si="40"/>
        <v>0</v>
      </c>
      <c r="K218" s="195" t="s">
        <v>2781</v>
      </c>
      <c r="L218" s="61"/>
      <c r="M218" s="200" t="s">
        <v>21</v>
      </c>
      <c r="N218" s="201" t="s">
        <v>43</v>
      </c>
      <c r="O218" s="42"/>
      <c r="P218" s="202">
        <f t="shared" si="41"/>
        <v>0</v>
      </c>
      <c r="Q218" s="202">
        <v>0.20796</v>
      </c>
      <c r="R218" s="202">
        <f t="shared" si="42"/>
        <v>3.32736</v>
      </c>
      <c r="S218" s="202">
        <v>0</v>
      </c>
      <c r="T218" s="203">
        <f t="shared" si="43"/>
        <v>0</v>
      </c>
      <c r="AR218" s="24" t="s">
        <v>316</v>
      </c>
      <c r="AT218" s="24" t="s">
        <v>159</v>
      </c>
      <c r="AU218" s="24" t="s">
        <v>81</v>
      </c>
      <c r="AY218" s="24" t="s">
        <v>156</v>
      </c>
      <c r="BE218" s="204">
        <f t="shared" si="44"/>
        <v>0</v>
      </c>
      <c r="BF218" s="204">
        <f t="shared" si="45"/>
        <v>0</v>
      </c>
      <c r="BG218" s="204">
        <f t="shared" si="46"/>
        <v>0</v>
      </c>
      <c r="BH218" s="204">
        <f t="shared" si="47"/>
        <v>0</v>
      </c>
      <c r="BI218" s="204">
        <f t="shared" si="48"/>
        <v>0</v>
      </c>
      <c r="BJ218" s="24" t="s">
        <v>79</v>
      </c>
      <c r="BK218" s="204">
        <f t="shared" si="49"/>
        <v>0</v>
      </c>
      <c r="BL218" s="24" t="s">
        <v>316</v>
      </c>
      <c r="BM218" s="24" t="s">
        <v>1536</v>
      </c>
    </row>
    <row r="219" spans="2:65" s="1" customFormat="1" ht="16.5" customHeight="1">
      <c r="B219" s="41"/>
      <c r="C219" s="193" t="s">
        <v>877</v>
      </c>
      <c r="D219" s="193" t="s">
        <v>159</v>
      </c>
      <c r="E219" s="194" t="s">
        <v>3026</v>
      </c>
      <c r="F219" s="195" t="s">
        <v>3027</v>
      </c>
      <c r="G219" s="196" t="s">
        <v>236</v>
      </c>
      <c r="H219" s="197">
        <v>2</v>
      </c>
      <c r="I219" s="198"/>
      <c r="J219" s="199">
        <f t="shared" si="40"/>
        <v>0</v>
      </c>
      <c r="K219" s="195" t="s">
        <v>2781</v>
      </c>
      <c r="L219" s="61"/>
      <c r="M219" s="200" t="s">
        <v>21</v>
      </c>
      <c r="N219" s="201" t="s">
        <v>43</v>
      </c>
      <c r="O219" s="42"/>
      <c r="P219" s="202">
        <f t="shared" si="41"/>
        <v>0</v>
      </c>
      <c r="Q219" s="202">
        <v>0</v>
      </c>
      <c r="R219" s="202">
        <f t="shared" si="42"/>
        <v>0</v>
      </c>
      <c r="S219" s="202">
        <v>0</v>
      </c>
      <c r="T219" s="203">
        <f t="shared" si="43"/>
        <v>0</v>
      </c>
      <c r="AR219" s="24" t="s">
        <v>316</v>
      </c>
      <c r="AT219" s="24" t="s">
        <v>159</v>
      </c>
      <c r="AU219" s="24" t="s">
        <v>81</v>
      </c>
      <c r="AY219" s="24" t="s">
        <v>156</v>
      </c>
      <c r="BE219" s="204">
        <f t="shared" si="44"/>
        <v>0</v>
      </c>
      <c r="BF219" s="204">
        <f t="shared" si="45"/>
        <v>0</v>
      </c>
      <c r="BG219" s="204">
        <f t="shared" si="46"/>
        <v>0</v>
      </c>
      <c r="BH219" s="204">
        <f t="shared" si="47"/>
        <v>0</v>
      </c>
      <c r="BI219" s="204">
        <f t="shared" si="48"/>
        <v>0</v>
      </c>
      <c r="BJ219" s="24" t="s">
        <v>79</v>
      </c>
      <c r="BK219" s="204">
        <f t="shared" si="49"/>
        <v>0</v>
      </c>
      <c r="BL219" s="24" t="s">
        <v>316</v>
      </c>
      <c r="BM219" s="24" t="s">
        <v>3028</v>
      </c>
    </row>
    <row r="220" spans="2:65" s="1" customFormat="1" ht="16.5" customHeight="1">
      <c r="B220" s="41"/>
      <c r="C220" s="193" t="s">
        <v>885</v>
      </c>
      <c r="D220" s="193" t="s">
        <v>159</v>
      </c>
      <c r="E220" s="194" t="s">
        <v>3029</v>
      </c>
      <c r="F220" s="195" t="s">
        <v>3030</v>
      </c>
      <c r="G220" s="196" t="s">
        <v>236</v>
      </c>
      <c r="H220" s="197">
        <v>2</v>
      </c>
      <c r="I220" s="198"/>
      <c r="J220" s="199">
        <f t="shared" si="40"/>
        <v>0</v>
      </c>
      <c r="K220" s="195" t="s">
        <v>2781</v>
      </c>
      <c r="L220" s="61"/>
      <c r="M220" s="200" t="s">
        <v>21</v>
      </c>
      <c r="N220" s="201" t="s">
        <v>43</v>
      </c>
      <c r="O220" s="42"/>
      <c r="P220" s="202">
        <f t="shared" si="41"/>
        <v>0</v>
      </c>
      <c r="Q220" s="202">
        <v>0</v>
      </c>
      <c r="R220" s="202">
        <f t="shared" si="42"/>
        <v>0</v>
      </c>
      <c r="S220" s="202">
        <v>0</v>
      </c>
      <c r="T220" s="203">
        <f t="shared" si="43"/>
        <v>0</v>
      </c>
      <c r="AR220" s="24" t="s">
        <v>316</v>
      </c>
      <c r="AT220" s="24" t="s">
        <v>159</v>
      </c>
      <c r="AU220" s="24" t="s">
        <v>81</v>
      </c>
      <c r="AY220" s="24" t="s">
        <v>156</v>
      </c>
      <c r="BE220" s="204">
        <f t="shared" si="44"/>
        <v>0</v>
      </c>
      <c r="BF220" s="204">
        <f t="shared" si="45"/>
        <v>0</v>
      </c>
      <c r="BG220" s="204">
        <f t="shared" si="46"/>
        <v>0</v>
      </c>
      <c r="BH220" s="204">
        <f t="shared" si="47"/>
        <v>0</v>
      </c>
      <c r="BI220" s="204">
        <f t="shared" si="48"/>
        <v>0</v>
      </c>
      <c r="BJ220" s="24" t="s">
        <v>79</v>
      </c>
      <c r="BK220" s="204">
        <f t="shared" si="49"/>
        <v>0</v>
      </c>
      <c r="BL220" s="24" t="s">
        <v>316</v>
      </c>
      <c r="BM220" s="24" t="s">
        <v>1542</v>
      </c>
    </row>
    <row r="221" spans="2:65" s="1" customFormat="1" ht="16.5" customHeight="1">
      <c r="B221" s="41"/>
      <c r="C221" s="193" t="s">
        <v>896</v>
      </c>
      <c r="D221" s="193" t="s">
        <v>159</v>
      </c>
      <c r="E221" s="194" t="s">
        <v>3031</v>
      </c>
      <c r="F221" s="195" t="s">
        <v>3032</v>
      </c>
      <c r="G221" s="196" t="s">
        <v>236</v>
      </c>
      <c r="H221" s="197">
        <v>18</v>
      </c>
      <c r="I221" s="198"/>
      <c r="J221" s="199">
        <f t="shared" si="40"/>
        <v>0</v>
      </c>
      <c r="K221" s="195" t="s">
        <v>2781</v>
      </c>
      <c r="L221" s="61"/>
      <c r="M221" s="200" t="s">
        <v>21</v>
      </c>
      <c r="N221" s="201" t="s">
        <v>43</v>
      </c>
      <c r="O221" s="42"/>
      <c r="P221" s="202">
        <f t="shared" si="41"/>
        <v>0</v>
      </c>
      <c r="Q221" s="202">
        <v>0.0132</v>
      </c>
      <c r="R221" s="202">
        <f t="shared" si="42"/>
        <v>0.2376</v>
      </c>
      <c r="S221" s="202">
        <v>0</v>
      </c>
      <c r="T221" s="203">
        <f t="shared" si="43"/>
        <v>0</v>
      </c>
      <c r="AR221" s="24" t="s">
        <v>316</v>
      </c>
      <c r="AT221" s="24" t="s">
        <v>159</v>
      </c>
      <c r="AU221" s="24" t="s">
        <v>81</v>
      </c>
      <c r="AY221" s="24" t="s">
        <v>156</v>
      </c>
      <c r="BE221" s="204">
        <f t="shared" si="44"/>
        <v>0</v>
      </c>
      <c r="BF221" s="204">
        <f t="shared" si="45"/>
        <v>0</v>
      </c>
      <c r="BG221" s="204">
        <f t="shared" si="46"/>
        <v>0</v>
      </c>
      <c r="BH221" s="204">
        <f t="shared" si="47"/>
        <v>0</v>
      </c>
      <c r="BI221" s="204">
        <f t="shared" si="48"/>
        <v>0</v>
      </c>
      <c r="BJ221" s="24" t="s">
        <v>79</v>
      </c>
      <c r="BK221" s="204">
        <f t="shared" si="49"/>
        <v>0</v>
      </c>
      <c r="BL221" s="24" t="s">
        <v>316</v>
      </c>
      <c r="BM221" s="24" t="s">
        <v>2037</v>
      </c>
    </row>
    <row r="222" spans="2:65" s="1" customFormat="1" ht="16.5" customHeight="1">
      <c r="B222" s="41"/>
      <c r="C222" s="193" t="s">
        <v>909</v>
      </c>
      <c r="D222" s="193" t="s">
        <v>159</v>
      </c>
      <c r="E222" s="194" t="s">
        <v>3033</v>
      </c>
      <c r="F222" s="195" t="s">
        <v>3034</v>
      </c>
      <c r="G222" s="196" t="s">
        <v>236</v>
      </c>
      <c r="H222" s="197">
        <v>2</v>
      </c>
      <c r="I222" s="198"/>
      <c r="J222" s="199">
        <f t="shared" si="40"/>
        <v>0</v>
      </c>
      <c r="K222" s="195" t="s">
        <v>2781</v>
      </c>
      <c r="L222" s="61"/>
      <c r="M222" s="200" t="s">
        <v>21</v>
      </c>
      <c r="N222" s="201" t="s">
        <v>43</v>
      </c>
      <c r="O222" s="42"/>
      <c r="P222" s="202">
        <f t="shared" si="41"/>
        <v>0</v>
      </c>
      <c r="Q222" s="202">
        <v>0.0131</v>
      </c>
      <c r="R222" s="202">
        <f t="shared" si="42"/>
        <v>0.0262</v>
      </c>
      <c r="S222" s="202">
        <v>0</v>
      </c>
      <c r="T222" s="203">
        <f t="shared" si="43"/>
        <v>0</v>
      </c>
      <c r="AR222" s="24" t="s">
        <v>316</v>
      </c>
      <c r="AT222" s="24" t="s">
        <v>159</v>
      </c>
      <c r="AU222" s="24" t="s">
        <v>81</v>
      </c>
      <c r="AY222" s="24" t="s">
        <v>156</v>
      </c>
      <c r="BE222" s="204">
        <f t="shared" si="44"/>
        <v>0</v>
      </c>
      <c r="BF222" s="204">
        <f t="shared" si="45"/>
        <v>0</v>
      </c>
      <c r="BG222" s="204">
        <f t="shared" si="46"/>
        <v>0</v>
      </c>
      <c r="BH222" s="204">
        <f t="shared" si="47"/>
        <v>0</v>
      </c>
      <c r="BI222" s="204">
        <f t="shared" si="48"/>
        <v>0</v>
      </c>
      <c r="BJ222" s="24" t="s">
        <v>79</v>
      </c>
      <c r="BK222" s="204">
        <f t="shared" si="49"/>
        <v>0</v>
      </c>
      <c r="BL222" s="24" t="s">
        <v>316</v>
      </c>
      <c r="BM222" s="24" t="s">
        <v>1548</v>
      </c>
    </row>
    <row r="223" spans="2:65" s="1" customFormat="1" ht="16.5" customHeight="1">
      <c r="B223" s="41"/>
      <c r="C223" s="193" t="s">
        <v>926</v>
      </c>
      <c r="D223" s="193" t="s">
        <v>159</v>
      </c>
      <c r="E223" s="194" t="s">
        <v>3035</v>
      </c>
      <c r="F223" s="195" t="s">
        <v>3036</v>
      </c>
      <c r="G223" s="196" t="s">
        <v>236</v>
      </c>
      <c r="H223" s="197">
        <v>2</v>
      </c>
      <c r="I223" s="198"/>
      <c r="J223" s="199">
        <f t="shared" si="40"/>
        <v>0</v>
      </c>
      <c r="K223" s="195" t="s">
        <v>2781</v>
      </c>
      <c r="L223" s="61"/>
      <c r="M223" s="200" t="s">
        <v>21</v>
      </c>
      <c r="N223" s="201" t="s">
        <v>43</v>
      </c>
      <c r="O223" s="42"/>
      <c r="P223" s="202">
        <f t="shared" si="41"/>
        <v>0</v>
      </c>
      <c r="Q223" s="202">
        <v>0.0117</v>
      </c>
      <c r="R223" s="202">
        <f t="shared" si="42"/>
        <v>0.0234</v>
      </c>
      <c r="S223" s="202">
        <v>0</v>
      </c>
      <c r="T223" s="203">
        <f t="shared" si="43"/>
        <v>0</v>
      </c>
      <c r="AR223" s="24" t="s">
        <v>316</v>
      </c>
      <c r="AT223" s="24" t="s">
        <v>159</v>
      </c>
      <c r="AU223" s="24" t="s">
        <v>81</v>
      </c>
      <c r="AY223" s="24" t="s">
        <v>156</v>
      </c>
      <c r="BE223" s="204">
        <f t="shared" si="44"/>
        <v>0</v>
      </c>
      <c r="BF223" s="204">
        <f t="shared" si="45"/>
        <v>0</v>
      </c>
      <c r="BG223" s="204">
        <f t="shared" si="46"/>
        <v>0</v>
      </c>
      <c r="BH223" s="204">
        <f t="shared" si="47"/>
        <v>0</v>
      </c>
      <c r="BI223" s="204">
        <f t="shared" si="48"/>
        <v>0</v>
      </c>
      <c r="BJ223" s="24" t="s">
        <v>79</v>
      </c>
      <c r="BK223" s="204">
        <f t="shared" si="49"/>
        <v>0</v>
      </c>
      <c r="BL223" s="24" t="s">
        <v>316</v>
      </c>
      <c r="BM223" s="24" t="s">
        <v>2041</v>
      </c>
    </row>
    <row r="224" spans="2:63" s="10" customFormat="1" ht="29.85" customHeight="1">
      <c r="B224" s="176"/>
      <c r="C224" s="177"/>
      <c r="D224" s="190" t="s">
        <v>71</v>
      </c>
      <c r="E224" s="191" t="s">
        <v>1230</v>
      </c>
      <c r="F224" s="191" t="s">
        <v>3037</v>
      </c>
      <c r="G224" s="177"/>
      <c r="H224" s="177"/>
      <c r="I224" s="180"/>
      <c r="J224" s="192">
        <f>BK224</f>
        <v>0</v>
      </c>
      <c r="K224" s="177"/>
      <c r="L224" s="182"/>
      <c r="M224" s="183"/>
      <c r="N224" s="184"/>
      <c r="O224" s="184"/>
      <c r="P224" s="185">
        <f>SUM(P225:P232)</f>
        <v>0</v>
      </c>
      <c r="Q224" s="184"/>
      <c r="R224" s="185">
        <f>SUM(R225:R232)</f>
        <v>0</v>
      </c>
      <c r="S224" s="184"/>
      <c r="T224" s="186">
        <f>SUM(T225:T232)</f>
        <v>0</v>
      </c>
      <c r="AR224" s="187" t="s">
        <v>81</v>
      </c>
      <c r="AT224" s="188" t="s">
        <v>71</v>
      </c>
      <c r="AU224" s="188" t="s">
        <v>79</v>
      </c>
      <c r="AY224" s="187" t="s">
        <v>156</v>
      </c>
      <c r="BK224" s="189">
        <f>SUM(BK225:BK232)</f>
        <v>0</v>
      </c>
    </row>
    <row r="225" spans="2:65" s="1" customFormat="1" ht="25.5" customHeight="1">
      <c r="B225" s="41"/>
      <c r="C225" s="193" t="s">
        <v>938</v>
      </c>
      <c r="D225" s="193" t="s">
        <v>159</v>
      </c>
      <c r="E225" s="194" t="s">
        <v>3038</v>
      </c>
      <c r="F225" s="195" t="s">
        <v>3039</v>
      </c>
      <c r="G225" s="196" t="s">
        <v>236</v>
      </c>
      <c r="H225" s="197">
        <v>1</v>
      </c>
      <c r="I225" s="198"/>
      <c r="J225" s="199">
        <f aca="true" t="shared" si="50" ref="J225:J232">ROUND(I225*H225,2)</f>
        <v>0</v>
      </c>
      <c r="K225" s="195" t="s">
        <v>2781</v>
      </c>
      <c r="L225" s="61"/>
      <c r="M225" s="200" t="s">
        <v>21</v>
      </c>
      <c r="N225" s="201" t="s">
        <v>43</v>
      </c>
      <c r="O225" s="42"/>
      <c r="P225" s="202">
        <f aca="true" t="shared" si="51" ref="P225:P232">O225*H225</f>
        <v>0</v>
      </c>
      <c r="Q225" s="202">
        <v>0</v>
      </c>
      <c r="R225" s="202">
        <f aca="true" t="shared" si="52" ref="R225:R232">Q225*H225</f>
        <v>0</v>
      </c>
      <c r="S225" s="202">
        <v>0</v>
      </c>
      <c r="T225" s="203">
        <f aca="true" t="shared" si="53" ref="T225:T232">S225*H225</f>
        <v>0</v>
      </c>
      <c r="AR225" s="24" t="s">
        <v>316</v>
      </c>
      <c r="AT225" s="24" t="s">
        <v>159</v>
      </c>
      <c r="AU225" s="24" t="s">
        <v>81</v>
      </c>
      <c r="AY225" s="24" t="s">
        <v>156</v>
      </c>
      <c r="BE225" s="204">
        <f aca="true" t="shared" si="54" ref="BE225:BE232">IF(N225="základní",J225,0)</f>
        <v>0</v>
      </c>
      <c r="BF225" s="204">
        <f aca="true" t="shared" si="55" ref="BF225:BF232">IF(N225="snížená",J225,0)</f>
        <v>0</v>
      </c>
      <c r="BG225" s="204">
        <f aca="true" t="shared" si="56" ref="BG225:BG232">IF(N225="zákl. přenesená",J225,0)</f>
        <v>0</v>
      </c>
      <c r="BH225" s="204">
        <f aca="true" t="shared" si="57" ref="BH225:BH232">IF(N225="sníž. přenesená",J225,0)</f>
        <v>0</v>
      </c>
      <c r="BI225" s="204">
        <f aca="true" t="shared" si="58" ref="BI225:BI232">IF(N225="nulová",J225,0)</f>
        <v>0</v>
      </c>
      <c r="BJ225" s="24" t="s">
        <v>79</v>
      </c>
      <c r="BK225" s="204">
        <f aca="true" t="shared" si="59" ref="BK225:BK232">ROUND(I225*H225,2)</f>
        <v>0</v>
      </c>
      <c r="BL225" s="24" t="s">
        <v>316</v>
      </c>
      <c r="BM225" s="24" t="s">
        <v>1553</v>
      </c>
    </row>
    <row r="226" spans="2:65" s="1" customFormat="1" ht="16.5" customHeight="1">
      <c r="B226" s="41"/>
      <c r="C226" s="193" t="s">
        <v>943</v>
      </c>
      <c r="D226" s="193" t="s">
        <v>159</v>
      </c>
      <c r="E226" s="194" t="s">
        <v>3040</v>
      </c>
      <c r="F226" s="195" t="s">
        <v>3041</v>
      </c>
      <c r="G226" s="196" t="s">
        <v>236</v>
      </c>
      <c r="H226" s="197">
        <v>1</v>
      </c>
      <c r="I226" s="198"/>
      <c r="J226" s="199">
        <f t="shared" si="50"/>
        <v>0</v>
      </c>
      <c r="K226" s="195" t="s">
        <v>2781</v>
      </c>
      <c r="L226" s="61"/>
      <c r="M226" s="200" t="s">
        <v>21</v>
      </c>
      <c r="N226" s="201" t="s">
        <v>43</v>
      </c>
      <c r="O226" s="42"/>
      <c r="P226" s="202">
        <f t="shared" si="51"/>
        <v>0</v>
      </c>
      <c r="Q226" s="202">
        <v>0</v>
      </c>
      <c r="R226" s="202">
        <f t="shared" si="52"/>
        <v>0</v>
      </c>
      <c r="S226" s="202">
        <v>0</v>
      </c>
      <c r="T226" s="203">
        <f t="shared" si="53"/>
        <v>0</v>
      </c>
      <c r="AR226" s="24" t="s">
        <v>316</v>
      </c>
      <c r="AT226" s="24" t="s">
        <v>159</v>
      </c>
      <c r="AU226" s="24" t="s">
        <v>81</v>
      </c>
      <c r="AY226" s="24" t="s">
        <v>156</v>
      </c>
      <c r="BE226" s="204">
        <f t="shared" si="54"/>
        <v>0</v>
      </c>
      <c r="BF226" s="204">
        <f t="shared" si="55"/>
        <v>0</v>
      </c>
      <c r="BG226" s="204">
        <f t="shared" si="56"/>
        <v>0</v>
      </c>
      <c r="BH226" s="204">
        <f t="shared" si="57"/>
        <v>0</v>
      </c>
      <c r="BI226" s="204">
        <f t="shared" si="58"/>
        <v>0</v>
      </c>
      <c r="BJ226" s="24" t="s">
        <v>79</v>
      </c>
      <c r="BK226" s="204">
        <f t="shared" si="59"/>
        <v>0</v>
      </c>
      <c r="BL226" s="24" t="s">
        <v>316</v>
      </c>
      <c r="BM226" s="24" t="s">
        <v>2047</v>
      </c>
    </row>
    <row r="227" spans="2:65" s="1" customFormat="1" ht="16.5" customHeight="1">
      <c r="B227" s="41"/>
      <c r="C227" s="193" t="s">
        <v>948</v>
      </c>
      <c r="D227" s="193" t="s">
        <v>159</v>
      </c>
      <c r="E227" s="194" t="s">
        <v>3042</v>
      </c>
      <c r="F227" s="195" t="s">
        <v>3043</v>
      </c>
      <c r="G227" s="196" t="s">
        <v>236</v>
      </c>
      <c r="H227" s="197">
        <v>1</v>
      </c>
      <c r="I227" s="198"/>
      <c r="J227" s="199">
        <f t="shared" si="50"/>
        <v>0</v>
      </c>
      <c r="K227" s="195" t="s">
        <v>2781</v>
      </c>
      <c r="L227" s="61"/>
      <c r="M227" s="200" t="s">
        <v>21</v>
      </c>
      <c r="N227" s="201" t="s">
        <v>43</v>
      </c>
      <c r="O227" s="42"/>
      <c r="P227" s="202">
        <f t="shared" si="51"/>
        <v>0</v>
      </c>
      <c r="Q227" s="202">
        <v>0</v>
      </c>
      <c r="R227" s="202">
        <f t="shared" si="52"/>
        <v>0</v>
      </c>
      <c r="S227" s="202">
        <v>0</v>
      </c>
      <c r="T227" s="203">
        <f t="shared" si="53"/>
        <v>0</v>
      </c>
      <c r="AR227" s="24" t="s">
        <v>316</v>
      </c>
      <c r="AT227" s="24" t="s">
        <v>159</v>
      </c>
      <c r="AU227" s="24" t="s">
        <v>81</v>
      </c>
      <c r="AY227" s="24" t="s">
        <v>156</v>
      </c>
      <c r="BE227" s="204">
        <f t="shared" si="54"/>
        <v>0</v>
      </c>
      <c r="BF227" s="204">
        <f t="shared" si="55"/>
        <v>0</v>
      </c>
      <c r="BG227" s="204">
        <f t="shared" si="56"/>
        <v>0</v>
      </c>
      <c r="BH227" s="204">
        <f t="shared" si="57"/>
        <v>0</v>
      </c>
      <c r="BI227" s="204">
        <f t="shared" si="58"/>
        <v>0</v>
      </c>
      <c r="BJ227" s="24" t="s">
        <v>79</v>
      </c>
      <c r="BK227" s="204">
        <f t="shared" si="59"/>
        <v>0</v>
      </c>
      <c r="BL227" s="24" t="s">
        <v>316</v>
      </c>
      <c r="BM227" s="24" t="s">
        <v>1560</v>
      </c>
    </row>
    <row r="228" spans="2:65" s="1" customFormat="1" ht="16.5" customHeight="1">
      <c r="B228" s="41"/>
      <c r="C228" s="193" t="s">
        <v>952</v>
      </c>
      <c r="D228" s="193" t="s">
        <v>159</v>
      </c>
      <c r="E228" s="194" t="s">
        <v>3044</v>
      </c>
      <c r="F228" s="195" t="s">
        <v>3045</v>
      </c>
      <c r="G228" s="196" t="s">
        <v>236</v>
      </c>
      <c r="H228" s="197">
        <v>1</v>
      </c>
      <c r="I228" s="198"/>
      <c r="J228" s="199">
        <f t="shared" si="50"/>
        <v>0</v>
      </c>
      <c r="K228" s="195" t="s">
        <v>2781</v>
      </c>
      <c r="L228" s="61"/>
      <c r="M228" s="200" t="s">
        <v>21</v>
      </c>
      <c r="N228" s="201" t="s">
        <v>43</v>
      </c>
      <c r="O228" s="42"/>
      <c r="P228" s="202">
        <f t="shared" si="51"/>
        <v>0</v>
      </c>
      <c r="Q228" s="202">
        <v>0</v>
      </c>
      <c r="R228" s="202">
        <f t="shared" si="52"/>
        <v>0</v>
      </c>
      <c r="S228" s="202">
        <v>0</v>
      </c>
      <c r="T228" s="203">
        <f t="shared" si="53"/>
        <v>0</v>
      </c>
      <c r="AR228" s="24" t="s">
        <v>316</v>
      </c>
      <c r="AT228" s="24" t="s">
        <v>159</v>
      </c>
      <c r="AU228" s="24" t="s">
        <v>81</v>
      </c>
      <c r="AY228" s="24" t="s">
        <v>156</v>
      </c>
      <c r="BE228" s="204">
        <f t="shared" si="54"/>
        <v>0</v>
      </c>
      <c r="BF228" s="204">
        <f t="shared" si="55"/>
        <v>0</v>
      </c>
      <c r="BG228" s="204">
        <f t="shared" si="56"/>
        <v>0</v>
      </c>
      <c r="BH228" s="204">
        <f t="shared" si="57"/>
        <v>0</v>
      </c>
      <c r="BI228" s="204">
        <f t="shared" si="58"/>
        <v>0</v>
      </c>
      <c r="BJ228" s="24" t="s">
        <v>79</v>
      </c>
      <c r="BK228" s="204">
        <f t="shared" si="59"/>
        <v>0</v>
      </c>
      <c r="BL228" s="24" t="s">
        <v>316</v>
      </c>
      <c r="BM228" s="24" t="s">
        <v>1563</v>
      </c>
    </row>
    <row r="229" spans="2:65" s="1" customFormat="1" ht="16.5" customHeight="1">
      <c r="B229" s="41"/>
      <c r="C229" s="193" t="s">
        <v>956</v>
      </c>
      <c r="D229" s="193" t="s">
        <v>159</v>
      </c>
      <c r="E229" s="194" t="s">
        <v>3046</v>
      </c>
      <c r="F229" s="195" t="s">
        <v>3047</v>
      </c>
      <c r="G229" s="196" t="s">
        <v>236</v>
      </c>
      <c r="H229" s="197">
        <v>1</v>
      </c>
      <c r="I229" s="198"/>
      <c r="J229" s="199">
        <f t="shared" si="50"/>
        <v>0</v>
      </c>
      <c r="K229" s="195" t="s">
        <v>2781</v>
      </c>
      <c r="L229" s="61"/>
      <c r="M229" s="200" t="s">
        <v>21</v>
      </c>
      <c r="N229" s="201" t="s">
        <v>43</v>
      </c>
      <c r="O229" s="42"/>
      <c r="P229" s="202">
        <f t="shared" si="51"/>
        <v>0</v>
      </c>
      <c r="Q229" s="202">
        <v>0</v>
      </c>
      <c r="R229" s="202">
        <f t="shared" si="52"/>
        <v>0</v>
      </c>
      <c r="S229" s="202">
        <v>0</v>
      </c>
      <c r="T229" s="203">
        <f t="shared" si="53"/>
        <v>0</v>
      </c>
      <c r="AR229" s="24" t="s">
        <v>316</v>
      </c>
      <c r="AT229" s="24" t="s">
        <v>159</v>
      </c>
      <c r="AU229" s="24" t="s">
        <v>81</v>
      </c>
      <c r="AY229" s="24" t="s">
        <v>156</v>
      </c>
      <c r="BE229" s="204">
        <f t="shared" si="54"/>
        <v>0</v>
      </c>
      <c r="BF229" s="204">
        <f t="shared" si="55"/>
        <v>0</v>
      </c>
      <c r="BG229" s="204">
        <f t="shared" si="56"/>
        <v>0</v>
      </c>
      <c r="BH229" s="204">
        <f t="shared" si="57"/>
        <v>0</v>
      </c>
      <c r="BI229" s="204">
        <f t="shared" si="58"/>
        <v>0</v>
      </c>
      <c r="BJ229" s="24" t="s">
        <v>79</v>
      </c>
      <c r="BK229" s="204">
        <f t="shared" si="59"/>
        <v>0</v>
      </c>
      <c r="BL229" s="24" t="s">
        <v>316</v>
      </c>
      <c r="BM229" s="24" t="s">
        <v>1566</v>
      </c>
    </row>
    <row r="230" spans="2:65" s="1" customFormat="1" ht="16.5" customHeight="1">
      <c r="B230" s="41"/>
      <c r="C230" s="193" t="s">
        <v>960</v>
      </c>
      <c r="D230" s="193" t="s">
        <v>159</v>
      </c>
      <c r="E230" s="194" t="s">
        <v>3048</v>
      </c>
      <c r="F230" s="195" t="s">
        <v>3049</v>
      </c>
      <c r="G230" s="196" t="s">
        <v>236</v>
      </c>
      <c r="H230" s="197">
        <v>1</v>
      </c>
      <c r="I230" s="198"/>
      <c r="J230" s="199">
        <f t="shared" si="50"/>
        <v>0</v>
      </c>
      <c r="K230" s="195" t="s">
        <v>2781</v>
      </c>
      <c r="L230" s="61"/>
      <c r="M230" s="200" t="s">
        <v>21</v>
      </c>
      <c r="N230" s="201" t="s">
        <v>43</v>
      </c>
      <c r="O230" s="42"/>
      <c r="P230" s="202">
        <f t="shared" si="51"/>
        <v>0</v>
      </c>
      <c r="Q230" s="202">
        <v>0</v>
      </c>
      <c r="R230" s="202">
        <f t="shared" si="52"/>
        <v>0</v>
      </c>
      <c r="S230" s="202">
        <v>0</v>
      </c>
      <c r="T230" s="203">
        <f t="shared" si="53"/>
        <v>0</v>
      </c>
      <c r="AR230" s="24" t="s">
        <v>316</v>
      </c>
      <c r="AT230" s="24" t="s">
        <v>159</v>
      </c>
      <c r="AU230" s="24" t="s">
        <v>81</v>
      </c>
      <c r="AY230" s="24" t="s">
        <v>156</v>
      </c>
      <c r="BE230" s="204">
        <f t="shared" si="54"/>
        <v>0</v>
      </c>
      <c r="BF230" s="204">
        <f t="shared" si="55"/>
        <v>0</v>
      </c>
      <c r="BG230" s="204">
        <f t="shared" si="56"/>
        <v>0</v>
      </c>
      <c r="BH230" s="204">
        <f t="shared" si="57"/>
        <v>0</v>
      </c>
      <c r="BI230" s="204">
        <f t="shared" si="58"/>
        <v>0</v>
      </c>
      <c r="BJ230" s="24" t="s">
        <v>79</v>
      </c>
      <c r="BK230" s="204">
        <f t="shared" si="59"/>
        <v>0</v>
      </c>
      <c r="BL230" s="24" t="s">
        <v>316</v>
      </c>
      <c r="BM230" s="24" t="s">
        <v>1569</v>
      </c>
    </row>
    <row r="231" spans="2:65" s="1" customFormat="1" ht="16.5" customHeight="1">
      <c r="B231" s="41"/>
      <c r="C231" s="193" t="s">
        <v>966</v>
      </c>
      <c r="D231" s="193" t="s">
        <v>159</v>
      </c>
      <c r="E231" s="194" t="s">
        <v>3050</v>
      </c>
      <c r="F231" s="195" t="s">
        <v>3051</v>
      </c>
      <c r="G231" s="196" t="s">
        <v>236</v>
      </c>
      <c r="H231" s="197">
        <v>1</v>
      </c>
      <c r="I231" s="198"/>
      <c r="J231" s="199">
        <f t="shared" si="50"/>
        <v>0</v>
      </c>
      <c r="K231" s="195" t="s">
        <v>2781</v>
      </c>
      <c r="L231" s="61"/>
      <c r="M231" s="200" t="s">
        <v>21</v>
      </c>
      <c r="N231" s="201" t="s">
        <v>43</v>
      </c>
      <c r="O231" s="42"/>
      <c r="P231" s="202">
        <f t="shared" si="51"/>
        <v>0</v>
      </c>
      <c r="Q231" s="202">
        <v>0</v>
      </c>
      <c r="R231" s="202">
        <f t="shared" si="52"/>
        <v>0</v>
      </c>
      <c r="S231" s="202">
        <v>0</v>
      </c>
      <c r="T231" s="203">
        <f t="shared" si="53"/>
        <v>0</v>
      </c>
      <c r="AR231" s="24" t="s">
        <v>316</v>
      </c>
      <c r="AT231" s="24" t="s">
        <v>159</v>
      </c>
      <c r="AU231" s="24" t="s">
        <v>81</v>
      </c>
      <c r="AY231" s="24" t="s">
        <v>156</v>
      </c>
      <c r="BE231" s="204">
        <f t="shared" si="54"/>
        <v>0</v>
      </c>
      <c r="BF231" s="204">
        <f t="shared" si="55"/>
        <v>0</v>
      </c>
      <c r="BG231" s="204">
        <f t="shared" si="56"/>
        <v>0</v>
      </c>
      <c r="BH231" s="204">
        <f t="shared" si="57"/>
        <v>0</v>
      </c>
      <c r="BI231" s="204">
        <f t="shared" si="58"/>
        <v>0</v>
      </c>
      <c r="BJ231" s="24" t="s">
        <v>79</v>
      </c>
      <c r="BK231" s="204">
        <f t="shared" si="59"/>
        <v>0</v>
      </c>
      <c r="BL231" s="24" t="s">
        <v>316</v>
      </c>
      <c r="BM231" s="24" t="s">
        <v>1572</v>
      </c>
    </row>
    <row r="232" spans="2:65" s="1" customFormat="1" ht="16.5" customHeight="1">
      <c r="B232" s="41"/>
      <c r="C232" s="193" t="s">
        <v>615</v>
      </c>
      <c r="D232" s="193" t="s">
        <v>159</v>
      </c>
      <c r="E232" s="194" t="s">
        <v>3052</v>
      </c>
      <c r="F232" s="195" t="s">
        <v>3053</v>
      </c>
      <c r="G232" s="196" t="s">
        <v>236</v>
      </c>
      <c r="H232" s="197">
        <v>1</v>
      </c>
      <c r="I232" s="198"/>
      <c r="J232" s="199">
        <f t="shared" si="50"/>
        <v>0</v>
      </c>
      <c r="K232" s="195" t="s">
        <v>2781</v>
      </c>
      <c r="L232" s="61"/>
      <c r="M232" s="200" t="s">
        <v>21</v>
      </c>
      <c r="N232" s="208" t="s">
        <v>43</v>
      </c>
      <c r="O232" s="209"/>
      <c r="P232" s="210">
        <f t="shared" si="51"/>
        <v>0</v>
      </c>
      <c r="Q232" s="210">
        <v>0</v>
      </c>
      <c r="R232" s="210">
        <f t="shared" si="52"/>
        <v>0</v>
      </c>
      <c r="S232" s="210">
        <v>0</v>
      </c>
      <c r="T232" s="211">
        <f t="shared" si="53"/>
        <v>0</v>
      </c>
      <c r="AR232" s="24" t="s">
        <v>316</v>
      </c>
      <c r="AT232" s="24" t="s">
        <v>159</v>
      </c>
      <c r="AU232" s="24" t="s">
        <v>81</v>
      </c>
      <c r="AY232" s="24" t="s">
        <v>156</v>
      </c>
      <c r="BE232" s="204">
        <f t="shared" si="54"/>
        <v>0</v>
      </c>
      <c r="BF232" s="204">
        <f t="shared" si="55"/>
        <v>0</v>
      </c>
      <c r="BG232" s="204">
        <f t="shared" si="56"/>
        <v>0</v>
      </c>
      <c r="BH232" s="204">
        <f t="shared" si="57"/>
        <v>0</v>
      </c>
      <c r="BI232" s="204">
        <f t="shared" si="58"/>
        <v>0</v>
      </c>
      <c r="BJ232" s="24" t="s">
        <v>79</v>
      </c>
      <c r="BK232" s="204">
        <f t="shared" si="59"/>
        <v>0</v>
      </c>
      <c r="BL232" s="24" t="s">
        <v>316</v>
      </c>
      <c r="BM232" s="24" t="s">
        <v>1575</v>
      </c>
    </row>
    <row r="233" spans="2:12" s="1" customFormat="1" ht="6.95" customHeight="1">
      <c r="B233" s="56"/>
      <c r="C233" s="57"/>
      <c r="D233" s="57"/>
      <c r="E233" s="57"/>
      <c r="F233" s="57"/>
      <c r="G233" s="57"/>
      <c r="H233" s="57"/>
      <c r="I233" s="139"/>
      <c r="J233" s="57"/>
      <c r="K233" s="57"/>
      <c r="L233" s="61"/>
    </row>
  </sheetData>
  <sheetProtection password="CC35" sheet="1" objects="1" scenarios="1" formatCells="0" formatColumns="0" formatRows="0" sort="0" autoFilter="0"/>
  <autoFilter ref="C85:K232"/>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111</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3054</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ROUND(SUM(BE76:BE94),2)</f>
        <v>0</v>
      </c>
      <c r="G30" s="42"/>
      <c r="H30" s="42"/>
      <c r="I30" s="131">
        <v>0.21</v>
      </c>
      <c r="J30" s="130">
        <f>ROUND(ROUND((SUM(BE76:BE94)),2)*I30,2)</f>
        <v>0</v>
      </c>
      <c r="K30" s="45"/>
    </row>
    <row r="31" spans="2:11" s="1" customFormat="1" ht="14.45" customHeight="1">
      <c r="B31" s="41"/>
      <c r="C31" s="42"/>
      <c r="D31" s="42"/>
      <c r="E31" s="49" t="s">
        <v>44</v>
      </c>
      <c r="F31" s="130">
        <f>ROUND(SUM(BF76:BF94),2)</f>
        <v>0</v>
      </c>
      <c r="G31" s="42"/>
      <c r="H31" s="42"/>
      <c r="I31" s="131">
        <v>0.15</v>
      </c>
      <c r="J31" s="130">
        <f>ROUND(ROUND((SUM(BF76:BF94)),2)*I31,2)</f>
        <v>0</v>
      </c>
      <c r="K31" s="45"/>
    </row>
    <row r="32" spans="2:11" s="1" customFormat="1" ht="14.45" customHeight="1" hidden="1">
      <c r="B32" s="41"/>
      <c r="C32" s="42"/>
      <c r="D32" s="42"/>
      <c r="E32" s="49" t="s">
        <v>45</v>
      </c>
      <c r="F32" s="130">
        <f>ROUND(SUM(BG76:BG94),2)</f>
        <v>0</v>
      </c>
      <c r="G32" s="42"/>
      <c r="H32" s="42"/>
      <c r="I32" s="131">
        <v>0.21</v>
      </c>
      <c r="J32" s="130">
        <v>0</v>
      </c>
      <c r="K32" s="45"/>
    </row>
    <row r="33" spans="2:11" s="1" customFormat="1" ht="14.45" customHeight="1" hidden="1">
      <c r="B33" s="41"/>
      <c r="C33" s="42"/>
      <c r="D33" s="42"/>
      <c r="E33" s="49" t="s">
        <v>46</v>
      </c>
      <c r="F33" s="130">
        <f>ROUND(SUM(BH76:BH94),2)</f>
        <v>0</v>
      </c>
      <c r="G33" s="42"/>
      <c r="H33" s="42"/>
      <c r="I33" s="131">
        <v>0.15</v>
      </c>
      <c r="J33" s="130">
        <v>0</v>
      </c>
      <c r="K33" s="45"/>
    </row>
    <row r="34" spans="2:11" s="1" customFormat="1" ht="14.45" customHeight="1" hidden="1">
      <c r="B34" s="41"/>
      <c r="C34" s="42"/>
      <c r="D34" s="42"/>
      <c r="E34" s="49" t="s">
        <v>47</v>
      </c>
      <c r="F34" s="130">
        <f>ROUND(SUM(BI76:BI94),2)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II-5 - Zařízení - chladící technika</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J76</f>
        <v>0</v>
      </c>
      <c r="K56" s="45"/>
      <c r="AU56" s="24" t="s">
        <v>133</v>
      </c>
    </row>
    <row r="57" spans="2:11" s="1" customFormat="1" ht="21.75" customHeight="1">
      <c r="B57" s="41"/>
      <c r="C57" s="42"/>
      <c r="D57" s="42"/>
      <c r="E57" s="42"/>
      <c r="F57" s="42"/>
      <c r="G57" s="42"/>
      <c r="H57" s="42"/>
      <c r="I57" s="118"/>
      <c r="J57" s="42"/>
      <c r="K57" s="45"/>
    </row>
    <row r="58" spans="2:11" s="1" customFormat="1" ht="6.95" customHeight="1">
      <c r="B58" s="56"/>
      <c r="C58" s="57"/>
      <c r="D58" s="57"/>
      <c r="E58" s="57"/>
      <c r="F58" s="57"/>
      <c r="G58" s="57"/>
      <c r="H58" s="57"/>
      <c r="I58" s="139"/>
      <c r="J58" s="57"/>
      <c r="K58" s="58"/>
    </row>
    <row r="62" spans="2:12" s="1" customFormat="1" ht="6.95" customHeight="1">
      <c r="B62" s="59"/>
      <c r="C62" s="60"/>
      <c r="D62" s="60"/>
      <c r="E62" s="60"/>
      <c r="F62" s="60"/>
      <c r="G62" s="60"/>
      <c r="H62" s="60"/>
      <c r="I62" s="142"/>
      <c r="J62" s="60"/>
      <c r="K62" s="60"/>
      <c r="L62" s="61"/>
    </row>
    <row r="63" spans="2:12" s="1" customFormat="1" ht="36.95" customHeight="1">
      <c r="B63" s="41"/>
      <c r="C63" s="62" t="s">
        <v>140</v>
      </c>
      <c r="D63" s="63"/>
      <c r="E63" s="63"/>
      <c r="F63" s="63"/>
      <c r="G63" s="63"/>
      <c r="H63" s="63"/>
      <c r="I63" s="163"/>
      <c r="J63" s="63"/>
      <c r="K63" s="63"/>
      <c r="L63" s="61"/>
    </row>
    <row r="64" spans="2:12" s="1" customFormat="1" ht="6.95" customHeight="1">
      <c r="B64" s="41"/>
      <c r="C64" s="63"/>
      <c r="D64" s="63"/>
      <c r="E64" s="63"/>
      <c r="F64" s="63"/>
      <c r="G64" s="63"/>
      <c r="H64" s="63"/>
      <c r="I64" s="163"/>
      <c r="J64" s="63"/>
      <c r="K64" s="63"/>
      <c r="L64" s="61"/>
    </row>
    <row r="65" spans="2:12" s="1" customFormat="1" ht="14.45" customHeight="1">
      <c r="B65" s="41"/>
      <c r="C65" s="65" t="s">
        <v>18</v>
      </c>
      <c r="D65" s="63"/>
      <c r="E65" s="63"/>
      <c r="F65" s="63"/>
      <c r="G65" s="63"/>
      <c r="H65" s="63"/>
      <c r="I65" s="163"/>
      <c r="J65" s="63"/>
      <c r="K65" s="63"/>
      <c r="L65" s="61"/>
    </row>
    <row r="66" spans="2:12" s="1" customFormat="1" ht="16.5" customHeight="1">
      <c r="B66" s="41"/>
      <c r="C66" s="63"/>
      <c r="D66" s="63"/>
      <c r="E66" s="405" t="str">
        <f>E7</f>
        <v>Rekonstrukce kotelny, kuchyně a jídelny Základní škola Komenského č. 17 v Domažlicích</v>
      </c>
      <c r="F66" s="406"/>
      <c r="G66" s="406"/>
      <c r="H66" s="406"/>
      <c r="I66" s="163"/>
      <c r="J66" s="63"/>
      <c r="K66" s="63"/>
      <c r="L66" s="61"/>
    </row>
    <row r="67" spans="2:12" s="1" customFormat="1" ht="14.45" customHeight="1">
      <c r="B67" s="41"/>
      <c r="C67" s="65" t="s">
        <v>127</v>
      </c>
      <c r="D67" s="63"/>
      <c r="E67" s="63"/>
      <c r="F67" s="63"/>
      <c r="G67" s="63"/>
      <c r="H67" s="63"/>
      <c r="I67" s="163"/>
      <c r="J67" s="63"/>
      <c r="K67" s="63"/>
      <c r="L67" s="61"/>
    </row>
    <row r="68" spans="2:12" s="1" customFormat="1" ht="17.25" customHeight="1">
      <c r="B68" s="41"/>
      <c r="C68" s="63"/>
      <c r="D68" s="63"/>
      <c r="E68" s="380" t="str">
        <f>E9</f>
        <v>II-5 - Zařízení - chladící technika</v>
      </c>
      <c r="F68" s="407"/>
      <c r="G68" s="407"/>
      <c r="H68" s="407"/>
      <c r="I68" s="163"/>
      <c r="J68" s="63"/>
      <c r="K68" s="63"/>
      <c r="L68" s="61"/>
    </row>
    <row r="69" spans="2:12" s="1" customFormat="1" ht="6.95" customHeight="1">
      <c r="B69" s="41"/>
      <c r="C69" s="63"/>
      <c r="D69" s="63"/>
      <c r="E69" s="63"/>
      <c r="F69" s="63"/>
      <c r="G69" s="63"/>
      <c r="H69" s="63"/>
      <c r="I69" s="163"/>
      <c r="J69" s="63"/>
      <c r="K69" s="63"/>
      <c r="L69" s="61"/>
    </row>
    <row r="70" spans="2:12" s="1" customFormat="1" ht="18" customHeight="1">
      <c r="B70" s="41"/>
      <c r="C70" s="65" t="s">
        <v>23</v>
      </c>
      <c r="D70" s="63"/>
      <c r="E70" s="63"/>
      <c r="F70" s="164" t="str">
        <f>F12</f>
        <v xml:space="preserve"> </v>
      </c>
      <c r="G70" s="63"/>
      <c r="H70" s="63"/>
      <c r="I70" s="165" t="s">
        <v>25</v>
      </c>
      <c r="J70" s="73" t="str">
        <f>IF(J12="","",J12)</f>
        <v>2. 3. 2021</v>
      </c>
      <c r="K70" s="63"/>
      <c r="L70" s="61"/>
    </row>
    <row r="71" spans="2:12" s="1" customFormat="1" ht="6.95" customHeight="1">
      <c r="B71" s="41"/>
      <c r="C71" s="63"/>
      <c r="D71" s="63"/>
      <c r="E71" s="63"/>
      <c r="F71" s="63"/>
      <c r="G71" s="63"/>
      <c r="H71" s="63"/>
      <c r="I71" s="163"/>
      <c r="J71" s="63"/>
      <c r="K71" s="63"/>
      <c r="L71" s="61"/>
    </row>
    <row r="72" spans="2:12" s="1" customFormat="1" ht="13.5">
      <c r="B72" s="41"/>
      <c r="C72" s="65" t="s">
        <v>27</v>
      </c>
      <c r="D72" s="63"/>
      <c r="E72" s="63"/>
      <c r="F72" s="164" t="str">
        <f>E15</f>
        <v>Město Domažlice</v>
      </c>
      <c r="G72" s="63"/>
      <c r="H72" s="63"/>
      <c r="I72" s="165" t="s">
        <v>33</v>
      </c>
      <c r="J72" s="164" t="str">
        <f>E21</f>
        <v>Mepro s.r.o.</v>
      </c>
      <c r="K72" s="63"/>
      <c r="L72" s="61"/>
    </row>
    <row r="73" spans="2:12" s="1" customFormat="1" ht="14.45" customHeight="1">
      <c r="B73" s="41"/>
      <c r="C73" s="65" t="s">
        <v>31</v>
      </c>
      <c r="D73" s="63"/>
      <c r="E73" s="63"/>
      <c r="F73" s="164" t="str">
        <f>IF(E18="","",E18)</f>
        <v/>
      </c>
      <c r="G73" s="63"/>
      <c r="H73" s="63"/>
      <c r="I73" s="163"/>
      <c r="J73" s="63"/>
      <c r="K73" s="63"/>
      <c r="L73" s="61"/>
    </row>
    <row r="74" spans="2:12" s="1" customFormat="1" ht="10.35" customHeight="1">
      <c r="B74" s="41"/>
      <c r="C74" s="63"/>
      <c r="D74" s="63"/>
      <c r="E74" s="63"/>
      <c r="F74" s="63"/>
      <c r="G74" s="63"/>
      <c r="H74" s="63"/>
      <c r="I74" s="163"/>
      <c r="J74" s="63"/>
      <c r="K74" s="63"/>
      <c r="L74" s="61"/>
    </row>
    <row r="75" spans="2:20" s="9" customFormat="1" ht="29.25" customHeight="1">
      <c r="B75" s="166"/>
      <c r="C75" s="167" t="s">
        <v>141</v>
      </c>
      <c r="D75" s="168" t="s">
        <v>57</v>
      </c>
      <c r="E75" s="168" t="s">
        <v>53</v>
      </c>
      <c r="F75" s="168" t="s">
        <v>142</v>
      </c>
      <c r="G75" s="168" t="s">
        <v>143</v>
      </c>
      <c r="H75" s="168" t="s">
        <v>144</v>
      </c>
      <c r="I75" s="169" t="s">
        <v>145</v>
      </c>
      <c r="J75" s="168" t="s">
        <v>131</v>
      </c>
      <c r="K75" s="170" t="s">
        <v>146</v>
      </c>
      <c r="L75" s="171"/>
      <c r="M75" s="81" t="s">
        <v>147</v>
      </c>
      <c r="N75" s="82" t="s">
        <v>42</v>
      </c>
      <c r="O75" s="82" t="s">
        <v>148</v>
      </c>
      <c r="P75" s="82" t="s">
        <v>149</v>
      </c>
      <c r="Q75" s="82" t="s">
        <v>150</v>
      </c>
      <c r="R75" s="82" t="s">
        <v>151</v>
      </c>
      <c r="S75" s="82" t="s">
        <v>152</v>
      </c>
      <c r="T75" s="83" t="s">
        <v>153</v>
      </c>
    </row>
    <row r="76" spans="2:63" s="1" customFormat="1" ht="29.25" customHeight="1">
      <c r="B76" s="41"/>
      <c r="C76" s="283" t="s">
        <v>132</v>
      </c>
      <c r="D76" s="63"/>
      <c r="E76" s="63"/>
      <c r="F76" s="63"/>
      <c r="G76" s="63"/>
      <c r="H76" s="63"/>
      <c r="I76" s="163"/>
      <c r="J76" s="172">
        <f>BK76</f>
        <v>0</v>
      </c>
      <c r="K76" s="63"/>
      <c r="L76" s="61"/>
      <c r="M76" s="84"/>
      <c r="N76" s="85"/>
      <c r="O76" s="85"/>
      <c r="P76" s="173">
        <f>SUM(P77:P94)</f>
        <v>0</v>
      </c>
      <c r="Q76" s="85"/>
      <c r="R76" s="173">
        <f>SUM(R77:R94)</f>
        <v>0</v>
      </c>
      <c r="S76" s="85"/>
      <c r="T76" s="174">
        <f>SUM(T77:T94)</f>
        <v>0</v>
      </c>
      <c r="AT76" s="24" t="s">
        <v>71</v>
      </c>
      <c r="AU76" s="24" t="s">
        <v>133</v>
      </c>
      <c r="BK76" s="175">
        <f>SUM(BK77:BK94)</f>
        <v>0</v>
      </c>
    </row>
    <row r="77" spans="2:65" s="1" customFormat="1" ht="51" customHeight="1">
      <c r="B77" s="41"/>
      <c r="C77" s="227" t="s">
        <v>72</v>
      </c>
      <c r="D77" s="227" t="s">
        <v>238</v>
      </c>
      <c r="E77" s="228" t="s">
        <v>79</v>
      </c>
      <c r="F77" s="229" t="s">
        <v>3055</v>
      </c>
      <c r="G77" s="230" t="s">
        <v>21</v>
      </c>
      <c r="H77" s="231">
        <v>1</v>
      </c>
      <c r="I77" s="232"/>
      <c r="J77" s="233">
        <f aca="true" t="shared" si="0" ref="J77:J94">ROUND(I77*H77,2)</f>
        <v>0</v>
      </c>
      <c r="K77" s="229" t="s">
        <v>21</v>
      </c>
      <c r="L77" s="234"/>
      <c r="M77" s="235" t="s">
        <v>21</v>
      </c>
      <c r="N77" s="236" t="s">
        <v>43</v>
      </c>
      <c r="O77" s="42"/>
      <c r="P77" s="202">
        <f aca="true" t="shared" si="1" ref="P77:P94">O77*H77</f>
        <v>0</v>
      </c>
      <c r="Q77" s="202">
        <v>0</v>
      </c>
      <c r="R77" s="202">
        <f aca="true" t="shared" si="2" ref="R77:R94">Q77*H77</f>
        <v>0</v>
      </c>
      <c r="S77" s="202">
        <v>0</v>
      </c>
      <c r="T77" s="203">
        <f aca="true" t="shared" si="3" ref="T77:T94">S77*H77</f>
        <v>0</v>
      </c>
      <c r="AR77" s="24" t="s">
        <v>1569</v>
      </c>
      <c r="AT77" s="24" t="s">
        <v>238</v>
      </c>
      <c r="AU77" s="24" t="s">
        <v>72</v>
      </c>
      <c r="AY77" s="24" t="s">
        <v>156</v>
      </c>
      <c r="BE77" s="204">
        <f aca="true" t="shared" si="4" ref="BE77:BE94">IF(N77="základní",J77,0)</f>
        <v>0</v>
      </c>
      <c r="BF77" s="204">
        <f aca="true" t="shared" si="5" ref="BF77:BF94">IF(N77="snížená",J77,0)</f>
        <v>0</v>
      </c>
      <c r="BG77" s="204">
        <f aca="true" t="shared" si="6" ref="BG77:BG94">IF(N77="zákl. přenesená",J77,0)</f>
        <v>0</v>
      </c>
      <c r="BH77" s="204">
        <f aca="true" t="shared" si="7" ref="BH77:BH94">IF(N77="sníž. přenesená",J77,0)</f>
        <v>0</v>
      </c>
      <c r="BI77" s="204">
        <f aca="true" t="shared" si="8" ref="BI77:BI94">IF(N77="nulová",J77,0)</f>
        <v>0</v>
      </c>
      <c r="BJ77" s="24" t="s">
        <v>79</v>
      </c>
      <c r="BK77" s="204">
        <f aca="true" t="shared" si="9" ref="BK77:BK94">ROUND(I77*H77,2)</f>
        <v>0</v>
      </c>
      <c r="BL77" s="24" t="s">
        <v>574</v>
      </c>
      <c r="BM77" s="24" t="s">
        <v>81</v>
      </c>
    </row>
    <row r="78" spans="2:65" s="1" customFormat="1" ht="16.5" customHeight="1">
      <c r="B78" s="41"/>
      <c r="C78" s="227" t="s">
        <v>72</v>
      </c>
      <c r="D78" s="227" t="s">
        <v>238</v>
      </c>
      <c r="E78" s="228" t="s">
        <v>3056</v>
      </c>
      <c r="F78" s="229" t="s">
        <v>3057</v>
      </c>
      <c r="G78" s="230" t="s">
        <v>21</v>
      </c>
      <c r="H78" s="231">
        <v>1</v>
      </c>
      <c r="I78" s="232"/>
      <c r="J78" s="233">
        <f t="shared" si="0"/>
        <v>0</v>
      </c>
      <c r="K78" s="229" t="s">
        <v>21</v>
      </c>
      <c r="L78" s="234"/>
      <c r="M78" s="235" t="s">
        <v>21</v>
      </c>
      <c r="N78" s="236" t="s">
        <v>43</v>
      </c>
      <c r="O78" s="42"/>
      <c r="P78" s="202">
        <f t="shared" si="1"/>
        <v>0</v>
      </c>
      <c r="Q78" s="202">
        <v>0</v>
      </c>
      <c r="R78" s="202">
        <f t="shared" si="2"/>
        <v>0</v>
      </c>
      <c r="S78" s="202">
        <v>0</v>
      </c>
      <c r="T78" s="203">
        <f t="shared" si="3"/>
        <v>0</v>
      </c>
      <c r="AR78" s="24" t="s">
        <v>1569</v>
      </c>
      <c r="AT78" s="24" t="s">
        <v>238</v>
      </c>
      <c r="AU78" s="24" t="s">
        <v>72</v>
      </c>
      <c r="AY78" s="24" t="s">
        <v>156</v>
      </c>
      <c r="BE78" s="204">
        <f t="shared" si="4"/>
        <v>0</v>
      </c>
      <c r="BF78" s="204">
        <f t="shared" si="5"/>
        <v>0</v>
      </c>
      <c r="BG78" s="204">
        <f t="shared" si="6"/>
        <v>0</v>
      </c>
      <c r="BH78" s="204">
        <f t="shared" si="7"/>
        <v>0</v>
      </c>
      <c r="BI78" s="204">
        <f t="shared" si="8"/>
        <v>0</v>
      </c>
      <c r="BJ78" s="24" t="s">
        <v>79</v>
      </c>
      <c r="BK78" s="204">
        <f t="shared" si="9"/>
        <v>0</v>
      </c>
      <c r="BL78" s="24" t="s">
        <v>574</v>
      </c>
      <c r="BM78" s="24" t="s">
        <v>179</v>
      </c>
    </row>
    <row r="79" spans="2:65" s="1" customFormat="1" ht="51" customHeight="1">
      <c r="B79" s="41"/>
      <c r="C79" s="227" t="s">
        <v>72</v>
      </c>
      <c r="D79" s="227" t="s">
        <v>238</v>
      </c>
      <c r="E79" s="228" t="s">
        <v>81</v>
      </c>
      <c r="F79" s="229" t="s">
        <v>3058</v>
      </c>
      <c r="G79" s="230" t="s">
        <v>21</v>
      </c>
      <c r="H79" s="231">
        <v>1</v>
      </c>
      <c r="I79" s="232"/>
      <c r="J79" s="233">
        <f t="shared" si="0"/>
        <v>0</v>
      </c>
      <c r="K79" s="229" t="s">
        <v>21</v>
      </c>
      <c r="L79" s="234"/>
      <c r="M79" s="235" t="s">
        <v>21</v>
      </c>
      <c r="N79" s="236" t="s">
        <v>43</v>
      </c>
      <c r="O79" s="42"/>
      <c r="P79" s="202">
        <f t="shared" si="1"/>
        <v>0</v>
      </c>
      <c r="Q79" s="202">
        <v>0</v>
      </c>
      <c r="R79" s="202">
        <f t="shared" si="2"/>
        <v>0</v>
      </c>
      <c r="S79" s="202">
        <v>0</v>
      </c>
      <c r="T79" s="203">
        <f t="shared" si="3"/>
        <v>0</v>
      </c>
      <c r="AR79" s="24" t="s">
        <v>1569</v>
      </c>
      <c r="AT79" s="24" t="s">
        <v>238</v>
      </c>
      <c r="AU79" s="24" t="s">
        <v>72</v>
      </c>
      <c r="AY79" s="24" t="s">
        <v>156</v>
      </c>
      <c r="BE79" s="204">
        <f t="shared" si="4"/>
        <v>0</v>
      </c>
      <c r="BF79" s="204">
        <f t="shared" si="5"/>
        <v>0</v>
      </c>
      <c r="BG79" s="204">
        <f t="shared" si="6"/>
        <v>0</v>
      </c>
      <c r="BH79" s="204">
        <f t="shared" si="7"/>
        <v>0</v>
      </c>
      <c r="BI79" s="204">
        <f t="shared" si="8"/>
        <v>0</v>
      </c>
      <c r="BJ79" s="24" t="s">
        <v>79</v>
      </c>
      <c r="BK79" s="204">
        <f t="shared" si="9"/>
        <v>0</v>
      </c>
      <c r="BL79" s="24" t="s">
        <v>574</v>
      </c>
      <c r="BM79" s="24" t="s">
        <v>190</v>
      </c>
    </row>
    <row r="80" spans="2:65" s="1" customFormat="1" ht="16.5" customHeight="1">
      <c r="B80" s="41"/>
      <c r="C80" s="227" t="s">
        <v>72</v>
      </c>
      <c r="D80" s="227" t="s">
        <v>238</v>
      </c>
      <c r="E80" s="228" t="s">
        <v>3059</v>
      </c>
      <c r="F80" s="229" t="s">
        <v>3060</v>
      </c>
      <c r="G80" s="230" t="s">
        <v>21</v>
      </c>
      <c r="H80" s="231">
        <v>1</v>
      </c>
      <c r="I80" s="232"/>
      <c r="J80" s="233">
        <f t="shared" si="0"/>
        <v>0</v>
      </c>
      <c r="K80" s="229" t="s">
        <v>21</v>
      </c>
      <c r="L80" s="234"/>
      <c r="M80" s="235" t="s">
        <v>21</v>
      </c>
      <c r="N80" s="236" t="s">
        <v>43</v>
      </c>
      <c r="O80" s="42"/>
      <c r="P80" s="202">
        <f t="shared" si="1"/>
        <v>0</v>
      </c>
      <c r="Q80" s="202">
        <v>0</v>
      </c>
      <c r="R80" s="202">
        <f t="shared" si="2"/>
        <v>0</v>
      </c>
      <c r="S80" s="202">
        <v>0</v>
      </c>
      <c r="T80" s="203">
        <f t="shared" si="3"/>
        <v>0</v>
      </c>
      <c r="AR80" s="24" t="s">
        <v>1569</v>
      </c>
      <c r="AT80" s="24" t="s">
        <v>238</v>
      </c>
      <c r="AU80" s="24" t="s">
        <v>72</v>
      </c>
      <c r="AY80" s="24" t="s">
        <v>156</v>
      </c>
      <c r="BE80" s="204">
        <f t="shared" si="4"/>
        <v>0</v>
      </c>
      <c r="BF80" s="204">
        <f t="shared" si="5"/>
        <v>0</v>
      </c>
      <c r="BG80" s="204">
        <f t="shared" si="6"/>
        <v>0</v>
      </c>
      <c r="BH80" s="204">
        <f t="shared" si="7"/>
        <v>0</v>
      </c>
      <c r="BI80" s="204">
        <f t="shared" si="8"/>
        <v>0</v>
      </c>
      <c r="BJ80" s="24" t="s">
        <v>79</v>
      </c>
      <c r="BK80" s="204">
        <f t="shared" si="9"/>
        <v>0</v>
      </c>
      <c r="BL80" s="24" t="s">
        <v>574</v>
      </c>
      <c r="BM80" s="24" t="s">
        <v>241</v>
      </c>
    </row>
    <row r="81" spans="2:65" s="1" customFormat="1" ht="51" customHeight="1">
      <c r="B81" s="41"/>
      <c r="C81" s="227" t="s">
        <v>72</v>
      </c>
      <c r="D81" s="227" t="s">
        <v>238</v>
      </c>
      <c r="E81" s="228" t="s">
        <v>173</v>
      </c>
      <c r="F81" s="229" t="s">
        <v>3061</v>
      </c>
      <c r="G81" s="230" t="s">
        <v>21</v>
      </c>
      <c r="H81" s="231">
        <v>1</v>
      </c>
      <c r="I81" s="232"/>
      <c r="J81" s="233">
        <f t="shared" si="0"/>
        <v>0</v>
      </c>
      <c r="K81" s="229" t="s">
        <v>21</v>
      </c>
      <c r="L81" s="234"/>
      <c r="M81" s="235" t="s">
        <v>21</v>
      </c>
      <c r="N81" s="236" t="s">
        <v>43</v>
      </c>
      <c r="O81" s="42"/>
      <c r="P81" s="202">
        <f t="shared" si="1"/>
        <v>0</v>
      </c>
      <c r="Q81" s="202">
        <v>0</v>
      </c>
      <c r="R81" s="202">
        <f t="shared" si="2"/>
        <v>0</v>
      </c>
      <c r="S81" s="202">
        <v>0</v>
      </c>
      <c r="T81" s="203">
        <f t="shared" si="3"/>
        <v>0</v>
      </c>
      <c r="AR81" s="24" t="s">
        <v>1569</v>
      </c>
      <c r="AT81" s="24" t="s">
        <v>238</v>
      </c>
      <c r="AU81" s="24" t="s">
        <v>72</v>
      </c>
      <c r="AY81" s="24" t="s">
        <v>156</v>
      </c>
      <c r="BE81" s="204">
        <f t="shared" si="4"/>
        <v>0</v>
      </c>
      <c r="BF81" s="204">
        <f t="shared" si="5"/>
        <v>0</v>
      </c>
      <c r="BG81" s="204">
        <f t="shared" si="6"/>
        <v>0</v>
      </c>
      <c r="BH81" s="204">
        <f t="shared" si="7"/>
        <v>0</v>
      </c>
      <c r="BI81" s="204">
        <f t="shared" si="8"/>
        <v>0</v>
      </c>
      <c r="BJ81" s="24" t="s">
        <v>79</v>
      </c>
      <c r="BK81" s="204">
        <f t="shared" si="9"/>
        <v>0</v>
      </c>
      <c r="BL81" s="24" t="s">
        <v>574</v>
      </c>
      <c r="BM81" s="24" t="s">
        <v>273</v>
      </c>
    </row>
    <row r="82" spans="2:65" s="1" customFormat="1" ht="16.5" customHeight="1">
      <c r="B82" s="41"/>
      <c r="C82" s="227" t="s">
        <v>72</v>
      </c>
      <c r="D82" s="227" t="s">
        <v>238</v>
      </c>
      <c r="E82" s="228" t="s">
        <v>3062</v>
      </c>
      <c r="F82" s="229" t="s">
        <v>3060</v>
      </c>
      <c r="G82" s="230" t="s">
        <v>21</v>
      </c>
      <c r="H82" s="231">
        <v>1</v>
      </c>
      <c r="I82" s="232"/>
      <c r="J82" s="233">
        <f t="shared" si="0"/>
        <v>0</v>
      </c>
      <c r="K82" s="229" t="s">
        <v>21</v>
      </c>
      <c r="L82" s="234"/>
      <c r="M82" s="235" t="s">
        <v>21</v>
      </c>
      <c r="N82" s="236" t="s">
        <v>43</v>
      </c>
      <c r="O82" s="42"/>
      <c r="P82" s="202">
        <f t="shared" si="1"/>
        <v>0</v>
      </c>
      <c r="Q82" s="202">
        <v>0</v>
      </c>
      <c r="R82" s="202">
        <f t="shared" si="2"/>
        <v>0</v>
      </c>
      <c r="S82" s="202">
        <v>0</v>
      </c>
      <c r="T82" s="203">
        <f t="shared" si="3"/>
        <v>0</v>
      </c>
      <c r="AR82" s="24" t="s">
        <v>1569</v>
      </c>
      <c r="AT82" s="24" t="s">
        <v>238</v>
      </c>
      <c r="AU82" s="24" t="s">
        <v>72</v>
      </c>
      <c r="AY82" s="24" t="s">
        <v>156</v>
      </c>
      <c r="BE82" s="204">
        <f t="shared" si="4"/>
        <v>0</v>
      </c>
      <c r="BF82" s="204">
        <f t="shared" si="5"/>
        <v>0</v>
      </c>
      <c r="BG82" s="204">
        <f t="shared" si="6"/>
        <v>0</v>
      </c>
      <c r="BH82" s="204">
        <f t="shared" si="7"/>
        <v>0</v>
      </c>
      <c r="BI82" s="204">
        <f t="shared" si="8"/>
        <v>0</v>
      </c>
      <c r="BJ82" s="24" t="s">
        <v>79</v>
      </c>
      <c r="BK82" s="204">
        <f t="shared" si="9"/>
        <v>0</v>
      </c>
      <c r="BL82" s="24" t="s">
        <v>574</v>
      </c>
      <c r="BM82" s="24" t="s">
        <v>288</v>
      </c>
    </row>
    <row r="83" spans="2:65" s="1" customFormat="1" ht="51" customHeight="1">
      <c r="B83" s="41"/>
      <c r="C83" s="227" t="s">
        <v>72</v>
      </c>
      <c r="D83" s="227" t="s">
        <v>238</v>
      </c>
      <c r="E83" s="228" t="s">
        <v>179</v>
      </c>
      <c r="F83" s="229" t="s">
        <v>3063</v>
      </c>
      <c r="G83" s="230" t="s">
        <v>21</v>
      </c>
      <c r="H83" s="231">
        <v>1</v>
      </c>
      <c r="I83" s="232"/>
      <c r="J83" s="233">
        <f t="shared" si="0"/>
        <v>0</v>
      </c>
      <c r="K83" s="229" t="s">
        <v>21</v>
      </c>
      <c r="L83" s="234"/>
      <c r="M83" s="235" t="s">
        <v>21</v>
      </c>
      <c r="N83" s="236" t="s">
        <v>43</v>
      </c>
      <c r="O83" s="42"/>
      <c r="P83" s="202">
        <f t="shared" si="1"/>
        <v>0</v>
      </c>
      <c r="Q83" s="202">
        <v>0</v>
      </c>
      <c r="R83" s="202">
        <f t="shared" si="2"/>
        <v>0</v>
      </c>
      <c r="S83" s="202">
        <v>0</v>
      </c>
      <c r="T83" s="203">
        <f t="shared" si="3"/>
        <v>0</v>
      </c>
      <c r="AR83" s="24" t="s">
        <v>1569</v>
      </c>
      <c r="AT83" s="24" t="s">
        <v>238</v>
      </c>
      <c r="AU83" s="24" t="s">
        <v>72</v>
      </c>
      <c r="AY83" s="24" t="s">
        <v>156</v>
      </c>
      <c r="BE83" s="204">
        <f t="shared" si="4"/>
        <v>0</v>
      </c>
      <c r="BF83" s="204">
        <f t="shared" si="5"/>
        <v>0</v>
      </c>
      <c r="BG83" s="204">
        <f t="shared" si="6"/>
        <v>0</v>
      </c>
      <c r="BH83" s="204">
        <f t="shared" si="7"/>
        <v>0</v>
      </c>
      <c r="BI83" s="204">
        <f t="shared" si="8"/>
        <v>0</v>
      </c>
      <c r="BJ83" s="24" t="s">
        <v>79</v>
      </c>
      <c r="BK83" s="204">
        <f t="shared" si="9"/>
        <v>0</v>
      </c>
      <c r="BL83" s="24" t="s">
        <v>574</v>
      </c>
      <c r="BM83" s="24" t="s">
        <v>302</v>
      </c>
    </row>
    <row r="84" spans="2:65" s="1" customFormat="1" ht="16.5" customHeight="1">
      <c r="B84" s="41"/>
      <c r="C84" s="227" t="s">
        <v>72</v>
      </c>
      <c r="D84" s="227" t="s">
        <v>238</v>
      </c>
      <c r="E84" s="228" t="s">
        <v>3064</v>
      </c>
      <c r="F84" s="229" t="s">
        <v>3060</v>
      </c>
      <c r="G84" s="230" t="s">
        <v>21</v>
      </c>
      <c r="H84" s="231">
        <v>1</v>
      </c>
      <c r="I84" s="232"/>
      <c r="J84" s="233">
        <f t="shared" si="0"/>
        <v>0</v>
      </c>
      <c r="K84" s="229" t="s">
        <v>21</v>
      </c>
      <c r="L84" s="234"/>
      <c r="M84" s="235" t="s">
        <v>21</v>
      </c>
      <c r="N84" s="236" t="s">
        <v>43</v>
      </c>
      <c r="O84" s="42"/>
      <c r="P84" s="202">
        <f t="shared" si="1"/>
        <v>0</v>
      </c>
      <c r="Q84" s="202">
        <v>0</v>
      </c>
      <c r="R84" s="202">
        <f t="shared" si="2"/>
        <v>0</v>
      </c>
      <c r="S84" s="202">
        <v>0</v>
      </c>
      <c r="T84" s="203">
        <f t="shared" si="3"/>
        <v>0</v>
      </c>
      <c r="AR84" s="24" t="s">
        <v>1569</v>
      </c>
      <c r="AT84" s="24" t="s">
        <v>238</v>
      </c>
      <c r="AU84" s="24" t="s">
        <v>72</v>
      </c>
      <c r="AY84" s="24" t="s">
        <v>156</v>
      </c>
      <c r="BE84" s="204">
        <f t="shared" si="4"/>
        <v>0</v>
      </c>
      <c r="BF84" s="204">
        <f t="shared" si="5"/>
        <v>0</v>
      </c>
      <c r="BG84" s="204">
        <f t="shared" si="6"/>
        <v>0</v>
      </c>
      <c r="BH84" s="204">
        <f t="shared" si="7"/>
        <v>0</v>
      </c>
      <c r="BI84" s="204">
        <f t="shared" si="8"/>
        <v>0</v>
      </c>
      <c r="BJ84" s="24" t="s">
        <v>79</v>
      </c>
      <c r="BK84" s="204">
        <f t="shared" si="9"/>
        <v>0</v>
      </c>
      <c r="BL84" s="24" t="s">
        <v>574</v>
      </c>
      <c r="BM84" s="24" t="s">
        <v>316</v>
      </c>
    </row>
    <row r="85" spans="2:65" s="1" customFormat="1" ht="51" customHeight="1">
      <c r="B85" s="41"/>
      <c r="C85" s="227" t="s">
        <v>72</v>
      </c>
      <c r="D85" s="227" t="s">
        <v>238</v>
      </c>
      <c r="E85" s="228" t="s">
        <v>155</v>
      </c>
      <c r="F85" s="229" t="s">
        <v>3065</v>
      </c>
      <c r="G85" s="230" t="s">
        <v>21</v>
      </c>
      <c r="H85" s="231">
        <v>1</v>
      </c>
      <c r="I85" s="232"/>
      <c r="J85" s="233">
        <f t="shared" si="0"/>
        <v>0</v>
      </c>
      <c r="K85" s="229" t="s">
        <v>21</v>
      </c>
      <c r="L85" s="234"/>
      <c r="M85" s="235" t="s">
        <v>21</v>
      </c>
      <c r="N85" s="236" t="s">
        <v>43</v>
      </c>
      <c r="O85" s="42"/>
      <c r="P85" s="202">
        <f t="shared" si="1"/>
        <v>0</v>
      </c>
      <c r="Q85" s="202">
        <v>0</v>
      </c>
      <c r="R85" s="202">
        <f t="shared" si="2"/>
        <v>0</v>
      </c>
      <c r="S85" s="202">
        <v>0</v>
      </c>
      <c r="T85" s="203">
        <f t="shared" si="3"/>
        <v>0</v>
      </c>
      <c r="AR85" s="24" t="s">
        <v>1569</v>
      </c>
      <c r="AT85" s="24" t="s">
        <v>238</v>
      </c>
      <c r="AU85" s="24" t="s">
        <v>72</v>
      </c>
      <c r="AY85" s="24" t="s">
        <v>156</v>
      </c>
      <c r="BE85" s="204">
        <f t="shared" si="4"/>
        <v>0</v>
      </c>
      <c r="BF85" s="204">
        <f t="shared" si="5"/>
        <v>0</v>
      </c>
      <c r="BG85" s="204">
        <f t="shared" si="6"/>
        <v>0</v>
      </c>
      <c r="BH85" s="204">
        <f t="shared" si="7"/>
        <v>0</v>
      </c>
      <c r="BI85" s="204">
        <f t="shared" si="8"/>
        <v>0</v>
      </c>
      <c r="BJ85" s="24" t="s">
        <v>79</v>
      </c>
      <c r="BK85" s="204">
        <f t="shared" si="9"/>
        <v>0</v>
      </c>
      <c r="BL85" s="24" t="s">
        <v>574</v>
      </c>
      <c r="BM85" s="24" t="s">
        <v>326</v>
      </c>
    </row>
    <row r="86" spans="2:65" s="1" customFormat="1" ht="16.5" customHeight="1">
      <c r="B86" s="41"/>
      <c r="C86" s="227" t="s">
        <v>72</v>
      </c>
      <c r="D86" s="227" t="s">
        <v>238</v>
      </c>
      <c r="E86" s="228" t="s">
        <v>3066</v>
      </c>
      <c r="F86" s="229" t="s">
        <v>3060</v>
      </c>
      <c r="G86" s="230" t="s">
        <v>21</v>
      </c>
      <c r="H86" s="231">
        <v>1</v>
      </c>
      <c r="I86" s="232"/>
      <c r="J86" s="233">
        <f t="shared" si="0"/>
        <v>0</v>
      </c>
      <c r="K86" s="229" t="s">
        <v>21</v>
      </c>
      <c r="L86" s="234"/>
      <c r="M86" s="235" t="s">
        <v>21</v>
      </c>
      <c r="N86" s="236" t="s">
        <v>43</v>
      </c>
      <c r="O86" s="42"/>
      <c r="P86" s="202">
        <f t="shared" si="1"/>
        <v>0</v>
      </c>
      <c r="Q86" s="202">
        <v>0</v>
      </c>
      <c r="R86" s="202">
        <f t="shared" si="2"/>
        <v>0</v>
      </c>
      <c r="S86" s="202">
        <v>0</v>
      </c>
      <c r="T86" s="203">
        <f t="shared" si="3"/>
        <v>0</v>
      </c>
      <c r="AR86" s="24" t="s">
        <v>1569</v>
      </c>
      <c r="AT86" s="24" t="s">
        <v>238</v>
      </c>
      <c r="AU86" s="24" t="s">
        <v>72</v>
      </c>
      <c r="AY86" s="24" t="s">
        <v>156</v>
      </c>
      <c r="BE86" s="204">
        <f t="shared" si="4"/>
        <v>0</v>
      </c>
      <c r="BF86" s="204">
        <f t="shared" si="5"/>
        <v>0</v>
      </c>
      <c r="BG86" s="204">
        <f t="shared" si="6"/>
        <v>0</v>
      </c>
      <c r="BH86" s="204">
        <f t="shared" si="7"/>
        <v>0</v>
      </c>
      <c r="BI86" s="204">
        <f t="shared" si="8"/>
        <v>0</v>
      </c>
      <c r="BJ86" s="24" t="s">
        <v>79</v>
      </c>
      <c r="BK86" s="204">
        <f t="shared" si="9"/>
        <v>0</v>
      </c>
      <c r="BL86" s="24" t="s">
        <v>574</v>
      </c>
      <c r="BM86" s="24" t="s">
        <v>339</v>
      </c>
    </row>
    <row r="87" spans="2:65" s="1" customFormat="1" ht="51" customHeight="1">
      <c r="B87" s="41"/>
      <c r="C87" s="227" t="s">
        <v>72</v>
      </c>
      <c r="D87" s="227" t="s">
        <v>238</v>
      </c>
      <c r="E87" s="228" t="s">
        <v>190</v>
      </c>
      <c r="F87" s="229" t="s">
        <v>3067</v>
      </c>
      <c r="G87" s="230" t="s">
        <v>21</v>
      </c>
      <c r="H87" s="231">
        <v>1</v>
      </c>
      <c r="I87" s="232"/>
      <c r="J87" s="233">
        <f t="shared" si="0"/>
        <v>0</v>
      </c>
      <c r="K87" s="229" t="s">
        <v>21</v>
      </c>
      <c r="L87" s="234"/>
      <c r="M87" s="235" t="s">
        <v>21</v>
      </c>
      <c r="N87" s="236" t="s">
        <v>43</v>
      </c>
      <c r="O87" s="42"/>
      <c r="P87" s="202">
        <f t="shared" si="1"/>
        <v>0</v>
      </c>
      <c r="Q87" s="202">
        <v>0</v>
      </c>
      <c r="R87" s="202">
        <f t="shared" si="2"/>
        <v>0</v>
      </c>
      <c r="S87" s="202">
        <v>0</v>
      </c>
      <c r="T87" s="203">
        <f t="shared" si="3"/>
        <v>0</v>
      </c>
      <c r="AR87" s="24" t="s">
        <v>1569</v>
      </c>
      <c r="AT87" s="24" t="s">
        <v>238</v>
      </c>
      <c r="AU87" s="24" t="s">
        <v>72</v>
      </c>
      <c r="AY87" s="24" t="s">
        <v>156</v>
      </c>
      <c r="BE87" s="204">
        <f t="shared" si="4"/>
        <v>0</v>
      </c>
      <c r="BF87" s="204">
        <f t="shared" si="5"/>
        <v>0</v>
      </c>
      <c r="BG87" s="204">
        <f t="shared" si="6"/>
        <v>0</v>
      </c>
      <c r="BH87" s="204">
        <f t="shared" si="7"/>
        <v>0</v>
      </c>
      <c r="BI87" s="204">
        <f t="shared" si="8"/>
        <v>0</v>
      </c>
      <c r="BJ87" s="24" t="s">
        <v>79</v>
      </c>
      <c r="BK87" s="204">
        <f t="shared" si="9"/>
        <v>0</v>
      </c>
      <c r="BL87" s="24" t="s">
        <v>574</v>
      </c>
      <c r="BM87" s="24" t="s">
        <v>347</v>
      </c>
    </row>
    <row r="88" spans="2:65" s="1" customFormat="1" ht="16.5" customHeight="1">
      <c r="B88" s="41"/>
      <c r="C88" s="227" t="s">
        <v>72</v>
      </c>
      <c r="D88" s="227" t="s">
        <v>238</v>
      </c>
      <c r="E88" s="228" t="s">
        <v>3068</v>
      </c>
      <c r="F88" s="229" t="s">
        <v>3069</v>
      </c>
      <c r="G88" s="230" t="s">
        <v>21</v>
      </c>
      <c r="H88" s="231">
        <v>1</v>
      </c>
      <c r="I88" s="232"/>
      <c r="J88" s="233">
        <f t="shared" si="0"/>
        <v>0</v>
      </c>
      <c r="K88" s="229" t="s">
        <v>21</v>
      </c>
      <c r="L88" s="234"/>
      <c r="M88" s="235" t="s">
        <v>21</v>
      </c>
      <c r="N88" s="236" t="s">
        <v>43</v>
      </c>
      <c r="O88" s="42"/>
      <c r="P88" s="202">
        <f t="shared" si="1"/>
        <v>0</v>
      </c>
      <c r="Q88" s="202">
        <v>0</v>
      </c>
      <c r="R88" s="202">
        <f t="shared" si="2"/>
        <v>0</v>
      </c>
      <c r="S88" s="202">
        <v>0</v>
      </c>
      <c r="T88" s="203">
        <f t="shared" si="3"/>
        <v>0</v>
      </c>
      <c r="AR88" s="24" t="s">
        <v>1569</v>
      </c>
      <c r="AT88" s="24" t="s">
        <v>238</v>
      </c>
      <c r="AU88" s="24" t="s">
        <v>72</v>
      </c>
      <c r="AY88" s="24" t="s">
        <v>156</v>
      </c>
      <c r="BE88" s="204">
        <f t="shared" si="4"/>
        <v>0</v>
      </c>
      <c r="BF88" s="204">
        <f t="shared" si="5"/>
        <v>0</v>
      </c>
      <c r="BG88" s="204">
        <f t="shared" si="6"/>
        <v>0</v>
      </c>
      <c r="BH88" s="204">
        <f t="shared" si="7"/>
        <v>0</v>
      </c>
      <c r="BI88" s="204">
        <f t="shared" si="8"/>
        <v>0</v>
      </c>
      <c r="BJ88" s="24" t="s">
        <v>79</v>
      </c>
      <c r="BK88" s="204">
        <f t="shared" si="9"/>
        <v>0</v>
      </c>
      <c r="BL88" s="24" t="s">
        <v>574</v>
      </c>
      <c r="BM88" s="24" t="s">
        <v>356</v>
      </c>
    </row>
    <row r="89" spans="2:65" s="1" customFormat="1" ht="51" customHeight="1">
      <c r="B89" s="41"/>
      <c r="C89" s="227" t="s">
        <v>72</v>
      </c>
      <c r="D89" s="227" t="s">
        <v>238</v>
      </c>
      <c r="E89" s="228" t="s">
        <v>257</v>
      </c>
      <c r="F89" s="229" t="s">
        <v>3070</v>
      </c>
      <c r="G89" s="230" t="s">
        <v>21</v>
      </c>
      <c r="H89" s="231">
        <v>1</v>
      </c>
      <c r="I89" s="232"/>
      <c r="J89" s="233">
        <f t="shared" si="0"/>
        <v>0</v>
      </c>
      <c r="K89" s="229" t="s">
        <v>21</v>
      </c>
      <c r="L89" s="234"/>
      <c r="M89" s="235" t="s">
        <v>21</v>
      </c>
      <c r="N89" s="236" t="s">
        <v>43</v>
      </c>
      <c r="O89" s="42"/>
      <c r="P89" s="202">
        <f t="shared" si="1"/>
        <v>0</v>
      </c>
      <c r="Q89" s="202">
        <v>0</v>
      </c>
      <c r="R89" s="202">
        <f t="shared" si="2"/>
        <v>0</v>
      </c>
      <c r="S89" s="202">
        <v>0</v>
      </c>
      <c r="T89" s="203">
        <f t="shared" si="3"/>
        <v>0</v>
      </c>
      <c r="AR89" s="24" t="s">
        <v>1569</v>
      </c>
      <c r="AT89" s="24" t="s">
        <v>238</v>
      </c>
      <c r="AU89" s="24" t="s">
        <v>72</v>
      </c>
      <c r="AY89" s="24" t="s">
        <v>156</v>
      </c>
      <c r="BE89" s="204">
        <f t="shared" si="4"/>
        <v>0</v>
      </c>
      <c r="BF89" s="204">
        <f t="shared" si="5"/>
        <v>0</v>
      </c>
      <c r="BG89" s="204">
        <f t="shared" si="6"/>
        <v>0</v>
      </c>
      <c r="BH89" s="204">
        <f t="shared" si="7"/>
        <v>0</v>
      </c>
      <c r="BI89" s="204">
        <f t="shared" si="8"/>
        <v>0</v>
      </c>
      <c r="BJ89" s="24" t="s">
        <v>79</v>
      </c>
      <c r="BK89" s="204">
        <f t="shared" si="9"/>
        <v>0</v>
      </c>
      <c r="BL89" s="24" t="s">
        <v>574</v>
      </c>
      <c r="BM89" s="24" t="s">
        <v>369</v>
      </c>
    </row>
    <row r="90" spans="2:65" s="1" customFormat="1" ht="16.5" customHeight="1">
      <c r="B90" s="41"/>
      <c r="C90" s="227" t="s">
        <v>72</v>
      </c>
      <c r="D90" s="227" t="s">
        <v>238</v>
      </c>
      <c r="E90" s="228" t="s">
        <v>3071</v>
      </c>
      <c r="F90" s="229" t="s">
        <v>3057</v>
      </c>
      <c r="G90" s="230" t="s">
        <v>21</v>
      </c>
      <c r="H90" s="231">
        <v>1</v>
      </c>
      <c r="I90" s="232"/>
      <c r="J90" s="233">
        <f t="shared" si="0"/>
        <v>0</v>
      </c>
      <c r="K90" s="229" t="s">
        <v>21</v>
      </c>
      <c r="L90" s="234"/>
      <c r="M90" s="235" t="s">
        <v>21</v>
      </c>
      <c r="N90" s="236" t="s">
        <v>43</v>
      </c>
      <c r="O90" s="42"/>
      <c r="P90" s="202">
        <f t="shared" si="1"/>
        <v>0</v>
      </c>
      <c r="Q90" s="202">
        <v>0</v>
      </c>
      <c r="R90" s="202">
        <f t="shared" si="2"/>
        <v>0</v>
      </c>
      <c r="S90" s="202">
        <v>0</v>
      </c>
      <c r="T90" s="203">
        <f t="shared" si="3"/>
        <v>0</v>
      </c>
      <c r="AR90" s="24" t="s">
        <v>1569</v>
      </c>
      <c r="AT90" s="24" t="s">
        <v>238</v>
      </c>
      <c r="AU90" s="24" t="s">
        <v>72</v>
      </c>
      <c r="AY90" s="24" t="s">
        <v>156</v>
      </c>
      <c r="BE90" s="204">
        <f t="shared" si="4"/>
        <v>0</v>
      </c>
      <c r="BF90" s="204">
        <f t="shared" si="5"/>
        <v>0</v>
      </c>
      <c r="BG90" s="204">
        <f t="shared" si="6"/>
        <v>0</v>
      </c>
      <c r="BH90" s="204">
        <f t="shared" si="7"/>
        <v>0</v>
      </c>
      <c r="BI90" s="204">
        <f t="shared" si="8"/>
        <v>0</v>
      </c>
      <c r="BJ90" s="24" t="s">
        <v>79</v>
      </c>
      <c r="BK90" s="204">
        <f t="shared" si="9"/>
        <v>0</v>
      </c>
      <c r="BL90" s="24" t="s">
        <v>574</v>
      </c>
      <c r="BM90" s="24" t="s">
        <v>379</v>
      </c>
    </row>
    <row r="91" spans="2:65" s="1" customFormat="1" ht="25.5" customHeight="1">
      <c r="B91" s="41"/>
      <c r="C91" s="227" t="s">
        <v>72</v>
      </c>
      <c r="D91" s="227" t="s">
        <v>238</v>
      </c>
      <c r="E91" s="228" t="s">
        <v>241</v>
      </c>
      <c r="F91" s="229" t="s">
        <v>3072</v>
      </c>
      <c r="G91" s="230" t="s">
        <v>21</v>
      </c>
      <c r="H91" s="231">
        <v>1</v>
      </c>
      <c r="I91" s="232"/>
      <c r="J91" s="233">
        <f t="shared" si="0"/>
        <v>0</v>
      </c>
      <c r="K91" s="229" t="s">
        <v>21</v>
      </c>
      <c r="L91" s="234"/>
      <c r="M91" s="235" t="s">
        <v>21</v>
      </c>
      <c r="N91" s="236" t="s">
        <v>43</v>
      </c>
      <c r="O91" s="42"/>
      <c r="P91" s="202">
        <f t="shared" si="1"/>
        <v>0</v>
      </c>
      <c r="Q91" s="202">
        <v>0</v>
      </c>
      <c r="R91" s="202">
        <f t="shared" si="2"/>
        <v>0</v>
      </c>
      <c r="S91" s="202">
        <v>0</v>
      </c>
      <c r="T91" s="203">
        <f t="shared" si="3"/>
        <v>0</v>
      </c>
      <c r="AR91" s="24" t="s">
        <v>1569</v>
      </c>
      <c r="AT91" s="24" t="s">
        <v>238</v>
      </c>
      <c r="AU91" s="24" t="s">
        <v>72</v>
      </c>
      <c r="AY91" s="24" t="s">
        <v>156</v>
      </c>
      <c r="BE91" s="204">
        <f t="shared" si="4"/>
        <v>0</v>
      </c>
      <c r="BF91" s="204">
        <f t="shared" si="5"/>
        <v>0</v>
      </c>
      <c r="BG91" s="204">
        <f t="shared" si="6"/>
        <v>0</v>
      </c>
      <c r="BH91" s="204">
        <f t="shared" si="7"/>
        <v>0</v>
      </c>
      <c r="BI91" s="204">
        <f t="shared" si="8"/>
        <v>0</v>
      </c>
      <c r="BJ91" s="24" t="s">
        <v>79</v>
      </c>
      <c r="BK91" s="204">
        <f t="shared" si="9"/>
        <v>0</v>
      </c>
      <c r="BL91" s="24" t="s">
        <v>574</v>
      </c>
      <c r="BM91" s="24" t="s">
        <v>388</v>
      </c>
    </row>
    <row r="92" spans="2:65" s="1" customFormat="1" ht="25.5" customHeight="1">
      <c r="B92" s="41"/>
      <c r="C92" s="227" t="s">
        <v>72</v>
      </c>
      <c r="D92" s="227" t="s">
        <v>238</v>
      </c>
      <c r="E92" s="228" t="s">
        <v>266</v>
      </c>
      <c r="F92" s="229" t="s">
        <v>3073</v>
      </c>
      <c r="G92" s="230" t="s">
        <v>21</v>
      </c>
      <c r="H92" s="231">
        <v>1</v>
      </c>
      <c r="I92" s="232"/>
      <c r="J92" s="233">
        <f t="shared" si="0"/>
        <v>0</v>
      </c>
      <c r="K92" s="229" t="s">
        <v>21</v>
      </c>
      <c r="L92" s="234"/>
      <c r="M92" s="235" t="s">
        <v>21</v>
      </c>
      <c r="N92" s="236" t="s">
        <v>43</v>
      </c>
      <c r="O92" s="42"/>
      <c r="P92" s="202">
        <f t="shared" si="1"/>
        <v>0</v>
      </c>
      <c r="Q92" s="202">
        <v>0</v>
      </c>
      <c r="R92" s="202">
        <f t="shared" si="2"/>
        <v>0</v>
      </c>
      <c r="S92" s="202">
        <v>0</v>
      </c>
      <c r="T92" s="203">
        <f t="shared" si="3"/>
        <v>0</v>
      </c>
      <c r="AR92" s="24" t="s">
        <v>1569</v>
      </c>
      <c r="AT92" s="24" t="s">
        <v>238</v>
      </c>
      <c r="AU92" s="24" t="s">
        <v>72</v>
      </c>
      <c r="AY92" s="24" t="s">
        <v>156</v>
      </c>
      <c r="BE92" s="204">
        <f t="shared" si="4"/>
        <v>0</v>
      </c>
      <c r="BF92" s="204">
        <f t="shared" si="5"/>
        <v>0</v>
      </c>
      <c r="BG92" s="204">
        <f t="shared" si="6"/>
        <v>0</v>
      </c>
      <c r="BH92" s="204">
        <f t="shared" si="7"/>
        <v>0</v>
      </c>
      <c r="BI92" s="204">
        <f t="shared" si="8"/>
        <v>0</v>
      </c>
      <c r="BJ92" s="24" t="s">
        <v>79</v>
      </c>
      <c r="BK92" s="204">
        <f t="shared" si="9"/>
        <v>0</v>
      </c>
      <c r="BL92" s="24" t="s">
        <v>574</v>
      </c>
      <c r="BM92" s="24" t="s">
        <v>396</v>
      </c>
    </row>
    <row r="93" spans="2:65" s="1" customFormat="1" ht="16.5" customHeight="1">
      <c r="B93" s="41"/>
      <c r="C93" s="227" t="s">
        <v>72</v>
      </c>
      <c r="D93" s="227" t="s">
        <v>238</v>
      </c>
      <c r="E93" s="228" t="s">
        <v>3074</v>
      </c>
      <c r="F93" s="229" t="s">
        <v>3075</v>
      </c>
      <c r="G93" s="230" t="s">
        <v>21</v>
      </c>
      <c r="H93" s="231">
        <v>1</v>
      </c>
      <c r="I93" s="232"/>
      <c r="J93" s="233">
        <f t="shared" si="0"/>
        <v>0</v>
      </c>
      <c r="K93" s="229" t="s">
        <v>21</v>
      </c>
      <c r="L93" s="234"/>
      <c r="M93" s="235" t="s">
        <v>21</v>
      </c>
      <c r="N93" s="236" t="s">
        <v>43</v>
      </c>
      <c r="O93" s="42"/>
      <c r="P93" s="202">
        <f t="shared" si="1"/>
        <v>0</v>
      </c>
      <c r="Q93" s="202">
        <v>0</v>
      </c>
      <c r="R93" s="202">
        <f t="shared" si="2"/>
        <v>0</v>
      </c>
      <c r="S93" s="202">
        <v>0</v>
      </c>
      <c r="T93" s="203">
        <f t="shared" si="3"/>
        <v>0</v>
      </c>
      <c r="AR93" s="24" t="s">
        <v>1569</v>
      </c>
      <c r="AT93" s="24" t="s">
        <v>238</v>
      </c>
      <c r="AU93" s="24" t="s">
        <v>72</v>
      </c>
      <c r="AY93" s="24" t="s">
        <v>156</v>
      </c>
      <c r="BE93" s="204">
        <f t="shared" si="4"/>
        <v>0</v>
      </c>
      <c r="BF93" s="204">
        <f t="shared" si="5"/>
        <v>0</v>
      </c>
      <c r="BG93" s="204">
        <f t="shared" si="6"/>
        <v>0</v>
      </c>
      <c r="BH93" s="204">
        <f t="shared" si="7"/>
        <v>0</v>
      </c>
      <c r="BI93" s="204">
        <f t="shared" si="8"/>
        <v>0</v>
      </c>
      <c r="BJ93" s="24" t="s">
        <v>79</v>
      </c>
      <c r="BK93" s="204">
        <f t="shared" si="9"/>
        <v>0</v>
      </c>
      <c r="BL93" s="24" t="s">
        <v>574</v>
      </c>
      <c r="BM93" s="24" t="s">
        <v>409</v>
      </c>
    </row>
    <row r="94" spans="2:65" s="1" customFormat="1" ht="16.5" customHeight="1">
      <c r="B94" s="41"/>
      <c r="C94" s="193" t="s">
        <v>72</v>
      </c>
      <c r="D94" s="193" t="s">
        <v>159</v>
      </c>
      <c r="E94" s="194" t="s">
        <v>3076</v>
      </c>
      <c r="F94" s="195" t="s">
        <v>3077</v>
      </c>
      <c r="G94" s="196" t="s">
        <v>21</v>
      </c>
      <c r="H94" s="197">
        <v>1</v>
      </c>
      <c r="I94" s="198"/>
      <c r="J94" s="199">
        <f t="shared" si="0"/>
        <v>0</v>
      </c>
      <c r="K94" s="195" t="s">
        <v>21</v>
      </c>
      <c r="L94" s="61"/>
      <c r="M94" s="200" t="s">
        <v>21</v>
      </c>
      <c r="N94" s="208" t="s">
        <v>43</v>
      </c>
      <c r="O94" s="209"/>
      <c r="P94" s="210">
        <f t="shared" si="1"/>
        <v>0</v>
      </c>
      <c r="Q94" s="210">
        <v>0</v>
      </c>
      <c r="R94" s="210">
        <f t="shared" si="2"/>
        <v>0</v>
      </c>
      <c r="S94" s="210">
        <v>0</v>
      </c>
      <c r="T94" s="211">
        <f t="shared" si="3"/>
        <v>0</v>
      </c>
      <c r="AR94" s="24" t="s">
        <v>574</v>
      </c>
      <c r="AT94" s="24" t="s">
        <v>159</v>
      </c>
      <c r="AU94" s="24" t="s">
        <v>72</v>
      </c>
      <c r="AY94" s="24" t="s">
        <v>156</v>
      </c>
      <c r="BE94" s="204">
        <f t="shared" si="4"/>
        <v>0</v>
      </c>
      <c r="BF94" s="204">
        <f t="shared" si="5"/>
        <v>0</v>
      </c>
      <c r="BG94" s="204">
        <f t="shared" si="6"/>
        <v>0</v>
      </c>
      <c r="BH94" s="204">
        <f t="shared" si="7"/>
        <v>0</v>
      </c>
      <c r="BI94" s="204">
        <f t="shared" si="8"/>
        <v>0</v>
      </c>
      <c r="BJ94" s="24" t="s">
        <v>79</v>
      </c>
      <c r="BK94" s="204">
        <f t="shared" si="9"/>
        <v>0</v>
      </c>
      <c r="BL94" s="24" t="s">
        <v>574</v>
      </c>
      <c r="BM94" s="24" t="s">
        <v>418</v>
      </c>
    </row>
    <row r="95" spans="2:12" s="1" customFormat="1" ht="6.95" customHeight="1">
      <c r="B95" s="56"/>
      <c r="C95" s="57"/>
      <c r="D95" s="57"/>
      <c r="E95" s="57"/>
      <c r="F95" s="57"/>
      <c r="G95" s="57"/>
      <c r="H95" s="57"/>
      <c r="I95" s="139"/>
      <c r="J95" s="57"/>
      <c r="K95" s="57"/>
      <c r="L95" s="61"/>
    </row>
  </sheetData>
  <sheetProtection password="CC35" sheet="1" objects="1" scenarios="1" formatCells="0" formatColumns="0" formatRows="0" sort="0" autoFilter="0"/>
  <autoFilter ref="C75:K94"/>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114</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3078</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ROUND(SUM(BE77:BE94),2)</f>
        <v>0</v>
      </c>
      <c r="G30" s="42"/>
      <c r="H30" s="42"/>
      <c r="I30" s="131">
        <v>0.21</v>
      </c>
      <c r="J30" s="130">
        <f>ROUND(ROUND((SUM(BE77:BE94)),2)*I30,2)</f>
        <v>0</v>
      </c>
      <c r="K30" s="45"/>
    </row>
    <row r="31" spans="2:11" s="1" customFormat="1" ht="14.45" customHeight="1">
      <c r="B31" s="41"/>
      <c r="C31" s="42"/>
      <c r="D31" s="42"/>
      <c r="E31" s="49" t="s">
        <v>44</v>
      </c>
      <c r="F31" s="130">
        <f>ROUND(SUM(BF77:BF94),2)</f>
        <v>0</v>
      </c>
      <c r="G31" s="42"/>
      <c r="H31" s="42"/>
      <c r="I31" s="131">
        <v>0.15</v>
      </c>
      <c r="J31" s="130">
        <f>ROUND(ROUND((SUM(BF77:BF94)),2)*I31,2)</f>
        <v>0</v>
      </c>
      <c r="K31" s="45"/>
    </row>
    <row r="32" spans="2:11" s="1" customFormat="1" ht="14.45" customHeight="1" hidden="1">
      <c r="B32" s="41"/>
      <c r="C32" s="42"/>
      <c r="D32" s="42"/>
      <c r="E32" s="49" t="s">
        <v>45</v>
      </c>
      <c r="F32" s="130">
        <f>ROUND(SUM(BG77:BG94),2)</f>
        <v>0</v>
      </c>
      <c r="G32" s="42"/>
      <c r="H32" s="42"/>
      <c r="I32" s="131">
        <v>0.21</v>
      </c>
      <c r="J32" s="130">
        <v>0</v>
      </c>
      <c r="K32" s="45"/>
    </row>
    <row r="33" spans="2:11" s="1" customFormat="1" ht="14.45" customHeight="1" hidden="1">
      <c r="B33" s="41"/>
      <c r="C33" s="42"/>
      <c r="D33" s="42"/>
      <c r="E33" s="49" t="s">
        <v>46</v>
      </c>
      <c r="F33" s="130">
        <f>ROUND(SUM(BH77:BH94),2)</f>
        <v>0</v>
      </c>
      <c r="G33" s="42"/>
      <c r="H33" s="42"/>
      <c r="I33" s="131">
        <v>0.15</v>
      </c>
      <c r="J33" s="130">
        <v>0</v>
      </c>
      <c r="K33" s="45"/>
    </row>
    <row r="34" spans="2:11" s="1" customFormat="1" ht="14.45" customHeight="1" hidden="1">
      <c r="B34" s="41"/>
      <c r="C34" s="42"/>
      <c r="D34" s="42"/>
      <c r="E34" s="49" t="s">
        <v>47</v>
      </c>
      <c r="F34" s="130">
        <f>ROUND(SUM(BI77:BI94),2)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II-6 - Zařízení - ostatní</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J77</f>
        <v>0</v>
      </c>
      <c r="K56" s="45"/>
      <c r="AU56" s="24" t="s">
        <v>133</v>
      </c>
    </row>
    <row r="57" spans="2:11" s="7" customFormat="1" ht="24.95" customHeight="1">
      <c r="B57" s="149"/>
      <c r="C57" s="150"/>
      <c r="D57" s="151" t="s">
        <v>3079</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140</v>
      </c>
      <c r="D64" s="63"/>
      <c r="E64" s="63"/>
      <c r="F64" s="63"/>
      <c r="G64" s="63"/>
      <c r="H64" s="63"/>
      <c r="I64" s="163"/>
      <c r="J64" s="63"/>
      <c r="K64" s="63"/>
      <c r="L64" s="61"/>
    </row>
    <row r="65" spans="2:12" s="1" customFormat="1" ht="6.95" customHeight="1">
      <c r="B65" s="41"/>
      <c r="C65" s="63"/>
      <c r="D65" s="63"/>
      <c r="E65" s="63"/>
      <c r="F65" s="63"/>
      <c r="G65" s="63"/>
      <c r="H65" s="63"/>
      <c r="I65" s="163"/>
      <c r="J65" s="63"/>
      <c r="K65" s="63"/>
      <c r="L65" s="61"/>
    </row>
    <row r="66" spans="2:12" s="1" customFormat="1" ht="14.45" customHeight="1">
      <c r="B66" s="41"/>
      <c r="C66" s="65" t="s">
        <v>18</v>
      </c>
      <c r="D66" s="63"/>
      <c r="E66" s="63"/>
      <c r="F66" s="63"/>
      <c r="G66" s="63"/>
      <c r="H66" s="63"/>
      <c r="I66" s="163"/>
      <c r="J66" s="63"/>
      <c r="K66" s="63"/>
      <c r="L66" s="61"/>
    </row>
    <row r="67" spans="2:12" s="1" customFormat="1" ht="16.5" customHeight="1">
      <c r="B67" s="41"/>
      <c r="C67" s="63"/>
      <c r="D67" s="63"/>
      <c r="E67" s="405" t="str">
        <f>E7</f>
        <v>Rekonstrukce kotelny, kuchyně a jídelny Základní škola Komenského č. 17 v Domažlicích</v>
      </c>
      <c r="F67" s="406"/>
      <c r="G67" s="406"/>
      <c r="H67" s="406"/>
      <c r="I67" s="163"/>
      <c r="J67" s="63"/>
      <c r="K67" s="63"/>
      <c r="L67" s="61"/>
    </row>
    <row r="68" spans="2:12" s="1" customFormat="1" ht="14.45" customHeight="1">
      <c r="B68" s="41"/>
      <c r="C68" s="65" t="s">
        <v>127</v>
      </c>
      <c r="D68" s="63"/>
      <c r="E68" s="63"/>
      <c r="F68" s="63"/>
      <c r="G68" s="63"/>
      <c r="H68" s="63"/>
      <c r="I68" s="163"/>
      <c r="J68" s="63"/>
      <c r="K68" s="63"/>
      <c r="L68" s="61"/>
    </row>
    <row r="69" spans="2:12" s="1" customFormat="1" ht="17.25" customHeight="1">
      <c r="B69" s="41"/>
      <c r="C69" s="63"/>
      <c r="D69" s="63"/>
      <c r="E69" s="380" t="str">
        <f>E9</f>
        <v>II-6 - Zařízení - ostatní</v>
      </c>
      <c r="F69" s="407"/>
      <c r="G69" s="407"/>
      <c r="H69" s="407"/>
      <c r="I69" s="163"/>
      <c r="J69" s="63"/>
      <c r="K69" s="63"/>
      <c r="L69" s="61"/>
    </row>
    <row r="70" spans="2:12" s="1" customFormat="1" ht="6.95" customHeight="1">
      <c r="B70" s="41"/>
      <c r="C70" s="63"/>
      <c r="D70" s="63"/>
      <c r="E70" s="63"/>
      <c r="F70" s="63"/>
      <c r="G70" s="63"/>
      <c r="H70" s="63"/>
      <c r="I70" s="163"/>
      <c r="J70" s="63"/>
      <c r="K70" s="63"/>
      <c r="L70" s="61"/>
    </row>
    <row r="71" spans="2:12" s="1" customFormat="1" ht="18" customHeight="1">
      <c r="B71" s="41"/>
      <c r="C71" s="65" t="s">
        <v>23</v>
      </c>
      <c r="D71" s="63"/>
      <c r="E71" s="63"/>
      <c r="F71" s="164" t="str">
        <f>F12</f>
        <v xml:space="preserve"> </v>
      </c>
      <c r="G71" s="63"/>
      <c r="H71" s="63"/>
      <c r="I71" s="165" t="s">
        <v>25</v>
      </c>
      <c r="J71" s="73" t="str">
        <f>IF(J12="","",J12)</f>
        <v>2. 3. 2021</v>
      </c>
      <c r="K71" s="63"/>
      <c r="L71" s="61"/>
    </row>
    <row r="72" spans="2:12" s="1" customFormat="1" ht="6.95" customHeight="1">
      <c r="B72" s="41"/>
      <c r="C72" s="63"/>
      <c r="D72" s="63"/>
      <c r="E72" s="63"/>
      <c r="F72" s="63"/>
      <c r="G72" s="63"/>
      <c r="H72" s="63"/>
      <c r="I72" s="163"/>
      <c r="J72" s="63"/>
      <c r="K72" s="63"/>
      <c r="L72" s="61"/>
    </row>
    <row r="73" spans="2:12" s="1" customFormat="1" ht="13.5">
      <c r="B73" s="41"/>
      <c r="C73" s="65" t="s">
        <v>27</v>
      </c>
      <c r="D73" s="63"/>
      <c r="E73" s="63"/>
      <c r="F73" s="164" t="str">
        <f>E15</f>
        <v>Město Domažlice</v>
      </c>
      <c r="G73" s="63"/>
      <c r="H73" s="63"/>
      <c r="I73" s="165" t="s">
        <v>33</v>
      </c>
      <c r="J73" s="164" t="str">
        <f>E21</f>
        <v>Mepro s.r.o.</v>
      </c>
      <c r="K73" s="63"/>
      <c r="L73" s="61"/>
    </row>
    <row r="74" spans="2:12" s="1" customFormat="1" ht="14.45" customHeight="1">
      <c r="B74" s="41"/>
      <c r="C74" s="65" t="s">
        <v>31</v>
      </c>
      <c r="D74" s="63"/>
      <c r="E74" s="63"/>
      <c r="F74" s="164" t="str">
        <f>IF(E18="","",E18)</f>
        <v/>
      </c>
      <c r="G74" s="63"/>
      <c r="H74" s="63"/>
      <c r="I74" s="163"/>
      <c r="J74" s="63"/>
      <c r="K74" s="63"/>
      <c r="L74" s="61"/>
    </row>
    <row r="75" spans="2:12" s="1" customFormat="1" ht="10.35" customHeight="1">
      <c r="B75" s="41"/>
      <c r="C75" s="63"/>
      <c r="D75" s="63"/>
      <c r="E75" s="63"/>
      <c r="F75" s="63"/>
      <c r="G75" s="63"/>
      <c r="H75" s="63"/>
      <c r="I75" s="163"/>
      <c r="J75" s="63"/>
      <c r="K75" s="63"/>
      <c r="L75" s="61"/>
    </row>
    <row r="76" spans="2:20" s="9" customFormat="1" ht="29.25" customHeight="1">
      <c r="B76" s="166"/>
      <c r="C76" s="167" t="s">
        <v>141</v>
      </c>
      <c r="D76" s="168" t="s">
        <v>57</v>
      </c>
      <c r="E76" s="168" t="s">
        <v>53</v>
      </c>
      <c r="F76" s="168" t="s">
        <v>142</v>
      </c>
      <c r="G76" s="168" t="s">
        <v>143</v>
      </c>
      <c r="H76" s="168" t="s">
        <v>144</v>
      </c>
      <c r="I76" s="169" t="s">
        <v>145</v>
      </c>
      <c r="J76" s="168" t="s">
        <v>131</v>
      </c>
      <c r="K76" s="170" t="s">
        <v>146</v>
      </c>
      <c r="L76" s="171"/>
      <c r="M76" s="81" t="s">
        <v>147</v>
      </c>
      <c r="N76" s="82" t="s">
        <v>42</v>
      </c>
      <c r="O76" s="82" t="s">
        <v>148</v>
      </c>
      <c r="P76" s="82" t="s">
        <v>149</v>
      </c>
      <c r="Q76" s="82" t="s">
        <v>150</v>
      </c>
      <c r="R76" s="82" t="s">
        <v>151</v>
      </c>
      <c r="S76" s="82" t="s">
        <v>152</v>
      </c>
      <c r="T76" s="83" t="s">
        <v>153</v>
      </c>
    </row>
    <row r="77" spans="2:63" s="1" customFormat="1" ht="29.25" customHeight="1">
      <c r="B77" s="41"/>
      <c r="C77" s="87" t="s">
        <v>132</v>
      </c>
      <c r="D77" s="63"/>
      <c r="E77" s="63"/>
      <c r="F77" s="63"/>
      <c r="G77" s="63"/>
      <c r="H77" s="63"/>
      <c r="I77" s="163"/>
      <c r="J77" s="172">
        <f>BK77</f>
        <v>0</v>
      </c>
      <c r="K77" s="63"/>
      <c r="L77" s="61"/>
      <c r="M77" s="84"/>
      <c r="N77" s="85"/>
      <c r="O77" s="85"/>
      <c r="P77" s="173">
        <f>P78</f>
        <v>0</v>
      </c>
      <c r="Q77" s="85"/>
      <c r="R77" s="173">
        <f>R78</f>
        <v>0</v>
      </c>
      <c r="S77" s="85"/>
      <c r="T77" s="174">
        <f>T78</f>
        <v>0</v>
      </c>
      <c r="AT77" s="24" t="s">
        <v>71</v>
      </c>
      <c r="AU77" s="24" t="s">
        <v>133</v>
      </c>
      <c r="BK77" s="175">
        <f>BK78</f>
        <v>0</v>
      </c>
    </row>
    <row r="78" spans="2:63" s="10" customFormat="1" ht="37.35" customHeight="1">
      <c r="B78" s="176"/>
      <c r="C78" s="177"/>
      <c r="D78" s="190" t="s">
        <v>71</v>
      </c>
      <c r="E78" s="265" t="s">
        <v>238</v>
      </c>
      <c r="F78" s="265" t="s">
        <v>3080</v>
      </c>
      <c r="G78" s="177"/>
      <c r="H78" s="177"/>
      <c r="I78" s="180"/>
      <c r="J78" s="266">
        <f>BK78</f>
        <v>0</v>
      </c>
      <c r="K78" s="177"/>
      <c r="L78" s="182"/>
      <c r="M78" s="183"/>
      <c r="N78" s="184"/>
      <c r="O78" s="184"/>
      <c r="P78" s="185">
        <f>SUM(P79:P94)</f>
        <v>0</v>
      </c>
      <c r="Q78" s="184"/>
      <c r="R78" s="185">
        <f>SUM(R79:R94)</f>
        <v>0</v>
      </c>
      <c r="S78" s="184"/>
      <c r="T78" s="186">
        <f>SUM(T79:T94)</f>
        <v>0</v>
      </c>
      <c r="AR78" s="187" t="s">
        <v>173</v>
      </c>
      <c r="AT78" s="188" t="s">
        <v>71</v>
      </c>
      <c r="AU78" s="188" t="s">
        <v>72</v>
      </c>
      <c r="AY78" s="187" t="s">
        <v>156</v>
      </c>
      <c r="BK78" s="189">
        <f>SUM(BK79:BK94)</f>
        <v>0</v>
      </c>
    </row>
    <row r="79" spans="2:65" s="1" customFormat="1" ht="16.5" customHeight="1">
      <c r="B79" s="41"/>
      <c r="C79" s="193" t="s">
        <v>79</v>
      </c>
      <c r="D79" s="193" t="s">
        <v>159</v>
      </c>
      <c r="E79" s="194" t="s">
        <v>3081</v>
      </c>
      <c r="F79" s="195" t="s">
        <v>3082</v>
      </c>
      <c r="G79" s="196" t="s">
        <v>21</v>
      </c>
      <c r="H79" s="197">
        <v>1</v>
      </c>
      <c r="I79" s="198"/>
      <c r="J79" s="199">
        <f>ROUND(I79*H79,2)</f>
        <v>0</v>
      </c>
      <c r="K79" s="195" t="s">
        <v>21</v>
      </c>
      <c r="L79" s="61"/>
      <c r="M79" s="200" t="s">
        <v>21</v>
      </c>
      <c r="N79" s="201" t="s">
        <v>43</v>
      </c>
      <c r="O79" s="42"/>
      <c r="P79" s="202">
        <f>O79*H79</f>
        <v>0</v>
      </c>
      <c r="Q79" s="202">
        <v>0</v>
      </c>
      <c r="R79" s="202">
        <f>Q79*H79</f>
        <v>0</v>
      </c>
      <c r="S79" s="202">
        <v>0</v>
      </c>
      <c r="T79" s="203">
        <f>S79*H79</f>
        <v>0</v>
      </c>
      <c r="AR79" s="24" t="s">
        <v>574</v>
      </c>
      <c r="AT79" s="24" t="s">
        <v>159</v>
      </c>
      <c r="AU79" s="24" t="s">
        <v>79</v>
      </c>
      <c r="AY79" s="24" t="s">
        <v>156</v>
      </c>
      <c r="BE79" s="204">
        <f>IF(N79="základní",J79,0)</f>
        <v>0</v>
      </c>
      <c r="BF79" s="204">
        <f>IF(N79="snížená",J79,0)</f>
        <v>0</v>
      </c>
      <c r="BG79" s="204">
        <f>IF(N79="zákl. přenesená",J79,0)</f>
        <v>0</v>
      </c>
      <c r="BH79" s="204">
        <f>IF(N79="sníž. přenesená",J79,0)</f>
        <v>0</v>
      </c>
      <c r="BI79" s="204">
        <f>IF(N79="nulová",J79,0)</f>
        <v>0</v>
      </c>
      <c r="BJ79" s="24" t="s">
        <v>79</v>
      </c>
      <c r="BK79" s="204">
        <f>ROUND(I79*H79,2)</f>
        <v>0</v>
      </c>
      <c r="BL79" s="24" t="s">
        <v>574</v>
      </c>
      <c r="BM79" s="24" t="s">
        <v>81</v>
      </c>
    </row>
    <row r="80" spans="2:47" s="1" customFormat="1" ht="54">
      <c r="B80" s="41"/>
      <c r="C80" s="63"/>
      <c r="D80" s="223" t="s">
        <v>166</v>
      </c>
      <c r="E80" s="63"/>
      <c r="F80" s="261" t="s">
        <v>3083</v>
      </c>
      <c r="G80" s="63"/>
      <c r="H80" s="63"/>
      <c r="I80" s="163"/>
      <c r="J80" s="63"/>
      <c r="K80" s="63"/>
      <c r="L80" s="61"/>
      <c r="M80" s="207"/>
      <c r="N80" s="42"/>
      <c r="O80" s="42"/>
      <c r="P80" s="42"/>
      <c r="Q80" s="42"/>
      <c r="R80" s="42"/>
      <c r="S80" s="42"/>
      <c r="T80" s="78"/>
      <c r="AT80" s="24" t="s">
        <v>166</v>
      </c>
      <c r="AU80" s="24" t="s">
        <v>79</v>
      </c>
    </row>
    <row r="81" spans="2:65" s="1" customFormat="1" ht="16.5" customHeight="1">
      <c r="B81" s="41"/>
      <c r="C81" s="193" t="s">
        <v>81</v>
      </c>
      <c r="D81" s="193" t="s">
        <v>159</v>
      </c>
      <c r="E81" s="194" t="s">
        <v>3084</v>
      </c>
      <c r="F81" s="195" t="s">
        <v>3085</v>
      </c>
      <c r="G81" s="196" t="s">
        <v>21</v>
      </c>
      <c r="H81" s="197">
        <v>1</v>
      </c>
      <c r="I81" s="198"/>
      <c r="J81" s="199">
        <f>ROUND(I81*H81,2)</f>
        <v>0</v>
      </c>
      <c r="K81" s="195" t="s">
        <v>21</v>
      </c>
      <c r="L81" s="61"/>
      <c r="M81" s="200" t="s">
        <v>21</v>
      </c>
      <c r="N81" s="201" t="s">
        <v>43</v>
      </c>
      <c r="O81" s="42"/>
      <c r="P81" s="202">
        <f>O81*H81</f>
        <v>0</v>
      </c>
      <c r="Q81" s="202">
        <v>0</v>
      </c>
      <c r="R81" s="202">
        <f>Q81*H81</f>
        <v>0</v>
      </c>
      <c r="S81" s="202">
        <v>0</v>
      </c>
      <c r="T81" s="203">
        <f>S81*H81</f>
        <v>0</v>
      </c>
      <c r="AR81" s="24" t="s">
        <v>574</v>
      </c>
      <c r="AT81" s="24" t="s">
        <v>159</v>
      </c>
      <c r="AU81" s="24" t="s">
        <v>79</v>
      </c>
      <c r="AY81" s="24" t="s">
        <v>156</v>
      </c>
      <c r="BE81" s="204">
        <f>IF(N81="základní",J81,0)</f>
        <v>0</v>
      </c>
      <c r="BF81" s="204">
        <f>IF(N81="snížená",J81,0)</f>
        <v>0</v>
      </c>
      <c r="BG81" s="204">
        <f>IF(N81="zákl. přenesená",J81,0)</f>
        <v>0</v>
      </c>
      <c r="BH81" s="204">
        <f>IF(N81="sníž. přenesená",J81,0)</f>
        <v>0</v>
      </c>
      <c r="BI81" s="204">
        <f>IF(N81="nulová",J81,0)</f>
        <v>0</v>
      </c>
      <c r="BJ81" s="24" t="s">
        <v>79</v>
      </c>
      <c r="BK81" s="204">
        <f>ROUND(I81*H81,2)</f>
        <v>0</v>
      </c>
      <c r="BL81" s="24" t="s">
        <v>574</v>
      </c>
      <c r="BM81" s="24" t="s">
        <v>179</v>
      </c>
    </row>
    <row r="82" spans="2:47" s="1" customFormat="1" ht="148.5">
      <c r="B82" s="41"/>
      <c r="C82" s="63"/>
      <c r="D82" s="223" t="s">
        <v>166</v>
      </c>
      <c r="E82" s="63"/>
      <c r="F82" s="261" t="s">
        <v>3086</v>
      </c>
      <c r="G82" s="63"/>
      <c r="H82" s="63"/>
      <c r="I82" s="163"/>
      <c r="J82" s="63"/>
      <c r="K82" s="63"/>
      <c r="L82" s="61"/>
      <c r="M82" s="207"/>
      <c r="N82" s="42"/>
      <c r="O82" s="42"/>
      <c r="P82" s="42"/>
      <c r="Q82" s="42"/>
      <c r="R82" s="42"/>
      <c r="S82" s="42"/>
      <c r="T82" s="78"/>
      <c r="AT82" s="24" t="s">
        <v>166</v>
      </c>
      <c r="AU82" s="24" t="s">
        <v>79</v>
      </c>
    </row>
    <row r="83" spans="2:65" s="1" customFormat="1" ht="16.5" customHeight="1">
      <c r="B83" s="41"/>
      <c r="C83" s="193" t="s">
        <v>173</v>
      </c>
      <c r="D83" s="193" t="s">
        <v>159</v>
      </c>
      <c r="E83" s="194" t="s">
        <v>3087</v>
      </c>
      <c r="F83" s="195" t="s">
        <v>3088</v>
      </c>
      <c r="G83" s="196" t="s">
        <v>21</v>
      </c>
      <c r="H83" s="197">
        <v>1</v>
      </c>
      <c r="I83" s="198"/>
      <c r="J83" s="199">
        <f>ROUND(I83*H83,2)</f>
        <v>0</v>
      </c>
      <c r="K83" s="195" t="s">
        <v>21</v>
      </c>
      <c r="L83" s="61"/>
      <c r="M83" s="200" t="s">
        <v>21</v>
      </c>
      <c r="N83" s="201" t="s">
        <v>43</v>
      </c>
      <c r="O83" s="42"/>
      <c r="P83" s="202">
        <f>O83*H83</f>
        <v>0</v>
      </c>
      <c r="Q83" s="202">
        <v>0</v>
      </c>
      <c r="R83" s="202">
        <f>Q83*H83</f>
        <v>0</v>
      </c>
      <c r="S83" s="202">
        <v>0</v>
      </c>
      <c r="T83" s="203">
        <f>S83*H83</f>
        <v>0</v>
      </c>
      <c r="AR83" s="24" t="s">
        <v>574</v>
      </c>
      <c r="AT83" s="24" t="s">
        <v>159</v>
      </c>
      <c r="AU83" s="24" t="s">
        <v>79</v>
      </c>
      <c r="AY83" s="24" t="s">
        <v>156</v>
      </c>
      <c r="BE83" s="204">
        <f>IF(N83="základní",J83,0)</f>
        <v>0</v>
      </c>
      <c r="BF83" s="204">
        <f>IF(N83="snížená",J83,0)</f>
        <v>0</v>
      </c>
      <c r="BG83" s="204">
        <f>IF(N83="zákl. přenesená",J83,0)</f>
        <v>0</v>
      </c>
      <c r="BH83" s="204">
        <f>IF(N83="sníž. přenesená",J83,0)</f>
        <v>0</v>
      </c>
      <c r="BI83" s="204">
        <f>IF(N83="nulová",J83,0)</f>
        <v>0</v>
      </c>
      <c r="BJ83" s="24" t="s">
        <v>79</v>
      </c>
      <c r="BK83" s="204">
        <f>ROUND(I83*H83,2)</f>
        <v>0</v>
      </c>
      <c r="BL83" s="24" t="s">
        <v>574</v>
      </c>
      <c r="BM83" s="24" t="s">
        <v>190</v>
      </c>
    </row>
    <row r="84" spans="2:47" s="1" customFormat="1" ht="40.5">
      <c r="B84" s="41"/>
      <c r="C84" s="63"/>
      <c r="D84" s="223" t="s">
        <v>166</v>
      </c>
      <c r="E84" s="63"/>
      <c r="F84" s="261" t="s">
        <v>3089</v>
      </c>
      <c r="G84" s="63"/>
      <c r="H84" s="63"/>
      <c r="I84" s="163"/>
      <c r="J84" s="63"/>
      <c r="K84" s="63"/>
      <c r="L84" s="61"/>
      <c r="M84" s="207"/>
      <c r="N84" s="42"/>
      <c r="O84" s="42"/>
      <c r="P84" s="42"/>
      <c r="Q84" s="42"/>
      <c r="R84" s="42"/>
      <c r="S84" s="42"/>
      <c r="T84" s="78"/>
      <c r="AT84" s="24" t="s">
        <v>166</v>
      </c>
      <c r="AU84" s="24" t="s">
        <v>79</v>
      </c>
    </row>
    <row r="85" spans="2:65" s="1" customFormat="1" ht="16.5" customHeight="1">
      <c r="B85" s="41"/>
      <c r="C85" s="193" t="s">
        <v>179</v>
      </c>
      <c r="D85" s="193" t="s">
        <v>159</v>
      </c>
      <c r="E85" s="194" t="s">
        <v>3090</v>
      </c>
      <c r="F85" s="195" t="s">
        <v>3091</v>
      </c>
      <c r="G85" s="196" t="s">
        <v>21</v>
      </c>
      <c r="H85" s="197">
        <v>1</v>
      </c>
      <c r="I85" s="198"/>
      <c r="J85" s="199">
        <f>ROUND(I85*H85,2)</f>
        <v>0</v>
      </c>
      <c r="K85" s="195" t="s">
        <v>21</v>
      </c>
      <c r="L85" s="61"/>
      <c r="M85" s="200" t="s">
        <v>21</v>
      </c>
      <c r="N85" s="201" t="s">
        <v>43</v>
      </c>
      <c r="O85" s="42"/>
      <c r="P85" s="202">
        <f>O85*H85</f>
        <v>0</v>
      </c>
      <c r="Q85" s="202">
        <v>0</v>
      </c>
      <c r="R85" s="202">
        <f>Q85*H85</f>
        <v>0</v>
      </c>
      <c r="S85" s="202">
        <v>0</v>
      </c>
      <c r="T85" s="203">
        <f>S85*H85</f>
        <v>0</v>
      </c>
      <c r="AR85" s="24" t="s">
        <v>574</v>
      </c>
      <c r="AT85" s="24" t="s">
        <v>159</v>
      </c>
      <c r="AU85" s="24" t="s">
        <v>79</v>
      </c>
      <c r="AY85" s="24" t="s">
        <v>156</v>
      </c>
      <c r="BE85" s="204">
        <f>IF(N85="základní",J85,0)</f>
        <v>0</v>
      </c>
      <c r="BF85" s="204">
        <f>IF(N85="snížená",J85,0)</f>
        <v>0</v>
      </c>
      <c r="BG85" s="204">
        <f>IF(N85="zákl. přenesená",J85,0)</f>
        <v>0</v>
      </c>
      <c r="BH85" s="204">
        <f>IF(N85="sníž. přenesená",J85,0)</f>
        <v>0</v>
      </c>
      <c r="BI85" s="204">
        <f>IF(N85="nulová",J85,0)</f>
        <v>0</v>
      </c>
      <c r="BJ85" s="24" t="s">
        <v>79</v>
      </c>
      <c r="BK85" s="204">
        <f>ROUND(I85*H85,2)</f>
        <v>0</v>
      </c>
      <c r="BL85" s="24" t="s">
        <v>574</v>
      </c>
      <c r="BM85" s="24" t="s">
        <v>241</v>
      </c>
    </row>
    <row r="86" spans="2:65" s="1" customFormat="1" ht="25.5" customHeight="1">
      <c r="B86" s="41"/>
      <c r="C86" s="193" t="s">
        <v>155</v>
      </c>
      <c r="D86" s="193" t="s">
        <v>159</v>
      </c>
      <c r="E86" s="194" t="s">
        <v>3092</v>
      </c>
      <c r="F86" s="195" t="s">
        <v>3093</v>
      </c>
      <c r="G86" s="196" t="s">
        <v>21</v>
      </c>
      <c r="H86" s="197">
        <v>1</v>
      </c>
      <c r="I86" s="198"/>
      <c r="J86" s="199">
        <f>ROUND(I86*H86,2)</f>
        <v>0</v>
      </c>
      <c r="K86" s="195" t="s">
        <v>21</v>
      </c>
      <c r="L86" s="61"/>
      <c r="M86" s="200" t="s">
        <v>21</v>
      </c>
      <c r="N86" s="201" t="s">
        <v>43</v>
      </c>
      <c r="O86" s="42"/>
      <c r="P86" s="202">
        <f>O86*H86</f>
        <v>0</v>
      </c>
      <c r="Q86" s="202">
        <v>0</v>
      </c>
      <c r="R86" s="202">
        <f>Q86*H86</f>
        <v>0</v>
      </c>
      <c r="S86" s="202">
        <v>0</v>
      </c>
      <c r="T86" s="203">
        <f>S86*H86</f>
        <v>0</v>
      </c>
      <c r="AR86" s="24" t="s">
        <v>574</v>
      </c>
      <c r="AT86" s="24" t="s">
        <v>159</v>
      </c>
      <c r="AU86" s="24" t="s">
        <v>79</v>
      </c>
      <c r="AY86" s="24" t="s">
        <v>156</v>
      </c>
      <c r="BE86" s="204">
        <f>IF(N86="základní",J86,0)</f>
        <v>0</v>
      </c>
      <c r="BF86" s="204">
        <f>IF(N86="snížená",J86,0)</f>
        <v>0</v>
      </c>
      <c r="BG86" s="204">
        <f>IF(N86="zákl. přenesená",J86,0)</f>
        <v>0</v>
      </c>
      <c r="BH86" s="204">
        <f>IF(N86="sníž. přenesená",J86,0)</f>
        <v>0</v>
      </c>
      <c r="BI86" s="204">
        <f>IF(N86="nulová",J86,0)</f>
        <v>0</v>
      </c>
      <c r="BJ86" s="24" t="s">
        <v>79</v>
      </c>
      <c r="BK86" s="204">
        <f>ROUND(I86*H86,2)</f>
        <v>0</v>
      </c>
      <c r="BL86" s="24" t="s">
        <v>574</v>
      </c>
      <c r="BM86" s="24" t="s">
        <v>273</v>
      </c>
    </row>
    <row r="87" spans="2:47" s="1" customFormat="1" ht="54">
      <c r="B87" s="41"/>
      <c r="C87" s="63"/>
      <c r="D87" s="223" t="s">
        <v>166</v>
      </c>
      <c r="E87" s="63"/>
      <c r="F87" s="261" t="s">
        <v>3094</v>
      </c>
      <c r="G87" s="63"/>
      <c r="H87" s="63"/>
      <c r="I87" s="163"/>
      <c r="J87" s="63"/>
      <c r="K87" s="63"/>
      <c r="L87" s="61"/>
      <c r="M87" s="207"/>
      <c r="N87" s="42"/>
      <c r="O87" s="42"/>
      <c r="P87" s="42"/>
      <c r="Q87" s="42"/>
      <c r="R87" s="42"/>
      <c r="S87" s="42"/>
      <c r="T87" s="78"/>
      <c r="AT87" s="24" t="s">
        <v>166</v>
      </c>
      <c r="AU87" s="24" t="s">
        <v>79</v>
      </c>
    </row>
    <row r="88" spans="2:65" s="1" customFormat="1" ht="16.5" customHeight="1">
      <c r="B88" s="41"/>
      <c r="C88" s="193" t="s">
        <v>190</v>
      </c>
      <c r="D88" s="193" t="s">
        <v>159</v>
      </c>
      <c r="E88" s="194" t="s">
        <v>3095</v>
      </c>
      <c r="F88" s="195" t="s">
        <v>3096</v>
      </c>
      <c r="G88" s="196" t="s">
        <v>21</v>
      </c>
      <c r="H88" s="197">
        <v>1</v>
      </c>
      <c r="I88" s="198"/>
      <c r="J88" s="199">
        <f>ROUND(I88*H88,2)</f>
        <v>0</v>
      </c>
      <c r="K88" s="195" t="s">
        <v>21</v>
      </c>
      <c r="L88" s="61"/>
      <c r="M88" s="200" t="s">
        <v>21</v>
      </c>
      <c r="N88" s="201" t="s">
        <v>43</v>
      </c>
      <c r="O88" s="42"/>
      <c r="P88" s="202">
        <f>O88*H88</f>
        <v>0</v>
      </c>
      <c r="Q88" s="202">
        <v>0</v>
      </c>
      <c r="R88" s="202">
        <f>Q88*H88</f>
        <v>0</v>
      </c>
      <c r="S88" s="202">
        <v>0</v>
      </c>
      <c r="T88" s="203">
        <f>S88*H88</f>
        <v>0</v>
      </c>
      <c r="AR88" s="24" t="s">
        <v>574</v>
      </c>
      <c r="AT88" s="24" t="s">
        <v>159</v>
      </c>
      <c r="AU88" s="24" t="s">
        <v>79</v>
      </c>
      <c r="AY88" s="24" t="s">
        <v>156</v>
      </c>
      <c r="BE88" s="204">
        <f>IF(N88="základní",J88,0)</f>
        <v>0</v>
      </c>
      <c r="BF88" s="204">
        <f>IF(N88="snížená",J88,0)</f>
        <v>0</v>
      </c>
      <c r="BG88" s="204">
        <f>IF(N88="zákl. přenesená",J88,0)</f>
        <v>0</v>
      </c>
      <c r="BH88" s="204">
        <f>IF(N88="sníž. přenesená",J88,0)</f>
        <v>0</v>
      </c>
      <c r="BI88" s="204">
        <f>IF(N88="nulová",J88,0)</f>
        <v>0</v>
      </c>
      <c r="BJ88" s="24" t="s">
        <v>79</v>
      </c>
      <c r="BK88" s="204">
        <f>ROUND(I88*H88,2)</f>
        <v>0</v>
      </c>
      <c r="BL88" s="24" t="s">
        <v>574</v>
      </c>
      <c r="BM88" s="24" t="s">
        <v>288</v>
      </c>
    </row>
    <row r="89" spans="2:47" s="1" customFormat="1" ht="27">
      <c r="B89" s="41"/>
      <c r="C89" s="63"/>
      <c r="D89" s="223" t="s">
        <v>166</v>
      </c>
      <c r="E89" s="63"/>
      <c r="F89" s="261" t="s">
        <v>3097</v>
      </c>
      <c r="G89" s="63"/>
      <c r="H89" s="63"/>
      <c r="I89" s="163"/>
      <c r="J89" s="63"/>
      <c r="K89" s="63"/>
      <c r="L89" s="61"/>
      <c r="M89" s="207"/>
      <c r="N89" s="42"/>
      <c r="O89" s="42"/>
      <c r="P89" s="42"/>
      <c r="Q89" s="42"/>
      <c r="R89" s="42"/>
      <c r="S89" s="42"/>
      <c r="T89" s="78"/>
      <c r="AT89" s="24" t="s">
        <v>166</v>
      </c>
      <c r="AU89" s="24" t="s">
        <v>79</v>
      </c>
    </row>
    <row r="90" spans="2:65" s="1" customFormat="1" ht="25.5" customHeight="1">
      <c r="B90" s="41"/>
      <c r="C90" s="193" t="s">
        <v>257</v>
      </c>
      <c r="D90" s="193" t="s">
        <v>159</v>
      </c>
      <c r="E90" s="194" t="s">
        <v>3098</v>
      </c>
      <c r="F90" s="195" t="s">
        <v>3099</v>
      </c>
      <c r="G90" s="196" t="s">
        <v>21</v>
      </c>
      <c r="H90" s="197">
        <v>1</v>
      </c>
      <c r="I90" s="198"/>
      <c r="J90" s="199">
        <f>ROUND(I90*H90,2)</f>
        <v>0</v>
      </c>
      <c r="K90" s="195" t="s">
        <v>21</v>
      </c>
      <c r="L90" s="61"/>
      <c r="M90" s="200" t="s">
        <v>21</v>
      </c>
      <c r="N90" s="201" t="s">
        <v>43</v>
      </c>
      <c r="O90" s="42"/>
      <c r="P90" s="202">
        <f>O90*H90</f>
        <v>0</v>
      </c>
      <c r="Q90" s="202">
        <v>0</v>
      </c>
      <c r="R90" s="202">
        <f>Q90*H90</f>
        <v>0</v>
      </c>
      <c r="S90" s="202">
        <v>0</v>
      </c>
      <c r="T90" s="203">
        <f>S90*H90</f>
        <v>0</v>
      </c>
      <c r="AR90" s="24" t="s">
        <v>574</v>
      </c>
      <c r="AT90" s="24" t="s">
        <v>159</v>
      </c>
      <c r="AU90" s="24" t="s">
        <v>79</v>
      </c>
      <c r="AY90" s="24" t="s">
        <v>156</v>
      </c>
      <c r="BE90" s="204">
        <f>IF(N90="základní",J90,0)</f>
        <v>0</v>
      </c>
      <c r="BF90" s="204">
        <f>IF(N90="snížená",J90,0)</f>
        <v>0</v>
      </c>
      <c r="BG90" s="204">
        <f>IF(N90="zákl. přenesená",J90,0)</f>
        <v>0</v>
      </c>
      <c r="BH90" s="204">
        <f>IF(N90="sníž. přenesená",J90,0)</f>
        <v>0</v>
      </c>
      <c r="BI90" s="204">
        <f>IF(N90="nulová",J90,0)</f>
        <v>0</v>
      </c>
      <c r="BJ90" s="24" t="s">
        <v>79</v>
      </c>
      <c r="BK90" s="204">
        <f>ROUND(I90*H90,2)</f>
        <v>0</v>
      </c>
      <c r="BL90" s="24" t="s">
        <v>574</v>
      </c>
      <c r="BM90" s="24" t="s">
        <v>302</v>
      </c>
    </row>
    <row r="91" spans="2:47" s="1" customFormat="1" ht="54">
      <c r="B91" s="41"/>
      <c r="C91" s="63"/>
      <c r="D91" s="223" t="s">
        <v>166</v>
      </c>
      <c r="E91" s="63"/>
      <c r="F91" s="261" t="s">
        <v>3100</v>
      </c>
      <c r="G91" s="63"/>
      <c r="H91" s="63"/>
      <c r="I91" s="163"/>
      <c r="J91" s="63"/>
      <c r="K91" s="63"/>
      <c r="L91" s="61"/>
      <c r="M91" s="207"/>
      <c r="N91" s="42"/>
      <c r="O91" s="42"/>
      <c r="P91" s="42"/>
      <c r="Q91" s="42"/>
      <c r="R91" s="42"/>
      <c r="S91" s="42"/>
      <c r="T91" s="78"/>
      <c r="AT91" s="24" t="s">
        <v>166</v>
      </c>
      <c r="AU91" s="24" t="s">
        <v>79</v>
      </c>
    </row>
    <row r="92" spans="2:65" s="1" customFormat="1" ht="16.5" customHeight="1">
      <c r="B92" s="41"/>
      <c r="C92" s="193" t="s">
        <v>241</v>
      </c>
      <c r="D92" s="193" t="s">
        <v>159</v>
      </c>
      <c r="E92" s="194" t="s">
        <v>3101</v>
      </c>
      <c r="F92" s="195" t="s">
        <v>3102</v>
      </c>
      <c r="G92" s="196" t="s">
        <v>21</v>
      </c>
      <c r="H92" s="197">
        <v>1</v>
      </c>
      <c r="I92" s="198"/>
      <c r="J92" s="199">
        <f>ROUND(I92*H92,2)</f>
        <v>0</v>
      </c>
      <c r="K92" s="195" t="s">
        <v>21</v>
      </c>
      <c r="L92" s="61"/>
      <c r="M92" s="200" t="s">
        <v>21</v>
      </c>
      <c r="N92" s="201" t="s">
        <v>43</v>
      </c>
      <c r="O92" s="42"/>
      <c r="P92" s="202">
        <f>O92*H92</f>
        <v>0</v>
      </c>
      <c r="Q92" s="202">
        <v>0</v>
      </c>
      <c r="R92" s="202">
        <f>Q92*H92</f>
        <v>0</v>
      </c>
      <c r="S92" s="202">
        <v>0</v>
      </c>
      <c r="T92" s="203">
        <f>S92*H92</f>
        <v>0</v>
      </c>
      <c r="AR92" s="24" t="s">
        <v>574</v>
      </c>
      <c r="AT92" s="24" t="s">
        <v>159</v>
      </c>
      <c r="AU92" s="24" t="s">
        <v>79</v>
      </c>
      <c r="AY92" s="24" t="s">
        <v>156</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574</v>
      </c>
      <c r="BM92" s="24" t="s">
        <v>316</v>
      </c>
    </row>
    <row r="93" spans="2:47" s="1" customFormat="1" ht="27">
      <c r="B93" s="41"/>
      <c r="C93" s="63"/>
      <c r="D93" s="223" t="s">
        <v>166</v>
      </c>
      <c r="E93" s="63"/>
      <c r="F93" s="261" t="s">
        <v>3103</v>
      </c>
      <c r="G93" s="63"/>
      <c r="H93" s="63"/>
      <c r="I93" s="163"/>
      <c r="J93" s="63"/>
      <c r="K93" s="63"/>
      <c r="L93" s="61"/>
      <c r="M93" s="207"/>
      <c r="N93" s="42"/>
      <c r="O93" s="42"/>
      <c r="P93" s="42"/>
      <c r="Q93" s="42"/>
      <c r="R93" s="42"/>
      <c r="S93" s="42"/>
      <c r="T93" s="78"/>
      <c r="AT93" s="24" t="s">
        <v>166</v>
      </c>
      <c r="AU93" s="24" t="s">
        <v>79</v>
      </c>
    </row>
    <row r="94" spans="2:65" s="1" customFormat="1" ht="25.5" customHeight="1">
      <c r="B94" s="41"/>
      <c r="C94" s="193" t="s">
        <v>266</v>
      </c>
      <c r="D94" s="193" t="s">
        <v>159</v>
      </c>
      <c r="E94" s="194" t="s">
        <v>3104</v>
      </c>
      <c r="F94" s="195" t="s">
        <v>3105</v>
      </c>
      <c r="G94" s="196" t="s">
        <v>1195</v>
      </c>
      <c r="H94" s="269"/>
      <c r="I94" s="198"/>
      <c r="J94" s="199">
        <f>ROUND(I94*H94,2)</f>
        <v>0</v>
      </c>
      <c r="K94" s="195" t="s">
        <v>163</v>
      </c>
      <c r="L94" s="61"/>
      <c r="M94" s="200" t="s">
        <v>21</v>
      </c>
      <c r="N94" s="208" t="s">
        <v>43</v>
      </c>
      <c r="O94" s="209"/>
      <c r="P94" s="210">
        <f>O94*H94</f>
        <v>0</v>
      </c>
      <c r="Q94" s="210">
        <v>0</v>
      </c>
      <c r="R94" s="210">
        <f>Q94*H94</f>
        <v>0</v>
      </c>
      <c r="S94" s="210">
        <v>0</v>
      </c>
      <c r="T94" s="211">
        <f>S94*H94</f>
        <v>0</v>
      </c>
      <c r="AR94" s="24" t="s">
        <v>79</v>
      </c>
      <c r="AT94" s="24" t="s">
        <v>159</v>
      </c>
      <c r="AU94" s="24" t="s">
        <v>79</v>
      </c>
      <c r="AY94" s="24" t="s">
        <v>156</v>
      </c>
      <c r="BE94" s="204">
        <f>IF(N94="základní",J94,0)</f>
        <v>0</v>
      </c>
      <c r="BF94" s="204">
        <f>IF(N94="snížená",J94,0)</f>
        <v>0</v>
      </c>
      <c r="BG94" s="204">
        <f>IF(N94="zákl. přenesená",J94,0)</f>
        <v>0</v>
      </c>
      <c r="BH94" s="204">
        <f>IF(N94="sníž. přenesená",J94,0)</f>
        <v>0</v>
      </c>
      <c r="BI94" s="204">
        <f>IF(N94="nulová",J94,0)</f>
        <v>0</v>
      </c>
      <c r="BJ94" s="24" t="s">
        <v>79</v>
      </c>
      <c r="BK94" s="204">
        <f>ROUND(I94*H94,2)</f>
        <v>0</v>
      </c>
      <c r="BL94" s="24" t="s">
        <v>79</v>
      </c>
      <c r="BM94" s="24" t="s">
        <v>3106</v>
      </c>
    </row>
    <row r="95" spans="2:12" s="1" customFormat="1" ht="6.95" customHeight="1">
      <c r="B95" s="56"/>
      <c r="C95" s="57"/>
      <c r="D95" s="57"/>
      <c r="E95" s="57"/>
      <c r="F95" s="57"/>
      <c r="G95" s="57"/>
      <c r="H95" s="57"/>
      <c r="I95" s="139"/>
      <c r="J95" s="57"/>
      <c r="K95" s="57"/>
      <c r="L95" s="61"/>
    </row>
  </sheetData>
  <sheetProtection password="CC35" sheet="1" objects="1" scenarios="1" formatCells="0" formatColumns="0" formatRows="0" sort="0" autoFilter="0"/>
  <autoFilter ref="C76:K94"/>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117</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3107</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ROUND(SUM(BE84:BE125),2)</f>
        <v>0</v>
      </c>
      <c r="G30" s="42"/>
      <c r="H30" s="42"/>
      <c r="I30" s="131">
        <v>0.21</v>
      </c>
      <c r="J30" s="130">
        <f>ROUND(ROUND((SUM(BE84:BE125)),2)*I30,2)</f>
        <v>0</v>
      </c>
      <c r="K30" s="45"/>
    </row>
    <row r="31" spans="2:11" s="1" customFormat="1" ht="14.45" customHeight="1">
      <c r="B31" s="41"/>
      <c r="C31" s="42"/>
      <c r="D31" s="42"/>
      <c r="E31" s="49" t="s">
        <v>44</v>
      </c>
      <c r="F31" s="130">
        <f>ROUND(SUM(BF84:BF125),2)</f>
        <v>0</v>
      </c>
      <c r="G31" s="42"/>
      <c r="H31" s="42"/>
      <c r="I31" s="131">
        <v>0.15</v>
      </c>
      <c r="J31" s="130">
        <f>ROUND(ROUND((SUM(BF84:BF125)),2)*I31,2)</f>
        <v>0</v>
      </c>
      <c r="K31" s="45"/>
    </row>
    <row r="32" spans="2:11" s="1" customFormat="1" ht="14.45" customHeight="1" hidden="1">
      <c r="B32" s="41"/>
      <c r="C32" s="42"/>
      <c r="D32" s="42"/>
      <c r="E32" s="49" t="s">
        <v>45</v>
      </c>
      <c r="F32" s="130">
        <f>ROUND(SUM(BG84:BG125),2)</f>
        <v>0</v>
      </c>
      <c r="G32" s="42"/>
      <c r="H32" s="42"/>
      <c r="I32" s="131">
        <v>0.21</v>
      </c>
      <c r="J32" s="130">
        <v>0</v>
      </c>
      <c r="K32" s="45"/>
    </row>
    <row r="33" spans="2:11" s="1" customFormat="1" ht="14.45" customHeight="1" hidden="1">
      <c r="B33" s="41"/>
      <c r="C33" s="42"/>
      <c r="D33" s="42"/>
      <c r="E33" s="49" t="s">
        <v>46</v>
      </c>
      <c r="F33" s="130">
        <f>ROUND(SUM(BH84:BH125),2)</f>
        <v>0</v>
      </c>
      <c r="G33" s="42"/>
      <c r="H33" s="42"/>
      <c r="I33" s="131">
        <v>0.15</v>
      </c>
      <c r="J33" s="130">
        <v>0</v>
      </c>
      <c r="K33" s="45"/>
    </row>
    <row r="34" spans="2:11" s="1" customFormat="1" ht="14.45" customHeight="1" hidden="1">
      <c r="B34" s="41"/>
      <c r="C34" s="42"/>
      <c r="D34" s="42"/>
      <c r="E34" s="49" t="s">
        <v>47</v>
      </c>
      <c r="F34" s="130">
        <f>ROUND(SUM(BI84:BI125),2)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II-7 - MaR</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J84</f>
        <v>0</v>
      </c>
      <c r="K56" s="45"/>
      <c r="AU56" s="24" t="s">
        <v>133</v>
      </c>
    </row>
    <row r="57" spans="2:11" s="7" customFormat="1" ht="24.95" customHeight="1">
      <c r="B57" s="149"/>
      <c r="C57" s="150"/>
      <c r="D57" s="151" t="s">
        <v>3108</v>
      </c>
      <c r="E57" s="152"/>
      <c r="F57" s="152"/>
      <c r="G57" s="152"/>
      <c r="H57" s="152"/>
      <c r="I57" s="153"/>
      <c r="J57" s="154">
        <f>J85</f>
        <v>0</v>
      </c>
      <c r="K57" s="155"/>
    </row>
    <row r="58" spans="2:11" s="8" customFormat="1" ht="19.9" customHeight="1">
      <c r="B58" s="156"/>
      <c r="C58" s="157"/>
      <c r="D58" s="158" t="s">
        <v>3109</v>
      </c>
      <c r="E58" s="159"/>
      <c r="F58" s="159"/>
      <c r="G58" s="159"/>
      <c r="H58" s="159"/>
      <c r="I58" s="160"/>
      <c r="J58" s="161">
        <f>J87</f>
        <v>0</v>
      </c>
      <c r="K58" s="162"/>
    </row>
    <row r="59" spans="2:11" s="8" customFormat="1" ht="19.9" customHeight="1">
      <c r="B59" s="156"/>
      <c r="C59" s="157"/>
      <c r="D59" s="158" t="s">
        <v>3110</v>
      </c>
      <c r="E59" s="159"/>
      <c r="F59" s="159"/>
      <c r="G59" s="159"/>
      <c r="H59" s="159"/>
      <c r="I59" s="160"/>
      <c r="J59" s="161">
        <f>J96</f>
        <v>0</v>
      </c>
      <c r="K59" s="162"/>
    </row>
    <row r="60" spans="2:11" s="8" customFormat="1" ht="19.9" customHeight="1">
      <c r="B60" s="156"/>
      <c r="C60" s="157"/>
      <c r="D60" s="158" t="s">
        <v>3111</v>
      </c>
      <c r="E60" s="159"/>
      <c r="F60" s="159"/>
      <c r="G60" s="159"/>
      <c r="H60" s="159"/>
      <c r="I60" s="160"/>
      <c r="J60" s="161">
        <f>J101</f>
        <v>0</v>
      </c>
      <c r="K60" s="162"/>
    </row>
    <row r="61" spans="2:11" s="7" customFormat="1" ht="24.95" customHeight="1">
      <c r="B61" s="149"/>
      <c r="C61" s="150"/>
      <c r="D61" s="151" t="s">
        <v>3112</v>
      </c>
      <c r="E61" s="152"/>
      <c r="F61" s="152"/>
      <c r="G61" s="152"/>
      <c r="H61" s="152"/>
      <c r="I61" s="153"/>
      <c r="J61" s="154">
        <f>J113</f>
        <v>0</v>
      </c>
      <c r="K61" s="155"/>
    </row>
    <row r="62" spans="2:11" s="8" customFormat="1" ht="19.9" customHeight="1">
      <c r="B62" s="156"/>
      <c r="C62" s="157"/>
      <c r="D62" s="158" t="s">
        <v>3113</v>
      </c>
      <c r="E62" s="159"/>
      <c r="F62" s="159"/>
      <c r="G62" s="159"/>
      <c r="H62" s="159"/>
      <c r="I62" s="160"/>
      <c r="J62" s="161">
        <f>J114</f>
        <v>0</v>
      </c>
      <c r="K62" s="162"/>
    </row>
    <row r="63" spans="2:11" s="8" customFormat="1" ht="19.9" customHeight="1">
      <c r="B63" s="156"/>
      <c r="C63" s="157"/>
      <c r="D63" s="158" t="s">
        <v>3114</v>
      </c>
      <c r="E63" s="159"/>
      <c r="F63" s="159"/>
      <c r="G63" s="159"/>
      <c r="H63" s="159"/>
      <c r="I63" s="160"/>
      <c r="J63" s="161">
        <f>J117</f>
        <v>0</v>
      </c>
      <c r="K63" s="162"/>
    </row>
    <row r="64" spans="2:11" s="8" customFormat="1" ht="19.9" customHeight="1">
      <c r="B64" s="156"/>
      <c r="C64" s="157"/>
      <c r="D64" s="158" t="s">
        <v>3115</v>
      </c>
      <c r="E64" s="159"/>
      <c r="F64" s="159"/>
      <c r="G64" s="159"/>
      <c r="H64" s="159"/>
      <c r="I64" s="160"/>
      <c r="J64" s="161">
        <f>J121</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140</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405" t="str">
        <f>E7</f>
        <v>Rekonstrukce kotelny, kuchyně a jídelny Základní škola Komenského č. 17 v Domažlicích</v>
      </c>
      <c r="F74" s="406"/>
      <c r="G74" s="406"/>
      <c r="H74" s="406"/>
      <c r="I74" s="163"/>
      <c r="J74" s="63"/>
      <c r="K74" s="63"/>
      <c r="L74" s="61"/>
    </row>
    <row r="75" spans="2:12" s="1" customFormat="1" ht="14.45" customHeight="1">
      <c r="B75" s="41"/>
      <c r="C75" s="65" t="s">
        <v>127</v>
      </c>
      <c r="D75" s="63"/>
      <c r="E75" s="63"/>
      <c r="F75" s="63"/>
      <c r="G75" s="63"/>
      <c r="H75" s="63"/>
      <c r="I75" s="163"/>
      <c r="J75" s="63"/>
      <c r="K75" s="63"/>
      <c r="L75" s="61"/>
    </row>
    <row r="76" spans="2:12" s="1" customFormat="1" ht="17.25" customHeight="1">
      <c r="B76" s="41"/>
      <c r="C76" s="63"/>
      <c r="D76" s="63"/>
      <c r="E76" s="380" t="str">
        <f>E9</f>
        <v>II-7 - MaR</v>
      </c>
      <c r="F76" s="407"/>
      <c r="G76" s="407"/>
      <c r="H76" s="407"/>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 xml:space="preserve"> </v>
      </c>
      <c r="G78" s="63"/>
      <c r="H78" s="63"/>
      <c r="I78" s="165" t="s">
        <v>25</v>
      </c>
      <c r="J78" s="73" t="str">
        <f>IF(J12="","",J12)</f>
        <v>2. 3. 2021</v>
      </c>
      <c r="K78" s="63"/>
      <c r="L78" s="61"/>
    </row>
    <row r="79" spans="2:12" s="1" customFormat="1" ht="6.95" customHeight="1">
      <c r="B79" s="41"/>
      <c r="C79" s="63"/>
      <c r="D79" s="63"/>
      <c r="E79" s="63"/>
      <c r="F79" s="63"/>
      <c r="G79" s="63"/>
      <c r="H79" s="63"/>
      <c r="I79" s="163"/>
      <c r="J79" s="63"/>
      <c r="K79" s="63"/>
      <c r="L79" s="61"/>
    </row>
    <row r="80" spans="2:12" s="1" customFormat="1" ht="13.5">
      <c r="B80" s="41"/>
      <c r="C80" s="65" t="s">
        <v>27</v>
      </c>
      <c r="D80" s="63"/>
      <c r="E80" s="63"/>
      <c r="F80" s="164" t="str">
        <f>E15</f>
        <v>Město Domažlice</v>
      </c>
      <c r="G80" s="63"/>
      <c r="H80" s="63"/>
      <c r="I80" s="165" t="s">
        <v>33</v>
      </c>
      <c r="J80" s="164" t="str">
        <f>E21</f>
        <v>Mepro s.r.o.</v>
      </c>
      <c r="K80" s="63"/>
      <c r="L80" s="61"/>
    </row>
    <row r="81" spans="2:12" s="1" customFormat="1" ht="14.45" customHeight="1">
      <c r="B81" s="41"/>
      <c r="C81" s="65" t="s">
        <v>31</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141</v>
      </c>
      <c r="D83" s="168" t="s">
        <v>57</v>
      </c>
      <c r="E83" s="168" t="s">
        <v>53</v>
      </c>
      <c r="F83" s="168" t="s">
        <v>142</v>
      </c>
      <c r="G83" s="168" t="s">
        <v>143</v>
      </c>
      <c r="H83" s="168" t="s">
        <v>144</v>
      </c>
      <c r="I83" s="169" t="s">
        <v>145</v>
      </c>
      <c r="J83" s="168" t="s">
        <v>131</v>
      </c>
      <c r="K83" s="170" t="s">
        <v>146</v>
      </c>
      <c r="L83" s="171"/>
      <c r="M83" s="81" t="s">
        <v>147</v>
      </c>
      <c r="N83" s="82" t="s">
        <v>42</v>
      </c>
      <c r="O83" s="82" t="s">
        <v>148</v>
      </c>
      <c r="P83" s="82" t="s">
        <v>149</v>
      </c>
      <c r="Q83" s="82" t="s">
        <v>150</v>
      </c>
      <c r="R83" s="82" t="s">
        <v>151</v>
      </c>
      <c r="S83" s="82" t="s">
        <v>152</v>
      </c>
      <c r="T83" s="83" t="s">
        <v>153</v>
      </c>
    </row>
    <row r="84" spans="2:63" s="1" customFormat="1" ht="29.25" customHeight="1">
      <c r="B84" s="41"/>
      <c r="C84" s="87" t="s">
        <v>132</v>
      </c>
      <c r="D84" s="63"/>
      <c r="E84" s="63"/>
      <c r="F84" s="63"/>
      <c r="G84" s="63"/>
      <c r="H84" s="63"/>
      <c r="I84" s="163"/>
      <c r="J84" s="172">
        <f>BK84</f>
        <v>0</v>
      </c>
      <c r="K84" s="63"/>
      <c r="L84" s="61"/>
      <c r="M84" s="84"/>
      <c r="N84" s="85"/>
      <c r="O84" s="85"/>
      <c r="P84" s="173">
        <f>P85+P113</f>
        <v>0</v>
      </c>
      <c r="Q84" s="85"/>
      <c r="R84" s="173">
        <f>R85+R113</f>
        <v>0</v>
      </c>
      <c r="S84" s="85"/>
      <c r="T84" s="174">
        <f>T85+T113</f>
        <v>0</v>
      </c>
      <c r="AT84" s="24" t="s">
        <v>71</v>
      </c>
      <c r="AU84" s="24" t="s">
        <v>133</v>
      </c>
      <c r="BK84" s="175">
        <f>BK85+BK113</f>
        <v>0</v>
      </c>
    </row>
    <row r="85" spans="2:63" s="10" customFormat="1" ht="37.35" customHeight="1">
      <c r="B85" s="176"/>
      <c r="C85" s="177"/>
      <c r="D85" s="190" t="s">
        <v>71</v>
      </c>
      <c r="E85" s="265" t="s">
        <v>1230</v>
      </c>
      <c r="F85" s="265" t="s">
        <v>3116</v>
      </c>
      <c r="G85" s="177"/>
      <c r="H85" s="177"/>
      <c r="I85" s="180"/>
      <c r="J85" s="266">
        <f>BK85</f>
        <v>0</v>
      </c>
      <c r="K85" s="177"/>
      <c r="L85" s="182"/>
      <c r="M85" s="183"/>
      <c r="N85" s="184"/>
      <c r="O85" s="184"/>
      <c r="P85" s="185">
        <f>P86+P87+P96+P101</f>
        <v>0</v>
      </c>
      <c r="Q85" s="184"/>
      <c r="R85" s="185">
        <f>R86+R87+R96+R101</f>
        <v>0</v>
      </c>
      <c r="S85" s="184"/>
      <c r="T85" s="186">
        <f>T86+T87+T96+T101</f>
        <v>0</v>
      </c>
      <c r="AR85" s="187" t="s">
        <v>81</v>
      </c>
      <c r="AT85" s="188" t="s">
        <v>71</v>
      </c>
      <c r="AU85" s="188" t="s">
        <v>72</v>
      </c>
      <c r="AY85" s="187" t="s">
        <v>156</v>
      </c>
      <c r="BK85" s="189">
        <f>BK86+BK87+BK96+BK101</f>
        <v>0</v>
      </c>
    </row>
    <row r="86" spans="2:65" s="1" customFormat="1" ht="25.5" customHeight="1">
      <c r="B86" s="41"/>
      <c r="C86" s="193" t="s">
        <v>79</v>
      </c>
      <c r="D86" s="193" t="s">
        <v>159</v>
      </c>
      <c r="E86" s="194" t="s">
        <v>3117</v>
      </c>
      <c r="F86" s="195" t="s">
        <v>3118</v>
      </c>
      <c r="G86" s="196" t="s">
        <v>1195</v>
      </c>
      <c r="H86" s="269"/>
      <c r="I86" s="198"/>
      <c r="J86" s="199">
        <f>ROUND(I86*H86,2)</f>
        <v>0</v>
      </c>
      <c r="K86" s="195" t="s">
        <v>163</v>
      </c>
      <c r="L86" s="61"/>
      <c r="M86" s="200" t="s">
        <v>21</v>
      </c>
      <c r="N86" s="201" t="s">
        <v>43</v>
      </c>
      <c r="O86" s="42"/>
      <c r="P86" s="202">
        <f>O86*H86</f>
        <v>0</v>
      </c>
      <c r="Q86" s="202">
        <v>0</v>
      </c>
      <c r="R86" s="202">
        <f>Q86*H86</f>
        <v>0</v>
      </c>
      <c r="S86" s="202">
        <v>0</v>
      </c>
      <c r="T86" s="203">
        <f>S86*H86</f>
        <v>0</v>
      </c>
      <c r="AR86" s="24" t="s">
        <v>316</v>
      </c>
      <c r="AT86" s="24" t="s">
        <v>159</v>
      </c>
      <c r="AU86" s="24" t="s">
        <v>79</v>
      </c>
      <c r="AY86" s="24" t="s">
        <v>156</v>
      </c>
      <c r="BE86" s="204">
        <f>IF(N86="základní",J86,0)</f>
        <v>0</v>
      </c>
      <c r="BF86" s="204">
        <f>IF(N86="snížená",J86,0)</f>
        <v>0</v>
      </c>
      <c r="BG86" s="204">
        <f>IF(N86="zákl. přenesená",J86,0)</f>
        <v>0</v>
      </c>
      <c r="BH86" s="204">
        <f>IF(N86="sníž. přenesená",J86,0)</f>
        <v>0</v>
      </c>
      <c r="BI86" s="204">
        <f>IF(N86="nulová",J86,0)</f>
        <v>0</v>
      </c>
      <c r="BJ86" s="24" t="s">
        <v>79</v>
      </c>
      <c r="BK86" s="204">
        <f>ROUND(I86*H86,2)</f>
        <v>0</v>
      </c>
      <c r="BL86" s="24" t="s">
        <v>316</v>
      </c>
      <c r="BM86" s="24" t="s">
        <v>3119</v>
      </c>
    </row>
    <row r="87" spans="2:63" s="10" customFormat="1" ht="29.85" customHeight="1">
      <c r="B87" s="176"/>
      <c r="C87" s="177"/>
      <c r="D87" s="190" t="s">
        <v>71</v>
      </c>
      <c r="E87" s="191" t="s">
        <v>316</v>
      </c>
      <c r="F87" s="191" t="s">
        <v>3120</v>
      </c>
      <c r="G87" s="177"/>
      <c r="H87" s="177"/>
      <c r="I87" s="180"/>
      <c r="J87" s="192">
        <f>BK87</f>
        <v>0</v>
      </c>
      <c r="K87" s="177"/>
      <c r="L87" s="182"/>
      <c r="M87" s="183"/>
      <c r="N87" s="184"/>
      <c r="O87" s="184"/>
      <c r="P87" s="185">
        <f>SUM(P88:P95)</f>
        <v>0</v>
      </c>
      <c r="Q87" s="184"/>
      <c r="R87" s="185">
        <f>SUM(R88:R95)</f>
        <v>0</v>
      </c>
      <c r="S87" s="184"/>
      <c r="T87" s="186">
        <f>SUM(T88:T95)</f>
        <v>0</v>
      </c>
      <c r="AR87" s="187" t="s">
        <v>81</v>
      </c>
      <c r="AT87" s="188" t="s">
        <v>71</v>
      </c>
      <c r="AU87" s="188" t="s">
        <v>79</v>
      </c>
      <c r="AY87" s="187" t="s">
        <v>156</v>
      </c>
      <c r="BK87" s="189">
        <f>SUM(BK88:BK95)</f>
        <v>0</v>
      </c>
    </row>
    <row r="88" spans="2:65" s="1" customFormat="1" ht="25.5" customHeight="1">
      <c r="B88" s="41"/>
      <c r="C88" s="193" t="s">
        <v>81</v>
      </c>
      <c r="D88" s="193" t="s">
        <v>159</v>
      </c>
      <c r="E88" s="194" t="s">
        <v>3121</v>
      </c>
      <c r="F88" s="195" t="s">
        <v>3122</v>
      </c>
      <c r="G88" s="196" t="s">
        <v>1016</v>
      </c>
      <c r="H88" s="197">
        <v>1</v>
      </c>
      <c r="I88" s="198"/>
      <c r="J88" s="199">
        <f aca="true" t="shared" si="0" ref="J88:J95">ROUND(I88*H88,2)</f>
        <v>0</v>
      </c>
      <c r="K88" s="195" t="s">
        <v>21</v>
      </c>
      <c r="L88" s="61"/>
      <c r="M88" s="200" t="s">
        <v>21</v>
      </c>
      <c r="N88" s="201" t="s">
        <v>43</v>
      </c>
      <c r="O88" s="42"/>
      <c r="P88" s="202">
        <f aca="true" t="shared" si="1" ref="P88:P95">O88*H88</f>
        <v>0</v>
      </c>
      <c r="Q88" s="202">
        <v>0</v>
      </c>
      <c r="R88" s="202">
        <f aca="true" t="shared" si="2" ref="R88:R95">Q88*H88</f>
        <v>0</v>
      </c>
      <c r="S88" s="202">
        <v>0</v>
      </c>
      <c r="T88" s="203">
        <f aca="true" t="shared" si="3" ref="T88:T95">S88*H88</f>
        <v>0</v>
      </c>
      <c r="AR88" s="24" t="s">
        <v>316</v>
      </c>
      <c r="AT88" s="24" t="s">
        <v>159</v>
      </c>
      <c r="AU88" s="24" t="s">
        <v>81</v>
      </c>
      <c r="AY88" s="24" t="s">
        <v>156</v>
      </c>
      <c r="BE88" s="204">
        <f aca="true" t="shared" si="4" ref="BE88:BE95">IF(N88="základní",J88,0)</f>
        <v>0</v>
      </c>
      <c r="BF88" s="204">
        <f aca="true" t="shared" si="5" ref="BF88:BF95">IF(N88="snížená",J88,0)</f>
        <v>0</v>
      </c>
      <c r="BG88" s="204">
        <f aca="true" t="shared" si="6" ref="BG88:BG95">IF(N88="zákl. přenesená",J88,0)</f>
        <v>0</v>
      </c>
      <c r="BH88" s="204">
        <f aca="true" t="shared" si="7" ref="BH88:BH95">IF(N88="sníž. přenesená",J88,0)</f>
        <v>0</v>
      </c>
      <c r="BI88" s="204">
        <f aca="true" t="shared" si="8" ref="BI88:BI95">IF(N88="nulová",J88,0)</f>
        <v>0</v>
      </c>
      <c r="BJ88" s="24" t="s">
        <v>79</v>
      </c>
      <c r="BK88" s="204">
        <f aca="true" t="shared" si="9" ref="BK88:BK95">ROUND(I88*H88,2)</f>
        <v>0</v>
      </c>
      <c r="BL88" s="24" t="s">
        <v>316</v>
      </c>
      <c r="BM88" s="24" t="s">
        <v>81</v>
      </c>
    </row>
    <row r="89" spans="2:65" s="1" customFormat="1" ht="16.5" customHeight="1">
      <c r="B89" s="41"/>
      <c r="C89" s="193" t="s">
        <v>173</v>
      </c>
      <c r="D89" s="193" t="s">
        <v>159</v>
      </c>
      <c r="E89" s="194" t="s">
        <v>3123</v>
      </c>
      <c r="F89" s="195" t="s">
        <v>3124</v>
      </c>
      <c r="G89" s="196" t="s">
        <v>1016</v>
      </c>
      <c r="H89" s="197">
        <v>1</v>
      </c>
      <c r="I89" s="198"/>
      <c r="J89" s="199">
        <f t="shared" si="0"/>
        <v>0</v>
      </c>
      <c r="K89" s="195" t="s">
        <v>21</v>
      </c>
      <c r="L89" s="61"/>
      <c r="M89" s="200" t="s">
        <v>21</v>
      </c>
      <c r="N89" s="201" t="s">
        <v>43</v>
      </c>
      <c r="O89" s="42"/>
      <c r="P89" s="202">
        <f t="shared" si="1"/>
        <v>0</v>
      </c>
      <c r="Q89" s="202">
        <v>0</v>
      </c>
      <c r="R89" s="202">
        <f t="shared" si="2"/>
        <v>0</v>
      </c>
      <c r="S89" s="202">
        <v>0</v>
      </c>
      <c r="T89" s="203">
        <f t="shared" si="3"/>
        <v>0</v>
      </c>
      <c r="AR89" s="24" t="s">
        <v>316</v>
      </c>
      <c r="AT89" s="24" t="s">
        <v>159</v>
      </c>
      <c r="AU89" s="24" t="s">
        <v>81</v>
      </c>
      <c r="AY89" s="24" t="s">
        <v>156</v>
      </c>
      <c r="BE89" s="204">
        <f t="shared" si="4"/>
        <v>0</v>
      </c>
      <c r="BF89" s="204">
        <f t="shared" si="5"/>
        <v>0</v>
      </c>
      <c r="BG89" s="204">
        <f t="shared" si="6"/>
        <v>0</v>
      </c>
      <c r="BH89" s="204">
        <f t="shared" si="7"/>
        <v>0</v>
      </c>
      <c r="BI89" s="204">
        <f t="shared" si="8"/>
        <v>0</v>
      </c>
      <c r="BJ89" s="24" t="s">
        <v>79</v>
      </c>
      <c r="BK89" s="204">
        <f t="shared" si="9"/>
        <v>0</v>
      </c>
      <c r="BL89" s="24" t="s">
        <v>316</v>
      </c>
      <c r="BM89" s="24" t="s">
        <v>179</v>
      </c>
    </row>
    <row r="90" spans="2:65" s="1" customFormat="1" ht="16.5" customHeight="1">
      <c r="B90" s="41"/>
      <c r="C90" s="193" t="s">
        <v>179</v>
      </c>
      <c r="D90" s="193" t="s">
        <v>159</v>
      </c>
      <c r="E90" s="194" t="s">
        <v>3125</v>
      </c>
      <c r="F90" s="195" t="s">
        <v>3126</v>
      </c>
      <c r="G90" s="196" t="s">
        <v>1016</v>
      </c>
      <c r="H90" s="197">
        <v>1</v>
      </c>
      <c r="I90" s="198"/>
      <c r="J90" s="199">
        <f t="shared" si="0"/>
        <v>0</v>
      </c>
      <c r="K90" s="195" t="s">
        <v>21</v>
      </c>
      <c r="L90" s="61"/>
      <c r="M90" s="200" t="s">
        <v>21</v>
      </c>
      <c r="N90" s="201" t="s">
        <v>43</v>
      </c>
      <c r="O90" s="42"/>
      <c r="P90" s="202">
        <f t="shared" si="1"/>
        <v>0</v>
      </c>
      <c r="Q90" s="202">
        <v>0</v>
      </c>
      <c r="R90" s="202">
        <f t="shared" si="2"/>
        <v>0</v>
      </c>
      <c r="S90" s="202">
        <v>0</v>
      </c>
      <c r="T90" s="203">
        <f t="shared" si="3"/>
        <v>0</v>
      </c>
      <c r="AR90" s="24" t="s">
        <v>316</v>
      </c>
      <c r="AT90" s="24" t="s">
        <v>159</v>
      </c>
      <c r="AU90" s="24" t="s">
        <v>81</v>
      </c>
      <c r="AY90" s="24" t="s">
        <v>156</v>
      </c>
      <c r="BE90" s="204">
        <f t="shared" si="4"/>
        <v>0</v>
      </c>
      <c r="BF90" s="204">
        <f t="shared" si="5"/>
        <v>0</v>
      </c>
      <c r="BG90" s="204">
        <f t="shared" si="6"/>
        <v>0</v>
      </c>
      <c r="BH90" s="204">
        <f t="shared" si="7"/>
        <v>0</v>
      </c>
      <c r="BI90" s="204">
        <f t="shared" si="8"/>
        <v>0</v>
      </c>
      <c r="BJ90" s="24" t="s">
        <v>79</v>
      </c>
      <c r="BK90" s="204">
        <f t="shared" si="9"/>
        <v>0</v>
      </c>
      <c r="BL90" s="24" t="s">
        <v>316</v>
      </c>
      <c r="BM90" s="24" t="s">
        <v>190</v>
      </c>
    </row>
    <row r="91" spans="2:65" s="1" customFormat="1" ht="25.5" customHeight="1">
      <c r="B91" s="41"/>
      <c r="C91" s="193" t="s">
        <v>155</v>
      </c>
      <c r="D91" s="193" t="s">
        <v>159</v>
      </c>
      <c r="E91" s="194" t="s">
        <v>3127</v>
      </c>
      <c r="F91" s="195" t="s">
        <v>3128</v>
      </c>
      <c r="G91" s="196" t="s">
        <v>1016</v>
      </c>
      <c r="H91" s="197">
        <v>1</v>
      </c>
      <c r="I91" s="198"/>
      <c r="J91" s="199">
        <f t="shared" si="0"/>
        <v>0</v>
      </c>
      <c r="K91" s="195" t="s">
        <v>21</v>
      </c>
      <c r="L91" s="61"/>
      <c r="M91" s="200" t="s">
        <v>21</v>
      </c>
      <c r="N91" s="201" t="s">
        <v>43</v>
      </c>
      <c r="O91" s="42"/>
      <c r="P91" s="202">
        <f t="shared" si="1"/>
        <v>0</v>
      </c>
      <c r="Q91" s="202">
        <v>0</v>
      </c>
      <c r="R91" s="202">
        <f t="shared" si="2"/>
        <v>0</v>
      </c>
      <c r="S91" s="202">
        <v>0</v>
      </c>
      <c r="T91" s="203">
        <f t="shared" si="3"/>
        <v>0</v>
      </c>
      <c r="AR91" s="24" t="s">
        <v>316</v>
      </c>
      <c r="AT91" s="24" t="s">
        <v>159</v>
      </c>
      <c r="AU91" s="24" t="s">
        <v>81</v>
      </c>
      <c r="AY91" s="24" t="s">
        <v>156</v>
      </c>
      <c r="BE91" s="204">
        <f t="shared" si="4"/>
        <v>0</v>
      </c>
      <c r="BF91" s="204">
        <f t="shared" si="5"/>
        <v>0</v>
      </c>
      <c r="BG91" s="204">
        <f t="shared" si="6"/>
        <v>0</v>
      </c>
      <c r="BH91" s="204">
        <f t="shared" si="7"/>
        <v>0</v>
      </c>
      <c r="BI91" s="204">
        <f t="shared" si="8"/>
        <v>0</v>
      </c>
      <c r="BJ91" s="24" t="s">
        <v>79</v>
      </c>
      <c r="BK91" s="204">
        <f t="shared" si="9"/>
        <v>0</v>
      </c>
      <c r="BL91" s="24" t="s">
        <v>316</v>
      </c>
      <c r="BM91" s="24" t="s">
        <v>241</v>
      </c>
    </row>
    <row r="92" spans="2:65" s="1" customFormat="1" ht="16.5" customHeight="1">
      <c r="B92" s="41"/>
      <c r="C92" s="193" t="s">
        <v>190</v>
      </c>
      <c r="D92" s="193" t="s">
        <v>159</v>
      </c>
      <c r="E92" s="194" t="s">
        <v>3129</v>
      </c>
      <c r="F92" s="195" t="s">
        <v>3130</v>
      </c>
      <c r="G92" s="196" t="s">
        <v>1016</v>
      </c>
      <c r="H92" s="197">
        <v>1</v>
      </c>
      <c r="I92" s="198"/>
      <c r="J92" s="199">
        <f t="shared" si="0"/>
        <v>0</v>
      </c>
      <c r="K92" s="195" t="s">
        <v>21</v>
      </c>
      <c r="L92" s="61"/>
      <c r="M92" s="200" t="s">
        <v>21</v>
      </c>
      <c r="N92" s="201" t="s">
        <v>43</v>
      </c>
      <c r="O92" s="42"/>
      <c r="P92" s="202">
        <f t="shared" si="1"/>
        <v>0</v>
      </c>
      <c r="Q92" s="202">
        <v>0</v>
      </c>
      <c r="R92" s="202">
        <f t="shared" si="2"/>
        <v>0</v>
      </c>
      <c r="S92" s="202">
        <v>0</v>
      </c>
      <c r="T92" s="203">
        <f t="shared" si="3"/>
        <v>0</v>
      </c>
      <c r="AR92" s="24" t="s">
        <v>316</v>
      </c>
      <c r="AT92" s="24" t="s">
        <v>159</v>
      </c>
      <c r="AU92" s="24" t="s">
        <v>81</v>
      </c>
      <c r="AY92" s="24" t="s">
        <v>156</v>
      </c>
      <c r="BE92" s="204">
        <f t="shared" si="4"/>
        <v>0</v>
      </c>
      <c r="BF92" s="204">
        <f t="shared" si="5"/>
        <v>0</v>
      </c>
      <c r="BG92" s="204">
        <f t="shared" si="6"/>
        <v>0</v>
      </c>
      <c r="BH92" s="204">
        <f t="shared" si="7"/>
        <v>0</v>
      </c>
      <c r="BI92" s="204">
        <f t="shared" si="8"/>
        <v>0</v>
      </c>
      <c r="BJ92" s="24" t="s">
        <v>79</v>
      </c>
      <c r="BK92" s="204">
        <f t="shared" si="9"/>
        <v>0</v>
      </c>
      <c r="BL92" s="24" t="s">
        <v>316</v>
      </c>
      <c r="BM92" s="24" t="s">
        <v>273</v>
      </c>
    </row>
    <row r="93" spans="2:65" s="1" customFormat="1" ht="16.5" customHeight="1">
      <c r="B93" s="41"/>
      <c r="C93" s="193" t="s">
        <v>257</v>
      </c>
      <c r="D93" s="193" t="s">
        <v>159</v>
      </c>
      <c r="E93" s="194" t="s">
        <v>3131</v>
      </c>
      <c r="F93" s="195" t="s">
        <v>3132</v>
      </c>
      <c r="G93" s="196" t="s">
        <v>1016</v>
      </c>
      <c r="H93" s="197">
        <v>1</v>
      </c>
      <c r="I93" s="198"/>
      <c r="J93" s="199">
        <f t="shared" si="0"/>
        <v>0</v>
      </c>
      <c r="K93" s="195" t="s">
        <v>21</v>
      </c>
      <c r="L93" s="61"/>
      <c r="M93" s="200" t="s">
        <v>21</v>
      </c>
      <c r="N93" s="201" t="s">
        <v>43</v>
      </c>
      <c r="O93" s="42"/>
      <c r="P93" s="202">
        <f t="shared" si="1"/>
        <v>0</v>
      </c>
      <c r="Q93" s="202">
        <v>0</v>
      </c>
      <c r="R93" s="202">
        <f t="shared" si="2"/>
        <v>0</v>
      </c>
      <c r="S93" s="202">
        <v>0</v>
      </c>
      <c r="T93" s="203">
        <f t="shared" si="3"/>
        <v>0</v>
      </c>
      <c r="AR93" s="24" t="s">
        <v>316</v>
      </c>
      <c r="AT93" s="24" t="s">
        <v>159</v>
      </c>
      <c r="AU93" s="24" t="s">
        <v>81</v>
      </c>
      <c r="AY93" s="24" t="s">
        <v>156</v>
      </c>
      <c r="BE93" s="204">
        <f t="shared" si="4"/>
        <v>0</v>
      </c>
      <c r="BF93" s="204">
        <f t="shared" si="5"/>
        <v>0</v>
      </c>
      <c r="BG93" s="204">
        <f t="shared" si="6"/>
        <v>0</v>
      </c>
      <c r="BH93" s="204">
        <f t="shared" si="7"/>
        <v>0</v>
      </c>
      <c r="BI93" s="204">
        <f t="shared" si="8"/>
        <v>0</v>
      </c>
      <c r="BJ93" s="24" t="s">
        <v>79</v>
      </c>
      <c r="BK93" s="204">
        <f t="shared" si="9"/>
        <v>0</v>
      </c>
      <c r="BL93" s="24" t="s">
        <v>316</v>
      </c>
      <c r="BM93" s="24" t="s">
        <v>288</v>
      </c>
    </row>
    <row r="94" spans="2:65" s="1" customFormat="1" ht="16.5" customHeight="1">
      <c r="B94" s="41"/>
      <c r="C94" s="193" t="s">
        <v>241</v>
      </c>
      <c r="D94" s="193" t="s">
        <v>159</v>
      </c>
      <c r="E94" s="194" t="s">
        <v>3133</v>
      </c>
      <c r="F94" s="195" t="s">
        <v>3134</v>
      </c>
      <c r="G94" s="196" t="s">
        <v>1016</v>
      </c>
      <c r="H94" s="197">
        <v>2</v>
      </c>
      <c r="I94" s="198"/>
      <c r="J94" s="199">
        <f t="shared" si="0"/>
        <v>0</v>
      </c>
      <c r="K94" s="195" t="s">
        <v>21</v>
      </c>
      <c r="L94" s="61"/>
      <c r="M94" s="200" t="s">
        <v>21</v>
      </c>
      <c r="N94" s="201" t="s">
        <v>43</v>
      </c>
      <c r="O94" s="42"/>
      <c r="P94" s="202">
        <f t="shared" si="1"/>
        <v>0</v>
      </c>
      <c r="Q94" s="202">
        <v>0</v>
      </c>
      <c r="R94" s="202">
        <f t="shared" si="2"/>
        <v>0</v>
      </c>
      <c r="S94" s="202">
        <v>0</v>
      </c>
      <c r="T94" s="203">
        <f t="shared" si="3"/>
        <v>0</v>
      </c>
      <c r="AR94" s="24" t="s">
        <v>316</v>
      </c>
      <c r="AT94" s="24" t="s">
        <v>159</v>
      </c>
      <c r="AU94" s="24" t="s">
        <v>81</v>
      </c>
      <c r="AY94" s="24" t="s">
        <v>156</v>
      </c>
      <c r="BE94" s="204">
        <f t="shared" si="4"/>
        <v>0</v>
      </c>
      <c r="BF94" s="204">
        <f t="shared" si="5"/>
        <v>0</v>
      </c>
      <c r="BG94" s="204">
        <f t="shared" si="6"/>
        <v>0</v>
      </c>
      <c r="BH94" s="204">
        <f t="shared" si="7"/>
        <v>0</v>
      </c>
      <c r="BI94" s="204">
        <f t="shared" si="8"/>
        <v>0</v>
      </c>
      <c r="BJ94" s="24" t="s">
        <v>79</v>
      </c>
      <c r="BK94" s="204">
        <f t="shared" si="9"/>
        <v>0</v>
      </c>
      <c r="BL94" s="24" t="s">
        <v>316</v>
      </c>
      <c r="BM94" s="24" t="s">
        <v>302</v>
      </c>
    </row>
    <row r="95" spans="2:65" s="1" customFormat="1" ht="16.5" customHeight="1">
      <c r="B95" s="41"/>
      <c r="C95" s="193" t="s">
        <v>266</v>
      </c>
      <c r="D95" s="193" t="s">
        <v>159</v>
      </c>
      <c r="E95" s="194" t="s">
        <v>3135</v>
      </c>
      <c r="F95" s="195" t="s">
        <v>3136</v>
      </c>
      <c r="G95" s="196" t="s">
        <v>1016</v>
      </c>
      <c r="H95" s="197">
        <v>1</v>
      </c>
      <c r="I95" s="198"/>
      <c r="J95" s="199">
        <f t="shared" si="0"/>
        <v>0</v>
      </c>
      <c r="K95" s="195" t="s">
        <v>21</v>
      </c>
      <c r="L95" s="61"/>
      <c r="M95" s="200" t="s">
        <v>21</v>
      </c>
      <c r="N95" s="201" t="s">
        <v>43</v>
      </c>
      <c r="O95" s="42"/>
      <c r="P95" s="202">
        <f t="shared" si="1"/>
        <v>0</v>
      </c>
      <c r="Q95" s="202">
        <v>0</v>
      </c>
      <c r="R95" s="202">
        <f t="shared" si="2"/>
        <v>0</v>
      </c>
      <c r="S95" s="202">
        <v>0</v>
      </c>
      <c r="T95" s="203">
        <f t="shared" si="3"/>
        <v>0</v>
      </c>
      <c r="AR95" s="24" t="s">
        <v>316</v>
      </c>
      <c r="AT95" s="24" t="s">
        <v>159</v>
      </c>
      <c r="AU95" s="24" t="s">
        <v>81</v>
      </c>
      <c r="AY95" s="24" t="s">
        <v>156</v>
      </c>
      <c r="BE95" s="204">
        <f t="shared" si="4"/>
        <v>0</v>
      </c>
      <c r="BF95" s="204">
        <f t="shared" si="5"/>
        <v>0</v>
      </c>
      <c r="BG95" s="204">
        <f t="shared" si="6"/>
        <v>0</v>
      </c>
      <c r="BH95" s="204">
        <f t="shared" si="7"/>
        <v>0</v>
      </c>
      <c r="BI95" s="204">
        <f t="shared" si="8"/>
        <v>0</v>
      </c>
      <c r="BJ95" s="24" t="s">
        <v>79</v>
      </c>
      <c r="BK95" s="204">
        <f t="shared" si="9"/>
        <v>0</v>
      </c>
      <c r="BL95" s="24" t="s">
        <v>316</v>
      </c>
      <c r="BM95" s="24" t="s">
        <v>316</v>
      </c>
    </row>
    <row r="96" spans="2:63" s="10" customFormat="1" ht="29.85" customHeight="1">
      <c r="B96" s="176"/>
      <c r="C96" s="177"/>
      <c r="D96" s="190" t="s">
        <v>71</v>
      </c>
      <c r="E96" s="191" t="s">
        <v>321</v>
      </c>
      <c r="F96" s="191" t="s">
        <v>3137</v>
      </c>
      <c r="G96" s="177"/>
      <c r="H96" s="177"/>
      <c r="I96" s="180"/>
      <c r="J96" s="192">
        <f>BK96</f>
        <v>0</v>
      </c>
      <c r="K96" s="177"/>
      <c r="L96" s="182"/>
      <c r="M96" s="183"/>
      <c r="N96" s="184"/>
      <c r="O96" s="184"/>
      <c r="P96" s="185">
        <f>SUM(P97:P100)</f>
        <v>0</v>
      </c>
      <c r="Q96" s="184"/>
      <c r="R96" s="185">
        <f>SUM(R97:R100)</f>
        <v>0</v>
      </c>
      <c r="S96" s="184"/>
      <c r="T96" s="186">
        <f>SUM(T97:T100)</f>
        <v>0</v>
      </c>
      <c r="AR96" s="187" t="s">
        <v>81</v>
      </c>
      <c r="AT96" s="188" t="s">
        <v>71</v>
      </c>
      <c r="AU96" s="188" t="s">
        <v>79</v>
      </c>
      <c r="AY96" s="187" t="s">
        <v>156</v>
      </c>
      <c r="BK96" s="189">
        <f>SUM(BK97:BK100)</f>
        <v>0</v>
      </c>
    </row>
    <row r="97" spans="2:65" s="1" customFormat="1" ht="16.5" customHeight="1">
      <c r="B97" s="41"/>
      <c r="C97" s="193" t="s">
        <v>273</v>
      </c>
      <c r="D97" s="193" t="s">
        <v>159</v>
      </c>
      <c r="E97" s="194" t="s">
        <v>3138</v>
      </c>
      <c r="F97" s="195" t="s">
        <v>3139</v>
      </c>
      <c r="G97" s="196" t="s">
        <v>1016</v>
      </c>
      <c r="H97" s="197">
        <v>1</v>
      </c>
      <c r="I97" s="198"/>
      <c r="J97" s="199">
        <f>ROUND(I97*H97,2)</f>
        <v>0</v>
      </c>
      <c r="K97" s="195" t="s">
        <v>21</v>
      </c>
      <c r="L97" s="61"/>
      <c r="M97" s="200" t="s">
        <v>21</v>
      </c>
      <c r="N97" s="201" t="s">
        <v>43</v>
      </c>
      <c r="O97" s="42"/>
      <c r="P97" s="202">
        <f>O97*H97</f>
        <v>0</v>
      </c>
      <c r="Q97" s="202">
        <v>0</v>
      </c>
      <c r="R97" s="202">
        <f>Q97*H97</f>
        <v>0</v>
      </c>
      <c r="S97" s="202">
        <v>0</v>
      </c>
      <c r="T97" s="203">
        <f>S97*H97</f>
        <v>0</v>
      </c>
      <c r="AR97" s="24" t="s">
        <v>316</v>
      </c>
      <c r="AT97" s="24" t="s">
        <v>159</v>
      </c>
      <c r="AU97" s="24" t="s">
        <v>81</v>
      </c>
      <c r="AY97" s="24" t="s">
        <v>156</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316</v>
      </c>
      <c r="BM97" s="24" t="s">
        <v>326</v>
      </c>
    </row>
    <row r="98" spans="2:65" s="1" customFormat="1" ht="16.5" customHeight="1">
      <c r="B98" s="41"/>
      <c r="C98" s="193" t="s">
        <v>281</v>
      </c>
      <c r="D98" s="193" t="s">
        <v>159</v>
      </c>
      <c r="E98" s="194" t="s">
        <v>3140</v>
      </c>
      <c r="F98" s="195" t="s">
        <v>3141</v>
      </c>
      <c r="G98" s="196" t="s">
        <v>1016</v>
      </c>
      <c r="H98" s="197">
        <v>1</v>
      </c>
      <c r="I98" s="198"/>
      <c r="J98" s="199">
        <f>ROUND(I98*H98,2)</f>
        <v>0</v>
      </c>
      <c r="K98" s="195" t="s">
        <v>21</v>
      </c>
      <c r="L98" s="61"/>
      <c r="M98" s="200" t="s">
        <v>21</v>
      </c>
      <c r="N98" s="201" t="s">
        <v>43</v>
      </c>
      <c r="O98" s="42"/>
      <c r="P98" s="202">
        <f>O98*H98</f>
        <v>0</v>
      </c>
      <c r="Q98" s="202">
        <v>0</v>
      </c>
      <c r="R98" s="202">
        <f>Q98*H98</f>
        <v>0</v>
      </c>
      <c r="S98" s="202">
        <v>0</v>
      </c>
      <c r="T98" s="203">
        <f>S98*H98</f>
        <v>0</v>
      </c>
      <c r="AR98" s="24" t="s">
        <v>316</v>
      </c>
      <c r="AT98" s="24" t="s">
        <v>159</v>
      </c>
      <c r="AU98" s="24" t="s">
        <v>81</v>
      </c>
      <c r="AY98" s="24" t="s">
        <v>156</v>
      </c>
      <c r="BE98" s="204">
        <f>IF(N98="základní",J98,0)</f>
        <v>0</v>
      </c>
      <c r="BF98" s="204">
        <f>IF(N98="snížená",J98,0)</f>
        <v>0</v>
      </c>
      <c r="BG98" s="204">
        <f>IF(N98="zákl. přenesená",J98,0)</f>
        <v>0</v>
      </c>
      <c r="BH98" s="204">
        <f>IF(N98="sníž. přenesená",J98,0)</f>
        <v>0</v>
      </c>
      <c r="BI98" s="204">
        <f>IF(N98="nulová",J98,0)</f>
        <v>0</v>
      </c>
      <c r="BJ98" s="24" t="s">
        <v>79</v>
      </c>
      <c r="BK98" s="204">
        <f>ROUND(I98*H98,2)</f>
        <v>0</v>
      </c>
      <c r="BL98" s="24" t="s">
        <v>316</v>
      </c>
      <c r="BM98" s="24" t="s">
        <v>339</v>
      </c>
    </row>
    <row r="99" spans="2:65" s="1" customFormat="1" ht="16.5" customHeight="1">
      <c r="B99" s="41"/>
      <c r="C99" s="193" t="s">
        <v>288</v>
      </c>
      <c r="D99" s="193" t="s">
        <v>159</v>
      </c>
      <c r="E99" s="194" t="s">
        <v>3142</v>
      </c>
      <c r="F99" s="195" t="s">
        <v>3143</v>
      </c>
      <c r="G99" s="196" t="s">
        <v>1016</v>
      </c>
      <c r="H99" s="197">
        <v>1</v>
      </c>
      <c r="I99" s="198"/>
      <c r="J99" s="199">
        <f>ROUND(I99*H99,2)</f>
        <v>0</v>
      </c>
      <c r="K99" s="195" t="s">
        <v>21</v>
      </c>
      <c r="L99" s="61"/>
      <c r="M99" s="200" t="s">
        <v>21</v>
      </c>
      <c r="N99" s="201" t="s">
        <v>43</v>
      </c>
      <c r="O99" s="42"/>
      <c r="P99" s="202">
        <f>O99*H99</f>
        <v>0</v>
      </c>
      <c r="Q99" s="202">
        <v>0</v>
      </c>
      <c r="R99" s="202">
        <f>Q99*H99</f>
        <v>0</v>
      </c>
      <c r="S99" s="202">
        <v>0</v>
      </c>
      <c r="T99" s="203">
        <f>S99*H99</f>
        <v>0</v>
      </c>
      <c r="AR99" s="24" t="s">
        <v>316</v>
      </c>
      <c r="AT99" s="24" t="s">
        <v>159</v>
      </c>
      <c r="AU99" s="24" t="s">
        <v>81</v>
      </c>
      <c r="AY99" s="24" t="s">
        <v>156</v>
      </c>
      <c r="BE99" s="204">
        <f>IF(N99="základní",J99,0)</f>
        <v>0</v>
      </c>
      <c r="BF99" s="204">
        <f>IF(N99="snížená",J99,0)</f>
        <v>0</v>
      </c>
      <c r="BG99" s="204">
        <f>IF(N99="zákl. přenesená",J99,0)</f>
        <v>0</v>
      </c>
      <c r="BH99" s="204">
        <f>IF(N99="sníž. přenesená",J99,0)</f>
        <v>0</v>
      </c>
      <c r="BI99" s="204">
        <f>IF(N99="nulová",J99,0)</f>
        <v>0</v>
      </c>
      <c r="BJ99" s="24" t="s">
        <v>79</v>
      </c>
      <c r="BK99" s="204">
        <f>ROUND(I99*H99,2)</f>
        <v>0</v>
      </c>
      <c r="BL99" s="24" t="s">
        <v>316</v>
      </c>
      <c r="BM99" s="24" t="s">
        <v>347</v>
      </c>
    </row>
    <row r="100" spans="2:65" s="1" customFormat="1" ht="16.5" customHeight="1">
      <c r="B100" s="41"/>
      <c r="C100" s="193" t="s">
        <v>296</v>
      </c>
      <c r="D100" s="193" t="s">
        <v>159</v>
      </c>
      <c r="E100" s="194" t="s">
        <v>3144</v>
      </c>
      <c r="F100" s="195" t="s">
        <v>3145</v>
      </c>
      <c r="G100" s="196" t="s">
        <v>1016</v>
      </c>
      <c r="H100" s="197">
        <v>20</v>
      </c>
      <c r="I100" s="198"/>
      <c r="J100" s="199">
        <f>ROUND(I100*H100,2)</f>
        <v>0</v>
      </c>
      <c r="K100" s="195" t="s">
        <v>21</v>
      </c>
      <c r="L100" s="61"/>
      <c r="M100" s="200" t="s">
        <v>21</v>
      </c>
      <c r="N100" s="201" t="s">
        <v>43</v>
      </c>
      <c r="O100" s="42"/>
      <c r="P100" s="202">
        <f>O100*H100</f>
        <v>0</v>
      </c>
      <c r="Q100" s="202">
        <v>0</v>
      </c>
      <c r="R100" s="202">
        <f>Q100*H100</f>
        <v>0</v>
      </c>
      <c r="S100" s="202">
        <v>0</v>
      </c>
      <c r="T100" s="203">
        <f>S100*H100</f>
        <v>0</v>
      </c>
      <c r="AR100" s="24" t="s">
        <v>316</v>
      </c>
      <c r="AT100" s="24" t="s">
        <v>159</v>
      </c>
      <c r="AU100" s="24" t="s">
        <v>81</v>
      </c>
      <c r="AY100" s="24" t="s">
        <v>156</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316</v>
      </c>
      <c r="BM100" s="24" t="s">
        <v>356</v>
      </c>
    </row>
    <row r="101" spans="2:63" s="10" customFormat="1" ht="29.85" customHeight="1">
      <c r="B101" s="176"/>
      <c r="C101" s="177"/>
      <c r="D101" s="190" t="s">
        <v>71</v>
      </c>
      <c r="E101" s="191" t="s">
        <v>326</v>
      </c>
      <c r="F101" s="191" t="s">
        <v>3146</v>
      </c>
      <c r="G101" s="177"/>
      <c r="H101" s="177"/>
      <c r="I101" s="180"/>
      <c r="J101" s="192">
        <f>BK101</f>
        <v>0</v>
      </c>
      <c r="K101" s="177"/>
      <c r="L101" s="182"/>
      <c r="M101" s="183"/>
      <c r="N101" s="184"/>
      <c r="O101" s="184"/>
      <c r="P101" s="185">
        <f>SUM(P102:P112)</f>
        <v>0</v>
      </c>
      <c r="Q101" s="184"/>
      <c r="R101" s="185">
        <f>SUM(R102:R112)</f>
        <v>0</v>
      </c>
      <c r="S101" s="184"/>
      <c r="T101" s="186">
        <f>SUM(T102:T112)</f>
        <v>0</v>
      </c>
      <c r="AR101" s="187" t="s">
        <v>81</v>
      </c>
      <c r="AT101" s="188" t="s">
        <v>71</v>
      </c>
      <c r="AU101" s="188" t="s">
        <v>79</v>
      </c>
      <c r="AY101" s="187" t="s">
        <v>156</v>
      </c>
      <c r="BK101" s="189">
        <f>SUM(BK102:BK112)</f>
        <v>0</v>
      </c>
    </row>
    <row r="102" spans="2:65" s="1" customFormat="1" ht="25.5" customHeight="1">
      <c r="B102" s="41"/>
      <c r="C102" s="193" t="s">
        <v>302</v>
      </c>
      <c r="D102" s="193" t="s">
        <v>159</v>
      </c>
      <c r="E102" s="194" t="s">
        <v>3147</v>
      </c>
      <c r="F102" s="195" t="s">
        <v>3148</v>
      </c>
      <c r="G102" s="196" t="s">
        <v>1016</v>
      </c>
      <c r="H102" s="197">
        <v>1</v>
      </c>
      <c r="I102" s="198"/>
      <c r="J102" s="199">
        <f aca="true" t="shared" si="10" ref="J102:J112">ROUND(I102*H102,2)</f>
        <v>0</v>
      </c>
      <c r="K102" s="195" t="s">
        <v>21</v>
      </c>
      <c r="L102" s="61"/>
      <c r="M102" s="200" t="s">
        <v>21</v>
      </c>
      <c r="N102" s="201" t="s">
        <v>43</v>
      </c>
      <c r="O102" s="42"/>
      <c r="P102" s="202">
        <f aca="true" t="shared" si="11" ref="P102:P112">O102*H102</f>
        <v>0</v>
      </c>
      <c r="Q102" s="202">
        <v>0</v>
      </c>
      <c r="R102" s="202">
        <f aca="true" t="shared" si="12" ref="R102:R112">Q102*H102</f>
        <v>0</v>
      </c>
      <c r="S102" s="202">
        <v>0</v>
      </c>
      <c r="T102" s="203">
        <f aca="true" t="shared" si="13" ref="T102:T112">S102*H102</f>
        <v>0</v>
      </c>
      <c r="AR102" s="24" t="s">
        <v>316</v>
      </c>
      <c r="AT102" s="24" t="s">
        <v>159</v>
      </c>
      <c r="AU102" s="24" t="s">
        <v>81</v>
      </c>
      <c r="AY102" s="24" t="s">
        <v>156</v>
      </c>
      <c r="BE102" s="204">
        <f aca="true" t="shared" si="14" ref="BE102:BE112">IF(N102="základní",J102,0)</f>
        <v>0</v>
      </c>
      <c r="BF102" s="204">
        <f aca="true" t="shared" si="15" ref="BF102:BF112">IF(N102="snížená",J102,0)</f>
        <v>0</v>
      </c>
      <c r="BG102" s="204">
        <f aca="true" t="shared" si="16" ref="BG102:BG112">IF(N102="zákl. přenesená",J102,0)</f>
        <v>0</v>
      </c>
      <c r="BH102" s="204">
        <f aca="true" t="shared" si="17" ref="BH102:BH112">IF(N102="sníž. přenesená",J102,0)</f>
        <v>0</v>
      </c>
      <c r="BI102" s="204">
        <f aca="true" t="shared" si="18" ref="BI102:BI112">IF(N102="nulová",J102,0)</f>
        <v>0</v>
      </c>
      <c r="BJ102" s="24" t="s">
        <v>79</v>
      </c>
      <c r="BK102" s="204">
        <f aca="true" t="shared" si="19" ref="BK102:BK112">ROUND(I102*H102,2)</f>
        <v>0</v>
      </c>
      <c r="BL102" s="24" t="s">
        <v>316</v>
      </c>
      <c r="BM102" s="24" t="s">
        <v>369</v>
      </c>
    </row>
    <row r="103" spans="2:65" s="1" customFormat="1" ht="16.5" customHeight="1">
      <c r="B103" s="41"/>
      <c r="C103" s="193" t="s">
        <v>10</v>
      </c>
      <c r="D103" s="193" t="s">
        <v>159</v>
      </c>
      <c r="E103" s="194" t="s">
        <v>3149</v>
      </c>
      <c r="F103" s="195" t="s">
        <v>3150</v>
      </c>
      <c r="G103" s="196" t="s">
        <v>1016</v>
      </c>
      <c r="H103" s="197">
        <v>1</v>
      </c>
      <c r="I103" s="198"/>
      <c r="J103" s="199">
        <f t="shared" si="10"/>
        <v>0</v>
      </c>
      <c r="K103" s="195" t="s">
        <v>21</v>
      </c>
      <c r="L103" s="61"/>
      <c r="M103" s="200" t="s">
        <v>21</v>
      </c>
      <c r="N103" s="201" t="s">
        <v>43</v>
      </c>
      <c r="O103" s="42"/>
      <c r="P103" s="202">
        <f t="shared" si="11"/>
        <v>0</v>
      </c>
      <c r="Q103" s="202">
        <v>0</v>
      </c>
      <c r="R103" s="202">
        <f t="shared" si="12"/>
        <v>0</v>
      </c>
      <c r="S103" s="202">
        <v>0</v>
      </c>
      <c r="T103" s="203">
        <f t="shared" si="13"/>
        <v>0</v>
      </c>
      <c r="AR103" s="24" t="s">
        <v>316</v>
      </c>
      <c r="AT103" s="24" t="s">
        <v>159</v>
      </c>
      <c r="AU103" s="24" t="s">
        <v>81</v>
      </c>
      <c r="AY103" s="24" t="s">
        <v>156</v>
      </c>
      <c r="BE103" s="204">
        <f t="shared" si="14"/>
        <v>0</v>
      </c>
      <c r="BF103" s="204">
        <f t="shared" si="15"/>
        <v>0</v>
      </c>
      <c r="BG103" s="204">
        <f t="shared" si="16"/>
        <v>0</v>
      </c>
      <c r="BH103" s="204">
        <f t="shared" si="17"/>
        <v>0</v>
      </c>
      <c r="BI103" s="204">
        <f t="shared" si="18"/>
        <v>0</v>
      </c>
      <c r="BJ103" s="24" t="s">
        <v>79</v>
      </c>
      <c r="BK103" s="204">
        <f t="shared" si="19"/>
        <v>0</v>
      </c>
      <c r="BL103" s="24" t="s">
        <v>316</v>
      </c>
      <c r="BM103" s="24" t="s">
        <v>379</v>
      </c>
    </row>
    <row r="104" spans="2:65" s="1" customFormat="1" ht="16.5" customHeight="1">
      <c r="B104" s="41"/>
      <c r="C104" s="193" t="s">
        <v>316</v>
      </c>
      <c r="D104" s="193" t="s">
        <v>159</v>
      </c>
      <c r="E104" s="194" t="s">
        <v>3151</v>
      </c>
      <c r="F104" s="195" t="s">
        <v>3152</v>
      </c>
      <c r="G104" s="196" t="s">
        <v>1016</v>
      </c>
      <c r="H104" s="197">
        <v>2</v>
      </c>
      <c r="I104" s="198"/>
      <c r="J104" s="199">
        <f t="shared" si="10"/>
        <v>0</v>
      </c>
      <c r="K104" s="195" t="s">
        <v>21</v>
      </c>
      <c r="L104" s="61"/>
      <c r="M104" s="200" t="s">
        <v>21</v>
      </c>
      <c r="N104" s="201" t="s">
        <v>43</v>
      </c>
      <c r="O104" s="42"/>
      <c r="P104" s="202">
        <f t="shared" si="11"/>
        <v>0</v>
      </c>
      <c r="Q104" s="202">
        <v>0</v>
      </c>
      <c r="R104" s="202">
        <f t="shared" si="12"/>
        <v>0</v>
      </c>
      <c r="S104" s="202">
        <v>0</v>
      </c>
      <c r="T104" s="203">
        <f t="shared" si="13"/>
        <v>0</v>
      </c>
      <c r="AR104" s="24" t="s">
        <v>316</v>
      </c>
      <c r="AT104" s="24" t="s">
        <v>159</v>
      </c>
      <c r="AU104" s="24" t="s">
        <v>81</v>
      </c>
      <c r="AY104" s="24" t="s">
        <v>156</v>
      </c>
      <c r="BE104" s="204">
        <f t="shared" si="14"/>
        <v>0</v>
      </c>
      <c r="BF104" s="204">
        <f t="shared" si="15"/>
        <v>0</v>
      </c>
      <c r="BG104" s="204">
        <f t="shared" si="16"/>
        <v>0</v>
      </c>
      <c r="BH104" s="204">
        <f t="shared" si="17"/>
        <v>0</v>
      </c>
      <c r="BI104" s="204">
        <f t="shared" si="18"/>
        <v>0</v>
      </c>
      <c r="BJ104" s="24" t="s">
        <v>79</v>
      </c>
      <c r="BK104" s="204">
        <f t="shared" si="19"/>
        <v>0</v>
      </c>
      <c r="BL104" s="24" t="s">
        <v>316</v>
      </c>
      <c r="BM104" s="24" t="s">
        <v>388</v>
      </c>
    </row>
    <row r="105" spans="2:65" s="1" customFormat="1" ht="16.5" customHeight="1">
      <c r="B105" s="41"/>
      <c r="C105" s="193" t="s">
        <v>321</v>
      </c>
      <c r="D105" s="193" t="s">
        <v>159</v>
      </c>
      <c r="E105" s="194" t="s">
        <v>3153</v>
      </c>
      <c r="F105" s="195" t="s">
        <v>3154</v>
      </c>
      <c r="G105" s="196" t="s">
        <v>1016</v>
      </c>
      <c r="H105" s="197">
        <v>2</v>
      </c>
      <c r="I105" s="198"/>
      <c r="J105" s="199">
        <f t="shared" si="10"/>
        <v>0</v>
      </c>
      <c r="K105" s="195" t="s">
        <v>21</v>
      </c>
      <c r="L105" s="61"/>
      <c r="M105" s="200" t="s">
        <v>21</v>
      </c>
      <c r="N105" s="201" t="s">
        <v>43</v>
      </c>
      <c r="O105" s="42"/>
      <c r="P105" s="202">
        <f t="shared" si="11"/>
        <v>0</v>
      </c>
      <c r="Q105" s="202">
        <v>0</v>
      </c>
      <c r="R105" s="202">
        <f t="shared" si="12"/>
        <v>0</v>
      </c>
      <c r="S105" s="202">
        <v>0</v>
      </c>
      <c r="T105" s="203">
        <f t="shared" si="13"/>
        <v>0</v>
      </c>
      <c r="AR105" s="24" t="s">
        <v>316</v>
      </c>
      <c r="AT105" s="24" t="s">
        <v>159</v>
      </c>
      <c r="AU105" s="24" t="s">
        <v>81</v>
      </c>
      <c r="AY105" s="24" t="s">
        <v>156</v>
      </c>
      <c r="BE105" s="204">
        <f t="shared" si="14"/>
        <v>0</v>
      </c>
      <c r="BF105" s="204">
        <f t="shared" si="15"/>
        <v>0</v>
      </c>
      <c r="BG105" s="204">
        <f t="shared" si="16"/>
        <v>0</v>
      </c>
      <c r="BH105" s="204">
        <f t="shared" si="17"/>
        <v>0</v>
      </c>
      <c r="BI105" s="204">
        <f t="shared" si="18"/>
        <v>0</v>
      </c>
      <c r="BJ105" s="24" t="s">
        <v>79</v>
      </c>
      <c r="BK105" s="204">
        <f t="shared" si="19"/>
        <v>0</v>
      </c>
      <c r="BL105" s="24" t="s">
        <v>316</v>
      </c>
      <c r="BM105" s="24" t="s">
        <v>396</v>
      </c>
    </row>
    <row r="106" spans="2:65" s="1" customFormat="1" ht="16.5" customHeight="1">
      <c r="B106" s="41"/>
      <c r="C106" s="193" t="s">
        <v>326</v>
      </c>
      <c r="D106" s="193" t="s">
        <v>159</v>
      </c>
      <c r="E106" s="194" t="s">
        <v>3155</v>
      </c>
      <c r="F106" s="195" t="s">
        <v>3156</v>
      </c>
      <c r="G106" s="196" t="s">
        <v>1016</v>
      </c>
      <c r="H106" s="197">
        <v>1</v>
      </c>
      <c r="I106" s="198"/>
      <c r="J106" s="199">
        <f t="shared" si="10"/>
        <v>0</v>
      </c>
      <c r="K106" s="195" t="s">
        <v>21</v>
      </c>
      <c r="L106" s="61"/>
      <c r="M106" s="200" t="s">
        <v>21</v>
      </c>
      <c r="N106" s="201" t="s">
        <v>43</v>
      </c>
      <c r="O106" s="42"/>
      <c r="P106" s="202">
        <f t="shared" si="11"/>
        <v>0</v>
      </c>
      <c r="Q106" s="202">
        <v>0</v>
      </c>
      <c r="R106" s="202">
        <f t="shared" si="12"/>
        <v>0</v>
      </c>
      <c r="S106" s="202">
        <v>0</v>
      </c>
      <c r="T106" s="203">
        <f t="shared" si="13"/>
        <v>0</v>
      </c>
      <c r="AR106" s="24" t="s">
        <v>316</v>
      </c>
      <c r="AT106" s="24" t="s">
        <v>159</v>
      </c>
      <c r="AU106" s="24" t="s">
        <v>81</v>
      </c>
      <c r="AY106" s="24" t="s">
        <v>156</v>
      </c>
      <c r="BE106" s="204">
        <f t="shared" si="14"/>
        <v>0</v>
      </c>
      <c r="BF106" s="204">
        <f t="shared" si="15"/>
        <v>0</v>
      </c>
      <c r="BG106" s="204">
        <f t="shared" si="16"/>
        <v>0</v>
      </c>
      <c r="BH106" s="204">
        <f t="shared" si="17"/>
        <v>0</v>
      </c>
      <c r="BI106" s="204">
        <f t="shared" si="18"/>
        <v>0</v>
      </c>
      <c r="BJ106" s="24" t="s">
        <v>79</v>
      </c>
      <c r="BK106" s="204">
        <f t="shared" si="19"/>
        <v>0</v>
      </c>
      <c r="BL106" s="24" t="s">
        <v>316</v>
      </c>
      <c r="BM106" s="24" t="s">
        <v>409</v>
      </c>
    </row>
    <row r="107" spans="2:65" s="1" customFormat="1" ht="16.5" customHeight="1">
      <c r="B107" s="41"/>
      <c r="C107" s="193" t="s">
        <v>333</v>
      </c>
      <c r="D107" s="193" t="s">
        <v>159</v>
      </c>
      <c r="E107" s="194" t="s">
        <v>3157</v>
      </c>
      <c r="F107" s="195" t="s">
        <v>3158</v>
      </c>
      <c r="G107" s="196" t="s">
        <v>1016</v>
      </c>
      <c r="H107" s="197">
        <v>1</v>
      </c>
      <c r="I107" s="198"/>
      <c r="J107" s="199">
        <f t="shared" si="10"/>
        <v>0</v>
      </c>
      <c r="K107" s="195" t="s">
        <v>21</v>
      </c>
      <c r="L107" s="61"/>
      <c r="M107" s="200" t="s">
        <v>21</v>
      </c>
      <c r="N107" s="201" t="s">
        <v>43</v>
      </c>
      <c r="O107" s="42"/>
      <c r="P107" s="202">
        <f t="shared" si="11"/>
        <v>0</v>
      </c>
      <c r="Q107" s="202">
        <v>0</v>
      </c>
      <c r="R107" s="202">
        <f t="shared" si="12"/>
        <v>0</v>
      </c>
      <c r="S107" s="202">
        <v>0</v>
      </c>
      <c r="T107" s="203">
        <f t="shared" si="13"/>
        <v>0</v>
      </c>
      <c r="AR107" s="24" t="s">
        <v>316</v>
      </c>
      <c r="AT107" s="24" t="s">
        <v>159</v>
      </c>
      <c r="AU107" s="24" t="s">
        <v>81</v>
      </c>
      <c r="AY107" s="24" t="s">
        <v>156</v>
      </c>
      <c r="BE107" s="204">
        <f t="shared" si="14"/>
        <v>0</v>
      </c>
      <c r="BF107" s="204">
        <f t="shared" si="15"/>
        <v>0</v>
      </c>
      <c r="BG107" s="204">
        <f t="shared" si="16"/>
        <v>0</v>
      </c>
      <c r="BH107" s="204">
        <f t="shared" si="17"/>
        <v>0</v>
      </c>
      <c r="BI107" s="204">
        <f t="shared" si="18"/>
        <v>0</v>
      </c>
      <c r="BJ107" s="24" t="s">
        <v>79</v>
      </c>
      <c r="BK107" s="204">
        <f t="shared" si="19"/>
        <v>0</v>
      </c>
      <c r="BL107" s="24" t="s">
        <v>316</v>
      </c>
      <c r="BM107" s="24" t="s">
        <v>418</v>
      </c>
    </row>
    <row r="108" spans="2:65" s="1" customFormat="1" ht="16.5" customHeight="1">
      <c r="B108" s="41"/>
      <c r="C108" s="193" t="s">
        <v>339</v>
      </c>
      <c r="D108" s="193" t="s">
        <v>159</v>
      </c>
      <c r="E108" s="194" t="s">
        <v>3159</v>
      </c>
      <c r="F108" s="195" t="s">
        <v>3160</v>
      </c>
      <c r="G108" s="196" t="s">
        <v>1016</v>
      </c>
      <c r="H108" s="197">
        <v>1</v>
      </c>
      <c r="I108" s="198"/>
      <c r="J108" s="199">
        <f t="shared" si="10"/>
        <v>0</v>
      </c>
      <c r="K108" s="195" t="s">
        <v>21</v>
      </c>
      <c r="L108" s="61"/>
      <c r="M108" s="200" t="s">
        <v>21</v>
      </c>
      <c r="N108" s="201" t="s">
        <v>43</v>
      </c>
      <c r="O108" s="42"/>
      <c r="P108" s="202">
        <f t="shared" si="11"/>
        <v>0</v>
      </c>
      <c r="Q108" s="202">
        <v>0</v>
      </c>
      <c r="R108" s="202">
        <f t="shared" si="12"/>
        <v>0</v>
      </c>
      <c r="S108" s="202">
        <v>0</v>
      </c>
      <c r="T108" s="203">
        <f t="shared" si="13"/>
        <v>0</v>
      </c>
      <c r="AR108" s="24" t="s">
        <v>316</v>
      </c>
      <c r="AT108" s="24" t="s">
        <v>159</v>
      </c>
      <c r="AU108" s="24" t="s">
        <v>81</v>
      </c>
      <c r="AY108" s="24" t="s">
        <v>156</v>
      </c>
      <c r="BE108" s="204">
        <f t="shared" si="14"/>
        <v>0</v>
      </c>
      <c r="BF108" s="204">
        <f t="shared" si="15"/>
        <v>0</v>
      </c>
      <c r="BG108" s="204">
        <f t="shared" si="16"/>
        <v>0</v>
      </c>
      <c r="BH108" s="204">
        <f t="shared" si="17"/>
        <v>0</v>
      </c>
      <c r="BI108" s="204">
        <f t="shared" si="18"/>
        <v>0</v>
      </c>
      <c r="BJ108" s="24" t="s">
        <v>79</v>
      </c>
      <c r="BK108" s="204">
        <f t="shared" si="19"/>
        <v>0</v>
      </c>
      <c r="BL108" s="24" t="s">
        <v>316</v>
      </c>
      <c r="BM108" s="24" t="s">
        <v>427</v>
      </c>
    </row>
    <row r="109" spans="2:65" s="1" customFormat="1" ht="16.5" customHeight="1">
      <c r="B109" s="41"/>
      <c r="C109" s="193" t="s">
        <v>9</v>
      </c>
      <c r="D109" s="193" t="s">
        <v>159</v>
      </c>
      <c r="E109" s="194" t="s">
        <v>3161</v>
      </c>
      <c r="F109" s="195" t="s">
        <v>3162</v>
      </c>
      <c r="G109" s="196" t="s">
        <v>1016</v>
      </c>
      <c r="H109" s="197">
        <v>3</v>
      </c>
      <c r="I109" s="198"/>
      <c r="J109" s="199">
        <f t="shared" si="10"/>
        <v>0</v>
      </c>
      <c r="K109" s="195" t="s">
        <v>21</v>
      </c>
      <c r="L109" s="61"/>
      <c r="M109" s="200" t="s">
        <v>21</v>
      </c>
      <c r="N109" s="201" t="s">
        <v>43</v>
      </c>
      <c r="O109" s="42"/>
      <c r="P109" s="202">
        <f t="shared" si="11"/>
        <v>0</v>
      </c>
      <c r="Q109" s="202">
        <v>0</v>
      </c>
      <c r="R109" s="202">
        <f t="shared" si="12"/>
        <v>0</v>
      </c>
      <c r="S109" s="202">
        <v>0</v>
      </c>
      <c r="T109" s="203">
        <f t="shared" si="13"/>
        <v>0</v>
      </c>
      <c r="AR109" s="24" t="s">
        <v>316</v>
      </c>
      <c r="AT109" s="24" t="s">
        <v>159</v>
      </c>
      <c r="AU109" s="24" t="s">
        <v>81</v>
      </c>
      <c r="AY109" s="24" t="s">
        <v>156</v>
      </c>
      <c r="BE109" s="204">
        <f t="shared" si="14"/>
        <v>0</v>
      </c>
      <c r="BF109" s="204">
        <f t="shared" si="15"/>
        <v>0</v>
      </c>
      <c r="BG109" s="204">
        <f t="shared" si="16"/>
        <v>0</v>
      </c>
      <c r="BH109" s="204">
        <f t="shared" si="17"/>
        <v>0</v>
      </c>
      <c r="BI109" s="204">
        <f t="shared" si="18"/>
        <v>0</v>
      </c>
      <c r="BJ109" s="24" t="s">
        <v>79</v>
      </c>
      <c r="BK109" s="204">
        <f t="shared" si="19"/>
        <v>0</v>
      </c>
      <c r="BL109" s="24" t="s">
        <v>316</v>
      </c>
      <c r="BM109" s="24" t="s">
        <v>446</v>
      </c>
    </row>
    <row r="110" spans="2:65" s="1" customFormat="1" ht="16.5" customHeight="1">
      <c r="B110" s="41"/>
      <c r="C110" s="193" t="s">
        <v>347</v>
      </c>
      <c r="D110" s="193" t="s">
        <v>159</v>
      </c>
      <c r="E110" s="194" t="s">
        <v>3163</v>
      </c>
      <c r="F110" s="195" t="s">
        <v>3164</v>
      </c>
      <c r="G110" s="196" t="s">
        <v>1016</v>
      </c>
      <c r="H110" s="197">
        <v>10</v>
      </c>
      <c r="I110" s="198"/>
      <c r="J110" s="199">
        <f t="shared" si="10"/>
        <v>0</v>
      </c>
      <c r="K110" s="195" t="s">
        <v>21</v>
      </c>
      <c r="L110" s="61"/>
      <c r="M110" s="200" t="s">
        <v>21</v>
      </c>
      <c r="N110" s="201" t="s">
        <v>43</v>
      </c>
      <c r="O110" s="42"/>
      <c r="P110" s="202">
        <f t="shared" si="11"/>
        <v>0</v>
      </c>
      <c r="Q110" s="202">
        <v>0</v>
      </c>
      <c r="R110" s="202">
        <f t="shared" si="12"/>
        <v>0</v>
      </c>
      <c r="S110" s="202">
        <v>0</v>
      </c>
      <c r="T110" s="203">
        <f t="shared" si="13"/>
        <v>0</v>
      </c>
      <c r="AR110" s="24" t="s">
        <v>316</v>
      </c>
      <c r="AT110" s="24" t="s">
        <v>159</v>
      </c>
      <c r="AU110" s="24" t="s">
        <v>81</v>
      </c>
      <c r="AY110" s="24" t="s">
        <v>156</v>
      </c>
      <c r="BE110" s="204">
        <f t="shared" si="14"/>
        <v>0</v>
      </c>
      <c r="BF110" s="204">
        <f t="shared" si="15"/>
        <v>0</v>
      </c>
      <c r="BG110" s="204">
        <f t="shared" si="16"/>
        <v>0</v>
      </c>
      <c r="BH110" s="204">
        <f t="shared" si="17"/>
        <v>0</v>
      </c>
      <c r="BI110" s="204">
        <f t="shared" si="18"/>
        <v>0</v>
      </c>
      <c r="BJ110" s="24" t="s">
        <v>79</v>
      </c>
      <c r="BK110" s="204">
        <f t="shared" si="19"/>
        <v>0</v>
      </c>
      <c r="BL110" s="24" t="s">
        <v>316</v>
      </c>
      <c r="BM110" s="24" t="s">
        <v>456</v>
      </c>
    </row>
    <row r="111" spans="2:65" s="1" customFormat="1" ht="16.5" customHeight="1">
      <c r="B111" s="41"/>
      <c r="C111" s="193" t="s">
        <v>352</v>
      </c>
      <c r="D111" s="193" t="s">
        <v>159</v>
      </c>
      <c r="E111" s="194" t="s">
        <v>3165</v>
      </c>
      <c r="F111" s="195" t="s">
        <v>3166</v>
      </c>
      <c r="G111" s="196" t="s">
        <v>1016</v>
      </c>
      <c r="H111" s="197">
        <v>1</v>
      </c>
      <c r="I111" s="198"/>
      <c r="J111" s="199">
        <f t="shared" si="10"/>
        <v>0</v>
      </c>
      <c r="K111" s="195" t="s">
        <v>21</v>
      </c>
      <c r="L111" s="61"/>
      <c r="M111" s="200" t="s">
        <v>21</v>
      </c>
      <c r="N111" s="201" t="s">
        <v>43</v>
      </c>
      <c r="O111" s="42"/>
      <c r="P111" s="202">
        <f t="shared" si="11"/>
        <v>0</v>
      </c>
      <c r="Q111" s="202">
        <v>0</v>
      </c>
      <c r="R111" s="202">
        <f t="shared" si="12"/>
        <v>0</v>
      </c>
      <c r="S111" s="202">
        <v>0</v>
      </c>
      <c r="T111" s="203">
        <f t="shared" si="13"/>
        <v>0</v>
      </c>
      <c r="AR111" s="24" t="s">
        <v>316</v>
      </c>
      <c r="AT111" s="24" t="s">
        <v>159</v>
      </c>
      <c r="AU111" s="24" t="s">
        <v>81</v>
      </c>
      <c r="AY111" s="24" t="s">
        <v>156</v>
      </c>
      <c r="BE111" s="204">
        <f t="shared" si="14"/>
        <v>0</v>
      </c>
      <c r="BF111" s="204">
        <f t="shared" si="15"/>
        <v>0</v>
      </c>
      <c r="BG111" s="204">
        <f t="shared" si="16"/>
        <v>0</v>
      </c>
      <c r="BH111" s="204">
        <f t="shared" si="17"/>
        <v>0</v>
      </c>
      <c r="BI111" s="204">
        <f t="shared" si="18"/>
        <v>0</v>
      </c>
      <c r="BJ111" s="24" t="s">
        <v>79</v>
      </c>
      <c r="BK111" s="204">
        <f t="shared" si="19"/>
        <v>0</v>
      </c>
      <c r="BL111" s="24" t="s">
        <v>316</v>
      </c>
      <c r="BM111" s="24" t="s">
        <v>471</v>
      </c>
    </row>
    <row r="112" spans="2:65" s="1" customFormat="1" ht="16.5" customHeight="1">
      <c r="B112" s="41"/>
      <c r="C112" s="193" t="s">
        <v>356</v>
      </c>
      <c r="D112" s="193" t="s">
        <v>159</v>
      </c>
      <c r="E112" s="194" t="s">
        <v>3167</v>
      </c>
      <c r="F112" s="195" t="s">
        <v>3168</v>
      </c>
      <c r="G112" s="196" t="s">
        <v>1016</v>
      </c>
      <c r="H112" s="197">
        <v>1</v>
      </c>
      <c r="I112" s="198"/>
      <c r="J112" s="199">
        <f t="shared" si="10"/>
        <v>0</v>
      </c>
      <c r="K112" s="195" t="s">
        <v>21</v>
      </c>
      <c r="L112" s="61"/>
      <c r="M112" s="200" t="s">
        <v>21</v>
      </c>
      <c r="N112" s="201" t="s">
        <v>43</v>
      </c>
      <c r="O112" s="42"/>
      <c r="P112" s="202">
        <f t="shared" si="11"/>
        <v>0</v>
      </c>
      <c r="Q112" s="202">
        <v>0</v>
      </c>
      <c r="R112" s="202">
        <f t="shared" si="12"/>
        <v>0</v>
      </c>
      <c r="S112" s="202">
        <v>0</v>
      </c>
      <c r="T112" s="203">
        <f t="shared" si="13"/>
        <v>0</v>
      </c>
      <c r="AR112" s="24" t="s">
        <v>316</v>
      </c>
      <c r="AT112" s="24" t="s">
        <v>159</v>
      </c>
      <c r="AU112" s="24" t="s">
        <v>81</v>
      </c>
      <c r="AY112" s="24" t="s">
        <v>156</v>
      </c>
      <c r="BE112" s="204">
        <f t="shared" si="14"/>
        <v>0</v>
      </c>
      <c r="BF112" s="204">
        <f t="shared" si="15"/>
        <v>0</v>
      </c>
      <c r="BG112" s="204">
        <f t="shared" si="16"/>
        <v>0</v>
      </c>
      <c r="BH112" s="204">
        <f t="shared" si="17"/>
        <v>0</v>
      </c>
      <c r="BI112" s="204">
        <f t="shared" si="18"/>
        <v>0</v>
      </c>
      <c r="BJ112" s="24" t="s">
        <v>79</v>
      </c>
      <c r="BK112" s="204">
        <f t="shared" si="19"/>
        <v>0</v>
      </c>
      <c r="BL112" s="24" t="s">
        <v>316</v>
      </c>
      <c r="BM112" s="24" t="s">
        <v>482</v>
      </c>
    </row>
    <row r="113" spans="2:63" s="10" customFormat="1" ht="37.35" customHeight="1">
      <c r="B113" s="176"/>
      <c r="C113" s="177"/>
      <c r="D113" s="178" t="s">
        <v>71</v>
      </c>
      <c r="E113" s="179" t="s">
        <v>1232</v>
      </c>
      <c r="F113" s="179" t="s">
        <v>3169</v>
      </c>
      <c r="G113" s="177"/>
      <c r="H113" s="177"/>
      <c r="I113" s="180"/>
      <c r="J113" s="181">
        <f>BK113</f>
        <v>0</v>
      </c>
      <c r="K113" s="177"/>
      <c r="L113" s="182"/>
      <c r="M113" s="183"/>
      <c r="N113" s="184"/>
      <c r="O113" s="184"/>
      <c r="P113" s="185">
        <f>P114+P117+P121</f>
        <v>0</v>
      </c>
      <c r="Q113" s="184"/>
      <c r="R113" s="185">
        <f>R114+R117+R121</f>
        <v>0</v>
      </c>
      <c r="S113" s="184"/>
      <c r="T113" s="186">
        <f>T114+T117+T121</f>
        <v>0</v>
      </c>
      <c r="AR113" s="187" t="s">
        <v>81</v>
      </c>
      <c r="AT113" s="188" t="s">
        <v>71</v>
      </c>
      <c r="AU113" s="188" t="s">
        <v>72</v>
      </c>
      <c r="AY113" s="187" t="s">
        <v>156</v>
      </c>
      <c r="BK113" s="189">
        <f>BK114+BK117+BK121</f>
        <v>0</v>
      </c>
    </row>
    <row r="114" spans="2:63" s="10" customFormat="1" ht="19.9" customHeight="1">
      <c r="B114" s="176"/>
      <c r="C114" s="177"/>
      <c r="D114" s="190" t="s">
        <v>71</v>
      </c>
      <c r="E114" s="191" t="s">
        <v>986</v>
      </c>
      <c r="F114" s="191" t="s">
        <v>3170</v>
      </c>
      <c r="G114" s="177"/>
      <c r="H114" s="177"/>
      <c r="I114" s="180"/>
      <c r="J114" s="192">
        <f>BK114</f>
        <v>0</v>
      </c>
      <c r="K114" s="177"/>
      <c r="L114" s="182"/>
      <c r="M114" s="183"/>
      <c r="N114" s="184"/>
      <c r="O114" s="184"/>
      <c r="P114" s="185">
        <f>SUM(P115:P116)</f>
        <v>0</v>
      </c>
      <c r="Q114" s="184"/>
      <c r="R114" s="185">
        <f>SUM(R115:R116)</f>
        <v>0</v>
      </c>
      <c r="S114" s="184"/>
      <c r="T114" s="186">
        <f>SUM(T115:T116)</f>
        <v>0</v>
      </c>
      <c r="AR114" s="187" t="s">
        <v>81</v>
      </c>
      <c r="AT114" s="188" t="s">
        <v>71</v>
      </c>
      <c r="AU114" s="188" t="s">
        <v>79</v>
      </c>
      <c r="AY114" s="187" t="s">
        <v>156</v>
      </c>
      <c r="BK114" s="189">
        <f>SUM(BK115:BK116)</f>
        <v>0</v>
      </c>
    </row>
    <row r="115" spans="2:65" s="1" customFormat="1" ht="16.5" customHeight="1">
      <c r="B115" s="41"/>
      <c r="C115" s="193" t="s">
        <v>364</v>
      </c>
      <c r="D115" s="193" t="s">
        <v>159</v>
      </c>
      <c r="E115" s="194" t="s">
        <v>3171</v>
      </c>
      <c r="F115" s="195" t="s">
        <v>3172</v>
      </c>
      <c r="G115" s="196" t="s">
        <v>992</v>
      </c>
      <c r="H115" s="197">
        <v>1</v>
      </c>
      <c r="I115" s="198"/>
      <c r="J115" s="199">
        <f>ROUND(I115*H115,2)</f>
        <v>0</v>
      </c>
      <c r="K115" s="195" t="s">
        <v>21</v>
      </c>
      <c r="L115" s="61"/>
      <c r="M115" s="200" t="s">
        <v>21</v>
      </c>
      <c r="N115" s="201" t="s">
        <v>43</v>
      </c>
      <c r="O115" s="42"/>
      <c r="P115" s="202">
        <f>O115*H115</f>
        <v>0</v>
      </c>
      <c r="Q115" s="202">
        <v>0</v>
      </c>
      <c r="R115" s="202">
        <f>Q115*H115</f>
        <v>0</v>
      </c>
      <c r="S115" s="202">
        <v>0</v>
      </c>
      <c r="T115" s="203">
        <f>S115*H115</f>
        <v>0</v>
      </c>
      <c r="AR115" s="24" t="s">
        <v>316</v>
      </c>
      <c r="AT115" s="24" t="s">
        <v>159</v>
      </c>
      <c r="AU115" s="24" t="s">
        <v>81</v>
      </c>
      <c r="AY115" s="24" t="s">
        <v>156</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316</v>
      </c>
      <c r="BM115" s="24" t="s">
        <v>493</v>
      </c>
    </row>
    <row r="116" spans="2:47" s="1" customFormat="1" ht="229.5">
      <c r="B116" s="41"/>
      <c r="C116" s="63"/>
      <c r="D116" s="205" t="s">
        <v>166</v>
      </c>
      <c r="E116" s="63"/>
      <c r="F116" s="206" t="s">
        <v>3173</v>
      </c>
      <c r="G116" s="63"/>
      <c r="H116" s="63"/>
      <c r="I116" s="163"/>
      <c r="J116" s="63"/>
      <c r="K116" s="63"/>
      <c r="L116" s="61"/>
      <c r="M116" s="207"/>
      <c r="N116" s="42"/>
      <c r="O116" s="42"/>
      <c r="P116" s="42"/>
      <c r="Q116" s="42"/>
      <c r="R116" s="42"/>
      <c r="S116" s="42"/>
      <c r="T116" s="78"/>
      <c r="AT116" s="24" t="s">
        <v>166</v>
      </c>
      <c r="AU116" s="24" t="s">
        <v>81</v>
      </c>
    </row>
    <row r="117" spans="2:63" s="10" customFormat="1" ht="29.85" customHeight="1">
      <c r="B117" s="176"/>
      <c r="C117" s="177"/>
      <c r="D117" s="190" t="s">
        <v>71</v>
      </c>
      <c r="E117" s="191" t="s">
        <v>988</v>
      </c>
      <c r="F117" s="191" t="s">
        <v>3174</v>
      </c>
      <c r="G117" s="177"/>
      <c r="H117" s="177"/>
      <c r="I117" s="180"/>
      <c r="J117" s="192">
        <f>BK117</f>
        <v>0</v>
      </c>
      <c r="K117" s="177"/>
      <c r="L117" s="182"/>
      <c r="M117" s="183"/>
      <c r="N117" s="184"/>
      <c r="O117" s="184"/>
      <c r="P117" s="185">
        <f>SUM(P118:P120)</f>
        <v>0</v>
      </c>
      <c r="Q117" s="184"/>
      <c r="R117" s="185">
        <f>SUM(R118:R120)</f>
        <v>0</v>
      </c>
      <c r="S117" s="184"/>
      <c r="T117" s="186">
        <f>SUM(T118:T120)</f>
        <v>0</v>
      </c>
      <c r="AR117" s="187" t="s">
        <v>81</v>
      </c>
      <c r="AT117" s="188" t="s">
        <v>71</v>
      </c>
      <c r="AU117" s="188" t="s">
        <v>79</v>
      </c>
      <c r="AY117" s="187" t="s">
        <v>156</v>
      </c>
      <c r="BK117" s="189">
        <f>SUM(BK118:BK120)</f>
        <v>0</v>
      </c>
    </row>
    <row r="118" spans="2:65" s="1" customFormat="1" ht="16.5" customHeight="1">
      <c r="B118" s="41"/>
      <c r="C118" s="193" t="s">
        <v>369</v>
      </c>
      <c r="D118" s="193" t="s">
        <v>159</v>
      </c>
      <c r="E118" s="194" t="s">
        <v>3175</v>
      </c>
      <c r="F118" s="195" t="s">
        <v>3176</v>
      </c>
      <c r="G118" s="196" t="s">
        <v>260</v>
      </c>
      <c r="H118" s="197">
        <v>50</v>
      </c>
      <c r="I118" s="198"/>
      <c r="J118" s="199">
        <f>ROUND(I118*H118,2)</f>
        <v>0</v>
      </c>
      <c r="K118" s="195" t="s">
        <v>21</v>
      </c>
      <c r="L118" s="61"/>
      <c r="M118" s="200" t="s">
        <v>21</v>
      </c>
      <c r="N118" s="201" t="s">
        <v>43</v>
      </c>
      <c r="O118" s="42"/>
      <c r="P118" s="202">
        <f>O118*H118</f>
        <v>0</v>
      </c>
      <c r="Q118" s="202">
        <v>0</v>
      </c>
      <c r="R118" s="202">
        <f>Q118*H118</f>
        <v>0</v>
      </c>
      <c r="S118" s="202">
        <v>0</v>
      </c>
      <c r="T118" s="203">
        <f>S118*H118</f>
        <v>0</v>
      </c>
      <c r="AR118" s="24" t="s">
        <v>316</v>
      </c>
      <c r="AT118" s="24" t="s">
        <v>159</v>
      </c>
      <c r="AU118" s="24" t="s">
        <v>81</v>
      </c>
      <c r="AY118" s="24" t="s">
        <v>156</v>
      </c>
      <c r="BE118" s="204">
        <f>IF(N118="základní",J118,0)</f>
        <v>0</v>
      </c>
      <c r="BF118" s="204">
        <f>IF(N118="snížená",J118,0)</f>
        <v>0</v>
      </c>
      <c r="BG118" s="204">
        <f>IF(N118="zákl. přenesená",J118,0)</f>
        <v>0</v>
      </c>
      <c r="BH118" s="204">
        <f>IF(N118="sníž. přenesená",J118,0)</f>
        <v>0</v>
      </c>
      <c r="BI118" s="204">
        <f>IF(N118="nulová",J118,0)</f>
        <v>0</v>
      </c>
      <c r="BJ118" s="24" t="s">
        <v>79</v>
      </c>
      <c r="BK118" s="204">
        <f>ROUND(I118*H118,2)</f>
        <v>0</v>
      </c>
      <c r="BL118" s="24" t="s">
        <v>316</v>
      </c>
      <c r="BM118" s="24" t="s">
        <v>503</v>
      </c>
    </row>
    <row r="119" spans="2:65" s="1" customFormat="1" ht="16.5" customHeight="1">
      <c r="B119" s="41"/>
      <c r="C119" s="193" t="s">
        <v>374</v>
      </c>
      <c r="D119" s="193" t="s">
        <v>159</v>
      </c>
      <c r="E119" s="194" t="s">
        <v>3177</v>
      </c>
      <c r="F119" s="195" t="s">
        <v>3178</v>
      </c>
      <c r="G119" s="196" t="s">
        <v>260</v>
      </c>
      <c r="H119" s="197">
        <v>30</v>
      </c>
      <c r="I119" s="198"/>
      <c r="J119" s="199">
        <f>ROUND(I119*H119,2)</f>
        <v>0</v>
      </c>
      <c r="K119" s="195" t="s">
        <v>21</v>
      </c>
      <c r="L119" s="61"/>
      <c r="M119" s="200" t="s">
        <v>21</v>
      </c>
      <c r="N119" s="201" t="s">
        <v>43</v>
      </c>
      <c r="O119" s="42"/>
      <c r="P119" s="202">
        <f>O119*H119</f>
        <v>0</v>
      </c>
      <c r="Q119" s="202">
        <v>0</v>
      </c>
      <c r="R119" s="202">
        <f>Q119*H119</f>
        <v>0</v>
      </c>
      <c r="S119" s="202">
        <v>0</v>
      </c>
      <c r="T119" s="203">
        <f>S119*H119</f>
        <v>0</v>
      </c>
      <c r="AR119" s="24" t="s">
        <v>316</v>
      </c>
      <c r="AT119" s="24" t="s">
        <v>159</v>
      </c>
      <c r="AU119" s="24" t="s">
        <v>81</v>
      </c>
      <c r="AY119" s="24" t="s">
        <v>156</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316</v>
      </c>
      <c r="BM119" s="24" t="s">
        <v>513</v>
      </c>
    </row>
    <row r="120" spans="2:65" s="1" customFormat="1" ht="16.5" customHeight="1">
      <c r="B120" s="41"/>
      <c r="C120" s="193" t="s">
        <v>379</v>
      </c>
      <c r="D120" s="193" t="s">
        <v>159</v>
      </c>
      <c r="E120" s="194" t="s">
        <v>3179</v>
      </c>
      <c r="F120" s="195" t="s">
        <v>3180</v>
      </c>
      <c r="G120" s="196" t="s">
        <v>260</v>
      </c>
      <c r="H120" s="197">
        <v>30</v>
      </c>
      <c r="I120" s="198"/>
      <c r="J120" s="199">
        <f>ROUND(I120*H120,2)</f>
        <v>0</v>
      </c>
      <c r="K120" s="195" t="s">
        <v>21</v>
      </c>
      <c r="L120" s="61"/>
      <c r="M120" s="200" t="s">
        <v>21</v>
      </c>
      <c r="N120" s="201" t="s">
        <v>43</v>
      </c>
      <c r="O120" s="42"/>
      <c r="P120" s="202">
        <f>O120*H120</f>
        <v>0</v>
      </c>
      <c r="Q120" s="202">
        <v>0</v>
      </c>
      <c r="R120" s="202">
        <f>Q120*H120</f>
        <v>0</v>
      </c>
      <c r="S120" s="202">
        <v>0</v>
      </c>
      <c r="T120" s="203">
        <f>S120*H120</f>
        <v>0</v>
      </c>
      <c r="AR120" s="24" t="s">
        <v>316</v>
      </c>
      <c r="AT120" s="24" t="s">
        <v>159</v>
      </c>
      <c r="AU120" s="24" t="s">
        <v>81</v>
      </c>
      <c r="AY120" s="24" t="s">
        <v>156</v>
      </c>
      <c r="BE120" s="204">
        <f>IF(N120="základní",J120,0)</f>
        <v>0</v>
      </c>
      <c r="BF120" s="204">
        <f>IF(N120="snížená",J120,0)</f>
        <v>0</v>
      </c>
      <c r="BG120" s="204">
        <f>IF(N120="zákl. přenesená",J120,0)</f>
        <v>0</v>
      </c>
      <c r="BH120" s="204">
        <f>IF(N120="sníž. přenesená",J120,0)</f>
        <v>0</v>
      </c>
      <c r="BI120" s="204">
        <f>IF(N120="nulová",J120,0)</f>
        <v>0</v>
      </c>
      <c r="BJ120" s="24" t="s">
        <v>79</v>
      </c>
      <c r="BK120" s="204">
        <f>ROUND(I120*H120,2)</f>
        <v>0</v>
      </c>
      <c r="BL120" s="24" t="s">
        <v>316</v>
      </c>
      <c r="BM120" s="24" t="s">
        <v>523</v>
      </c>
    </row>
    <row r="121" spans="2:63" s="10" customFormat="1" ht="29.85" customHeight="1">
      <c r="B121" s="176"/>
      <c r="C121" s="177"/>
      <c r="D121" s="190" t="s">
        <v>71</v>
      </c>
      <c r="E121" s="191" t="s">
        <v>1113</v>
      </c>
      <c r="F121" s="191" t="s">
        <v>3181</v>
      </c>
      <c r="G121" s="177"/>
      <c r="H121" s="177"/>
      <c r="I121" s="180"/>
      <c r="J121" s="192">
        <f>BK121</f>
        <v>0</v>
      </c>
      <c r="K121" s="177"/>
      <c r="L121" s="182"/>
      <c r="M121" s="183"/>
      <c r="N121" s="184"/>
      <c r="O121" s="184"/>
      <c r="P121" s="185">
        <f>SUM(P122:P125)</f>
        <v>0</v>
      </c>
      <c r="Q121" s="184"/>
      <c r="R121" s="185">
        <f>SUM(R122:R125)</f>
        <v>0</v>
      </c>
      <c r="S121" s="184"/>
      <c r="T121" s="186">
        <f>SUM(T122:T125)</f>
        <v>0</v>
      </c>
      <c r="AR121" s="187" t="s">
        <v>81</v>
      </c>
      <c r="AT121" s="188" t="s">
        <v>71</v>
      </c>
      <c r="AU121" s="188" t="s">
        <v>79</v>
      </c>
      <c r="AY121" s="187" t="s">
        <v>156</v>
      </c>
      <c r="BK121" s="189">
        <f>SUM(BK122:BK125)</f>
        <v>0</v>
      </c>
    </row>
    <row r="122" spans="2:65" s="1" customFormat="1" ht="16.5" customHeight="1">
      <c r="B122" s="41"/>
      <c r="C122" s="193" t="s">
        <v>384</v>
      </c>
      <c r="D122" s="193" t="s">
        <v>159</v>
      </c>
      <c r="E122" s="194" t="s">
        <v>3182</v>
      </c>
      <c r="F122" s="195" t="s">
        <v>3183</v>
      </c>
      <c r="G122" s="196" t="s">
        <v>992</v>
      </c>
      <c r="H122" s="197">
        <v>1</v>
      </c>
      <c r="I122" s="198"/>
      <c r="J122" s="199">
        <f>ROUND(I122*H122,2)</f>
        <v>0</v>
      </c>
      <c r="K122" s="195" t="s">
        <v>21</v>
      </c>
      <c r="L122" s="61"/>
      <c r="M122" s="200" t="s">
        <v>21</v>
      </c>
      <c r="N122" s="201" t="s">
        <v>43</v>
      </c>
      <c r="O122" s="42"/>
      <c r="P122" s="202">
        <f>O122*H122</f>
        <v>0</v>
      </c>
      <c r="Q122" s="202">
        <v>0</v>
      </c>
      <c r="R122" s="202">
        <f>Q122*H122</f>
        <v>0</v>
      </c>
      <c r="S122" s="202">
        <v>0</v>
      </c>
      <c r="T122" s="203">
        <f>S122*H122</f>
        <v>0</v>
      </c>
      <c r="AR122" s="24" t="s">
        <v>316</v>
      </c>
      <c r="AT122" s="24" t="s">
        <v>159</v>
      </c>
      <c r="AU122" s="24" t="s">
        <v>81</v>
      </c>
      <c r="AY122" s="24" t="s">
        <v>156</v>
      </c>
      <c r="BE122" s="204">
        <f>IF(N122="základní",J122,0)</f>
        <v>0</v>
      </c>
      <c r="BF122" s="204">
        <f>IF(N122="snížená",J122,0)</f>
        <v>0</v>
      </c>
      <c r="BG122" s="204">
        <f>IF(N122="zákl. přenesená",J122,0)</f>
        <v>0</v>
      </c>
      <c r="BH122" s="204">
        <f>IF(N122="sníž. přenesená",J122,0)</f>
        <v>0</v>
      </c>
      <c r="BI122" s="204">
        <f>IF(N122="nulová",J122,0)</f>
        <v>0</v>
      </c>
      <c r="BJ122" s="24" t="s">
        <v>79</v>
      </c>
      <c r="BK122" s="204">
        <f>ROUND(I122*H122,2)</f>
        <v>0</v>
      </c>
      <c r="BL122" s="24" t="s">
        <v>316</v>
      </c>
      <c r="BM122" s="24" t="s">
        <v>537</v>
      </c>
    </row>
    <row r="123" spans="2:65" s="1" customFormat="1" ht="16.5" customHeight="1">
      <c r="B123" s="41"/>
      <c r="C123" s="193" t="s">
        <v>388</v>
      </c>
      <c r="D123" s="193" t="s">
        <v>159</v>
      </c>
      <c r="E123" s="194" t="s">
        <v>3184</v>
      </c>
      <c r="F123" s="195" t="s">
        <v>3185</v>
      </c>
      <c r="G123" s="196" t="s">
        <v>992</v>
      </c>
      <c r="H123" s="197">
        <v>1</v>
      </c>
      <c r="I123" s="198"/>
      <c r="J123" s="199">
        <f>ROUND(I123*H123,2)</f>
        <v>0</v>
      </c>
      <c r="K123" s="195" t="s">
        <v>21</v>
      </c>
      <c r="L123" s="61"/>
      <c r="M123" s="200" t="s">
        <v>21</v>
      </c>
      <c r="N123" s="201" t="s">
        <v>43</v>
      </c>
      <c r="O123" s="42"/>
      <c r="P123" s="202">
        <f>O123*H123</f>
        <v>0</v>
      </c>
      <c r="Q123" s="202">
        <v>0</v>
      </c>
      <c r="R123" s="202">
        <f>Q123*H123</f>
        <v>0</v>
      </c>
      <c r="S123" s="202">
        <v>0</v>
      </c>
      <c r="T123" s="203">
        <f>S123*H123</f>
        <v>0</v>
      </c>
      <c r="AR123" s="24" t="s">
        <v>316</v>
      </c>
      <c r="AT123" s="24" t="s">
        <v>159</v>
      </c>
      <c r="AU123" s="24" t="s">
        <v>81</v>
      </c>
      <c r="AY123" s="24" t="s">
        <v>156</v>
      </c>
      <c r="BE123" s="204">
        <f>IF(N123="základní",J123,0)</f>
        <v>0</v>
      </c>
      <c r="BF123" s="204">
        <f>IF(N123="snížená",J123,0)</f>
        <v>0</v>
      </c>
      <c r="BG123" s="204">
        <f>IF(N123="zákl. přenesená",J123,0)</f>
        <v>0</v>
      </c>
      <c r="BH123" s="204">
        <f>IF(N123="sníž. přenesená",J123,0)</f>
        <v>0</v>
      </c>
      <c r="BI123" s="204">
        <f>IF(N123="nulová",J123,0)</f>
        <v>0</v>
      </c>
      <c r="BJ123" s="24" t="s">
        <v>79</v>
      </c>
      <c r="BK123" s="204">
        <f>ROUND(I123*H123,2)</f>
        <v>0</v>
      </c>
      <c r="BL123" s="24" t="s">
        <v>316</v>
      </c>
      <c r="BM123" s="24" t="s">
        <v>545</v>
      </c>
    </row>
    <row r="124" spans="2:65" s="1" customFormat="1" ht="16.5" customHeight="1">
      <c r="B124" s="41"/>
      <c r="C124" s="193" t="s">
        <v>392</v>
      </c>
      <c r="D124" s="193" t="s">
        <v>159</v>
      </c>
      <c r="E124" s="194" t="s">
        <v>3186</v>
      </c>
      <c r="F124" s="195" t="s">
        <v>3187</v>
      </c>
      <c r="G124" s="196" t="s">
        <v>992</v>
      </c>
      <c r="H124" s="197">
        <v>1</v>
      </c>
      <c r="I124" s="198"/>
      <c r="J124" s="199">
        <f>ROUND(I124*H124,2)</f>
        <v>0</v>
      </c>
      <c r="K124" s="195" t="s">
        <v>21</v>
      </c>
      <c r="L124" s="61"/>
      <c r="M124" s="200" t="s">
        <v>21</v>
      </c>
      <c r="N124" s="201" t="s">
        <v>43</v>
      </c>
      <c r="O124" s="42"/>
      <c r="P124" s="202">
        <f>O124*H124</f>
        <v>0</v>
      </c>
      <c r="Q124" s="202">
        <v>0</v>
      </c>
      <c r="R124" s="202">
        <f>Q124*H124</f>
        <v>0</v>
      </c>
      <c r="S124" s="202">
        <v>0</v>
      </c>
      <c r="T124" s="203">
        <f>S124*H124</f>
        <v>0</v>
      </c>
      <c r="AR124" s="24" t="s">
        <v>316</v>
      </c>
      <c r="AT124" s="24" t="s">
        <v>159</v>
      </c>
      <c r="AU124" s="24" t="s">
        <v>81</v>
      </c>
      <c r="AY124" s="24" t="s">
        <v>156</v>
      </c>
      <c r="BE124" s="204">
        <f>IF(N124="základní",J124,0)</f>
        <v>0</v>
      </c>
      <c r="BF124" s="204">
        <f>IF(N124="snížená",J124,0)</f>
        <v>0</v>
      </c>
      <c r="BG124" s="204">
        <f>IF(N124="zákl. přenesená",J124,0)</f>
        <v>0</v>
      </c>
      <c r="BH124" s="204">
        <f>IF(N124="sníž. přenesená",J124,0)</f>
        <v>0</v>
      </c>
      <c r="BI124" s="204">
        <f>IF(N124="nulová",J124,0)</f>
        <v>0</v>
      </c>
      <c r="BJ124" s="24" t="s">
        <v>79</v>
      </c>
      <c r="BK124" s="204">
        <f>ROUND(I124*H124,2)</f>
        <v>0</v>
      </c>
      <c r="BL124" s="24" t="s">
        <v>316</v>
      </c>
      <c r="BM124" s="24" t="s">
        <v>555</v>
      </c>
    </row>
    <row r="125" spans="2:65" s="1" customFormat="1" ht="16.5" customHeight="1">
      <c r="B125" s="41"/>
      <c r="C125" s="193" t="s">
        <v>396</v>
      </c>
      <c r="D125" s="193" t="s">
        <v>159</v>
      </c>
      <c r="E125" s="194" t="s">
        <v>3188</v>
      </c>
      <c r="F125" s="195" t="s">
        <v>3189</v>
      </c>
      <c r="G125" s="196" t="s">
        <v>1016</v>
      </c>
      <c r="H125" s="197">
        <v>1</v>
      </c>
      <c r="I125" s="198"/>
      <c r="J125" s="199">
        <f>ROUND(I125*H125,2)</f>
        <v>0</v>
      </c>
      <c r="K125" s="195" t="s">
        <v>21</v>
      </c>
      <c r="L125" s="61"/>
      <c r="M125" s="200" t="s">
        <v>21</v>
      </c>
      <c r="N125" s="208" t="s">
        <v>43</v>
      </c>
      <c r="O125" s="209"/>
      <c r="P125" s="210">
        <f>O125*H125</f>
        <v>0</v>
      </c>
      <c r="Q125" s="210">
        <v>0</v>
      </c>
      <c r="R125" s="210">
        <f>Q125*H125</f>
        <v>0</v>
      </c>
      <c r="S125" s="210">
        <v>0</v>
      </c>
      <c r="T125" s="211">
        <f>S125*H125</f>
        <v>0</v>
      </c>
      <c r="AR125" s="24" t="s">
        <v>316</v>
      </c>
      <c r="AT125" s="24" t="s">
        <v>159</v>
      </c>
      <c r="AU125" s="24" t="s">
        <v>81</v>
      </c>
      <c r="AY125" s="24" t="s">
        <v>156</v>
      </c>
      <c r="BE125" s="204">
        <f>IF(N125="základní",J125,0)</f>
        <v>0</v>
      </c>
      <c r="BF125" s="204">
        <f>IF(N125="snížená",J125,0)</f>
        <v>0</v>
      </c>
      <c r="BG125" s="204">
        <f>IF(N125="zákl. přenesená",J125,0)</f>
        <v>0</v>
      </c>
      <c r="BH125" s="204">
        <f>IF(N125="sníž. přenesená",J125,0)</f>
        <v>0</v>
      </c>
      <c r="BI125" s="204">
        <f>IF(N125="nulová",J125,0)</f>
        <v>0</v>
      </c>
      <c r="BJ125" s="24" t="s">
        <v>79</v>
      </c>
      <c r="BK125" s="204">
        <f>ROUND(I125*H125,2)</f>
        <v>0</v>
      </c>
      <c r="BL125" s="24" t="s">
        <v>316</v>
      </c>
      <c r="BM125" s="24" t="s">
        <v>565</v>
      </c>
    </row>
    <row r="126" spans="2:12" s="1" customFormat="1" ht="6.95" customHeight="1">
      <c r="B126" s="56"/>
      <c r="C126" s="57"/>
      <c r="D126" s="57"/>
      <c r="E126" s="57"/>
      <c r="F126" s="57"/>
      <c r="G126" s="57"/>
      <c r="H126" s="57"/>
      <c r="I126" s="139"/>
      <c r="J126" s="57"/>
      <c r="K126" s="57"/>
      <c r="L126" s="61"/>
    </row>
  </sheetData>
  <sheetProtection password="CC35" sheet="1" objects="1" scenarios="1" formatCells="0" formatColumns="0" formatRows="0" sort="0" autoFilter="0"/>
  <autoFilter ref="C83:K125"/>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120</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3190</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69" t="s">
        <v>21</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ROUND(SUM(BE78:BE103),2)</f>
        <v>0</v>
      </c>
      <c r="G30" s="42"/>
      <c r="H30" s="42"/>
      <c r="I30" s="131">
        <v>0.21</v>
      </c>
      <c r="J30" s="130">
        <f>ROUND(ROUND((SUM(BE78:BE103)),2)*I30,2)</f>
        <v>0</v>
      </c>
      <c r="K30" s="45"/>
    </row>
    <row r="31" spans="2:11" s="1" customFormat="1" ht="14.45" customHeight="1">
      <c r="B31" s="41"/>
      <c r="C31" s="42"/>
      <c r="D31" s="42"/>
      <c r="E31" s="49" t="s">
        <v>44</v>
      </c>
      <c r="F31" s="130">
        <f>ROUND(SUM(BF78:BF103),2)</f>
        <v>0</v>
      </c>
      <c r="G31" s="42"/>
      <c r="H31" s="42"/>
      <c r="I31" s="131">
        <v>0.15</v>
      </c>
      <c r="J31" s="130">
        <f>ROUND(ROUND((SUM(BF78:BF103)),2)*I31,2)</f>
        <v>0</v>
      </c>
      <c r="K31" s="45"/>
    </row>
    <row r="32" spans="2:11" s="1" customFormat="1" ht="14.45" customHeight="1" hidden="1">
      <c r="B32" s="41"/>
      <c r="C32" s="42"/>
      <c r="D32" s="42"/>
      <c r="E32" s="49" t="s">
        <v>45</v>
      </c>
      <c r="F32" s="130">
        <f>ROUND(SUM(BG78:BG103),2)</f>
        <v>0</v>
      </c>
      <c r="G32" s="42"/>
      <c r="H32" s="42"/>
      <c r="I32" s="131">
        <v>0.21</v>
      </c>
      <c r="J32" s="130">
        <v>0</v>
      </c>
      <c r="K32" s="45"/>
    </row>
    <row r="33" spans="2:11" s="1" customFormat="1" ht="14.45" customHeight="1" hidden="1">
      <c r="B33" s="41"/>
      <c r="C33" s="42"/>
      <c r="D33" s="42"/>
      <c r="E33" s="49" t="s">
        <v>46</v>
      </c>
      <c r="F33" s="130">
        <f>ROUND(SUM(BH78:BH103),2)</f>
        <v>0</v>
      </c>
      <c r="G33" s="42"/>
      <c r="H33" s="42"/>
      <c r="I33" s="131">
        <v>0.15</v>
      </c>
      <c r="J33" s="130">
        <v>0</v>
      </c>
      <c r="K33" s="45"/>
    </row>
    <row r="34" spans="2:11" s="1" customFormat="1" ht="14.45" customHeight="1" hidden="1">
      <c r="B34" s="41"/>
      <c r="C34" s="42"/>
      <c r="D34" s="42"/>
      <c r="E34" s="49" t="s">
        <v>47</v>
      </c>
      <c r="F34" s="130">
        <f>ROUND(SUM(BI78:BI103),2)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II-8 - ÚT pro VZT</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J78</f>
        <v>0</v>
      </c>
      <c r="K56" s="45"/>
      <c r="AU56" s="24" t="s">
        <v>133</v>
      </c>
    </row>
    <row r="57" spans="2:11" s="7" customFormat="1" ht="24.95" customHeight="1">
      <c r="B57" s="149"/>
      <c r="C57" s="150"/>
      <c r="D57" s="151" t="s">
        <v>206</v>
      </c>
      <c r="E57" s="152"/>
      <c r="F57" s="152"/>
      <c r="G57" s="152"/>
      <c r="H57" s="152"/>
      <c r="I57" s="153"/>
      <c r="J57" s="154">
        <f>J79</f>
        <v>0</v>
      </c>
      <c r="K57" s="155"/>
    </row>
    <row r="58" spans="2:11" s="8" customFormat="1" ht="19.9" customHeight="1">
      <c r="B58" s="156"/>
      <c r="C58" s="157"/>
      <c r="D58" s="158" t="s">
        <v>3191</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140</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16.5" customHeight="1">
      <c r="B68" s="41"/>
      <c r="C68" s="63"/>
      <c r="D68" s="63"/>
      <c r="E68" s="405" t="str">
        <f>E7</f>
        <v>Rekonstrukce kotelny, kuchyně a jídelny Základní škola Komenského č. 17 v Domažlicích</v>
      </c>
      <c r="F68" s="406"/>
      <c r="G68" s="406"/>
      <c r="H68" s="406"/>
      <c r="I68" s="163"/>
      <c r="J68" s="63"/>
      <c r="K68" s="63"/>
      <c r="L68" s="61"/>
    </row>
    <row r="69" spans="2:12" s="1" customFormat="1" ht="14.45" customHeight="1">
      <c r="B69" s="41"/>
      <c r="C69" s="65" t="s">
        <v>127</v>
      </c>
      <c r="D69" s="63"/>
      <c r="E69" s="63"/>
      <c r="F69" s="63"/>
      <c r="G69" s="63"/>
      <c r="H69" s="63"/>
      <c r="I69" s="163"/>
      <c r="J69" s="63"/>
      <c r="K69" s="63"/>
      <c r="L69" s="61"/>
    </row>
    <row r="70" spans="2:12" s="1" customFormat="1" ht="17.25" customHeight="1">
      <c r="B70" s="41"/>
      <c r="C70" s="63"/>
      <c r="D70" s="63"/>
      <c r="E70" s="380" t="str">
        <f>E9</f>
        <v>II-8 - ÚT pro VZT</v>
      </c>
      <c r="F70" s="407"/>
      <c r="G70" s="407"/>
      <c r="H70" s="407"/>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23</v>
      </c>
      <c r="D72" s="63"/>
      <c r="E72" s="63"/>
      <c r="F72" s="164" t="str">
        <f>F12</f>
        <v xml:space="preserve"> </v>
      </c>
      <c r="G72" s="63"/>
      <c r="H72" s="63"/>
      <c r="I72" s="165" t="s">
        <v>25</v>
      </c>
      <c r="J72" s="73" t="str">
        <f>IF(J12="","",J12)</f>
        <v>2. 3. 2021</v>
      </c>
      <c r="K72" s="63"/>
      <c r="L72" s="61"/>
    </row>
    <row r="73" spans="2:12" s="1" customFormat="1" ht="6.95" customHeight="1">
      <c r="B73" s="41"/>
      <c r="C73" s="63"/>
      <c r="D73" s="63"/>
      <c r="E73" s="63"/>
      <c r="F73" s="63"/>
      <c r="G73" s="63"/>
      <c r="H73" s="63"/>
      <c r="I73" s="163"/>
      <c r="J73" s="63"/>
      <c r="K73" s="63"/>
      <c r="L73" s="61"/>
    </row>
    <row r="74" spans="2:12" s="1" customFormat="1" ht="13.5">
      <c r="B74" s="41"/>
      <c r="C74" s="65" t="s">
        <v>27</v>
      </c>
      <c r="D74" s="63"/>
      <c r="E74" s="63"/>
      <c r="F74" s="164" t="str">
        <f>E15</f>
        <v>Město Domažlice</v>
      </c>
      <c r="G74" s="63"/>
      <c r="H74" s="63"/>
      <c r="I74" s="165" t="s">
        <v>33</v>
      </c>
      <c r="J74" s="164" t="str">
        <f>E21</f>
        <v>Mepro s.r.o.</v>
      </c>
      <c r="K74" s="63"/>
      <c r="L74" s="61"/>
    </row>
    <row r="75" spans="2:12" s="1" customFormat="1" ht="14.45" customHeight="1">
      <c r="B75" s="41"/>
      <c r="C75" s="65" t="s">
        <v>31</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141</v>
      </c>
      <c r="D77" s="168" t="s">
        <v>57</v>
      </c>
      <c r="E77" s="168" t="s">
        <v>53</v>
      </c>
      <c r="F77" s="168" t="s">
        <v>142</v>
      </c>
      <c r="G77" s="168" t="s">
        <v>143</v>
      </c>
      <c r="H77" s="168" t="s">
        <v>144</v>
      </c>
      <c r="I77" s="169" t="s">
        <v>145</v>
      </c>
      <c r="J77" s="168" t="s">
        <v>131</v>
      </c>
      <c r="K77" s="170" t="s">
        <v>146</v>
      </c>
      <c r="L77" s="171"/>
      <c r="M77" s="81" t="s">
        <v>147</v>
      </c>
      <c r="N77" s="82" t="s">
        <v>42</v>
      </c>
      <c r="O77" s="82" t="s">
        <v>148</v>
      </c>
      <c r="P77" s="82" t="s">
        <v>149</v>
      </c>
      <c r="Q77" s="82" t="s">
        <v>150</v>
      </c>
      <c r="R77" s="82" t="s">
        <v>151</v>
      </c>
      <c r="S77" s="82" t="s">
        <v>152</v>
      </c>
      <c r="T77" s="83" t="s">
        <v>153</v>
      </c>
    </row>
    <row r="78" spans="2:63" s="1" customFormat="1" ht="29.25" customHeight="1">
      <c r="B78" s="41"/>
      <c r="C78" s="87" t="s">
        <v>132</v>
      </c>
      <c r="D78" s="63"/>
      <c r="E78" s="63"/>
      <c r="F78" s="63"/>
      <c r="G78" s="63"/>
      <c r="H78" s="63"/>
      <c r="I78" s="163"/>
      <c r="J78" s="172">
        <f>BK78</f>
        <v>0</v>
      </c>
      <c r="K78" s="63"/>
      <c r="L78" s="61"/>
      <c r="M78" s="84"/>
      <c r="N78" s="85"/>
      <c r="O78" s="85"/>
      <c r="P78" s="173">
        <f>P79</f>
        <v>0</v>
      </c>
      <c r="Q78" s="85"/>
      <c r="R78" s="173">
        <f>R79</f>
        <v>0</v>
      </c>
      <c r="S78" s="85"/>
      <c r="T78" s="174">
        <f>T79</f>
        <v>0</v>
      </c>
      <c r="AT78" s="24" t="s">
        <v>71</v>
      </c>
      <c r="AU78" s="24" t="s">
        <v>133</v>
      </c>
      <c r="BK78" s="175">
        <f>BK79</f>
        <v>0</v>
      </c>
    </row>
    <row r="79" spans="2:63" s="10" customFormat="1" ht="37.35" customHeight="1">
      <c r="B79" s="176"/>
      <c r="C79" s="177"/>
      <c r="D79" s="178" t="s">
        <v>71</v>
      </c>
      <c r="E79" s="179" t="s">
        <v>578</v>
      </c>
      <c r="F79" s="179" t="s">
        <v>579</v>
      </c>
      <c r="G79" s="177"/>
      <c r="H79" s="177"/>
      <c r="I79" s="180"/>
      <c r="J79" s="181">
        <f>BK79</f>
        <v>0</v>
      </c>
      <c r="K79" s="177"/>
      <c r="L79" s="182"/>
      <c r="M79" s="183"/>
      <c r="N79" s="184"/>
      <c r="O79" s="184"/>
      <c r="P79" s="185">
        <f>P80</f>
        <v>0</v>
      </c>
      <c r="Q79" s="184"/>
      <c r="R79" s="185">
        <f>R80</f>
        <v>0</v>
      </c>
      <c r="S79" s="184"/>
      <c r="T79" s="186">
        <f>T80</f>
        <v>0</v>
      </c>
      <c r="AR79" s="187" t="s">
        <v>81</v>
      </c>
      <c r="AT79" s="188" t="s">
        <v>71</v>
      </c>
      <c r="AU79" s="188" t="s">
        <v>72</v>
      </c>
      <c r="AY79" s="187" t="s">
        <v>156</v>
      </c>
      <c r="BK79" s="189">
        <f>BK80</f>
        <v>0</v>
      </c>
    </row>
    <row r="80" spans="2:63" s="10" customFormat="1" ht="19.9" customHeight="1">
      <c r="B80" s="176"/>
      <c r="C80" s="177"/>
      <c r="D80" s="190" t="s">
        <v>71</v>
      </c>
      <c r="E80" s="191" t="s">
        <v>2378</v>
      </c>
      <c r="F80" s="191" t="s">
        <v>3192</v>
      </c>
      <c r="G80" s="177"/>
      <c r="H80" s="177"/>
      <c r="I80" s="180"/>
      <c r="J80" s="192">
        <f>BK80</f>
        <v>0</v>
      </c>
      <c r="K80" s="177"/>
      <c r="L80" s="182"/>
      <c r="M80" s="183"/>
      <c r="N80" s="184"/>
      <c r="O80" s="184"/>
      <c r="P80" s="185">
        <f>SUM(P81:P103)</f>
        <v>0</v>
      </c>
      <c r="Q80" s="184"/>
      <c r="R80" s="185">
        <f>SUM(R81:R103)</f>
        <v>0</v>
      </c>
      <c r="S80" s="184"/>
      <c r="T80" s="186">
        <f>SUM(T81:T103)</f>
        <v>0</v>
      </c>
      <c r="AR80" s="187" t="s">
        <v>81</v>
      </c>
      <c r="AT80" s="188" t="s">
        <v>71</v>
      </c>
      <c r="AU80" s="188" t="s">
        <v>79</v>
      </c>
      <c r="AY80" s="187" t="s">
        <v>156</v>
      </c>
      <c r="BK80" s="189">
        <f>SUM(BK81:BK103)</f>
        <v>0</v>
      </c>
    </row>
    <row r="81" spans="2:65" s="1" customFormat="1" ht="16.5" customHeight="1">
      <c r="B81" s="41"/>
      <c r="C81" s="193" t="s">
        <v>79</v>
      </c>
      <c r="D81" s="193" t="s">
        <v>159</v>
      </c>
      <c r="E81" s="194" t="s">
        <v>3193</v>
      </c>
      <c r="F81" s="195" t="s">
        <v>3194</v>
      </c>
      <c r="G81" s="196" t="s">
        <v>1039</v>
      </c>
      <c r="H81" s="197">
        <v>1</v>
      </c>
      <c r="I81" s="198"/>
      <c r="J81" s="199">
        <f aca="true" t="shared" si="0" ref="J81:J103">ROUND(I81*H81,2)</f>
        <v>0</v>
      </c>
      <c r="K81" s="195" t="s">
        <v>21</v>
      </c>
      <c r="L81" s="61"/>
      <c r="M81" s="200" t="s">
        <v>21</v>
      </c>
      <c r="N81" s="201" t="s">
        <v>43</v>
      </c>
      <c r="O81" s="42"/>
      <c r="P81" s="202">
        <f aca="true" t="shared" si="1" ref="P81:P103">O81*H81</f>
        <v>0</v>
      </c>
      <c r="Q81" s="202">
        <v>0</v>
      </c>
      <c r="R81" s="202">
        <f aca="true" t="shared" si="2" ref="R81:R103">Q81*H81</f>
        <v>0</v>
      </c>
      <c r="S81" s="202">
        <v>0</v>
      </c>
      <c r="T81" s="203">
        <f aca="true" t="shared" si="3" ref="T81:T103">S81*H81</f>
        <v>0</v>
      </c>
      <c r="AR81" s="24" t="s">
        <v>316</v>
      </c>
      <c r="AT81" s="24" t="s">
        <v>159</v>
      </c>
      <c r="AU81" s="24" t="s">
        <v>81</v>
      </c>
      <c r="AY81" s="24" t="s">
        <v>156</v>
      </c>
      <c r="BE81" s="204">
        <f aca="true" t="shared" si="4" ref="BE81:BE103">IF(N81="základní",J81,0)</f>
        <v>0</v>
      </c>
      <c r="BF81" s="204">
        <f aca="true" t="shared" si="5" ref="BF81:BF103">IF(N81="snížená",J81,0)</f>
        <v>0</v>
      </c>
      <c r="BG81" s="204">
        <f aca="true" t="shared" si="6" ref="BG81:BG103">IF(N81="zákl. přenesená",J81,0)</f>
        <v>0</v>
      </c>
      <c r="BH81" s="204">
        <f aca="true" t="shared" si="7" ref="BH81:BH103">IF(N81="sníž. přenesená",J81,0)</f>
        <v>0</v>
      </c>
      <c r="BI81" s="204">
        <f aca="true" t="shared" si="8" ref="BI81:BI103">IF(N81="nulová",J81,0)</f>
        <v>0</v>
      </c>
      <c r="BJ81" s="24" t="s">
        <v>79</v>
      </c>
      <c r="BK81" s="204">
        <f aca="true" t="shared" si="9" ref="BK81:BK103">ROUND(I81*H81,2)</f>
        <v>0</v>
      </c>
      <c r="BL81" s="24" t="s">
        <v>316</v>
      </c>
      <c r="BM81" s="24" t="s">
        <v>81</v>
      </c>
    </row>
    <row r="82" spans="2:65" s="1" customFormat="1" ht="16.5" customHeight="1">
      <c r="B82" s="41"/>
      <c r="C82" s="193" t="s">
        <v>81</v>
      </c>
      <c r="D82" s="193" t="s">
        <v>159</v>
      </c>
      <c r="E82" s="194" t="s">
        <v>3195</v>
      </c>
      <c r="F82" s="195" t="s">
        <v>3196</v>
      </c>
      <c r="G82" s="196" t="s">
        <v>1016</v>
      </c>
      <c r="H82" s="197">
        <v>3</v>
      </c>
      <c r="I82" s="198"/>
      <c r="J82" s="199">
        <f t="shared" si="0"/>
        <v>0</v>
      </c>
      <c r="K82" s="195" t="s">
        <v>21</v>
      </c>
      <c r="L82" s="61"/>
      <c r="M82" s="200" t="s">
        <v>21</v>
      </c>
      <c r="N82" s="201" t="s">
        <v>43</v>
      </c>
      <c r="O82" s="42"/>
      <c r="P82" s="202">
        <f t="shared" si="1"/>
        <v>0</v>
      </c>
      <c r="Q82" s="202">
        <v>0</v>
      </c>
      <c r="R82" s="202">
        <f t="shared" si="2"/>
        <v>0</v>
      </c>
      <c r="S82" s="202">
        <v>0</v>
      </c>
      <c r="T82" s="203">
        <f t="shared" si="3"/>
        <v>0</v>
      </c>
      <c r="AR82" s="24" t="s">
        <v>316</v>
      </c>
      <c r="AT82" s="24" t="s">
        <v>159</v>
      </c>
      <c r="AU82" s="24" t="s">
        <v>81</v>
      </c>
      <c r="AY82" s="24" t="s">
        <v>156</v>
      </c>
      <c r="BE82" s="204">
        <f t="shared" si="4"/>
        <v>0</v>
      </c>
      <c r="BF82" s="204">
        <f t="shared" si="5"/>
        <v>0</v>
      </c>
      <c r="BG82" s="204">
        <f t="shared" si="6"/>
        <v>0</v>
      </c>
      <c r="BH82" s="204">
        <f t="shared" si="7"/>
        <v>0</v>
      </c>
      <c r="BI82" s="204">
        <f t="shared" si="8"/>
        <v>0</v>
      </c>
      <c r="BJ82" s="24" t="s">
        <v>79</v>
      </c>
      <c r="BK82" s="204">
        <f t="shared" si="9"/>
        <v>0</v>
      </c>
      <c r="BL82" s="24" t="s">
        <v>316</v>
      </c>
      <c r="BM82" s="24" t="s">
        <v>179</v>
      </c>
    </row>
    <row r="83" spans="2:65" s="1" customFormat="1" ht="25.5" customHeight="1">
      <c r="B83" s="41"/>
      <c r="C83" s="193" t="s">
        <v>173</v>
      </c>
      <c r="D83" s="193" t="s">
        <v>159</v>
      </c>
      <c r="E83" s="194" t="s">
        <v>3197</v>
      </c>
      <c r="F83" s="195" t="s">
        <v>3198</v>
      </c>
      <c r="G83" s="196" t="s">
        <v>260</v>
      </c>
      <c r="H83" s="197">
        <v>2</v>
      </c>
      <c r="I83" s="198"/>
      <c r="J83" s="199">
        <f t="shared" si="0"/>
        <v>0</v>
      </c>
      <c r="K83" s="195" t="s">
        <v>21</v>
      </c>
      <c r="L83" s="61"/>
      <c r="M83" s="200" t="s">
        <v>21</v>
      </c>
      <c r="N83" s="201" t="s">
        <v>43</v>
      </c>
      <c r="O83" s="42"/>
      <c r="P83" s="202">
        <f t="shared" si="1"/>
        <v>0</v>
      </c>
      <c r="Q83" s="202">
        <v>0</v>
      </c>
      <c r="R83" s="202">
        <f t="shared" si="2"/>
        <v>0</v>
      </c>
      <c r="S83" s="202">
        <v>0</v>
      </c>
      <c r="T83" s="203">
        <f t="shared" si="3"/>
        <v>0</v>
      </c>
      <c r="AR83" s="24" t="s">
        <v>316</v>
      </c>
      <c r="AT83" s="24" t="s">
        <v>159</v>
      </c>
      <c r="AU83" s="24" t="s">
        <v>81</v>
      </c>
      <c r="AY83" s="24" t="s">
        <v>156</v>
      </c>
      <c r="BE83" s="204">
        <f t="shared" si="4"/>
        <v>0</v>
      </c>
      <c r="BF83" s="204">
        <f t="shared" si="5"/>
        <v>0</v>
      </c>
      <c r="BG83" s="204">
        <f t="shared" si="6"/>
        <v>0</v>
      </c>
      <c r="BH83" s="204">
        <f t="shared" si="7"/>
        <v>0</v>
      </c>
      <c r="BI83" s="204">
        <f t="shared" si="8"/>
        <v>0</v>
      </c>
      <c r="BJ83" s="24" t="s">
        <v>79</v>
      </c>
      <c r="BK83" s="204">
        <f t="shared" si="9"/>
        <v>0</v>
      </c>
      <c r="BL83" s="24" t="s">
        <v>316</v>
      </c>
      <c r="BM83" s="24" t="s">
        <v>190</v>
      </c>
    </row>
    <row r="84" spans="2:65" s="1" customFormat="1" ht="25.5" customHeight="1">
      <c r="B84" s="41"/>
      <c r="C84" s="193" t="s">
        <v>179</v>
      </c>
      <c r="D84" s="193" t="s">
        <v>159</v>
      </c>
      <c r="E84" s="194" t="s">
        <v>3199</v>
      </c>
      <c r="F84" s="195" t="s">
        <v>3200</v>
      </c>
      <c r="G84" s="196" t="s">
        <v>260</v>
      </c>
      <c r="H84" s="197">
        <v>2</v>
      </c>
      <c r="I84" s="198"/>
      <c r="J84" s="199">
        <f t="shared" si="0"/>
        <v>0</v>
      </c>
      <c r="K84" s="195" t="s">
        <v>21</v>
      </c>
      <c r="L84" s="61"/>
      <c r="M84" s="200" t="s">
        <v>21</v>
      </c>
      <c r="N84" s="201" t="s">
        <v>43</v>
      </c>
      <c r="O84" s="42"/>
      <c r="P84" s="202">
        <f t="shared" si="1"/>
        <v>0</v>
      </c>
      <c r="Q84" s="202">
        <v>0</v>
      </c>
      <c r="R84" s="202">
        <f t="shared" si="2"/>
        <v>0</v>
      </c>
      <c r="S84" s="202">
        <v>0</v>
      </c>
      <c r="T84" s="203">
        <f t="shared" si="3"/>
        <v>0</v>
      </c>
      <c r="AR84" s="24" t="s">
        <v>316</v>
      </c>
      <c r="AT84" s="24" t="s">
        <v>159</v>
      </c>
      <c r="AU84" s="24" t="s">
        <v>81</v>
      </c>
      <c r="AY84" s="24" t="s">
        <v>156</v>
      </c>
      <c r="BE84" s="204">
        <f t="shared" si="4"/>
        <v>0</v>
      </c>
      <c r="BF84" s="204">
        <f t="shared" si="5"/>
        <v>0</v>
      </c>
      <c r="BG84" s="204">
        <f t="shared" si="6"/>
        <v>0</v>
      </c>
      <c r="BH84" s="204">
        <f t="shared" si="7"/>
        <v>0</v>
      </c>
      <c r="BI84" s="204">
        <f t="shared" si="8"/>
        <v>0</v>
      </c>
      <c r="BJ84" s="24" t="s">
        <v>79</v>
      </c>
      <c r="BK84" s="204">
        <f t="shared" si="9"/>
        <v>0</v>
      </c>
      <c r="BL84" s="24" t="s">
        <v>316</v>
      </c>
      <c r="BM84" s="24" t="s">
        <v>241</v>
      </c>
    </row>
    <row r="85" spans="2:65" s="1" customFormat="1" ht="25.5" customHeight="1">
      <c r="B85" s="41"/>
      <c r="C85" s="193" t="s">
        <v>155</v>
      </c>
      <c r="D85" s="193" t="s">
        <v>159</v>
      </c>
      <c r="E85" s="194" t="s">
        <v>3201</v>
      </c>
      <c r="F85" s="195" t="s">
        <v>3202</v>
      </c>
      <c r="G85" s="196" t="s">
        <v>260</v>
      </c>
      <c r="H85" s="197">
        <v>40</v>
      </c>
      <c r="I85" s="198"/>
      <c r="J85" s="199">
        <f t="shared" si="0"/>
        <v>0</v>
      </c>
      <c r="K85" s="195" t="s">
        <v>21</v>
      </c>
      <c r="L85" s="61"/>
      <c r="M85" s="200" t="s">
        <v>21</v>
      </c>
      <c r="N85" s="201" t="s">
        <v>43</v>
      </c>
      <c r="O85" s="42"/>
      <c r="P85" s="202">
        <f t="shared" si="1"/>
        <v>0</v>
      </c>
      <c r="Q85" s="202">
        <v>0</v>
      </c>
      <c r="R85" s="202">
        <f t="shared" si="2"/>
        <v>0</v>
      </c>
      <c r="S85" s="202">
        <v>0</v>
      </c>
      <c r="T85" s="203">
        <f t="shared" si="3"/>
        <v>0</v>
      </c>
      <c r="AR85" s="24" t="s">
        <v>316</v>
      </c>
      <c r="AT85" s="24" t="s">
        <v>159</v>
      </c>
      <c r="AU85" s="24" t="s">
        <v>81</v>
      </c>
      <c r="AY85" s="24" t="s">
        <v>156</v>
      </c>
      <c r="BE85" s="204">
        <f t="shared" si="4"/>
        <v>0</v>
      </c>
      <c r="BF85" s="204">
        <f t="shared" si="5"/>
        <v>0</v>
      </c>
      <c r="BG85" s="204">
        <f t="shared" si="6"/>
        <v>0</v>
      </c>
      <c r="BH85" s="204">
        <f t="shared" si="7"/>
        <v>0</v>
      </c>
      <c r="BI85" s="204">
        <f t="shared" si="8"/>
        <v>0</v>
      </c>
      <c r="BJ85" s="24" t="s">
        <v>79</v>
      </c>
      <c r="BK85" s="204">
        <f t="shared" si="9"/>
        <v>0</v>
      </c>
      <c r="BL85" s="24" t="s">
        <v>316</v>
      </c>
      <c r="BM85" s="24" t="s">
        <v>273</v>
      </c>
    </row>
    <row r="86" spans="2:65" s="1" customFormat="1" ht="16.5" customHeight="1">
      <c r="B86" s="41"/>
      <c r="C86" s="193" t="s">
        <v>190</v>
      </c>
      <c r="D86" s="193" t="s">
        <v>159</v>
      </c>
      <c r="E86" s="194" t="s">
        <v>3203</v>
      </c>
      <c r="F86" s="195" t="s">
        <v>3204</v>
      </c>
      <c r="G86" s="196" t="s">
        <v>1016</v>
      </c>
      <c r="H86" s="197">
        <v>2</v>
      </c>
      <c r="I86" s="198"/>
      <c r="J86" s="199">
        <f t="shared" si="0"/>
        <v>0</v>
      </c>
      <c r="K86" s="195" t="s">
        <v>21</v>
      </c>
      <c r="L86" s="61"/>
      <c r="M86" s="200" t="s">
        <v>21</v>
      </c>
      <c r="N86" s="201" t="s">
        <v>43</v>
      </c>
      <c r="O86" s="42"/>
      <c r="P86" s="202">
        <f t="shared" si="1"/>
        <v>0</v>
      </c>
      <c r="Q86" s="202">
        <v>0</v>
      </c>
      <c r="R86" s="202">
        <f t="shared" si="2"/>
        <v>0</v>
      </c>
      <c r="S86" s="202">
        <v>0</v>
      </c>
      <c r="T86" s="203">
        <f t="shared" si="3"/>
        <v>0</v>
      </c>
      <c r="AR86" s="24" t="s">
        <v>316</v>
      </c>
      <c r="AT86" s="24" t="s">
        <v>159</v>
      </c>
      <c r="AU86" s="24" t="s">
        <v>81</v>
      </c>
      <c r="AY86" s="24" t="s">
        <v>156</v>
      </c>
      <c r="BE86" s="204">
        <f t="shared" si="4"/>
        <v>0</v>
      </c>
      <c r="BF86" s="204">
        <f t="shared" si="5"/>
        <v>0</v>
      </c>
      <c r="BG86" s="204">
        <f t="shared" si="6"/>
        <v>0</v>
      </c>
      <c r="BH86" s="204">
        <f t="shared" si="7"/>
        <v>0</v>
      </c>
      <c r="BI86" s="204">
        <f t="shared" si="8"/>
        <v>0</v>
      </c>
      <c r="BJ86" s="24" t="s">
        <v>79</v>
      </c>
      <c r="BK86" s="204">
        <f t="shared" si="9"/>
        <v>0</v>
      </c>
      <c r="BL86" s="24" t="s">
        <v>316</v>
      </c>
      <c r="BM86" s="24" t="s">
        <v>288</v>
      </c>
    </row>
    <row r="87" spans="2:65" s="1" customFormat="1" ht="16.5" customHeight="1">
      <c r="B87" s="41"/>
      <c r="C87" s="193" t="s">
        <v>257</v>
      </c>
      <c r="D87" s="193" t="s">
        <v>159</v>
      </c>
      <c r="E87" s="194" t="s">
        <v>3205</v>
      </c>
      <c r="F87" s="195" t="s">
        <v>3206</v>
      </c>
      <c r="G87" s="196" t="s">
        <v>1016</v>
      </c>
      <c r="H87" s="197">
        <v>10</v>
      </c>
      <c r="I87" s="198"/>
      <c r="J87" s="199">
        <f t="shared" si="0"/>
        <v>0</v>
      </c>
      <c r="K87" s="195" t="s">
        <v>21</v>
      </c>
      <c r="L87" s="61"/>
      <c r="M87" s="200" t="s">
        <v>21</v>
      </c>
      <c r="N87" s="201" t="s">
        <v>43</v>
      </c>
      <c r="O87" s="42"/>
      <c r="P87" s="202">
        <f t="shared" si="1"/>
        <v>0</v>
      </c>
      <c r="Q87" s="202">
        <v>0</v>
      </c>
      <c r="R87" s="202">
        <f t="shared" si="2"/>
        <v>0</v>
      </c>
      <c r="S87" s="202">
        <v>0</v>
      </c>
      <c r="T87" s="203">
        <f t="shared" si="3"/>
        <v>0</v>
      </c>
      <c r="AR87" s="24" t="s">
        <v>316</v>
      </c>
      <c r="AT87" s="24" t="s">
        <v>159</v>
      </c>
      <c r="AU87" s="24" t="s">
        <v>81</v>
      </c>
      <c r="AY87" s="24" t="s">
        <v>156</v>
      </c>
      <c r="BE87" s="204">
        <f t="shared" si="4"/>
        <v>0</v>
      </c>
      <c r="BF87" s="204">
        <f t="shared" si="5"/>
        <v>0</v>
      </c>
      <c r="BG87" s="204">
        <f t="shared" si="6"/>
        <v>0</v>
      </c>
      <c r="BH87" s="204">
        <f t="shared" si="7"/>
        <v>0</v>
      </c>
      <c r="BI87" s="204">
        <f t="shared" si="8"/>
        <v>0</v>
      </c>
      <c r="BJ87" s="24" t="s">
        <v>79</v>
      </c>
      <c r="BK87" s="204">
        <f t="shared" si="9"/>
        <v>0</v>
      </c>
      <c r="BL87" s="24" t="s">
        <v>316</v>
      </c>
      <c r="BM87" s="24" t="s">
        <v>302</v>
      </c>
    </row>
    <row r="88" spans="2:65" s="1" customFormat="1" ht="16.5" customHeight="1">
      <c r="B88" s="41"/>
      <c r="C88" s="193" t="s">
        <v>241</v>
      </c>
      <c r="D88" s="193" t="s">
        <v>159</v>
      </c>
      <c r="E88" s="194" t="s">
        <v>3207</v>
      </c>
      <c r="F88" s="195" t="s">
        <v>3208</v>
      </c>
      <c r="G88" s="196" t="s">
        <v>260</v>
      </c>
      <c r="H88" s="197">
        <v>44</v>
      </c>
      <c r="I88" s="198"/>
      <c r="J88" s="199">
        <f t="shared" si="0"/>
        <v>0</v>
      </c>
      <c r="K88" s="195" t="s">
        <v>21</v>
      </c>
      <c r="L88" s="61"/>
      <c r="M88" s="200" t="s">
        <v>21</v>
      </c>
      <c r="N88" s="201" t="s">
        <v>43</v>
      </c>
      <c r="O88" s="42"/>
      <c r="P88" s="202">
        <f t="shared" si="1"/>
        <v>0</v>
      </c>
      <c r="Q88" s="202">
        <v>0</v>
      </c>
      <c r="R88" s="202">
        <f t="shared" si="2"/>
        <v>0</v>
      </c>
      <c r="S88" s="202">
        <v>0</v>
      </c>
      <c r="T88" s="203">
        <f t="shared" si="3"/>
        <v>0</v>
      </c>
      <c r="AR88" s="24" t="s">
        <v>316</v>
      </c>
      <c r="AT88" s="24" t="s">
        <v>159</v>
      </c>
      <c r="AU88" s="24" t="s">
        <v>81</v>
      </c>
      <c r="AY88" s="24" t="s">
        <v>156</v>
      </c>
      <c r="BE88" s="204">
        <f t="shared" si="4"/>
        <v>0</v>
      </c>
      <c r="BF88" s="204">
        <f t="shared" si="5"/>
        <v>0</v>
      </c>
      <c r="BG88" s="204">
        <f t="shared" si="6"/>
        <v>0</v>
      </c>
      <c r="BH88" s="204">
        <f t="shared" si="7"/>
        <v>0</v>
      </c>
      <c r="BI88" s="204">
        <f t="shared" si="8"/>
        <v>0</v>
      </c>
      <c r="BJ88" s="24" t="s">
        <v>79</v>
      </c>
      <c r="BK88" s="204">
        <f t="shared" si="9"/>
        <v>0</v>
      </c>
      <c r="BL88" s="24" t="s">
        <v>316</v>
      </c>
      <c r="BM88" s="24" t="s">
        <v>316</v>
      </c>
    </row>
    <row r="89" spans="2:65" s="1" customFormat="1" ht="16.5" customHeight="1">
      <c r="B89" s="41"/>
      <c r="C89" s="193" t="s">
        <v>266</v>
      </c>
      <c r="D89" s="193" t="s">
        <v>159</v>
      </c>
      <c r="E89" s="194" t="s">
        <v>3209</v>
      </c>
      <c r="F89" s="195" t="s">
        <v>3210</v>
      </c>
      <c r="G89" s="196" t="s">
        <v>1016</v>
      </c>
      <c r="H89" s="197">
        <v>3</v>
      </c>
      <c r="I89" s="198"/>
      <c r="J89" s="199">
        <f t="shared" si="0"/>
        <v>0</v>
      </c>
      <c r="K89" s="195" t="s">
        <v>21</v>
      </c>
      <c r="L89" s="61"/>
      <c r="M89" s="200" t="s">
        <v>21</v>
      </c>
      <c r="N89" s="201" t="s">
        <v>43</v>
      </c>
      <c r="O89" s="42"/>
      <c r="P89" s="202">
        <f t="shared" si="1"/>
        <v>0</v>
      </c>
      <c r="Q89" s="202">
        <v>0</v>
      </c>
      <c r="R89" s="202">
        <f t="shared" si="2"/>
        <v>0</v>
      </c>
      <c r="S89" s="202">
        <v>0</v>
      </c>
      <c r="T89" s="203">
        <f t="shared" si="3"/>
        <v>0</v>
      </c>
      <c r="AR89" s="24" t="s">
        <v>316</v>
      </c>
      <c r="AT89" s="24" t="s">
        <v>159</v>
      </c>
      <c r="AU89" s="24" t="s">
        <v>81</v>
      </c>
      <c r="AY89" s="24" t="s">
        <v>156</v>
      </c>
      <c r="BE89" s="204">
        <f t="shared" si="4"/>
        <v>0</v>
      </c>
      <c r="BF89" s="204">
        <f t="shared" si="5"/>
        <v>0</v>
      </c>
      <c r="BG89" s="204">
        <f t="shared" si="6"/>
        <v>0</v>
      </c>
      <c r="BH89" s="204">
        <f t="shared" si="7"/>
        <v>0</v>
      </c>
      <c r="BI89" s="204">
        <f t="shared" si="8"/>
        <v>0</v>
      </c>
      <c r="BJ89" s="24" t="s">
        <v>79</v>
      </c>
      <c r="BK89" s="204">
        <f t="shared" si="9"/>
        <v>0</v>
      </c>
      <c r="BL89" s="24" t="s">
        <v>316</v>
      </c>
      <c r="BM89" s="24" t="s">
        <v>326</v>
      </c>
    </row>
    <row r="90" spans="2:65" s="1" customFormat="1" ht="16.5" customHeight="1">
      <c r="B90" s="41"/>
      <c r="C90" s="193" t="s">
        <v>273</v>
      </c>
      <c r="D90" s="193" t="s">
        <v>159</v>
      </c>
      <c r="E90" s="194" t="s">
        <v>3211</v>
      </c>
      <c r="F90" s="195" t="s">
        <v>3212</v>
      </c>
      <c r="G90" s="196" t="s">
        <v>1039</v>
      </c>
      <c r="H90" s="197">
        <v>1</v>
      </c>
      <c r="I90" s="198"/>
      <c r="J90" s="199">
        <f t="shared" si="0"/>
        <v>0</v>
      </c>
      <c r="K90" s="195" t="s">
        <v>21</v>
      </c>
      <c r="L90" s="61"/>
      <c r="M90" s="200" t="s">
        <v>21</v>
      </c>
      <c r="N90" s="201" t="s">
        <v>43</v>
      </c>
      <c r="O90" s="42"/>
      <c r="P90" s="202">
        <f t="shared" si="1"/>
        <v>0</v>
      </c>
      <c r="Q90" s="202">
        <v>0</v>
      </c>
      <c r="R90" s="202">
        <f t="shared" si="2"/>
        <v>0</v>
      </c>
      <c r="S90" s="202">
        <v>0</v>
      </c>
      <c r="T90" s="203">
        <f t="shared" si="3"/>
        <v>0</v>
      </c>
      <c r="AR90" s="24" t="s">
        <v>316</v>
      </c>
      <c r="AT90" s="24" t="s">
        <v>159</v>
      </c>
      <c r="AU90" s="24" t="s">
        <v>81</v>
      </c>
      <c r="AY90" s="24" t="s">
        <v>156</v>
      </c>
      <c r="BE90" s="204">
        <f t="shared" si="4"/>
        <v>0</v>
      </c>
      <c r="BF90" s="204">
        <f t="shared" si="5"/>
        <v>0</v>
      </c>
      <c r="BG90" s="204">
        <f t="shared" si="6"/>
        <v>0</v>
      </c>
      <c r="BH90" s="204">
        <f t="shared" si="7"/>
        <v>0</v>
      </c>
      <c r="BI90" s="204">
        <f t="shared" si="8"/>
        <v>0</v>
      </c>
      <c r="BJ90" s="24" t="s">
        <v>79</v>
      </c>
      <c r="BK90" s="204">
        <f t="shared" si="9"/>
        <v>0</v>
      </c>
      <c r="BL90" s="24" t="s">
        <v>316</v>
      </c>
      <c r="BM90" s="24" t="s">
        <v>339</v>
      </c>
    </row>
    <row r="91" spans="2:65" s="1" customFormat="1" ht="16.5" customHeight="1">
      <c r="B91" s="41"/>
      <c r="C91" s="193" t="s">
        <v>281</v>
      </c>
      <c r="D91" s="193" t="s">
        <v>159</v>
      </c>
      <c r="E91" s="194" t="s">
        <v>3213</v>
      </c>
      <c r="F91" s="195" t="s">
        <v>3214</v>
      </c>
      <c r="G91" s="196" t="s">
        <v>1039</v>
      </c>
      <c r="H91" s="197">
        <v>1</v>
      </c>
      <c r="I91" s="198"/>
      <c r="J91" s="199">
        <f t="shared" si="0"/>
        <v>0</v>
      </c>
      <c r="K91" s="195" t="s">
        <v>21</v>
      </c>
      <c r="L91" s="61"/>
      <c r="M91" s="200" t="s">
        <v>21</v>
      </c>
      <c r="N91" s="201" t="s">
        <v>43</v>
      </c>
      <c r="O91" s="42"/>
      <c r="P91" s="202">
        <f t="shared" si="1"/>
        <v>0</v>
      </c>
      <c r="Q91" s="202">
        <v>0</v>
      </c>
      <c r="R91" s="202">
        <f t="shared" si="2"/>
        <v>0</v>
      </c>
      <c r="S91" s="202">
        <v>0</v>
      </c>
      <c r="T91" s="203">
        <f t="shared" si="3"/>
        <v>0</v>
      </c>
      <c r="AR91" s="24" t="s">
        <v>316</v>
      </c>
      <c r="AT91" s="24" t="s">
        <v>159</v>
      </c>
      <c r="AU91" s="24" t="s">
        <v>81</v>
      </c>
      <c r="AY91" s="24" t="s">
        <v>156</v>
      </c>
      <c r="BE91" s="204">
        <f t="shared" si="4"/>
        <v>0</v>
      </c>
      <c r="BF91" s="204">
        <f t="shared" si="5"/>
        <v>0</v>
      </c>
      <c r="BG91" s="204">
        <f t="shared" si="6"/>
        <v>0</v>
      </c>
      <c r="BH91" s="204">
        <f t="shared" si="7"/>
        <v>0</v>
      </c>
      <c r="BI91" s="204">
        <f t="shared" si="8"/>
        <v>0</v>
      </c>
      <c r="BJ91" s="24" t="s">
        <v>79</v>
      </c>
      <c r="BK91" s="204">
        <f t="shared" si="9"/>
        <v>0</v>
      </c>
      <c r="BL91" s="24" t="s">
        <v>316</v>
      </c>
      <c r="BM91" s="24" t="s">
        <v>347</v>
      </c>
    </row>
    <row r="92" spans="2:65" s="1" customFormat="1" ht="16.5" customHeight="1">
      <c r="B92" s="41"/>
      <c r="C92" s="193" t="s">
        <v>288</v>
      </c>
      <c r="D92" s="193" t="s">
        <v>159</v>
      </c>
      <c r="E92" s="194" t="s">
        <v>3215</v>
      </c>
      <c r="F92" s="195" t="s">
        <v>3216</v>
      </c>
      <c r="G92" s="196" t="s">
        <v>1039</v>
      </c>
      <c r="H92" s="197">
        <v>4</v>
      </c>
      <c r="I92" s="198"/>
      <c r="J92" s="199">
        <f t="shared" si="0"/>
        <v>0</v>
      </c>
      <c r="K92" s="195" t="s">
        <v>21</v>
      </c>
      <c r="L92" s="61"/>
      <c r="M92" s="200" t="s">
        <v>21</v>
      </c>
      <c r="N92" s="201" t="s">
        <v>43</v>
      </c>
      <c r="O92" s="42"/>
      <c r="P92" s="202">
        <f t="shared" si="1"/>
        <v>0</v>
      </c>
      <c r="Q92" s="202">
        <v>0</v>
      </c>
      <c r="R92" s="202">
        <f t="shared" si="2"/>
        <v>0</v>
      </c>
      <c r="S92" s="202">
        <v>0</v>
      </c>
      <c r="T92" s="203">
        <f t="shared" si="3"/>
        <v>0</v>
      </c>
      <c r="AR92" s="24" t="s">
        <v>316</v>
      </c>
      <c r="AT92" s="24" t="s">
        <v>159</v>
      </c>
      <c r="AU92" s="24" t="s">
        <v>81</v>
      </c>
      <c r="AY92" s="24" t="s">
        <v>156</v>
      </c>
      <c r="BE92" s="204">
        <f t="shared" si="4"/>
        <v>0</v>
      </c>
      <c r="BF92" s="204">
        <f t="shared" si="5"/>
        <v>0</v>
      </c>
      <c r="BG92" s="204">
        <f t="shared" si="6"/>
        <v>0</v>
      </c>
      <c r="BH92" s="204">
        <f t="shared" si="7"/>
        <v>0</v>
      </c>
      <c r="BI92" s="204">
        <f t="shared" si="8"/>
        <v>0</v>
      </c>
      <c r="BJ92" s="24" t="s">
        <v>79</v>
      </c>
      <c r="BK92" s="204">
        <f t="shared" si="9"/>
        <v>0</v>
      </c>
      <c r="BL92" s="24" t="s">
        <v>316</v>
      </c>
      <c r="BM92" s="24" t="s">
        <v>356</v>
      </c>
    </row>
    <row r="93" spans="2:65" s="1" customFormat="1" ht="16.5" customHeight="1">
      <c r="B93" s="41"/>
      <c r="C93" s="193" t="s">
        <v>296</v>
      </c>
      <c r="D93" s="193" t="s">
        <v>159</v>
      </c>
      <c r="E93" s="194" t="s">
        <v>3217</v>
      </c>
      <c r="F93" s="195" t="s">
        <v>3218</v>
      </c>
      <c r="G93" s="196" t="s">
        <v>1039</v>
      </c>
      <c r="H93" s="197">
        <v>1</v>
      </c>
      <c r="I93" s="198"/>
      <c r="J93" s="199">
        <f t="shared" si="0"/>
        <v>0</v>
      </c>
      <c r="K93" s="195" t="s">
        <v>21</v>
      </c>
      <c r="L93" s="61"/>
      <c r="M93" s="200" t="s">
        <v>21</v>
      </c>
      <c r="N93" s="201" t="s">
        <v>43</v>
      </c>
      <c r="O93" s="42"/>
      <c r="P93" s="202">
        <f t="shared" si="1"/>
        <v>0</v>
      </c>
      <c r="Q93" s="202">
        <v>0</v>
      </c>
      <c r="R93" s="202">
        <f t="shared" si="2"/>
        <v>0</v>
      </c>
      <c r="S93" s="202">
        <v>0</v>
      </c>
      <c r="T93" s="203">
        <f t="shared" si="3"/>
        <v>0</v>
      </c>
      <c r="AR93" s="24" t="s">
        <v>316</v>
      </c>
      <c r="AT93" s="24" t="s">
        <v>159</v>
      </c>
      <c r="AU93" s="24" t="s">
        <v>81</v>
      </c>
      <c r="AY93" s="24" t="s">
        <v>156</v>
      </c>
      <c r="BE93" s="204">
        <f t="shared" si="4"/>
        <v>0</v>
      </c>
      <c r="BF93" s="204">
        <f t="shared" si="5"/>
        <v>0</v>
      </c>
      <c r="BG93" s="204">
        <f t="shared" si="6"/>
        <v>0</v>
      </c>
      <c r="BH93" s="204">
        <f t="shared" si="7"/>
        <v>0</v>
      </c>
      <c r="BI93" s="204">
        <f t="shared" si="8"/>
        <v>0</v>
      </c>
      <c r="BJ93" s="24" t="s">
        <v>79</v>
      </c>
      <c r="BK93" s="204">
        <f t="shared" si="9"/>
        <v>0</v>
      </c>
      <c r="BL93" s="24" t="s">
        <v>316</v>
      </c>
      <c r="BM93" s="24" t="s">
        <v>369</v>
      </c>
    </row>
    <row r="94" spans="2:65" s="1" customFormat="1" ht="16.5" customHeight="1">
      <c r="B94" s="41"/>
      <c r="C94" s="193" t="s">
        <v>302</v>
      </c>
      <c r="D94" s="193" t="s">
        <v>159</v>
      </c>
      <c r="E94" s="194" t="s">
        <v>3219</v>
      </c>
      <c r="F94" s="195" t="s">
        <v>3220</v>
      </c>
      <c r="G94" s="196" t="s">
        <v>1039</v>
      </c>
      <c r="H94" s="197">
        <v>2</v>
      </c>
      <c r="I94" s="198"/>
      <c r="J94" s="199">
        <f t="shared" si="0"/>
        <v>0</v>
      </c>
      <c r="K94" s="195" t="s">
        <v>21</v>
      </c>
      <c r="L94" s="61"/>
      <c r="M94" s="200" t="s">
        <v>21</v>
      </c>
      <c r="N94" s="201" t="s">
        <v>43</v>
      </c>
      <c r="O94" s="42"/>
      <c r="P94" s="202">
        <f t="shared" si="1"/>
        <v>0</v>
      </c>
      <c r="Q94" s="202">
        <v>0</v>
      </c>
      <c r="R94" s="202">
        <f t="shared" si="2"/>
        <v>0</v>
      </c>
      <c r="S94" s="202">
        <v>0</v>
      </c>
      <c r="T94" s="203">
        <f t="shared" si="3"/>
        <v>0</v>
      </c>
      <c r="AR94" s="24" t="s">
        <v>316</v>
      </c>
      <c r="AT94" s="24" t="s">
        <v>159</v>
      </c>
      <c r="AU94" s="24" t="s">
        <v>81</v>
      </c>
      <c r="AY94" s="24" t="s">
        <v>156</v>
      </c>
      <c r="BE94" s="204">
        <f t="shared" si="4"/>
        <v>0</v>
      </c>
      <c r="BF94" s="204">
        <f t="shared" si="5"/>
        <v>0</v>
      </c>
      <c r="BG94" s="204">
        <f t="shared" si="6"/>
        <v>0</v>
      </c>
      <c r="BH94" s="204">
        <f t="shared" si="7"/>
        <v>0</v>
      </c>
      <c r="BI94" s="204">
        <f t="shared" si="8"/>
        <v>0</v>
      </c>
      <c r="BJ94" s="24" t="s">
        <v>79</v>
      </c>
      <c r="BK94" s="204">
        <f t="shared" si="9"/>
        <v>0</v>
      </c>
      <c r="BL94" s="24" t="s">
        <v>316</v>
      </c>
      <c r="BM94" s="24" t="s">
        <v>379</v>
      </c>
    </row>
    <row r="95" spans="2:65" s="1" customFormat="1" ht="16.5" customHeight="1">
      <c r="B95" s="41"/>
      <c r="C95" s="193" t="s">
        <v>10</v>
      </c>
      <c r="D95" s="193" t="s">
        <v>159</v>
      </c>
      <c r="E95" s="194" t="s">
        <v>3221</v>
      </c>
      <c r="F95" s="195" t="s">
        <v>3222</v>
      </c>
      <c r="G95" s="196" t="s">
        <v>1039</v>
      </c>
      <c r="H95" s="197">
        <v>2</v>
      </c>
      <c r="I95" s="198"/>
      <c r="J95" s="199">
        <f t="shared" si="0"/>
        <v>0</v>
      </c>
      <c r="K95" s="195" t="s">
        <v>21</v>
      </c>
      <c r="L95" s="61"/>
      <c r="M95" s="200" t="s">
        <v>21</v>
      </c>
      <c r="N95" s="201" t="s">
        <v>43</v>
      </c>
      <c r="O95" s="42"/>
      <c r="P95" s="202">
        <f t="shared" si="1"/>
        <v>0</v>
      </c>
      <c r="Q95" s="202">
        <v>0</v>
      </c>
      <c r="R95" s="202">
        <f t="shared" si="2"/>
        <v>0</v>
      </c>
      <c r="S95" s="202">
        <v>0</v>
      </c>
      <c r="T95" s="203">
        <f t="shared" si="3"/>
        <v>0</v>
      </c>
      <c r="AR95" s="24" t="s">
        <v>316</v>
      </c>
      <c r="AT95" s="24" t="s">
        <v>159</v>
      </c>
      <c r="AU95" s="24" t="s">
        <v>81</v>
      </c>
      <c r="AY95" s="24" t="s">
        <v>156</v>
      </c>
      <c r="BE95" s="204">
        <f t="shared" si="4"/>
        <v>0</v>
      </c>
      <c r="BF95" s="204">
        <f t="shared" si="5"/>
        <v>0</v>
      </c>
      <c r="BG95" s="204">
        <f t="shared" si="6"/>
        <v>0</v>
      </c>
      <c r="BH95" s="204">
        <f t="shared" si="7"/>
        <v>0</v>
      </c>
      <c r="BI95" s="204">
        <f t="shared" si="8"/>
        <v>0</v>
      </c>
      <c r="BJ95" s="24" t="s">
        <v>79</v>
      </c>
      <c r="BK95" s="204">
        <f t="shared" si="9"/>
        <v>0</v>
      </c>
      <c r="BL95" s="24" t="s">
        <v>316</v>
      </c>
      <c r="BM95" s="24" t="s">
        <v>388</v>
      </c>
    </row>
    <row r="96" spans="2:65" s="1" customFormat="1" ht="16.5" customHeight="1">
      <c r="B96" s="41"/>
      <c r="C96" s="193" t="s">
        <v>316</v>
      </c>
      <c r="D96" s="193" t="s">
        <v>159</v>
      </c>
      <c r="E96" s="194" t="s">
        <v>3223</v>
      </c>
      <c r="F96" s="195" t="s">
        <v>3224</v>
      </c>
      <c r="G96" s="196" t="s">
        <v>1039</v>
      </c>
      <c r="H96" s="197">
        <v>2</v>
      </c>
      <c r="I96" s="198"/>
      <c r="J96" s="199">
        <f t="shared" si="0"/>
        <v>0</v>
      </c>
      <c r="K96" s="195" t="s">
        <v>21</v>
      </c>
      <c r="L96" s="61"/>
      <c r="M96" s="200" t="s">
        <v>21</v>
      </c>
      <c r="N96" s="201" t="s">
        <v>43</v>
      </c>
      <c r="O96" s="42"/>
      <c r="P96" s="202">
        <f t="shared" si="1"/>
        <v>0</v>
      </c>
      <c r="Q96" s="202">
        <v>0</v>
      </c>
      <c r="R96" s="202">
        <f t="shared" si="2"/>
        <v>0</v>
      </c>
      <c r="S96" s="202">
        <v>0</v>
      </c>
      <c r="T96" s="203">
        <f t="shared" si="3"/>
        <v>0</v>
      </c>
      <c r="AR96" s="24" t="s">
        <v>316</v>
      </c>
      <c r="AT96" s="24" t="s">
        <v>159</v>
      </c>
      <c r="AU96" s="24" t="s">
        <v>81</v>
      </c>
      <c r="AY96" s="24" t="s">
        <v>156</v>
      </c>
      <c r="BE96" s="204">
        <f t="shared" si="4"/>
        <v>0</v>
      </c>
      <c r="BF96" s="204">
        <f t="shared" si="5"/>
        <v>0</v>
      </c>
      <c r="BG96" s="204">
        <f t="shared" si="6"/>
        <v>0</v>
      </c>
      <c r="BH96" s="204">
        <f t="shared" si="7"/>
        <v>0</v>
      </c>
      <c r="BI96" s="204">
        <f t="shared" si="8"/>
        <v>0</v>
      </c>
      <c r="BJ96" s="24" t="s">
        <v>79</v>
      </c>
      <c r="BK96" s="204">
        <f t="shared" si="9"/>
        <v>0</v>
      </c>
      <c r="BL96" s="24" t="s">
        <v>316</v>
      </c>
      <c r="BM96" s="24" t="s">
        <v>396</v>
      </c>
    </row>
    <row r="97" spans="2:65" s="1" customFormat="1" ht="16.5" customHeight="1">
      <c r="B97" s="41"/>
      <c r="C97" s="193" t="s">
        <v>321</v>
      </c>
      <c r="D97" s="193" t="s">
        <v>159</v>
      </c>
      <c r="E97" s="194" t="s">
        <v>3225</v>
      </c>
      <c r="F97" s="195" t="s">
        <v>3226</v>
      </c>
      <c r="G97" s="196" t="s">
        <v>260</v>
      </c>
      <c r="H97" s="197">
        <v>2</v>
      </c>
      <c r="I97" s="198"/>
      <c r="J97" s="199">
        <f t="shared" si="0"/>
        <v>0</v>
      </c>
      <c r="K97" s="195" t="s">
        <v>21</v>
      </c>
      <c r="L97" s="61"/>
      <c r="M97" s="200" t="s">
        <v>21</v>
      </c>
      <c r="N97" s="201" t="s">
        <v>43</v>
      </c>
      <c r="O97" s="42"/>
      <c r="P97" s="202">
        <f t="shared" si="1"/>
        <v>0</v>
      </c>
      <c r="Q97" s="202">
        <v>0</v>
      </c>
      <c r="R97" s="202">
        <f t="shared" si="2"/>
        <v>0</v>
      </c>
      <c r="S97" s="202">
        <v>0</v>
      </c>
      <c r="T97" s="203">
        <f t="shared" si="3"/>
        <v>0</v>
      </c>
      <c r="AR97" s="24" t="s">
        <v>316</v>
      </c>
      <c r="AT97" s="24" t="s">
        <v>159</v>
      </c>
      <c r="AU97" s="24" t="s">
        <v>81</v>
      </c>
      <c r="AY97" s="24" t="s">
        <v>156</v>
      </c>
      <c r="BE97" s="204">
        <f t="shared" si="4"/>
        <v>0</v>
      </c>
      <c r="BF97" s="204">
        <f t="shared" si="5"/>
        <v>0</v>
      </c>
      <c r="BG97" s="204">
        <f t="shared" si="6"/>
        <v>0</v>
      </c>
      <c r="BH97" s="204">
        <f t="shared" si="7"/>
        <v>0</v>
      </c>
      <c r="BI97" s="204">
        <f t="shared" si="8"/>
        <v>0</v>
      </c>
      <c r="BJ97" s="24" t="s">
        <v>79</v>
      </c>
      <c r="BK97" s="204">
        <f t="shared" si="9"/>
        <v>0</v>
      </c>
      <c r="BL97" s="24" t="s">
        <v>316</v>
      </c>
      <c r="BM97" s="24" t="s">
        <v>409</v>
      </c>
    </row>
    <row r="98" spans="2:65" s="1" customFormat="1" ht="16.5" customHeight="1">
      <c r="B98" s="41"/>
      <c r="C98" s="193" t="s">
        <v>326</v>
      </c>
      <c r="D98" s="193" t="s">
        <v>159</v>
      </c>
      <c r="E98" s="194" t="s">
        <v>3227</v>
      </c>
      <c r="F98" s="195" t="s">
        <v>3228</v>
      </c>
      <c r="G98" s="196" t="s">
        <v>260</v>
      </c>
      <c r="H98" s="197">
        <v>44</v>
      </c>
      <c r="I98" s="198"/>
      <c r="J98" s="199">
        <f t="shared" si="0"/>
        <v>0</v>
      </c>
      <c r="K98" s="195" t="s">
        <v>21</v>
      </c>
      <c r="L98" s="61"/>
      <c r="M98" s="200" t="s">
        <v>21</v>
      </c>
      <c r="N98" s="201" t="s">
        <v>43</v>
      </c>
      <c r="O98" s="42"/>
      <c r="P98" s="202">
        <f t="shared" si="1"/>
        <v>0</v>
      </c>
      <c r="Q98" s="202">
        <v>0</v>
      </c>
      <c r="R98" s="202">
        <f t="shared" si="2"/>
        <v>0</v>
      </c>
      <c r="S98" s="202">
        <v>0</v>
      </c>
      <c r="T98" s="203">
        <f t="shared" si="3"/>
        <v>0</v>
      </c>
      <c r="AR98" s="24" t="s">
        <v>316</v>
      </c>
      <c r="AT98" s="24" t="s">
        <v>159</v>
      </c>
      <c r="AU98" s="24" t="s">
        <v>81</v>
      </c>
      <c r="AY98" s="24" t="s">
        <v>156</v>
      </c>
      <c r="BE98" s="204">
        <f t="shared" si="4"/>
        <v>0</v>
      </c>
      <c r="BF98" s="204">
        <f t="shared" si="5"/>
        <v>0</v>
      </c>
      <c r="BG98" s="204">
        <f t="shared" si="6"/>
        <v>0</v>
      </c>
      <c r="BH98" s="204">
        <f t="shared" si="7"/>
        <v>0</v>
      </c>
      <c r="BI98" s="204">
        <f t="shared" si="8"/>
        <v>0</v>
      </c>
      <c r="BJ98" s="24" t="s">
        <v>79</v>
      </c>
      <c r="BK98" s="204">
        <f t="shared" si="9"/>
        <v>0</v>
      </c>
      <c r="BL98" s="24" t="s">
        <v>316</v>
      </c>
      <c r="BM98" s="24" t="s">
        <v>418</v>
      </c>
    </row>
    <row r="99" spans="2:65" s="1" customFormat="1" ht="16.5" customHeight="1">
      <c r="B99" s="41"/>
      <c r="C99" s="193" t="s">
        <v>333</v>
      </c>
      <c r="D99" s="193" t="s">
        <v>159</v>
      </c>
      <c r="E99" s="194" t="s">
        <v>3229</v>
      </c>
      <c r="F99" s="195" t="s">
        <v>3230</v>
      </c>
      <c r="G99" s="196" t="s">
        <v>260</v>
      </c>
      <c r="H99" s="197">
        <v>44</v>
      </c>
      <c r="I99" s="198"/>
      <c r="J99" s="199">
        <f t="shared" si="0"/>
        <v>0</v>
      </c>
      <c r="K99" s="195" t="s">
        <v>21</v>
      </c>
      <c r="L99" s="61"/>
      <c r="M99" s="200" t="s">
        <v>21</v>
      </c>
      <c r="N99" s="201" t="s">
        <v>43</v>
      </c>
      <c r="O99" s="42"/>
      <c r="P99" s="202">
        <f t="shared" si="1"/>
        <v>0</v>
      </c>
      <c r="Q99" s="202">
        <v>0</v>
      </c>
      <c r="R99" s="202">
        <f t="shared" si="2"/>
        <v>0</v>
      </c>
      <c r="S99" s="202">
        <v>0</v>
      </c>
      <c r="T99" s="203">
        <f t="shared" si="3"/>
        <v>0</v>
      </c>
      <c r="AR99" s="24" t="s">
        <v>316</v>
      </c>
      <c r="AT99" s="24" t="s">
        <v>159</v>
      </c>
      <c r="AU99" s="24" t="s">
        <v>81</v>
      </c>
      <c r="AY99" s="24" t="s">
        <v>156</v>
      </c>
      <c r="BE99" s="204">
        <f t="shared" si="4"/>
        <v>0</v>
      </c>
      <c r="BF99" s="204">
        <f t="shared" si="5"/>
        <v>0</v>
      </c>
      <c r="BG99" s="204">
        <f t="shared" si="6"/>
        <v>0</v>
      </c>
      <c r="BH99" s="204">
        <f t="shared" si="7"/>
        <v>0</v>
      </c>
      <c r="BI99" s="204">
        <f t="shared" si="8"/>
        <v>0</v>
      </c>
      <c r="BJ99" s="24" t="s">
        <v>79</v>
      </c>
      <c r="BK99" s="204">
        <f t="shared" si="9"/>
        <v>0</v>
      </c>
      <c r="BL99" s="24" t="s">
        <v>316</v>
      </c>
      <c r="BM99" s="24" t="s">
        <v>427</v>
      </c>
    </row>
    <row r="100" spans="2:65" s="1" customFormat="1" ht="16.5" customHeight="1">
      <c r="B100" s="41"/>
      <c r="C100" s="193" t="s">
        <v>339</v>
      </c>
      <c r="D100" s="193" t="s">
        <v>159</v>
      </c>
      <c r="E100" s="194" t="s">
        <v>3231</v>
      </c>
      <c r="F100" s="195" t="s">
        <v>3232</v>
      </c>
      <c r="G100" s="196" t="s">
        <v>2648</v>
      </c>
      <c r="H100" s="197">
        <v>40</v>
      </c>
      <c r="I100" s="198"/>
      <c r="J100" s="199">
        <f t="shared" si="0"/>
        <v>0</v>
      </c>
      <c r="K100" s="195" t="s">
        <v>21</v>
      </c>
      <c r="L100" s="61"/>
      <c r="M100" s="200" t="s">
        <v>21</v>
      </c>
      <c r="N100" s="201" t="s">
        <v>43</v>
      </c>
      <c r="O100" s="42"/>
      <c r="P100" s="202">
        <f t="shared" si="1"/>
        <v>0</v>
      </c>
      <c r="Q100" s="202">
        <v>0</v>
      </c>
      <c r="R100" s="202">
        <f t="shared" si="2"/>
        <v>0</v>
      </c>
      <c r="S100" s="202">
        <v>0</v>
      </c>
      <c r="T100" s="203">
        <f t="shared" si="3"/>
        <v>0</v>
      </c>
      <c r="AR100" s="24" t="s">
        <v>316</v>
      </c>
      <c r="AT100" s="24" t="s">
        <v>159</v>
      </c>
      <c r="AU100" s="24" t="s">
        <v>81</v>
      </c>
      <c r="AY100" s="24" t="s">
        <v>156</v>
      </c>
      <c r="BE100" s="204">
        <f t="shared" si="4"/>
        <v>0</v>
      </c>
      <c r="BF100" s="204">
        <f t="shared" si="5"/>
        <v>0</v>
      </c>
      <c r="BG100" s="204">
        <f t="shared" si="6"/>
        <v>0</v>
      </c>
      <c r="BH100" s="204">
        <f t="shared" si="7"/>
        <v>0</v>
      </c>
      <c r="BI100" s="204">
        <f t="shared" si="8"/>
        <v>0</v>
      </c>
      <c r="BJ100" s="24" t="s">
        <v>79</v>
      </c>
      <c r="BK100" s="204">
        <f t="shared" si="9"/>
        <v>0</v>
      </c>
      <c r="BL100" s="24" t="s">
        <v>316</v>
      </c>
      <c r="BM100" s="24" t="s">
        <v>446</v>
      </c>
    </row>
    <row r="101" spans="2:65" s="1" customFormat="1" ht="16.5" customHeight="1">
      <c r="B101" s="41"/>
      <c r="C101" s="193" t="s">
        <v>9</v>
      </c>
      <c r="D101" s="193" t="s">
        <v>159</v>
      </c>
      <c r="E101" s="194" t="s">
        <v>3233</v>
      </c>
      <c r="F101" s="195" t="s">
        <v>3234</v>
      </c>
      <c r="G101" s="196" t="s">
        <v>3235</v>
      </c>
      <c r="H101" s="197">
        <v>72</v>
      </c>
      <c r="I101" s="198"/>
      <c r="J101" s="199">
        <f t="shared" si="0"/>
        <v>0</v>
      </c>
      <c r="K101" s="195" t="s">
        <v>21</v>
      </c>
      <c r="L101" s="61"/>
      <c r="M101" s="200" t="s">
        <v>21</v>
      </c>
      <c r="N101" s="201" t="s">
        <v>43</v>
      </c>
      <c r="O101" s="42"/>
      <c r="P101" s="202">
        <f t="shared" si="1"/>
        <v>0</v>
      </c>
      <c r="Q101" s="202">
        <v>0</v>
      </c>
      <c r="R101" s="202">
        <f t="shared" si="2"/>
        <v>0</v>
      </c>
      <c r="S101" s="202">
        <v>0</v>
      </c>
      <c r="T101" s="203">
        <f t="shared" si="3"/>
        <v>0</v>
      </c>
      <c r="AR101" s="24" t="s">
        <v>316</v>
      </c>
      <c r="AT101" s="24" t="s">
        <v>159</v>
      </c>
      <c r="AU101" s="24" t="s">
        <v>81</v>
      </c>
      <c r="AY101" s="24" t="s">
        <v>156</v>
      </c>
      <c r="BE101" s="204">
        <f t="shared" si="4"/>
        <v>0</v>
      </c>
      <c r="BF101" s="204">
        <f t="shared" si="5"/>
        <v>0</v>
      </c>
      <c r="BG101" s="204">
        <f t="shared" si="6"/>
        <v>0</v>
      </c>
      <c r="BH101" s="204">
        <f t="shared" si="7"/>
        <v>0</v>
      </c>
      <c r="BI101" s="204">
        <f t="shared" si="8"/>
        <v>0</v>
      </c>
      <c r="BJ101" s="24" t="s">
        <v>79</v>
      </c>
      <c r="BK101" s="204">
        <f t="shared" si="9"/>
        <v>0</v>
      </c>
      <c r="BL101" s="24" t="s">
        <v>316</v>
      </c>
      <c r="BM101" s="24" t="s">
        <v>456</v>
      </c>
    </row>
    <row r="102" spans="2:65" s="1" customFormat="1" ht="16.5" customHeight="1">
      <c r="B102" s="41"/>
      <c r="C102" s="193" t="s">
        <v>347</v>
      </c>
      <c r="D102" s="193" t="s">
        <v>159</v>
      </c>
      <c r="E102" s="194" t="s">
        <v>3236</v>
      </c>
      <c r="F102" s="195" t="s">
        <v>3237</v>
      </c>
      <c r="G102" s="196" t="s">
        <v>3235</v>
      </c>
      <c r="H102" s="197">
        <v>8</v>
      </c>
      <c r="I102" s="198"/>
      <c r="J102" s="199">
        <f t="shared" si="0"/>
        <v>0</v>
      </c>
      <c r="K102" s="195" t="s">
        <v>21</v>
      </c>
      <c r="L102" s="61"/>
      <c r="M102" s="200" t="s">
        <v>21</v>
      </c>
      <c r="N102" s="201" t="s">
        <v>43</v>
      </c>
      <c r="O102" s="42"/>
      <c r="P102" s="202">
        <f t="shared" si="1"/>
        <v>0</v>
      </c>
      <c r="Q102" s="202">
        <v>0</v>
      </c>
      <c r="R102" s="202">
        <f t="shared" si="2"/>
        <v>0</v>
      </c>
      <c r="S102" s="202">
        <v>0</v>
      </c>
      <c r="T102" s="203">
        <f t="shared" si="3"/>
        <v>0</v>
      </c>
      <c r="AR102" s="24" t="s">
        <v>316</v>
      </c>
      <c r="AT102" s="24" t="s">
        <v>159</v>
      </c>
      <c r="AU102" s="24" t="s">
        <v>81</v>
      </c>
      <c r="AY102" s="24" t="s">
        <v>156</v>
      </c>
      <c r="BE102" s="204">
        <f t="shared" si="4"/>
        <v>0</v>
      </c>
      <c r="BF102" s="204">
        <f t="shared" si="5"/>
        <v>0</v>
      </c>
      <c r="BG102" s="204">
        <f t="shared" si="6"/>
        <v>0</v>
      </c>
      <c r="BH102" s="204">
        <f t="shared" si="7"/>
        <v>0</v>
      </c>
      <c r="BI102" s="204">
        <f t="shared" si="8"/>
        <v>0</v>
      </c>
      <c r="BJ102" s="24" t="s">
        <v>79</v>
      </c>
      <c r="BK102" s="204">
        <f t="shared" si="9"/>
        <v>0</v>
      </c>
      <c r="BL102" s="24" t="s">
        <v>316</v>
      </c>
      <c r="BM102" s="24" t="s">
        <v>471</v>
      </c>
    </row>
    <row r="103" spans="2:65" s="1" customFormat="1" ht="25.5" customHeight="1">
      <c r="B103" s="41"/>
      <c r="C103" s="193" t="s">
        <v>352</v>
      </c>
      <c r="D103" s="193" t="s">
        <v>159</v>
      </c>
      <c r="E103" s="194" t="s">
        <v>3238</v>
      </c>
      <c r="F103" s="195" t="s">
        <v>3239</v>
      </c>
      <c r="G103" s="196" t="s">
        <v>1195</v>
      </c>
      <c r="H103" s="269"/>
      <c r="I103" s="198"/>
      <c r="J103" s="199">
        <f t="shared" si="0"/>
        <v>0</v>
      </c>
      <c r="K103" s="195" t="s">
        <v>163</v>
      </c>
      <c r="L103" s="61"/>
      <c r="M103" s="200" t="s">
        <v>21</v>
      </c>
      <c r="N103" s="208" t="s">
        <v>43</v>
      </c>
      <c r="O103" s="209"/>
      <c r="P103" s="210">
        <f t="shared" si="1"/>
        <v>0</v>
      </c>
      <c r="Q103" s="210">
        <v>0</v>
      </c>
      <c r="R103" s="210">
        <f t="shared" si="2"/>
        <v>0</v>
      </c>
      <c r="S103" s="210">
        <v>0</v>
      </c>
      <c r="T103" s="211">
        <f t="shared" si="3"/>
        <v>0</v>
      </c>
      <c r="AR103" s="24" t="s">
        <v>79</v>
      </c>
      <c r="AT103" s="24" t="s">
        <v>159</v>
      </c>
      <c r="AU103" s="24" t="s">
        <v>81</v>
      </c>
      <c r="AY103" s="24" t="s">
        <v>156</v>
      </c>
      <c r="BE103" s="204">
        <f t="shared" si="4"/>
        <v>0</v>
      </c>
      <c r="BF103" s="204">
        <f t="shared" si="5"/>
        <v>0</v>
      </c>
      <c r="BG103" s="204">
        <f t="shared" si="6"/>
        <v>0</v>
      </c>
      <c r="BH103" s="204">
        <f t="shared" si="7"/>
        <v>0</v>
      </c>
      <c r="BI103" s="204">
        <f t="shared" si="8"/>
        <v>0</v>
      </c>
      <c r="BJ103" s="24" t="s">
        <v>79</v>
      </c>
      <c r="BK103" s="204">
        <f t="shared" si="9"/>
        <v>0</v>
      </c>
      <c r="BL103" s="24" t="s">
        <v>79</v>
      </c>
      <c r="BM103" s="24" t="s">
        <v>3240</v>
      </c>
    </row>
    <row r="104" spans="2:12" s="1" customFormat="1" ht="6.95" customHeight="1">
      <c r="B104" s="56"/>
      <c r="C104" s="57"/>
      <c r="D104" s="57"/>
      <c r="E104" s="57"/>
      <c r="F104" s="57"/>
      <c r="G104" s="57"/>
      <c r="H104" s="57"/>
      <c r="I104" s="139"/>
      <c r="J104" s="57"/>
      <c r="K104" s="57"/>
      <c r="L104" s="61"/>
    </row>
  </sheetData>
  <sheetProtection password="CC35" sheet="1" objects="1" scenarios="1" formatCells="0" formatColumns="0" formatRows="0" sort="0" autoFilter="0"/>
  <autoFilter ref="C77:K103"/>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5" customFormat="1" ht="45" customHeight="1">
      <c r="B3" s="288"/>
      <c r="C3" s="412" t="s">
        <v>3241</v>
      </c>
      <c r="D3" s="412"/>
      <c r="E3" s="412"/>
      <c r="F3" s="412"/>
      <c r="G3" s="412"/>
      <c r="H3" s="412"/>
      <c r="I3" s="412"/>
      <c r="J3" s="412"/>
      <c r="K3" s="289"/>
    </row>
    <row r="4" spans="2:11" ht="25.5" customHeight="1">
      <c r="B4" s="290"/>
      <c r="C4" s="416" t="s">
        <v>3242</v>
      </c>
      <c r="D4" s="416"/>
      <c r="E4" s="416"/>
      <c r="F4" s="416"/>
      <c r="G4" s="416"/>
      <c r="H4" s="416"/>
      <c r="I4" s="416"/>
      <c r="J4" s="416"/>
      <c r="K4" s="291"/>
    </row>
    <row r="5" spans="2:11" ht="5.25" customHeight="1">
      <c r="B5" s="290"/>
      <c r="C5" s="292"/>
      <c r="D5" s="292"/>
      <c r="E5" s="292"/>
      <c r="F5" s="292"/>
      <c r="G5" s="292"/>
      <c r="H5" s="292"/>
      <c r="I5" s="292"/>
      <c r="J5" s="292"/>
      <c r="K5" s="291"/>
    </row>
    <row r="6" spans="2:11" ht="15" customHeight="1">
      <c r="B6" s="290"/>
      <c r="C6" s="415" t="s">
        <v>3243</v>
      </c>
      <c r="D6" s="415"/>
      <c r="E6" s="415"/>
      <c r="F6" s="415"/>
      <c r="G6" s="415"/>
      <c r="H6" s="415"/>
      <c r="I6" s="415"/>
      <c r="J6" s="415"/>
      <c r="K6" s="291"/>
    </row>
    <row r="7" spans="2:11" ht="15" customHeight="1">
      <c r="B7" s="294"/>
      <c r="C7" s="415" t="s">
        <v>3244</v>
      </c>
      <c r="D7" s="415"/>
      <c r="E7" s="415"/>
      <c r="F7" s="415"/>
      <c r="G7" s="415"/>
      <c r="H7" s="415"/>
      <c r="I7" s="415"/>
      <c r="J7" s="415"/>
      <c r="K7" s="291"/>
    </row>
    <row r="8" spans="2:11" ht="12.75" customHeight="1">
      <c r="B8" s="294"/>
      <c r="C8" s="293"/>
      <c r="D8" s="293"/>
      <c r="E8" s="293"/>
      <c r="F8" s="293"/>
      <c r="G8" s="293"/>
      <c r="H8" s="293"/>
      <c r="I8" s="293"/>
      <c r="J8" s="293"/>
      <c r="K8" s="291"/>
    </row>
    <row r="9" spans="2:11" ht="15" customHeight="1">
      <c r="B9" s="294"/>
      <c r="C9" s="415" t="s">
        <v>3245</v>
      </c>
      <c r="D9" s="415"/>
      <c r="E9" s="415"/>
      <c r="F9" s="415"/>
      <c r="G9" s="415"/>
      <c r="H9" s="415"/>
      <c r="I9" s="415"/>
      <c r="J9" s="415"/>
      <c r="K9" s="291"/>
    </row>
    <row r="10" spans="2:11" ht="15" customHeight="1">
      <c r="B10" s="294"/>
      <c r="C10" s="293"/>
      <c r="D10" s="415" t="s">
        <v>3246</v>
      </c>
      <c r="E10" s="415"/>
      <c r="F10" s="415"/>
      <c r="G10" s="415"/>
      <c r="H10" s="415"/>
      <c r="I10" s="415"/>
      <c r="J10" s="415"/>
      <c r="K10" s="291"/>
    </row>
    <row r="11" spans="2:11" ht="15" customHeight="1">
      <c r="B11" s="294"/>
      <c r="C11" s="295"/>
      <c r="D11" s="415" t="s">
        <v>3247</v>
      </c>
      <c r="E11" s="415"/>
      <c r="F11" s="415"/>
      <c r="G11" s="415"/>
      <c r="H11" s="415"/>
      <c r="I11" s="415"/>
      <c r="J11" s="415"/>
      <c r="K11" s="291"/>
    </row>
    <row r="12" spans="2:11" ht="12.75" customHeight="1">
      <c r="B12" s="294"/>
      <c r="C12" s="295"/>
      <c r="D12" s="295"/>
      <c r="E12" s="295"/>
      <c r="F12" s="295"/>
      <c r="G12" s="295"/>
      <c r="H12" s="295"/>
      <c r="I12" s="295"/>
      <c r="J12" s="295"/>
      <c r="K12" s="291"/>
    </row>
    <row r="13" spans="2:11" ht="15" customHeight="1">
      <c r="B13" s="294"/>
      <c r="C13" s="295"/>
      <c r="D13" s="415" t="s">
        <v>3248</v>
      </c>
      <c r="E13" s="415"/>
      <c r="F13" s="415"/>
      <c r="G13" s="415"/>
      <c r="H13" s="415"/>
      <c r="I13" s="415"/>
      <c r="J13" s="415"/>
      <c r="K13" s="291"/>
    </row>
    <row r="14" spans="2:11" ht="15" customHeight="1">
      <c r="B14" s="294"/>
      <c r="C14" s="295"/>
      <c r="D14" s="415" t="s">
        <v>3249</v>
      </c>
      <c r="E14" s="415"/>
      <c r="F14" s="415"/>
      <c r="G14" s="415"/>
      <c r="H14" s="415"/>
      <c r="I14" s="415"/>
      <c r="J14" s="415"/>
      <c r="K14" s="291"/>
    </row>
    <row r="15" spans="2:11" ht="15" customHeight="1">
      <c r="B15" s="294"/>
      <c r="C15" s="295"/>
      <c r="D15" s="415" t="s">
        <v>3250</v>
      </c>
      <c r="E15" s="415"/>
      <c r="F15" s="415"/>
      <c r="G15" s="415"/>
      <c r="H15" s="415"/>
      <c r="I15" s="415"/>
      <c r="J15" s="415"/>
      <c r="K15" s="291"/>
    </row>
    <row r="16" spans="2:11" ht="15" customHeight="1">
      <c r="B16" s="294"/>
      <c r="C16" s="295"/>
      <c r="D16" s="295"/>
      <c r="E16" s="296" t="s">
        <v>84</v>
      </c>
      <c r="F16" s="415" t="s">
        <v>3251</v>
      </c>
      <c r="G16" s="415"/>
      <c r="H16" s="415"/>
      <c r="I16" s="415"/>
      <c r="J16" s="415"/>
      <c r="K16" s="291"/>
    </row>
    <row r="17" spans="2:11" ht="15" customHeight="1">
      <c r="B17" s="294"/>
      <c r="C17" s="295"/>
      <c r="D17" s="295"/>
      <c r="E17" s="296" t="s">
        <v>3252</v>
      </c>
      <c r="F17" s="415" t="s">
        <v>3253</v>
      </c>
      <c r="G17" s="415"/>
      <c r="H17" s="415"/>
      <c r="I17" s="415"/>
      <c r="J17" s="415"/>
      <c r="K17" s="291"/>
    </row>
    <row r="18" spans="2:11" ht="15" customHeight="1">
      <c r="B18" s="294"/>
      <c r="C18" s="295"/>
      <c r="D18" s="295"/>
      <c r="E18" s="296" t="s">
        <v>101</v>
      </c>
      <c r="F18" s="415" t="s">
        <v>3254</v>
      </c>
      <c r="G18" s="415"/>
      <c r="H18" s="415"/>
      <c r="I18" s="415"/>
      <c r="J18" s="415"/>
      <c r="K18" s="291"/>
    </row>
    <row r="19" spans="2:11" ht="15" customHeight="1">
      <c r="B19" s="294"/>
      <c r="C19" s="295"/>
      <c r="D19" s="295"/>
      <c r="E19" s="296" t="s">
        <v>78</v>
      </c>
      <c r="F19" s="415" t="s">
        <v>3255</v>
      </c>
      <c r="G19" s="415"/>
      <c r="H19" s="415"/>
      <c r="I19" s="415"/>
      <c r="J19" s="415"/>
      <c r="K19" s="291"/>
    </row>
    <row r="20" spans="2:11" ht="15" customHeight="1">
      <c r="B20" s="294"/>
      <c r="C20" s="295"/>
      <c r="D20" s="295"/>
      <c r="E20" s="296" t="s">
        <v>3256</v>
      </c>
      <c r="F20" s="415" t="s">
        <v>3257</v>
      </c>
      <c r="G20" s="415"/>
      <c r="H20" s="415"/>
      <c r="I20" s="415"/>
      <c r="J20" s="415"/>
      <c r="K20" s="291"/>
    </row>
    <row r="21" spans="2:11" ht="15" customHeight="1">
      <c r="B21" s="294"/>
      <c r="C21" s="295"/>
      <c r="D21" s="295"/>
      <c r="E21" s="296" t="s">
        <v>3258</v>
      </c>
      <c r="F21" s="415" t="s">
        <v>3259</v>
      </c>
      <c r="G21" s="415"/>
      <c r="H21" s="415"/>
      <c r="I21" s="415"/>
      <c r="J21" s="415"/>
      <c r="K21" s="291"/>
    </row>
    <row r="22" spans="2:11" ht="12.75" customHeight="1">
      <c r="B22" s="294"/>
      <c r="C22" s="295"/>
      <c r="D22" s="295"/>
      <c r="E22" s="295"/>
      <c r="F22" s="295"/>
      <c r="G22" s="295"/>
      <c r="H22" s="295"/>
      <c r="I22" s="295"/>
      <c r="J22" s="295"/>
      <c r="K22" s="291"/>
    </row>
    <row r="23" spans="2:11" ht="15" customHeight="1">
      <c r="B23" s="294"/>
      <c r="C23" s="415" t="s">
        <v>3260</v>
      </c>
      <c r="D23" s="415"/>
      <c r="E23" s="415"/>
      <c r="F23" s="415"/>
      <c r="G23" s="415"/>
      <c r="H23" s="415"/>
      <c r="I23" s="415"/>
      <c r="J23" s="415"/>
      <c r="K23" s="291"/>
    </row>
    <row r="24" spans="2:11" ht="15" customHeight="1">
      <c r="B24" s="294"/>
      <c r="C24" s="415" t="s">
        <v>3261</v>
      </c>
      <c r="D24" s="415"/>
      <c r="E24" s="415"/>
      <c r="F24" s="415"/>
      <c r="G24" s="415"/>
      <c r="H24" s="415"/>
      <c r="I24" s="415"/>
      <c r="J24" s="415"/>
      <c r="K24" s="291"/>
    </row>
    <row r="25" spans="2:11" ht="15" customHeight="1">
      <c r="B25" s="294"/>
      <c r="C25" s="293"/>
      <c r="D25" s="415" t="s">
        <v>3262</v>
      </c>
      <c r="E25" s="415"/>
      <c r="F25" s="415"/>
      <c r="G25" s="415"/>
      <c r="H25" s="415"/>
      <c r="I25" s="415"/>
      <c r="J25" s="415"/>
      <c r="K25" s="291"/>
    </row>
    <row r="26" spans="2:11" ht="15" customHeight="1">
      <c r="B26" s="294"/>
      <c r="C26" s="295"/>
      <c r="D26" s="415" t="s">
        <v>3263</v>
      </c>
      <c r="E26" s="415"/>
      <c r="F26" s="415"/>
      <c r="G26" s="415"/>
      <c r="H26" s="415"/>
      <c r="I26" s="415"/>
      <c r="J26" s="415"/>
      <c r="K26" s="291"/>
    </row>
    <row r="27" spans="2:11" ht="12.75" customHeight="1">
      <c r="B27" s="294"/>
      <c r="C27" s="295"/>
      <c r="D27" s="295"/>
      <c r="E27" s="295"/>
      <c r="F27" s="295"/>
      <c r="G27" s="295"/>
      <c r="H27" s="295"/>
      <c r="I27" s="295"/>
      <c r="J27" s="295"/>
      <c r="K27" s="291"/>
    </row>
    <row r="28" spans="2:11" ht="15" customHeight="1">
      <c r="B28" s="294"/>
      <c r="C28" s="295"/>
      <c r="D28" s="415" t="s">
        <v>3264</v>
      </c>
      <c r="E28" s="415"/>
      <c r="F28" s="415"/>
      <c r="G28" s="415"/>
      <c r="H28" s="415"/>
      <c r="I28" s="415"/>
      <c r="J28" s="415"/>
      <c r="K28" s="291"/>
    </row>
    <row r="29" spans="2:11" ht="15" customHeight="1">
      <c r="B29" s="294"/>
      <c r="C29" s="295"/>
      <c r="D29" s="415" t="s">
        <v>3265</v>
      </c>
      <c r="E29" s="415"/>
      <c r="F29" s="415"/>
      <c r="G29" s="415"/>
      <c r="H29" s="415"/>
      <c r="I29" s="415"/>
      <c r="J29" s="415"/>
      <c r="K29" s="291"/>
    </row>
    <row r="30" spans="2:11" ht="12.75" customHeight="1">
      <c r="B30" s="294"/>
      <c r="C30" s="295"/>
      <c r="D30" s="295"/>
      <c r="E30" s="295"/>
      <c r="F30" s="295"/>
      <c r="G30" s="295"/>
      <c r="H30" s="295"/>
      <c r="I30" s="295"/>
      <c r="J30" s="295"/>
      <c r="K30" s="291"/>
    </row>
    <row r="31" spans="2:11" ht="15" customHeight="1">
      <c r="B31" s="294"/>
      <c r="C31" s="295"/>
      <c r="D31" s="415" t="s">
        <v>3266</v>
      </c>
      <c r="E31" s="415"/>
      <c r="F31" s="415"/>
      <c r="G31" s="415"/>
      <c r="H31" s="415"/>
      <c r="I31" s="415"/>
      <c r="J31" s="415"/>
      <c r="K31" s="291"/>
    </row>
    <row r="32" spans="2:11" ht="15" customHeight="1">
      <c r="B32" s="294"/>
      <c r="C32" s="295"/>
      <c r="D32" s="415" t="s">
        <v>3267</v>
      </c>
      <c r="E32" s="415"/>
      <c r="F32" s="415"/>
      <c r="G32" s="415"/>
      <c r="H32" s="415"/>
      <c r="I32" s="415"/>
      <c r="J32" s="415"/>
      <c r="K32" s="291"/>
    </row>
    <row r="33" spans="2:11" ht="15" customHeight="1">
      <c r="B33" s="294"/>
      <c r="C33" s="295"/>
      <c r="D33" s="415" t="s">
        <v>3268</v>
      </c>
      <c r="E33" s="415"/>
      <c r="F33" s="415"/>
      <c r="G33" s="415"/>
      <c r="H33" s="415"/>
      <c r="I33" s="415"/>
      <c r="J33" s="415"/>
      <c r="K33" s="291"/>
    </row>
    <row r="34" spans="2:11" ht="15" customHeight="1">
      <c r="B34" s="294"/>
      <c r="C34" s="295"/>
      <c r="D34" s="293"/>
      <c r="E34" s="297" t="s">
        <v>141</v>
      </c>
      <c r="F34" s="293"/>
      <c r="G34" s="415" t="s">
        <v>3269</v>
      </c>
      <c r="H34" s="415"/>
      <c r="I34" s="415"/>
      <c r="J34" s="415"/>
      <c r="K34" s="291"/>
    </row>
    <row r="35" spans="2:11" ht="30.75" customHeight="1">
      <c r="B35" s="294"/>
      <c r="C35" s="295"/>
      <c r="D35" s="293"/>
      <c r="E35" s="297" t="s">
        <v>3270</v>
      </c>
      <c r="F35" s="293"/>
      <c r="G35" s="415" t="s">
        <v>3271</v>
      </c>
      <c r="H35" s="415"/>
      <c r="I35" s="415"/>
      <c r="J35" s="415"/>
      <c r="K35" s="291"/>
    </row>
    <row r="36" spans="2:11" ht="15" customHeight="1">
      <c r="B36" s="294"/>
      <c r="C36" s="295"/>
      <c r="D36" s="293"/>
      <c r="E36" s="297" t="s">
        <v>53</v>
      </c>
      <c r="F36" s="293"/>
      <c r="G36" s="415" t="s">
        <v>3272</v>
      </c>
      <c r="H36" s="415"/>
      <c r="I36" s="415"/>
      <c r="J36" s="415"/>
      <c r="K36" s="291"/>
    </row>
    <row r="37" spans="2:11" ht="15" customHeight="1">
      <c r="B37" s="294"/>
      <c r="C37" s="295"/>
      <c r="D37" s="293"/>
      <c r="E37" s="297" t="s">
        <v>142</v>
      </c>
      <c r="F37" s="293"/>
      <c r="G37" s="415" t="s">
        <v>3273</v>
      </c>
      <c r="H37" s="415"/>
      <c r="I37" s="415"/>
      <c r="J37" s="415"/>
      <c r="K37" s="291"/>
    </row>
    <row r="38" spans="2:11" ht="15" customHeight="1">
      <c r="B38" s="294"/>
      <c r="C38" s="295"/>
      <c r="D38" s="293"/>
      <c r="E38" s="297" t="s">
        <v>143</v>
      </c>
      <c r="F38" s="293"/>
      <c r="G38" s="415" t="s">
        <v>3274</v>
      </c>
      <c r="H38" s="415"/>
      <c r="I38" s="415"/>
      <c r="J38" s="415"/>
      <c r="K38" s="291"/>
    </row>
    <row r="39" spans="2:11" ht="15" customHeight="1">
      <c r="B39" s="294"/>
      <c r="C39" s="295"/>
      <c r="D39" s="293"/>
      <c r="E39" s="297" t="s">
        <v>144</v>
      </c>
      <c r="F39" s="293"/>
      <c r="G39" s="415" t="s">
        <v>3275</v>
      </c>
      <c r="H39" s="415"/>
      <c r="I39" s="415"/>
      <c r="J39" s="415"/>
      <c r="K39" s="291"/>
    </row>
    <row r="40" spans="2:11" ht="15" customHeight="1">
      <c r="B40" s="294"/>
      <c r="C40" s="295"/>
      <c r="D40" s="293"/>
      <c r="E40" s="297" t="s">
        <v>3276</v>
      </c>
      <c r="F40" s="293"/>
      <c r="G40" s="415" t="s">
        <v>3277</v>
      </c>
      <c r="H40" s="415"/>
      <c r="I40" s="415"/>
      <c r="J40" s="415"/>
      <c r="K40" s="291"/>
    </row>
    <row r="41" spans="2:11" ht="15" customHeight="1">
      <c r="B41" s="294"/>
      <c r="C41" s="295"/>
      <c r="D41" s="293"/>
      <c r="E41" s="297"/>
      <c r="F41" s="293"/>
      <c r="G41" s="415" t="s">
        <v>3278</v>
      </c>
      <c r="H41" s="415"/>
      <c r="I41" s="415"/>
      <c r="J41" s="415"/>
      <c r="K41" s="291"/>
    </row>
    <row r="42" spans="2:11" ht="15" customHeight="1">
      <c r="B42" s="294"/>
      <c r="C42" s="295"/>
      <c r="D42" s="293"/>
      <c r="E42" s="297" t="s">
        <v>3279</v>
      </c>
      <c r="F42" s="293"/>
      <c r="G42" s="415" t="s">
        <v>3280</v>
      </c>
      <c r="H42" s="415"/>
      <c r="I42" s="415"/>
      <c r="J42" s="415"/>
      <c r="K42" s="291"/>
    </row>
    <row r="43" spans="2:11" ht="15" customHeight="1">
      <c r="B43" s="294"/>
      <c r="C43" s="295"/>
      <c r="D43" s="293"/>
      <c r="E43" s="297" t="s">
        <v>146</v>
      </c>
      <c r="F43" s="293"/>
      <c r="G43" s="415" t="s">
        <v>3281</v>
      </c>
      <c r="H43" s="415"/>
      <c r="I43" s="415"/>
      <c r="J43" s="415"/>
      <c r="K43" s="291"/>
    </row>
    <row r="44" spans="2:11" ht="12.75" customHeight="1">
      <c r="B44" s="294"/>
      <c r="C44" s="295"/>
      <c r="D44" s="293"/>
      <c r="E44" s="293"/>
      <c r="F44" s="293"/>
      <c r="G44" s="293"/>
      <c r="H44" s="293"/>
      <c r="I44" s="293"/>
      <c r="J44" s="293"/>
      <c r="K44" s="291"/>
    </row>
    <row r="45" spans="2:11" ht="15" customHeight="1">
      <c r="B45" s="294"/>
      <c r="C45" s="295"/>
      <c r="D45" s="415" t="s">
        <v>3282</v>
      </c>
      <c r="E45" s="415"/>
      <c r="F45" s="415"/>
      <c r="G45" s="415"/>
      <c r="H45" s="415"/>
      <c r="I45" s="415"/>
      <c r="J45" s="415"/>
      <c r="K45" s="291"/>
    </row>
    <row r="46" spans="2:11" ht="15" customHeight="1">
      <c r="B46" s="294"/>
      <c r="C46" s="295"/>
      <c r="D46" s="295"/>
      <c r="E46" s="415" t="s">
        <v>3283</v>
      </c>
      <c r="F46" s="415"/>
      <c r="G46" s="415"/>
      <c r="H46" s="415"/>
      <c r="I46" s="415"/>
      <c r="J46" s="415"/>
      <c r="K46" s="291"/>
    </row>
    <row r="47" spans="2:11" ht="15" customHeight="1">
      <c r="B47" s="294"/>
      <c r="C47" s="295"/>
      <c r="D47" s="295"/>
      <c r="E47" s="415" t="s">
        <v>3284</v>
      </c>
      <c r="F47" s="415"/>
      <c r="G47" s="415"/>
      <c r="H47" s="415"/>
      <c r="I47" s="415"/>
      <c r="J47" s="415"/>
      <c r="K47" s="291"/>
    </row>
    <row r="48" spans="2:11" ht="15" customHeight="1">
      <c r="B48" s="294"/>
      <c r="C48" s="295"/>
      <c r="D48" s="295"/>
      <c r="E48" s="415" t="s">
        <v>3285</v>
      </c>
      <c r="F48" s="415"/>
      <c r="G48" s="415"/>
      <c r="H48" s="415"/>
      <c r="I48" s="415"/>
      <c r="J48" s="415"/>
      <c r="K48" s="291"/>
    </row>
    <row r="49" spans="2:11" ht="15" customHeight="1">
      <c r="B49" s="294"/>
      <c r="C49" s="295"/>
      <c r="D49" s="415" t="s">
        <v>3286</v>
      </c>
      <c r="E49" s="415"/>
      <c r="F49" s="415"/>
      <c r="G49" s="415"/>
      <c r="H49" s="415"/>
      <c r="I49" s="415"/>
      <c r="J49" s="415"/>
      <c r="K49" s="291"/>
    </row>
    <row r="50" spans="2:11" ht="25.5" customHeight="1">
      <c r="B50" s="290"/>
      <c r="C50" s="416" t="s">
        <v>3287</v>
      </c>
      <c r="D50" s="416"/>
      <c r="E50" s="416"/>
      <c r="F50" s="416"/>
      <c r="G50" s="416"/>
      <c r="H50" s="416"/>
      <c r="I50" s="416"/>
      <c r="J50" s="416"/>
      <c r="K50" s="291"/>
    </row>
    <row r="51" spans="2:11" ht="5.25" customHeight="1">
      <c r="B51" s="290"/>
      <c r="C51" s="292"/>
      <c r="D51" s="292"/>
      <c r="E51" s="292"/>
      <c r="F51" s="292"/>
      <c r="G51" s="292"/>
      <c r="H51" s="292"/>
      <c r="I51" s="292"/>
      <c r="J51" s="292"/>
      <c r="K51" s="291"/>
    </row>
    <row r="52" spans="2:11" ht="15" customHeight="1">
      <c r="B52" s="290"/>
      <c r="C52" s="415" t="s">
        <v>3288</v>
      </c>
      <c r="D52" s="415"/>
      <c r="E52" s="415"/>
      <c r="F52" s="415"/>
      <c r="G52" s="415"/>
      <c r="H52" s="415"/>
      <c r="I52" s="415"/>
      <c r="J52" s="415"/>
      <c r="K52" s="291"/>
    </row>
    <row r="53" spans="2:11" ht="15" customHeight="1">
      <c r="B53" s="290"/>
      <c r="C53" s="415" t="s">
        <v>3289</v>
      </c>
      <c r="D53" s="415"/>
      <c r="E53" s="415"/>
      <c r="F53" s="415"/>
      <c r="G53" s="415"/>
      <c r="H53" s="415"/>
      <c r="I53" s="415"/>
      <c r="J53" s="415"/>
      <c r="K53" s="291"/>
    </row>
    <row r="54" spans="2:11" ht="12.75" customHeight="1">
      <c r="B54" s="290"/>
      <c r="C54" s="293"/>
      <c r="D54" s="293"/>
      <c r="E54" s="293"/>
      <c r="F54" s="293"/>
      <c r="G54" s="293"/>
      <c r="H54" s="293"/>
      <c r="I54" s="293"/>
      <c r="J54" s="293"/>
      <c r="K54" s="291"/>
    </row>
    <row r="55" spans="2:11" ht="15" customHeight="1">
      <c r="B55" s="290"/>
      <c r="C55" s="415" t="s">
        <v>3290</v>
      </c>
      <c r="D55" s="415"/>
      <c r="E55" s="415"/>
      <c r="F55" s="415"/>
      <c r="G55" s="415"/>
      <c r="H55" s="415"/>
      <c r="I55" s="415"/>
      <c r="J55" s="415"/>
      <c r="K55" s="291"/>
    </row>
    <row r="56" spans="2:11" ht="15" customHeight="1">
      <c r="B56" s="290"/>
      <c r="C56" s="295"/>
      <c r="D56" s="415" t="s">
        <v>3291</v>
      </c>
      <c r="E56" s="415"/>
      <c r="F56" s="415"/>
      <c r="G56" s="415"/>
      <c r="H56" s="415"/>
      <c r="I56" s="415"/>
      <c r="J56" s="415"/>
      <c r="K56" s="291"/>
    </row>
    <row r="57" spans="2:11" ht="15" customHeight="1">
      <c r="B57" s="290"/>
      <c r="C57" s="295"/>
      <c r="D57" s="415" t="s">
        <v>3292</v>
      </c>
      <c r="E57" s="415"/>
      <c r="F57" s="415"/>
      <c r="G57" s="415"/>
      <c r="H57" s="415"/>
      <c r="I57" s="415"/>
      <c r="J57" s="415"/>
      <c r="K57" s="291"/>
    </row>
    <row r="58" spans="2:11" ht="15" customHeight="1">
      <c r="B58" s="290"/>
      <c r="C58" s="295"/>
      <c r="D58" s="415" t="s">
        <v>3293</v>
      </c>
      <c r="E58" s="415"/>
      <c r="F58" s="415"/>
      <c r="G58" s="415"/>
      <c r="H58" s="415"/>
      <c r="I58" s="415"/>
      <c r="J58" s="415"/>
      <c r="K58" s="291"/>
    </row>
    <row r="59" spans="2:11" ht="15" customHeight="1">
      <c r="B59" s="290"/>
      <c r="C59" s="295"/>
      <c r="D59" s="415" t="s">
        <v>3294</v>
      </c>
      <c r="E59" s="415"/>
      <c r="F59" s="415"/>
      <c r="G59" s="415"/>
      <c r="H59" s="415"/>
      <c r="I59" s="415"/>
      <c r="J59" s="415"/>
      <c r="K59" s="291"/>
    </row>
    <row r="60" spans="2:11" ht="15" customHeight="1">
      <c r="B60" s="290"/>
      <c r="C60" s="295"/>
      <c r="D60" s="414" t="s">
        <v>3295</v>
      </c>
      <c r="E60" s="414"/>
      <c r="F60" s="414"/>
      <c r="G60" s="414"/>
      <c r="H60" s="414"/>
      <c r="I60" s="414"/>
      <c r="J60" s="414"/>
      <c r="K60" s="291"/>
    </row>
    <row r="61" spans="2:11" ht="15" customHeight="1">
      <c r="B61" s="290"/>
      <c r="C61" s="295"/>
      <c r="D61" s="415" t="s">
        <v>3296</v>
      </c>
      <c r="E61" s="415"/>
      <c r="F61" s="415"/>
      <c r="G61" s="415"/>
      <c r="H61" s="415"/>
      <c r="I61" s="415"/>
      <c r="J61" s="415"/>
      <c r="K61" s="291"/>
    </row>
    <row r="62" spans="2:11" ht="12.75" customHeight="1">
      <c r="B62" s="290"/>
      <c r="C62" s="295"/>
      <c r="D62" s="295"/>
      <c r="E62" s="298"/>
      <c r="F62" s="295"/>
      <c r="G62" s="295"/>
      <c r="H62" s="295"/>
      <c r="I62" s="295"/>
      <c r="J62" s="295"/>
      <c r="K62" s="291"/>
    </row>
    <row r="63" spans="2:11" ht="15" customHeight="1">
      <c r="B63" s="290"/>
      <c r="C63" s="295"/>
      <c r="D63" s="415" t="s">
        <v>3297</v>
      </c>
      <c r="E63" s="415"/>
      <c r="F63" s="415"/>
      <c r="G63" s="415"/>
      <c r="H63" s="415"/>
      <c r="I63" s="415"/>
      <c r="J63" s="415"/>
      <c r="K63" s="291"/>
    </row>
    <row r="64" spans="2:11" ht="15" customHeight="1">
      <c r="B64" s="290"/>
      <c r="C64" s="295"/>
      <c r="D64" s="414" t="s">
        <v>3298</v>
      </c>
      <c r="E64" s="414"/>
      <c r="F64" s="414"/>
      <c r="G64" s="414"/>
      <c r="H64" s="414"/>
      <c r="I64" s="414"/>
      <c r="J64" s="414"/>
      <c r="K64" s="291"/>
    </row>
    <row r="65" spans="2:11" ht="15" customHeight="1">
      <c r="B65" s="290"/>
      <c r="C65" s="295"/>
      <c r="D65" s="415" t="s">
        <v>3299</v>
      </c>
      <c r="E65" s="415"/>
      <c r="F65" s="415"/>
      <c r="G65" s="415"/>
      <c r="H65" s="415"/>
      <c r="I65" s="415"/>
      <c r="J65" s="415"/>
      <c r="K65" s="291"/>
    </row>
    <row r="66" spans="2:11" ht="15" customHeight="1">
      <c r="B66" s="290"/>
      <c r="C66" s="295"/>
      <c r="D66" s="415" t="s">
        <v>3300</v>
      </c>
      <c r="E66" s="415"/>
      <c r="F66" s="415"/>
      <c r="G66" s="415"/>
      <c r="H66" s="415"/>
      <c r="I66" s="415"/>
      <c r="J66" s="415"/>
      <c r="K66" s="291"/>
    </row>
    <row r="67" spans="2:11" ht="15" customHeight="1">
      <c r="B67" s="290"/>
      <c r="C67" s="295"/>
      <c r="D67" s="415" t="s">
        <v>3301</v>
      </c>
      <c r="E67" s="415"/>
      <c r="F67" s="415"/>
      <c r="G67" s="415"/>
      <c r="H67" s="415"/>
      <c r="I67" s="415"/>
      <c r="J67" s="415"/>
      <c r="K67" s="291"/>
    </row>
    <row r="68" spans="2:11" ht="15" customHeight="1">
      <c r="B68" s="290"/>
      <c r="C68" s="295"/>
      <c r="D68" s="415" t="s">
        <v>3302</v>
      </c>
      <c r="E68" s="415"/>
      <c r="F68" s="415"/>
      <c r="G68" s="415"/>
      <c r="H68" s="415"/>
      <c r="I68" s="415"/>
      <c r="J68" s="415"/>
      <c r="K68" s="291"/>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413" t="s">
        <v>125</v>
      </c>
      <c r="D73" s="413"/>
      <c r="E73" s="413"/>
      <c r="F73" s="413"/>
      <c r="G73" s="413"/>
      <c r="H73" s="413"/>
      <c r="I73" s="413"/>
      <c r="J73" s="413"/>
      <c r="K73" s="308"/>
    </row>
    <row r="74" spans="2:11" ht="17.25" customHeight="1">
      <c r="B74" s="307"/>
      <c r="C74" s="309" t="s">
        <v>3303</v>
      </c>
      <c r="D74" s="309"/>
      <c r="E74" s="309"/>
      <c r="F74" s="309" t="s">
        <v>3304</v>
      </c>
      <c r="G74" s="310"/>
      <c r="H74" s="309" t="s">
        <v>142</v>
      </c>
      <c r="I74" s="309" t="s">
        <v>57</v>
      </c>
      <c r="J74" s="309" t="s">
        <v>3305</v>
      </c>
      <c r="K74" s="308"/>
    </row>
    <row r="75" spans="2:11" ht="17.25" customHeight="1">
      <c r="B75" s="307"/>
      <c r="C75" s="311" t="s">
        <v>3306</v>
      </c>
      <c r="D75" s="311"/>
      <c r="E75" s="311"/>
      <c r="F75" s="312" t="s">
        <v>3307</v>
      </c>
      <c r="G75" s="313"/>
      <c r="H75" s="311"/>
      <c r="I75" s="311"/>
      <c r="J75" s="311" t="s">
        <v>3308</v>
      </c>
      <c r="K75" s="308"/>
    </row>
    <row r="76" spans="2:11" ht="5.25" customHeight="1">
      <c r="B76" s="307"/>
      <c r="C76" s="314"/>
      <c r="D76" s="314"/>
      <c r="E76" s="314"/>
      <c r="F76" s="314"/>
      <c r="G76" s="315"/>
      <c r="H76" s="314"/>
      <c r="I76" s="314"/>
      <c r="J76" s="314"/>
      <c r="K76" s="308"/>
    </row>
    <row r="77" spans="2:11" ht="15" customHeight="1">
      <c r="B77" s="307"/>
      <c r="C77" s="297" t="s">
        <v>53</v>
      </c>
      <c r="D77" s="314"/>
      <c r="E77" s="314"/>
      <c r="F77" s="316" t="s">
        <v>3309</v>
      </c>
      <c r="G77" s="315"/>
      <c r="H77" s="297" t="s">
        <v>3310</v>
      </c>
      <c r="I77" s="297" t="s">
        <v>3311</v>
      </c>
      <c r="J77" s="297">
        <v>20</v>
      </c>
      <c r="K77" s="308"/>
    </row>
    <row r="78" spans="2:11" ht="15" customHeight="1">
      <c r="B78" s="307"/>
      <c r="C78" s="297" t="s">
        <v>3312</v>
      </c>
      <c r="D78" s="297"/>
      <c r="E78" s="297"/>
      <c r="F78" s="316" t="s">
        <v>3309</v>
      </c>
      <c r="G78" s="315"/>
      <c r="H78" s="297" t="s">
        <v>3313</v>
      </c>
      <c r="I78" s="297" t="s">
        <v>3311</v>
      </c>
      <c r="J78" s="297">
        <v>120</v>
      </c>
      <c r="K78" s="308"/>
    </row>
    <row r="79" spans="2:11" ht="15" customHeight="1">
      <c r="B79" s="317"/>
      <c r="C79" s="297" t="s">
        <v>3314</v>
      </c>
      <c r="D79" s="297"/>
      <c r="E79" s="297"/>
      <c r="F79" s="316" t="s">
        <v>3315</v>
      </c>
      <c r="G79" s="315"/>
      <c r="H79" s="297" t="s">
        <v>3316</v>
      </c>
      <c r="I79" s="297" t="s">
        <v>3311</v>
      </c>
      <c r="J79" s="297">
        <v>50</v>
      </c>
      <c r="K79" s="308"/>
    </row>
    <row r="80" spans="2:11" ht="15" customHeight="1">
      <c r="B80" s="317"/>
      <c r="C80" s="297" t="s">
        <v>3317</v>
      </c>
      <c r="D80" s="297"/>
      <c r="E80" s="297"/>
      <c r="F80" s="316" t="s">
        <v>3309</v>
      </c>
      <c r="G80" s="315"/>
      <c r="H80" s="297" t="s">
        <v>3318</v>
      </c>
      <c r="I80" s="297" t="s">
        <v>3319</v>
      </c>
      <c r="J80" s="297"/>
      <c r="K80" s="308"/>
    </row>
    <row r="81" spans="2:11" ht="15" customHeight="1">
      <c r="B81" s="317"/>
      <c r="C81" s="318" t="s">
        <v>3320</v>
      </c>
      <c r="D81" s="318"/>
      <c r="E81" s="318"/>
      <c r="F81" s="319" t="s">
        <v>3315</v>
      </c>
      <c r="G81" s="318"/>
      <c r="H81" s="318" t="s">
        <v>3321</v>
      </c>
      <c r="I81" s="318" t="s">
        <v>3311</v>
      </c>
      <c r="J81" s="318">
        <v>15</v>
      </c>
      <c r="K81" s="308"/>
    </row>
    <row r="82" spans="2:11" ht="15" customHeight="1">
      <c r="B82" s="317"/>
      <c r="C82" s="318" t="s">
        <v>3322</v>
      </c>
      <c r="D82" s="318"/>
      <c r="E82" s="318"/>
      <c r="F82" s="319" t="s">
        <v>3315</v>
      </c>
      <c r="G82" s="318"/>
      <c r="H82" s="318" t="s">
        <v>3323</v>
      </c>
      <c r="I82" s="318" t="s">
        <v>3311</v>
      </c>
      <c r="J82" s="318">
        <v>15</v>
      </c>
      <c r="K82" s="308"/>
    </row>
    <row r="83" spans="2:11" ht="15" customHeight="1">
      <c r="B83" s="317"/>
      <c r="C83" s="318" t="s">
        <v>3324</v>
      </c>
      <c r="D83" s="318"/>
      <c r="E83" s="318"/>
      <c r="F83" s="319" t="s">
        <v>3315</v>
      </c>
      <c r="G83" s="318"/>
      <c r="H83" s="318" t="s">
        <v>3325</v>
      </c>
      <c r="I83" s="318" t="s">
        <v>3311</v>
      </c>
      <c r="J83" s="318">
        <v>20</v>
      </c>
      <c r="K83" s="308"/>
    </row>
    <row r="84" spans="2:11" ht="15" customHeight="1">
      <c r="B84" s="317"/>
      <c r="C84" s="318" t="s">
        <v>3326</v>
      </c>
      <c r="D84" s="318"/>
      <c r="E84" s="318"/>
      <c r="F84" s="319" t="s">
        <v>3315</v>
      </c>
      <c r="G84" s="318"/>
      <c r="H84" s="318" t="s">
        <v>3327</v>
      </c>
      <c r="I84" s="318" t="s">
        <v>3311</v>
      </c>
      <c r="J84" s="318">
        <v>20</v>
      </c>
      <c r="K84" s="308"/>
    </row>
    <row r="85" spans="2:11" ht="15" customHeight="1">
      <c r="B85" s="317"/>
      <c r="C85" s="297" t="s">
        <v>3328</v>
      </c>
      <c r="D85" s="297"/>
      <c r="E85" s="297"/>
      <c r="F85" s="316" t="s">
        <v>3315</v>
      </c>
      <c r="G85" s="315"/>
      <c r="H85" s="297" t="s">
        <v>3329</v>
      </c>
      <c r="I85" s="297" t="s">
        <v>3311</v>
      </c>
      <c r="J85" s="297">
        <v>50</v>
      </c>
      <c r="K85" s="308"/>
    </row>
    <row r="86" spans="2:11" ht="15" customHeight="1">
      <c r="B86" s="317"/>
      <c r="C86" s="297" t="s">
        <v>3330</v>
      </c>
      <c r="D86" s="297"/>
      <c r="E86" s="297"/>
      <c r="F86" s="316" t="s">
        <v>3315</v>
      </c>
      <c r="G86" s="315"/>
      <c r="H86" s="297" t="s">
        <v>3331</v>
      </c>
      <c r="I86" s="297" t="s">
        <v>3311</v>
      </c>
      <c r="J86" s="297">
        <v>20</v>
      </c>
      <c r="K86" s="308"/>
    </row>
    <row r="87" spans="2:11" ht="15" customHeight="1">
      <c r="B87" s="317"/>
      <c r="C87" s="297" t="s">
        <v>3332</v>
      </c>
      <c r="D87" s="297"/>
      <c r="E87" s="297"/>
      <c r="F87" s="316" t="s">
        <v>3315</v>
      </c>
      <c r="G87" s="315"/>
      <c r="H87" s="297" t="s">
        <v>3333</v>
      </c>
      <c r="I87" s="297" t="s">
        <v>3311</v>
      </c>
      <c r="J87" s="297">
        <v>20</v>
      </c>
      <c r="K87" s="308"/>
    </row>
    <row r="88" spans="2:11" ht="15" customHeight="1">
      <c r="B88" s="317"/>
      <c r="C88" s="297" t="s">
        <v>3334</v>
      </c>
      <c r="D88" s="297"/>
      <c r="E88" s="297"/>
      <c r="F88" s="316" t="s">
        <v>3315</v>
      </c>
      <c r="G88" s="315"/>
      <c r="H88" s="297" t="s">
        <v>3335</v>
      </c>
      <c r="I88" s="297" t="s">
        <v>3311</v>
      </c>
      <c r="J88" s="297">
        <v>50</v>
      </c>
      <c r="K88" s="308"/>
    </row>
    <row r="89" spans="2:11" ht="15" customHeight="1">
      <c r="B89" s="317"/>
      <c r="C89" s="297" t="s">
        <v>3336</v>
      </c>
      <c r="D89" s="297"/>
      <c r="E89" s="297"/>
      <c r="F89" s="316" t="s">
        <v>3315</v>
      </c>
      <c r="G89" s="315"/>
      <c r="H89" s="297" t="s">
        <v>3336</v>
      </c>
      <c r="I89" s="297" t="s">
        <v>3311</v>
      </c>
      <c r="J89" s="297">
        <v>50</v>
      </c>
      <c r="K89" s="308"/>
    </row>
    <row r="90" spans="2:11" ht="15" customHeight="1">
      <c r="B90" s="317"/>
      <c r="C90" s="297" t="s">
        <v>147</v>
      </c>
      <c r="D90" s="297"/>
      <c r="E90" s="297"/>
      <c r="F90" s="316" t="s">
        <v>3315</v>
      </c>
      <c r="G90" s="315"/>
      <c r="H90" s="297" t="s">
        <v>3337</v>
      </c>
      <c r="I90" s="297" t="s">
        <v>3311</v>
      </c>
      <c r="J90" s="297">
        <v>255</v>
      </c>
      <c r="K90" s="308"/>
    </row>
    <row r="91" spans="2:11" ht="15" customHeight="1">
      <c r="B91" s="317"/>
      <c r="C91" s="297" t="s">
        <v>3338</v>
      </c>
      <c r="D91" s="297"/>
      <c r="E91" s="297"/>
      <c r="F91" s="316" t="s">
        <v>3309</v>
      </c>
      <c r="G91" s="315"/>
      <c r="H91" s="297" t="s">
        <v>3339</v>
      </c>
      <c r="I91" s="297" t="s">
        <v>3340</v>
      </c>
      <c r="J91" s="297"/>
      <c r="K91" s="308"/>
    </row>
    <row r="92" spans="2:11" ht="15" customHeight="1">
      <c r="B92" s="317"/>
      <c r="C92" s="297" t="s">
        <v>3341</v>
      </c>
      <c r="D92" s="297"/>
      <c r="E92" s="297"/>
      <c r="F92" s="316" t="s">
        <v>3309</v>
      </c>
      <c r="G92" s="315"/>
      <c r="H92" s="297" t="s">
        <v>3342</v>
      </c>
      <c r="I92" s="297" t="s">
        <v>3343</v>
      </c>
      <c r="J92" s="297"/>
      <c r="K92" s="308"/>
    </row>
    <row r="93" spans="2:11" ht="15" customHeight="1">
      <c r="B93" s="317"/>
      <c r="C93" s="297" t="s">
        <v>3344</v>
      </c>
      <c r="D93" s="297"/>
      <c r="E93" s="297"/>
      <c r="F93" s="316" t="s">
        <v>3309</v>
      </c>
      <c r="G93" s="315"/>
      <c r="H93" s="297" t="s">
        <v>3344</v>
      </c>
      <c r="I93" s="297" t="s">
        <v>3343</v>
      </c>
      <c r="J93" s="297"/>
      <c r="K93" s="308"/>
    </row>
    <row r="94" spans="2:11" ht="15" customHeight="1">
      <c r="B94" s="317"/>
      <c r="C94" s="297" t="s">
        <v>38</v>
      </c>
      <c r="D94" s="297"/>
      <c r="E94" s="297"/>
      <c r="F94" s="316" t="s">
        <v>3309</v>
      </c>
      <c r="G94" s="315"/>
      <c r="H94" s="297" t="s">
        <v>3345</v>
      </c>
      <c r="I94" s="297" t="s">
        <v>3343</v>
      </c>
      <c r="J94" s="297"/>
      <c r="K94" s="308"/>
    </row>
    <row r="95" spans="2:11" ht="15" customHeight="1">
      <c r="B95" s="317"/>
      <c r="C95" s="297" t="s">
        <v>48</v>
      </c>
      <c r="D95" s="297"/>
      <c r="E95" s="297"/>
      <c r="F95" s="316" t="s">
        <v>3309</v>
      </c>
      <c r="G95" s="315"/>
      <c r="H95" s="297" t="s">
        <v>3346</v>
      </c>
      <c r="I95" s="297" t="s">
        <v>3343</v>
      </c>
      <c r="J95" s="297"/>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413" t="s">
        <v>3347</v>
      </c>
      <c r="D100" s="413"/>
      <c r="E100" s="413"/>
      <c r="F100" s="413"/>
      <c r="G100" s="413"/>
      <c r="H100" s="413"/>
      <c r="I100" s="413"/>
      <c r="J100" s="413"/>
      <c r="K100" s="308"/>
    </row>
    <row r="101" spans="2:11" ht="17.25" customHeight="1">
      <c r="B101" s="307"/>
      <c r="C101" s="309" t="s">
        <v>3303</v>
      </c>
      <c r="D101" s="309"/>
      <c r="E101" s="309"/>
      <c r="F101" s="309" t="s">
        <v>3304</v>
      </c>
      <c r="G101" s="310"/>
      <c r="H101" s="309" t="s">
        <v>142</v>
      </c>
      <c r="I101" s="309" t="s">
        <v>57</v>
      </c>
      <c r="J101" s="309" t="s">
        <v>3305</v>
      </c>
      <c r="K101" s="308"/>
    </row>
    <row r="102" spans="2:11" ht="17.25" customHeight="1">
      <c r="B102" s="307"/>
      <c r="C102" s="311" t="s">
        <v>3306</v>
      </c>
      <c r="D102" s="311"/>
      <c r="E102" s="311"/>
      <c r="F102" s="312" t="s">
        <v>3307</v>
      </c>
      <c r="G102" s="313"/>
      <c r="H102" s="311"/>
      <c r="I102" s="311"/>
      <c r="J102" s="311" t="s">
        <v>3308</v>
      </c>
      <c r="K102" s="308"/>
    </row>
    <row r="103" spans="2:11" ht="5.25" customHeight="1">
      <c r="B103" s="307"/>
      <c r="C103" s="309"/>
      <c r="D103" s="309"/>
      <c r="E103" s="309"/>
      <c r="F103" s="309"/>
      <c r="G103" s="325"/>
      <c r="H103" s="309"/>
      <c r="I103" s="309"/>
      <c r="J103" s="309"/>
      <c r="K103" s="308"/>
    </row>
    <row r="104" spans="2:11" ht="15" customHeight="1">
      <c r="B104" s="307"/>
      <c r="C104" s="297" t="s">
        <v>53</v>
      </c>
      <c r="D104" s="314"/>
      <c r="E104" s="314"/>
      <c r="F104" s="316" t="s">
        <v>3309</v>
      </c>
      <c r="G104" s="325"/>
      <c r="H104" s="297" t="s">
        <v>3348</v>
      </c>
      <c r="I104" s="297" t="s">
        <v>3311</v>
      </c>
      <c r="J104" s="297">
        <v>20</v>
      </c>
      <c r="K104" s="308"/>
    </row>
    <row r="105" spans="2:11" ht="15" customHeight="1">
      <c r="B105" s="307"/>
      <c r="C105" s="297" t="s">
        <v>3312</v>
      </c>
      <c r="D105" s="297"/>
      <c r="E105" s="297"/>
      <c r="F105" s="316" t="s">
        <v>3309</v>
      </c>
      <c r="G105" s="297"/>
      <c r="H105" s="297" t="s">
        <v>3348</v>
      </c>
      <c r="I105" s="297" t="s">
        <v>3311</v>
      </c>
      <c r="J105" s="297">
        <v>120</v>
      </c>
      <c r="K105" s="308"/>
    </row>
    <row r="106" spans="2:11" ht="15" customHeight="1">
      <c r="B106" s="317"/>
      <c r="C106" s="297" t="s">
        <v>3314</v>
      </c>
      <c r="D106" s="297"/>
      <c r="E106" s="297"/>
      <c r="F106" s="316" t="s">
        <v>3315</v>
      </c>
      <c r="G106" s="297"/>
      <c r="H106" s="297" t="s">
        <v>3348</v>
      </c>
      <c r="I106" s="297" t="s">
        <v>3311</v>
      </c>
      <c r="J106" s="297">
        <v>50</v>
      </c>
      <c r="K106" s="308"/>
    </row>
    <row r="107" spans="2:11" ht="15" customHeight="1">
      <c r="B107" s="317"/>
      <c r="C107" s="297" t="s">
        <v>3317</v>
      </c>
      <c r="D107" s="297"/>
      <c r="E107" s="297"/>
      <c r="F107" s="316" t="s">
        <v>3309</v>
      </c>
      <c r="G107" s="297"/>
      <c r="H107" s="297" t="s">
        <v>3348</v>
      </c>
      <c r="I107" s="297" t="s">
        <v>3319</v>
      </c>
      <c r="J107" s="297"/>
      <c r="K107" s="308"/>
    </row>
    <row r="108" spans="2:11" ht="15" customHeight="1">
      <c r="B108" s="317"/>
      <c r="C108" s="297" t="s">
        <v>3328</v>
      </c>
      <c r="D108" s="297"/>
      <c r="E108" s="297"/>
      <c r="F108" s="316" t="s">
        <v>3315</v>
      </c>
      <c r="G108" s="297"/>
      <c r="H108" s="297" t="s">
        <v>3348</v>
      </c>
      <c r="I108" s="297" t="s">
        <v>3311</v>
      </c>
      <c r="J108" s="297">
        <v>50</v>
      </c>
      <c r="K108" s="308"/>
    </row>
    <row r="109" spans="2:11" ht="15" customHeight="1">
      <c r="B109" s="317"/>
      <c r="C109" s="297" t="s">
        <v>3336</v>
      </c>
      <c r="D109" s="297"/>
      <c r="E109" s="297"/>
      <c r="F109" s="316" t="s">
        <v>3315</v>
      </c>
      <c r="G109" s="297"/>
      <c r="H109" s="297" t="s">
        <v>3348</v>
      </c>
      <c r="I109" s="297" t="s">
        <v>3311</v>
      </c>
      <c r="J109" s="297">
        <v>50</v>
      </c>
      <c r="K109" s="308"/>
    </row>
    <row r="110" spans="2:11" ht="15" customHeight="1">
      <c r="B110" s="317"/>
      <c r="C110" s="297" t="s">
        <v>3334</v>
      </c>
      <c r="D110" s="297"/>
      <c r="E110" s="297"/>
      <c r="F110" s="316" t="s">
        <v>3315</v>
      </c>
      <c r="G110" s="297"/>
      <c r="H110" s="297" t="s">
        <v>3348</v>
      </c>
      <c r="I110" s="297" t="s">
        <v>3311</v>
      </c>
      <c r="J110" s="297">
        <v>50</v>
      </c>
      <c r="K110" s="308"/>
    </row>
    <row r="111" spans="2:11" ht="15" customHeight="1">
      <c r="B111" s="317"/>
      <c r="C111" s="297" t="s">
        <v>53</v>
      </c>
      <c r="D111" s="297"/>
      <c r="E111" s="297"/>
      <c r="F111" s="316" t="s">
        <v>3309</v>
      </c>
      <c r="G111" s="297"/>
      <c r="H111" s="297" t="s">
        <v>3349</v>
      </c>
      <c r="I111" s="297" t="s">
        <v>3311</v>
      </c>
      <c r="J111" s="297">
        <v>20</v>
      </c>
      <c r="K111" s="308"/>
    </row>
    <row r="112" spans="2:11" ht="15" customHeight="1">
      <c r="B112" s="317"/>
      <c r="C112" s="297" t="s">
        <v>3350</v>
      </c>
      <c r="D112" s="297"/>
      <c r="E112" s="297"/>
      <c r="F112" s="316" t="s">
        <v>3309</v>
      </c>
      <c r="G112" s="297"/>
      <c r="H112" s="297" t="s">
        <v>3351</v>
      </c>
      <c r="I112" s="297" t="s">
        <v>3311</v>
      </c>
      <c r="J112" s="297">
        <v>120</v>
      </c>
      <c r="K112" s="308"/>
    </row>
    <row r="113" spans="2:11" ht="15" customHeight="1">
      <c r="B113" s="317"/>
      <c r="C113" s="297" t="s">
        <v>38</v>
      </c>
      <c r="D113" s="297"/>
      <c r="E113" s="297"/>
      <c r="F113" s="316" t="s">
        <v>3309</v>
      </c>
      <c r="G113" s="297"/>
      <c r="H113" s="297" t="s">
        <v>3352</v>
      </c>
      <c r="I113" s="297" t="s">
        <v>3343</v>
      </c>
      <c r="J113" s="297"/>
      <c r="K113" s="308"/>
    </row>
    <row r="114" spans="2:11" ht="15" customHeight="1">
      <c r="B114" s="317"/>
      <c r="C114" s="297" t="s">
        <v>48</v>
      </c>
      <c r="D114" s="297"/>
      <c r="E114" s="297"/>
      <c r="F114" s="316" t="s">
        <v>3309</v>
      </c>
      <c r="G114" s="297"/>
      <c r="H114" s="297" t="s">
        <v>3353</v>
      </c>
      <c r="I114" s="297" t="s">
        <v>3343</v>
      </c>
      <c r="J114" s="297"/>
      <c r="K114" s="308"/>
    </row>
    <row r="115" spans="2:11" ht="15" customHeight="1">
      <c r="B115" s="317"/>
      <c r="C115" s="297" t="s">
        <v>57</v>
      </c>
      <c r="D115" s="297"/>
      <c r="E115" s="297"/>
      <c r="F115" s="316" t="s">
        <v>3309</v>
      </c>
      <c r="G115" s="297"/>
      <c r="H115" s="297" t="s">
        <v>3354</v>
      </c>
      <c r="I115" s="297" t="s">
        <v>3355</v>
      </c>
      <c r="J115" s="297"/>
      <c r="K115" s="308"/>
    </row>
    <row r="116" spans="2:11" ht="15" customHeight="1">
      <c r="B116" s="320"/>
      <c r="C116" s="326"/>
      <c r="D116" s="326"/>
      <c r="E116" s="326"/>
      <c r="F116" s="326"/>
      <c r="G116" s="326"/>
      <c r="H116" s="326"/>
      <c r="I116" s="326"/>
      <c r="J116" s="326"/>
      <c r="K116" s="322"/>
    </row>
    <row r="117" spans="2:11" ht="18.75" customHeight="1">
      <c r="B117" s="327"/>
      <c r="C117" s="293"/>
      <c r="D117" s="293"/>
      <c r="E117" s="293"/>
      <c r="F117" s="328"/>
      <c r="G117" s="293"/>
      <c r="H117" s="293"/>
      <c r="I117" s="293"/>
      <c r="J117" s="293"/>
      <c r="K117" s="327"/>
    </row>
    <row r="118" spans="2:11" ht="18.75" customHeight="1">
      <c r="B118" s="303"/>
      <c r="C118" s="303"/>
      <c r="D118" s="303"/>
      <c r="E118" s="303"/>
      <c r="F118" s="303"/>
      <c r="G118" s="303"/>
      <c r="H118" s="303"/>
      <c r="I118" s="303"/>
      <c r="J118" s="303"/>
      <c r="K118" s="303"/>
    </row>
    <row r="119" spans="2:11" ht="7.5" customHeight="1">
      <c r="B119" s="329"/>
      <c r="C119" s="330"/>
      <c r="D119" s="330"/>
      <c r="E119" s="330"/>
      <c r="F119" s="330"/>
      <c r="G119" s="330"/>
      <c r="H119" s="330"/>
      <c r="I119" s="330"/>
      <c r="J119" s="330"/>
      <c r="K119" s="331"/>
    </row>
    <row r="120" spans="2:11" ht="45" customHeight="1">
      <c r="B120" s="332"/>
      <c r="C120" s="412" t="s">
        <v>3356</v>
      </c>
      <c r="D120" s="412"/>
      <c r="E120" s="412"/>
      <c r="F120" s="412"/>
      <c r="G120" s="412"/>
      <c r="H120" s="412"/>
      <c r="I120" s="412"/>
      <c r="J120" s="412"/>
      <c r="K120" s="333"/>
    </row>
    <row r="121" spans="2:11" ht="17.25" customHeight="1">
      <c r="B121" s="334"/>
      <c r="C121" s="309" t="s">
        <v>3303</v>
      </c>
      <c r="D121" s="309"/>
      <c r="E121" s="309"/>
      <c r="F121" s="309" t="s">
        <v>3304</v>
      </c>
      <c r="G121" s="310"/>
      <c r="H121" s="309" t="s">
        <v>142</v>
      </c>
      <c r="I121" s="309" t="s">
        <v>57</v>
      </c>
      <c r="J121" s="309" t="s">
        <v>3305</v>
      </c>
      <c r="K121" s="335"/>
    </row>
    <row r="122" spans="2:11" ht="17.25" customHeight="1">
      <c r="B122" s="334"/>
      <c r="C122" s="311" t="s">
        <v>3306</v>
      </c>
      <c r="D122" s="311"/>
      <c r="E122" s="311"/>
      <c r="F122" s="312" t="s">
        <v>3307</v>
      </c>
      <c r="G122" s="313"/>
      <c r="H122" s="311"/>
      <c r="I122" s="311"/>
      <c r="J122" s="311" t="s">
        <v>3308</v>
      </c>
      <c r="K122" s="335"/>
    </row>
    <row r="123" spans="2:11" ht="5.25" customHeight="1">
      <c r="B123" s="336"/>
      <c r="C123" s="314"/>
      <c r="D123" s="314"/>
      <c r="E123" s="314"/>
      <c r="F123" s="314"/>
      <c r="G123" s="297"/>
      <c r="H123" s="314"/>
      <c r="I123" s="314"/>
      <c r="J123" s="314"/>
      <c r="K123" s="337"/>
    </row>
    <row r="124" spans="2:11" ht="15" customHeight="1">
      <c r="B124" s="336"/>
      <c r="C124" s="297" t="s">
        <v>3312</v>
      </c>
      <c r="D124" s="314"/>
      <c r="E124" s="314"/>
      <c r="F124" s="316" t="s">
        <v>3309</v>
      </c>
      <c r="G124" s="297"/>
      <c r="H124" s="297" t="s">
        <v>3348</v>
      </c>
      <c r="I124" s="297" t="s">
        <v>3311</v>
      </c>
      <c r="J124" s="297">
        <v>120</v>
      </c>
      <c r="K124" s="338"/>
    </row>
    <row r="125" spans="2:11" ht="15" customHeight="1">
      <c r="B125" s="336"/>
      <c r="C125" s="297" t="s">
        <v>3357</v>
      </c>
      <c r="D125" s="297"/>
      <c r="E125" s="297"/>
      <c r="F125" s="316" t="s">
        <v>3309</v>
      </c>
      <c r="G125" s="297"/>
      <c r="H125" s="297" t="s">
        <v>3358</v>
      </c>
      <c r="I125" s="297" t="s">
        <v>3311</v>
      </c>
      <c r="J125" s="297" t="s">
        <v>3359</v>
      </c>
      <c r="K125" s="338"/>
    </row>
    <row r="126" spans="2:11" ht="15" customHeight="1">
      <c r="B126" s="336"/>
      <c r="C126" s="297" t="s">
        <v>3258</v>
      </c>
      <c r="D126" s="297"/>
      <c r="E126" s="297"/>
      <c r="F126" s="316" t="s">
        <v>3309</v>
      </c>
      <c r="G126" s="297"/>
      <c r="H126" s="297" t="s">
        <v>3360</v>
      </c>
      <c r="I126" s="297" t="s">
        <v>3311</v>
      </c>
      <c r="J126" s="297" t="s">
        <v>3359</v>
      </c>
      <c r="K126" s="338"/>
    </row>
    <row r="127" spans="2:11" ht="15" customHeight="1">
      <c r="B127" s="336"/>
      <c r="C127" s="297" t="s">
        <v>3320</v>
      </c>
      <c r="D127" s="297"/>
      <c r="E127" s="297"/>
      <c r="F127" s="316" t="s">
        <v>3315</v>
      </c>
      <c r="G127" s="297"/>
      <c r="H127" s="297" t="s">
        <v>3321</v>
      </c>
      <c r="I127" s="297" t="s">
        <v>3311</v>
      </c>
      <c r="J127" s="297">
        <v>15</v>
      </c>
      <c r="K127" s="338"/>
    </row>
    <row r="128" spans="2:11" ht="15" customHeight="1">
      <c r="B128" s="336"/>
      <c r="C128" s="318" t="s">
        <v>3322</v>
      </c>
      <c r="D128" s="318"/>
      <c r="E128" s="318"/>
      <c r="F128" s="319" t="s">
        <v>3315</v>
      </c>
      <c r="G128" s="318"/>
      <c r="H128" s="318" t="s">
        <v>3323</v>
      </c>
      <c r="I128" s="318" t="s">
        <v>3311</v>
      </c>
      <c r="J128" s="318">
        <v>15</v>
      </c>
      <c r="K128" s="338"/>
    </row>
    <row r="129" spans="2:11" ht="15" customHeight="1">
      <c r="B129" s="336"/>
      <c r="C129" s="318" t="s">
        <v>3324</v>
      </c>
      <c r="D129" s="318"/>
      <c r="E129" s="318"/>
      <c r="F129" s="319" t="s">
        <v>3315</v>
      </c>
      <c r="G129" s="318"/>
      <c r="H129" s="318" t="s">
        <v>3325</v>
      </c>
      <c r="I129" s="318" t="s">
        <v>3311</v>
      </c>
      <c r="J129" s="318">
        <v>20</v>
      </c>
      <c r="K129" s="338"/>
    </row>
    <row r="130" spans="2:11" ht="15" customHeight="1">
      <c r="B130" s="336"/>
      <c r="C130" s="318" t="s">
        <v>3326</v>
      </c>
      <c r="D130" s="318"/>
      <c r="E130" s="318"/>
      <c r="F130" s="319" t="s">
        <v>3315</v>
      </c>
      <c r="G130" s="318"/>
      <c r="H130" s="318" t="s">
        <v>3327</v>
      </c>
      <c r="I130" s="318" t="s">
        <v>3311</v>
      </c>
      <c r="J130" s="318">
        <v>20</v>
      </c>
      <c r="K130" s="338"/>
    </row>
    <row r="131" spans="2:11" ht="15" customHeight="1">
      <c r="B131" s="336"/>
      <c r="C131" s="297" t="s">
        <v>3314</v>
      </c>
      <c r="D131" s="297"/>
      <c r="E131" s="297"/>
      <c r="F131" s="316" t="s">
        <v>3315</v>
      </c>
      <c r="G131" s="297"/>
      <c r="H131" s="297" t="s">
        <v>3348</v>
      </c>
      <c r="I131" s="297" t="s">
        <v>3311</v>
      </c>
      <c r="J131" s="297">
        <v>50</v>
      </c>
      <c r="K131" s="338"/>
    </row>
    <row r="132" spans="2:11" ht="15" customHeight="1">
      <c r="B132" s="336"/>
      <c r="C132" s="297" t="s">
        <v>3328</v>
      </c>
      <c r="D132" s="297"/>
      <c r="E132" s="297"/>
      <c r="F132" s="316" t="s">
        <v>3315</v>
      </c>
      <c r="G132" s="297"/>
      <c r="H132" s="297" t="s">
        <v>3348</v>
      </c>
      <c r="I132" s="297" t="s">
        <v>3311</v>
      </c>
      <c r="J132" s="297">
        <v>50</v>
      </c>
      <c r="K132" s="338"/>
    </row>
    <row r="133" spans="2:11" ht="15" customHeight="1">
      <c r="B133" s="336"/>
      <c r="C133" s="297" t="s">
        <v>3334</v>
      </c>
      <c r="D133" s="297"/>
      <c r="E133" s="297"/>
      <c r="F133" s="316" t="s">
        <v>3315</v>
      </c>
      <c r="G133" s="297"/>
      <c r="H133" s="297" t="s">
        <v>3348</v>
      </c>
      <c r="I133" s="297" t="s">
        <v>3311</v>
      </c>
      <c r="J133" s="297">
        <v>50</v>
      </c>
      <c r="K133" s="338"/>
    </row>
    <row r="134" spans="2:11" ht="15" customHeight="1">
      <c r="B134" s="336"/>
      <c r="C134" s="297" t="s">
        <v>3336</v>
      </c>
      <c r="D134" s="297"/>
      <c r="E134" s="297"/>
      <c r="F134" s="316" t="s">
        <v>3315</v>
      </c>
      <c r="G134" s="297"/>
      <c r="H134" s="297" t="s">
        <v>3348</v>
      </c>
      <c r="I134" s="297" t="s">
        <v>3311</v>
      </c>
      <c r="J134" s="297">
        <v>50</v>
      </c>
      <c r="K134" s="338"/>
    </row>
    <row r="135" spans="2:11" ht="15" customHeight="1">
      <c r="B135" s="336"/>
      <c r="C135" s="297" t="s">
        <v>147</v>
      </c>
      <c r="D135" s="297"/>
      <c r="E135" s="297"/>
      <c r="F135" s="316" t="s">
        <v>3315</v>
      </c>
      <c r="G135" s="297"/>
      <c r="H135" s="297" t="s">
        <v>3361</v>
      </c>
      <c r="I135" s="297" t="s">
        <v>3311</v>
      </c>
      <c r="J135" s="297">
        <v>255</v>
      </c>
      <c r="K135" s="338"/>
    </row>
    <row r="136" spans="2:11" ht="15" customHeight="1">
      <c r="B136" s="336"/>
      <c r="C136" s="297" t="s">
        <v>3338</v>
      </c>
      <c r="D136" s="297"/>
      <c r="E136" s="297"/>
      <c r="F136" s="316" t="s">
        <v>3309</v>
      </c>
      <c r="G136" s="297"/>
      <c r="H136" s="297" t="s">
        <v>3362</v>
      </c>
      <c r="I136" s="297" t="s">
        <v>3340</v>
      </c>
      <c r="J136" s="297"/>
      <c r="K136" s="338"/>
    </row>
    <row r="137" spans="2:11" ht="15" customHeight="1">
      <c r="B137" s="336"/>
      <c r="C137" s="297" t="s">
        <v>3341</v>
      </c>
      <c r="D137" s="297"/>
      <c r="E137" s="297"/>
      <c r="F137" s="316" t="s">
        <v>3309</v>
      </c>
      <c r="G137" s="297"/>
      <c r="H137" s="297" t="s">
        <v>3363</v>
      </c>
      <c r="I137" s="297" t="s">
        <v>3343</v>
      </c>
      <c r="J137" s="297"/>
      <c r="K137" s="338"/>
    </row>
    <row r="138" spans="2:11" ht="15" customHeight="1">
      <c r="B138" s="336"/>
      <c r="C138" s="297" t="s">
        <v>3344</v>
      </c>
      <c r="D138" s="297"/>
      <c r="E138" s="297"/>
      <c r="F138" s="316" t="s">
        <v>3309</v>
      </c>
      <c r="G138" s="297"/>
      <c r="H138" s="297" t="s">
        <v>3344</v>
      </c>
      <c r="I138" s="297" t="s">
        <v>3343</v>
      </c>
      <c r="J138" s="297"/>
      <c r="K138" s="338"/>
    </row>
    <row r="139" spans="2:11" ht="15" customHeight="1">
      <c r="B139" s="336"/>
      <c r="C139" s="297" t="s">
        <v>38</v>
      </c>
      <c r="D139" s="297"/>
      <c r="E139" s="297"/>
      <c r="F139" s="316" t="s">
        <v>3309</v>
      </c>
      <c r="G139" s="297"/>
      <c r="H139" s="297" t="s">
        <v>3364</v>
      </c>
      <c r="I139" s="297" t="s">
        <v>3343</v>
      </c>
      <c r="J139" s="297"/>
      <c r="K139" s="338"/>
    </row>
    <row r="140" spans="2:11" ht="15" customHeight="1">
      <c r="B140" s="336"/>
      <c r="C140" s="297" t="s">
        <v>3365</v>
      </c>
      <c r="D140" s="297"/>
      <c r="E140" s="297"/>
      <c r="F140" s="316" t="s">
        <v>3309</v>
      </c>
      <c r="G140" s="297"/>
      <c r="H140" s="297" t="s">
        <v>3366</v>
      </c>
      <c r="I140" s="297" t="s">
        <v>3343</v>
      </c>
      <c r="J140" s="297"/>
      <c r="K140" s="338"/>
    </row>
    <row r="141" spans="2:11" ht="15" customHeight="1">
      <c r="B141" s="339"/>
      <c r="C141" s="340"/>
      <c r="D141" s="340"/>
      <c r="E141" s="340"/>
      <c r="F141" s="340"/>
      <c r="G141" s="340"/>
      <c r="H141" s="340"/>
      <c r="I141" s="340"/>
      <c r="J141" s="340"/>
      <c r="K141" s="341"/>
    </row>
    <row r="142" spans="2:11" ht="18.75" customHeight="1">
      <c r="B142" s="293"/>
      <c r="C142" s="293"/>
      <c r="D142" s="293"/>
      <c r="E142" s="293"/>
      <c r="F142" s="328"/>
      <c r="G142" s="293"/>
      <c r="H142" s="293"/>
      <c r="I142" s="293"/>
      <c r="J142" s="293"/>
      <c r="K142" s="293"/>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413" t="s">
        <v>3367</v>
      </c>
      <c r="D145" s="413"/>
      <c r="E145" s="413"/>
      <c r="F145" s="413"/>
      <c r="G145" s="413"/>
      <c r="H145" s="413"/>
      <c r="I145" s="413"/>
      <c r="J145" s="413"/>
      <c r="K145" s="308"/>
    </row>
    <row r="146" spans="2:11" ht="17.25" customHeight="1">
      <c r="B146" s="307"/>
      <c r="C146" s="309" t="s">
        <v>3303</v>
      </c>
      <c r="D146" s="309"/>
      <c r="E146" s="309"/>
      <c r="F146" s="309" t="s">
        <v>3304</v>
      </c>
      <c r="G146" s="310"/>
      <c r="H146" s="309" t="s">
        <v>142</v>
      </c>
      <c r="I146" s="309" t="s">
        <v>57</v>
      </c>
      <c r="J146" s="309" t="s">
        <v>3305</v>
      </c>
      <c r="K146" s="308"/>
    </row>
    <row r="147" spans="2:11" ht="17.25" customHeight="1">
      <c r="B147" s="307"/>
      <c r="C147" s="311" t="s">
        <v>3306</v>
      </c>
      <c r="D147" s="311"/>
      <c r="E147" s="311"/>
      <c r="F147" s="312" t="s">
        <v>3307</v>
      </c>
      <c r="G147" s="313"/>
      <c r="H147" s="311"/>
      <c r="I147" s="311"/>
      <c r="J147" s="311" t="s">
        <v>3308</v>
      </c>
      <c r="K147" s="308"/>
    </row>
    <row r="148" spans="2:11" ht="5.25" customHeight="1">
      <c r="B148" s="317"/>
      <c r="C148" s="314"/>
      <c r="D148" s="314"/>
      <c r="E148" s="314"/>
      <c r="F148" s="314"/>
      <c r="G148" s="315"/>
      <c r="H148" s="314"/>
      <c r="I148" s="314"/>
      <c r="J148" s="314"/>
      <c r="K148" s="338"/>
    </row>
    <row r="149" spans="2:11" ht="15" customHeight="1">
      <c r="B149" s="317"/>
      <c r="C149" s="342" t="s">
        <v>3312</v>
      </c>
      <c r="D149" s="297"/>
      <c r="E149" s="297"/>
      <c r="F149" s="343" t="s">
        <v>3309</v>
      </c>
      <c r="G149" s="297"/>
      <c r="H149" s="342" t="s">
        <v>3348</v>
      </c>
      <c r="I149" s="342" t="s">
        <v>3311</v>
      </c>
      <c r="J149" s="342">
        <v>120</v>
      </c>
      <c r="K149" s="338"/>
    </row>
    <row r="150" spans="2:11" ht="15" customHeight="1">
      <c r="B150" s="317"/>
      <c r="C150" s="342" t="s">
        <v>3357</v>
      </c>
      <c r="D150" s="297"/>
      <c r="E150" s="297"/>
      <c r="F150" s="343" t="s">
        <v>3309</v>
      </c>
      <c r="G150" s="297"/>
      <c r="H150" s="342" t="s">
        <v>3368</v>
      </c>
      <c r="I150" s="342" t="s">
        <v>3311</v>
      </c>
      <c r="J150" s="342" t="s">
        <v>3359</v>
      </c>
      <c r="K150" s="338"/>
    </row>
    <row r="151" spans="2:11" ht="15" customHeight="1">
      <c r="B151" s="317"/>
      <c r="C151" s="342" t="s">
        <v>3258</v>
      </c>
      <c r="D151" s="297"/>
      <c r="E151" s="297"/>
      <c r="F151" s="343" t="s">
        <v>3309</v>
      </c>
      <c r="G151" s="297"/>
      <c r="H151" s="342" t="s">
        <v>3369</v>
      </c>
      <c r="I151" s="342" t="s">
        <v>3311</v>
      </c>
      <c r="J151" s="342" t="s">
        <v>3359</v>
      </c>
      <c r="K151" s="338"/>
    </row>
    <row r="152" spans="2:11" ht="15" customHeight="1">
      <c r="B152" s="317"/>
      <c r="C152" s="342" t="s">
        <v>3314</v>
      </c>
      <c r="D152" s="297"/>
      <c r="E152" s="297"/>
      <c r="F152" s="343" t="s">
        <v>3315</v>
      </c>
      <c r="G152" s="297"/>
      <c r="H152" s="342" t="s">
        <v>3348</v>
      </c>
      <c r="I152" s="342" t="s">
        <v>3311</v>
      </c>
      <c r="J152" s="342">
        <v>50</v>
      </c>
      <c r="K152" s="338"/>
    </row>
    <row r="153" spans="2:11" ht="15" customHeight="1">
      <c r="B153" s="317"/>
      <c r="C153" s="342" t="s">
        <v>3317</v>
      </c>
      <c r="D153" s="297"/>
      <c r="E153" s="297"/>
      <c r="F153" s="343" t="s">
        <v>3309</v>
      </c>
      <c r="G153" s="297"/>
      <c r="H153" s="342" t="s">
        <v>3348</v>
      </c>
      <c r="I153" s="342" t="s">
        <v>3319</v>
      </c>
      <c r="J153" s="342"/>
      <c r="K153" s="338"/>
    </row>
    <row r="154" spans="2:11" ht="15" customHeight="1">
      <c r="B154" s="317"/>
      <c r="C154" s="342" t="s">
        <v>3328</v>
      </c>
      <c r="D154" s="297"/>
      <c r="E154" s="297"/>
      <c r="F154" s="343" t="s">
        <v>3315</v>
      </c>
      <c r="G154" s="297"/>
      <c r="H154" s="342" t="s">
        <v>3348</v>
      </c>
      <c r="I154" s="342" t="s">
        <v>3311</v>
      </c>
      <c r="J154" s="342">
        <v>50</v>
      </c>
      <c r="K154" s="338"/>
    </row>
    <row r="155" spans="2:11" ht="15" customHeight="1">
      <c r="B155" s="317"/>
      <c r="C155" s="342" t="s">
        <v>3336</v>
      </c>
      <c r="D155" s="297"/>
      <c r="E155" s="297"/>
      <c r="F155" s="343" t="s">
        <v>3315</v>
      </c>
      <c r="G155" s="297"/>
      <c r="H155" s="342" t="s">
        <v>3348</v>
      </c>
      <c r="I155" s="342" t="s">
        <v>3311</v>
      </c>
      <c r="J155" s="342">
        <v>50</v>
      </c>
      <c r="K155" s="338"/>
    </row>
    <row r="156" spans="2:11" ht="15" customHeight="1">
      <c r="B156" s="317"/>
      <c r="C156" s="342" t="s">
        <v>3334</v>
      </c>
      <c r="D156" s="297"/>
      <c r="E156" s="297"/>
      <c r="F156" s="343" t="s">
        <v>3315</v>
      </c>
      <c r="G156" s="297"/>
      <c r="H156" s="342" t="s">
        <v>3348</v>
      </c>
      <c r="I156" s="342" t="s">
        <v>3311</v>
      </c>
      <c r="J156" s="342">
        <v>50</v>
      </c>
      <c r="K156" s="338"/>
    </row>
    <row r="157" spans="2:11" ht="15" customHeight="1">
      <c r="B157" s="317"/>
      <c r="C157" s="342" t="s">
        <v>130</v>
      </c>
      <c r="D157" s="297"/>
      <c r="E157" s="297"/>
      <c r="F157" s="343" t="s">
        <v>3309</v>
      </c>
      <c r="G157" s="297"/>
      <c r="H157" s="342" t="s">
        <v>3370</v>
      </c>
      <c r="I157" s="342" t="s">
        <v>3311</v>
      </c>
      <c r="J157" s="342" t="s">
        <v>3371</v>
      </c>
      <c r="K157" s="338"/>
    </row>
    <row r="158" spans="2:11" ht="15" customHeight="1">
      <c r="B158" s="317"/>
      <c r="C158" s="342" t="s">
        <v>3372</v>
      </c>
      <c r="D158" s="297"/>
      <c r="E158" s="297"/>
      <c r="F158" s="343" t="s">
        <v>3309</v>
      </c>
      <c r="G158" s="297"/>
      <c r="H158" s="342" t="s">
        <v>3373</v>
      </c>
      <c r="I158" s="342" t="s">
        <v>3343</v>
      </c>
      <c r="J158" s="342"/>
      <c r="K158" s="338"/>
    </row>
    <row r="159" spans="2:11" ht="15" customHeight="1">
      <c r="B159" s="344"/>
      <c r="C159" s="326"/>
      <c r="D159" s="326"/>
      <c r="E159" s="326"/>
      <c r="F159" s="326"/>
      <c r="G159" s="326"/>
      <c r="H159" s="326"/>
      <c r="I159" s="326"/>
      <c r="J159" s="326"/>
      <c r="K159" s="345"/>
    </row>
    <row r="160" spans="2:11" ht="18.75" customHeight="1">
      <c r="B160" s="293"/>
      <c r="C160" s="297"/>
      <c r="D160" s="297"/>
      <c r="E160" s="297"/>
      <c r="F160" s="316"/>
      <c r="G160" s="297"/>
      <c r="H160" s="297"/>
      <c r="I160" s="297"/>
      <c r="J160" s="297"/>
      <c r="K160" s="293"/>
    </row>
    <row r="161" spans="2:11" ht="18.75" customHeight="1">
      <c r="B161" s="303"/>
      <c r="C161" s="303"/>
      <c r="D161" s="303"/>
      <c r="E161" s="303"/>
      <c r="F161" s="303"/>
      <c r="G161" s="303"/>
      <c r="H161" s="303"/>
      <c r="I161" s="303"/>
      <c r="J161" s="303"/>
      <c r="K161" s="303"/>
    </row>
    <row r="162" spans="2:11" ht="7.5" customHeight="1">
      <c r="B162" s="285"/>
      <c r="C162" s="286"/>
      <c r="D162" s="286"/>
      <c r="E162" s="286"/>
      <c r="F162" s="286"/>
      <c r="G162" s="286"/>
      <c r="H162" s="286"/>
      <c r="I162" s="286"/>
      <c r="J162" s="286"/>
      <c r="K162" s="287"/>
    </row>
    <row r="163" spans="2:11" ht="45" customHeight="1">
      <c r="B163" s="288"/>
      <c r="C163" s="412" t="s">
        <v>3374</v>
      </c>
      <c r="D163" s="412"/>
      <c r="E163" s="412"/>
      <c r="F163" s="412"/>
      <c r="G163" s="412"/>
      <c r="H163" s="412"/>
      <c r="I163" s="412"/>
      <c r="J163" s="412"/>
      <c r="K163" s="289"/>
    </row>
    <row r="164" spans="2:11" ht="17.25" customHeight="1">
      <c r="B164" s="288"/>
      <c r="C164" s="309" t="s">
        <v>3303</v>
      </c>
      <c r="D164" s="309"/>
      <c r="E164" s="309"/>
      <c r="F164" s="309" t="s">
        <v>3304</v>
      </c>
      <c r="G164" s="346"/>
      <c r="H164" s="347" t="s">
        <v>142</v>
      </c>
      <c r="I164" s="347" t="s">
        <v>57</v>
      </c>
      <c r="J164" s="309" t="s">
        <v>3305</v>
      </c>
      <c r="K164" s="289"/>
    </row>
    <row r="165" spans="2:11" ht="17.25" customHeight="1">
      <c r="B165" s="290"/>
      <c r="C165" s="311" t="s">
        <v>3306</v>
      </c>
      <c r="D165" s="311"/>
      <c r="E165" s="311"/>
      <c r="F165" s="312" t="s">
        <v>3307</v>
      </c>
      <c r="G165" s="348"/>
      <c r="H165" s="349"/>
      <c r="I165" s="349"/>
      <c r="J165" s="311" t="s">
        <v>3308</v>
      </c>
      <c r="K165" s="291"/>
    </row>
    <row r="166" spans="2:11" ht="5.25" customHeight="1">
      <c r="B166" s="317"/>
      <c r="C166" s="314"/>
      <c r="D166" s="314"/>
      <c r="E166" s="314"/>
      <c r="F166" s="314"/>
      <c r="G166" s="315"/>
      <c r="H166" s="314"/>
      <c r="I166" s="314"/>
      <c r="J166" s="314"/>
      <c r="K166" s="338"/>
    </row>
    <row r="167" spans="2:11" ht="15" customHeight="1">
      <c r="B167" s="317"/>
      <c r="C167" s="297" t="s">
        <v>3312</v>
      </c>
      <c r="D167" s="297"/>
      <c r="E167" s="297"/>
      <c r="F167" s="316" t="s">
        <v>3309</v>
      </c>
      <c r="G167" s="297"/>
      <c r="H167" s="297" t="s">
        <v>3348</v>
      </c>
      <c r="I167" s="297" t="s">
        <v>3311</v>
      </c>
      <c r="J167" s="297">
        <v>120</v>
      </c>
      <c r="K167" s="338"/>
    </row>
    <row r="168" spans="2:11" ht="15" customHeight="1">
      <c r="B168" s="317"/>
      <c r="C168" s="297" t="s">
        <v>3357</v>
      </c>
      <c r="D168" s="297"/>
      <c r="E168" s="297"/>
      <c r="F168" s="316" t="s">
        <v>3309</v>
      </c>
      <c r="G168" s="297"/>
      <c r="H168" s="297" t="s">
        <v>3358</v>
      </c>
      <c r="I168" s="297" t="s">
        <v>3311</v>
      </c>
      <c r="J168" s="297" t="s">
        <v>3359</v>
      </c>
      <c r="K168" s="338"/>
    </row>
    <row r="169" spans="2:11" ht="15" customHeight="1">
      <c r="B169" s="317"/>
      <c r="C169" s="297" t="s">
        <v>3258</v>
      </c>
      <c r="D169" s="297"/>
      <c r="E169" s="297"/>
      <c r="F169" s="316" t="s">
        <v>3309</v>
      </c>
      <c r="G169" s="297"/>
      <c r="H169" s="297" t="s">
        <v>3375</v>
      </c>
      <c r="I169" s="297" t="s">
        <v>3311</v>
      </c>
      <c r="J169" s="297" t="s">
        <v>3359</v>
      </c>
      <c r="K169" s="338"/>
    </row>
    <row r="170" spans="2:11" ht="15" customHeight="1">
      <c r="B170" s="317"/>
      <c r="C170" s="297" t="s">
        <v>3314</v>
      </c>
      <c r="D170" s="297"/>
      <c r="E170" s="297"/>
      <c r="F170" s="316" t="s">
        <v>3315</v>
      </c>
      <c r="G170" s="297"/>
      <c r="H170" s="297" t="s">
        <v>3375</v>
      </c>
      <c r="I170" s="297" t="s">
        <v>3311</v>
      </c>
      <c r="J170" s="297">
        <v>50</v>
      </c>
      <c r="K170" s="338"/>
    </row>
    <row r="171" spans="2:11" ht="15" customHeight="1">
      <c r="B171" s="317"/>
      <c r="C171" s="297" t="s">
        <v>3317</v>
      </c>
      <c r="D171" s="297"/>
      <c r="E171" s="297"/>
      <c r="F171" s="316" t="s">
        <v>3309</v>
      </c>
      <c r="G171" s="297"/>
      <c r="H171" s="297" t="s">
        <v>3375</v>
      </c>
      <c r="I171" s="297" t="s">
        <v>3319</v>
      </c>
      <c r="J171" s="297"/>
      <c r="K171" s="338"/>
    </row>
    <row r="172" spans="2:11" ht="15" customHeight="1">
      <c r="B172" s="317"/>
      <c r="C172" s="297" t="s">
        <v>3328</v>
      </c>
      <c r="D172" s="297"/>
      <c r="E172" s="297"/>
      <c r="F172" s="316" t="s">
        <v>3315</v>
      </c>
      <c r="G172" s="297"/>
      <c r="H172" s="297" t="s">
        <v>3375</v>
      </c>
      <c r="I172" s="297" t="s">
        <v>3311</v>
      </c>
      <c r="J172" s="297">
        <v>50</v>
      </c>
      <c r="K172" s="338"/>
    </row>
    <row r="173" spans="2:11" ht="15" customHeight="1">
      <c r="B173" s="317"/>
      <c r="C173" s="297" t="s">
        <v>3336</v>
      </c>
      <c r="D173" s="297"/>
      <c r="E173" s="297"/>
      <c r="F173" s="316" t="s">
        <v>3315</v>
      </c>
      <c r="G173" s="297"/>
      <c r="H173" s="297" t="s">
        <v>3375</v>
      </c>
      <c r="I173" s="297" t="s">
        <v>3311</v>
      </c>
      <c r="J173" s="297">
        <v>50</v>
      </c>
      <c r="K173" s="338"/>
    </row>
    <row r="174" spans="2:11" ht="15" customHeight="1">
      <c r="B174" s="317"/>
      <c r="C174" s="297" t="s">
        <v>3334</v>
      </c>
      <c r="D174" s="297"/>
      <c r="E174" s="297"/>
      <c r="F174" s="316" t="s">
        <v>3315</v>
      </c>
      <c r="G174" s="297"/>
      <c r="H174" s="297" t="s">
        <v>3375</v>
      </c>
      <c r="I174" s="297" t="s">
        <v>3311</v>
      </c>
      <c r="J174" s="297">
        <v>50</v>
      </c>
      <c r="K174" s="338"/>
    </row>
    <row r="175" spans="2:11" ht="15" customHeight="1">
      <c r="B175" s="317"/>
      <c r="C175" s="297" t="s">
        <v>141</v>
      </c>
      <c r="D175" s="297"/>
      <c r="E175" s="297"/>
      <c r="F175" s="316" t="s">
        <v>3309</v>
      </c>
      <c r="G175" s="297"/>
      <c r="H175" s="297" t="s">
        <v>3376</v>
      </c>
      <c r="I175" s="297" t="s">
        <v>3377</v>
      </c>
      <c r="J175" s="297"/>
      <c r="K175" s="338"/>
    </row>
    <row r="176" spans="2:11" ht="15" customHeight="1">
      <c r="B176" s="317"/>
      <c r="C176" s="297" t="s">
        <v>57</v>
      </c>
      <c r="D176" s="297"/>
      <c r="E176" s="297"/>
      <c r="F176" s="316" t="s">
        <v>3309</v>
      </c>
      <c r="G176" s="297"/>
      <c r="H176" s="297" t="s">
        <v>3378</v>
      </c>
      <c r="I176" s="297" t="s">
        <v>3379</v>
      </c>
      <c r="J176" s="297">
        <v>1</v>
      </c>
      <c r="K176" s="338"/>
    </row>
    <row r="177" spans="2:11" ht="15" customHeight="1">
      <c r="B177" s="317"/>
      <c r="C177" s="297" t="s">
        <v>53</v>
      </c>
      <c r="D177" s="297"/>
      <c r="E177" s="297"/>
      <c r="F177" s="316" t="s">
        <v>3309</v>
      </c>
      <c r="G177" s="297"/>
      <c r="H177" s="297" t="s">
        <v>3380</v>
      </c>
      <c r="I177" s="297" t="s">
        <v>3311</v>
      </c>
      <c r="J177" s="297">
        <v>20</v>
      </c>
      <c r="K177" s="338"/>
    </row>
    <row r="178" spans="2:11" ht="15" customHeight="1">
      <c r="B178" s="317"/>
      <c r="C178" s="297" t="s">
        <v>142</v>
      </c>
      <c r="D178" s="297"/>
      <c r="E178" s="297"/>
      <c r="F178" s="316" t="s">
        <v>3309</v>
      </c>
      <c r="G178" s="297"/>
      <c r="H178" s="297" t="s">
        <v>3381</v>
      </c>
      <c r="I178" s="297" t="s">
        <v>3311</v>
      </c>
      <c r="J178" s="297">
        <v>255</v>
      </c>
      <c r="K178" s="338"/>
    </row>
    <row r="179" spans="2:11" ht="15" customHeight="1">
      <c r="B179" s="317"/>
      <c r="C179" s="297" t="s">
        <v>143</v>
      </c>
      <c r="D179" s="297"/>
      <c r="E179" s="297"/>
      <c r="F179" s="316" t="s">
        <v>3309</v>
      </c>
      <c r="G179" s="297"/>
      <c r="H179" s="297" t="s">
        <v>3274</v>
      </c>
      <c r="I179" s="297" t="s">
        <v>3311</v>
      </c>
      <c r="J179" s="297">
        <v>10</v>
      </c>
      <c r="K179" s="338"/>
    </row>
    <row r="180" spans="2:11" ht="15" customHeight="1">
      <c r="B180" s="317"/>
      <c r="C180" s="297" t="s">
        <v>144</v>
      </c>
      <c r="D180" s="297"/>
      <c r="E180" s="297"/>
      <c r="F180" s="316" t="s">
        <v>3309</v>
      </c>
      <c r="G180" s="297"/>
      <c r="H180" s="297" t="s">
        <v>3382</v>
      </c>
      <c r="I180" s="297" t="s">
        <v>3343</v>
      </c>
      <c r="J180" s="297"/>
      <c r="K180" s="338"/>
    </row>
    <row r="181" spans="2:11" ht="15" customHeight="1">
      <c r="B181" s="317"/>
      <c r="C181" s="297" t="s">
        <v>3383</v>
      </c>
      <c r="D181" s="297"/>
      <c r="E181" s="297"/>
      <c r="F181" s="316" t="s">
        <v>3309</v>
      </c>
      <c r="G181" s="297"/>
      <c r="H181" s="297" t="s">
        <v>3384</v>
      </c>
      <c r="I181" s="297" t="s">
        <v>3343</v>
      </c>
      <c r="J181" s="297"/>
      <c r="K181" s="338"/>
    </row>
    <row r="182" spans="2:11" ht="15" customHeight="1">
      <c r="B182" s="317"/>
      <c r="C182" s="297" t="s">
        <v>3372</v>
      </c>
      <c r="D182" s="297"/>
      <c r="E182" s="297"/>
      <c r="F182" s="316" t="s">
        <v>3309</v>
      </c>
      <c r="G182" s="297"/>
      <c r="H182" s="297" t="s">
        <v>3385</v>
      </c>
      <c r="I182" s="297" t="s">
        <v>3343</v>
      </c>
      <c r="J182" s="297"/>
      <c r="K182" s="338"/>
    </row>
    <row r="183" spans="2:11" ht="15" customHeight="1">
      <c r="B183" s="317"/>
      <c r="C183" s="297" t="s">
        <v>146</v>
      </c>
      <c r="D183" s="297"/>
      <c r="E183" s="297"/>
      <c r="F183" s="316" t="s">
        <v>3315</v>
      </c>
      <c r="G183" s="297"/>
      <c r="H183" s="297" t="s">
        <v>3386</v>
      </c>
      <c r="I183" s="297" t="s">
        <v>3311</v>
      </c>
      <c r="J183" s="297">
        <v>50</v>
      </c>
      <c r="K183" s="338"/>
    </row>
    <row r="184" spans="2:11" ht="15" customHeight="1">
      <c r="B184" s="317"/>
      <c r="C184" s="297" t="s">
        <v>3387</v>
      </c>
      <c r="D184" s="297"/>
      <c r="E184" s="297"/>
      <c r="F184" s="316" t="s">
        <v>3315</v>
      </c>
      <c r="G184" s="297"/>
      <c r="H184" s="297" t="s">
        <v>3388</v>
      </c>
      <c r="I184" s="297" t="s">
        <v>3389</v>
      </c>
      <c r="J184" s="297"/>
      <c r="K184" s="338"/>
    </row>
    <row r="185" spans="2:11" ht="15" customHeight="1">
      <c r="B185" s="317"/>
      <c r="C185" s="297" t="s">
        <v>3390</v>
      </c>
      <c r="D185" s="297"/>
      <c r="E185" s="297"/>
      <c r="F185" s="316" t="s">
        <v>3315</v>
      </c>
      <c r="G185" s="297"/>
      <c r="H185" s="297" t="s">
        <v>3391</v>
      </c>
      <c r="I185" s="297" t="s">
        <v>3389</v>
      </c>
      <c r="J185" s="297"/>
      <c r="K185" s="338"/>
    </row>
    <row r="186" spans="2:11" ht="15" customHeight="1">
      <c r="B186" s="317"/>
      <c r="C186" s="297" t="s">
        <v>3392</v>
      </c>
      <c r="D186" s="297"/>
      <c r="E186" s="297"/>
      <c r="F186" s="316" t="s">
        <v>3315</v>
      </c>
      <c r="G186" s="297"/>
      <c r="H186" s="297" t="s">
        <v>3393</v>
      </c>
      <c r="I186" s="297" t="s">
        <v>3389</v>
      </c>
      <c r="J186" s="297"/>
      <c r="K186" s="338"/>
    </row>
    <row r="187" spans="2:11" ht="15" customHeight="1">
      <c r="B187" s="317"/>
      <c r="C187" s="350" t="s">
        <v>3394</v>
      </c>
      <c r="D187" s="297"/>
      <c r="E187" s="297"/>
      <c r="F187" s="316" t="s">
        <v>3315</v>
      </c>
      <c r="G187" s="297"/>
      <c r="H187" s="297" t="s">
        <v>3395</v>
      </c>
      <c r="I187" s="297" t="s">
        <v>3396</v>
      </c>
      <c r="J187" s="351" t="s">
        <v>3397</v>
      </c>
      <c r="K187" s="338"/>
    </row>
    <row r="188" spans="2:11" ht="15" customHeight="1">
      <c r="B188" s="317"/>
      <c r="C188" s="302" t="s">
        <v>42</v>
      </c>
      <c r="D188" s="297"/>
      <c r="E188" s="297"/>
      <c r="F188" s="316" t="s">
        <v>3309</v>
      </c>
      <c r="G188" s="297"/>
      <c r="H188" s="293" t="s">
        <v>3398</v>
      </c>
      <c r="I188" s="297" t="s">
        <v>3399</v>
      </c>
      <c r="J188" s="297"/>
      <c r="K188" s="338"/>
    </row>
    <row r="189" spans="2:11" ht="15" customHeight="1">
      <c r="B189" s="317"/>
      <c r="C189" s="302" t="s">
        <v>3400</v>
      </c>
      <c r="D189" s="297"/>
      <c r="E189" s="297"/>
      <c r="F189" s="316" t="s">
        <v>3309</v>
      </c>
      <c r="G189" s="297"/>
      <c r="H189" s="297" t="s">
        <v>3401</v>
      </c>
      <c r="I189" s="297" t="s">
        <v>3343</v>
      </c>
      <c r="J189" s="297"/>
      <c r="K189" s="338"/>
    </row>
    <row r="190" spans="2:11" ht="15" customHeight="1">
      <c r="B190" s="317"/>
      <c r="C190" s="302" t="s">
        <v>3402</v>
      </c>
      <c r="D190" s="297"/>
      <c r="E190" s="297"/>
      <c r="F190" s="316" t="s">
        <v>3309</v>
      </c>
      <c r="G190" s="297"/>
      <c r="H190" s="297" t="s">
        <v>3403</v>
      </c>
      <c r="I190" s="297" t="s">
        <v>3343</v>
      </c>
      <c r="J190" s="297"/>
      <c r="K190" s="338"/>
    </row>
    <row r="191" spans="2:11" ht="15" customHeight="1">
      <c r="B191" s="317"/>
      <c r="C191" s="302" t="s">
        <v>3404</v>
      </c>
      <c r="D191" s="297"/>
      <c r="E191" s="297"/>
      <c r="F191" s="316" t="s">
        <v>3315</v>
      </c>
      <c r="G191" s="297"/>
      <c r="H191" s="297" t="s">
        <v>3405</v>
      </c>
      <c r="I191" s="297" t="s">
        <v>3343</v>
      </c>
      <c r="J191" s="297"/>
      <c r="K191" s="338"/>
    </row>
    <row r="192" spans="2:11" ht="15" customHeight="1">
      <c r="B192" s="344"/>
      <c r="C192" s="352"/>
      <c r="D192" s="326"/>
      <c r="E192" s="326"/>
      <c r="F192" s="326"/>
      <c r="G192" s="326"/>
      <c r="H192" s="326"/>
      <c r="I192" s="326"/>
      <c r="J192" s="326"/>
      <c r="K192" s="345"/>
    </row>
    <row r="193" spans="2:11" ht="18.75" customHeight="1">
      <c r="B193" s="293"/>
      <c r="C193" s="297"/>
      <c r="D193" s="297"/>
      <c r="E193" s="297"/>
      <c r="F193" s="316"/>
      <c r="G193" s="297"/>
      <c r="H193" s="297"/>
      <c r="I193" s="297"/>
      <c r="J193" s="297"/>
      <c r="K193" s="293"/>
    </row>
    <row r="194" spans="2:11" ht="18.75" customHeight="1">
      <c r="B194" s="293"/>
      <c r="C194" s="297"/>
      <c r="D194" s="297"/>
      <c r="E194" s="297"/>
      <c r="F194" s="316"/>
      <c r="G194" s="297"/>
      <c r="H194" s="297"/>
      <c r="I194" s="297"/>
      <c r="J194" s="297"/>
      <c r="K194" s="293"/>
    </row>
    <row r="195" spans="2:11" ht="18.75" customHeight="1">
      <c r="B195" s="303"/>
      <c r="C195" s="303"/>
      <c r="D195" s="303"/>
      <c r="E195" s="303"/>
      <c r="F195" s="303"/>
      <c r="G195" s="303"/>
      <c r="H195" s="303"/>
      <c r="I195" s="303"/>
      <c r="J195" s="303"/>
      <c r="K195" s="303"/>
    </row>
    <row r="196" spans="2:11" ht="13.5">
      <c r="B196" s="285"/>
      <c r="C196" s="286"/>
      <c r="D196" s="286"/>
      <c r="E196" s="286"/>
      <c r="F196" s="286"/>
      <c r="G196" s="286"/>
      <c r="H196" s="286"/>
      <c r="I196" s="286"/>
      <c r="J196" s="286"/>
      <c r="K196" s="287"/>
    </row>
    <row r="197" spans="2:11" ht="21">
      <c r="B197" s="288"/>
      <c r="C197" s="412" t="s">
        <v>3406</v>
      </c>
      <c r="D197" s="412"/>
      <c r="E197" s="412"/>
      <c r="F197" s="412"/>
      <c r="G197" s="412"/>
      <c r="H197" s="412"/>
      <c r="I197" s="412"/>
      <c r="J197" s="412"/>
      <c r="K197" s="289"/>
    </row>
    <row r="198" spans="2:11" ht="25.5" customHeight="1">
      <c r="B198" s="288"/>
      <c r="C198" s="353" t="s">
        <v>3407</v>
      </c>
      <c r="D198" s="353"/>
      <c r="E198" s="353"/>
      <c r="F198" s="353" t="s">
        <v>3408</v>
      </c>
      <c r="G198" s="354"/>
      <c r="H198" s="411" t="s">
        <v>3409</v>
      </c>
      <c r="I198" s="411"/>
      <c r="J198" s="411"/>
      <c r="K198" s="289"/>
    </row>
    <row r="199" spans="2:11" ht="5.25" customHeight="1">
      <c r="B199" s="317"/>
      <c r="C199" s="314"/>
      <c r="D199" s="314"/>
      <c r="E199" s="314"/>
      <c r="F199" s="314"/>
      <c r="G199" s="297"/>
      <c r="H199" s="314"/>
      <c r="I199" s="314"/>
      <c r="J199" s="314"/>
      <c r="K199" s="338"/>
    </row>
    <row r="200" spans="2:11" ht="15" customHeight="1">
      <c r="B200" s="317"/>
      <c r="C200" s="297" t="s">
        <v>3399</v>
      </c>
      <c r="D200" s="297"/>
      <c r="E200" s="297"/>
      <c r="F200" s="316" t="s">
        <v>43</v>
      </c>
      <c r="G200" s="297"/>
      <c r="H200" s="409" t="s">
        <v>3410</v>
      </c>
      <c r="I200" s="409"/>
      <c r="J200" s="409"/>
      <c r="K200" s="338"/>
    </row>
    <row r="201" spans="2:11" ht="15" customHeight="1">
      <c r="B201" s="317"/>
      <c r="C201" s="323"/>
      <c r="D201" s="297"/>
      <c r="E201" s="297"/>
      <c r="F201" s="316" t="s">
        <v>44</v>
      </c>
      <c r="G201" s="297"/>
      <c r="H201" s="409" t="s">
        <v>3411</v>
      </c>
      <c r="I201" s="409"/>
      <c r="J201" s="409"/>
      <c r="K201" s="338"/>
    </row>
    <row r="202" spans="2:11" ht="15" customHeight="1">
      <c r="B202" s="317"/>
      <c r="C202" s="323"/>
      <c r="D202" s="297"/>
      <c r="E202" s="297"/>
      <c r="F202" s="316" t="s">
        <v>47</v>
      </c>
      <c r="G202" s="297"/>
      <c r="H202" s="409" t="s">
        <v>3412</v>
      </c>
      <c r="I202" s="409"/>
      <c r="J202" s="409"/>
      <c r="K202" s="338"/>
    </row>
    <row r="203" spans="2:11" ht="15" customHeight="1">
      <c r="B203" s="317"/>
      <c r="C203" s="297"/>
      <c r="D203" s="297"/>
      <c r="E203" s="297"/>
      <c r="F203" s="316" t="s">
        <v>45</v>
      </c>
      <c r="G203" s="297"/>
      <c r="H203" s="409" t="s">
        <v>3413</v>
      </c>
      <c r="I203" s="409"/>
      <c r="J203" s="409"/>
      <c r="K203" s="338"/>
    </row>
    <row r="204" spans="2:11" ht="15" customHeight="1">
      <c r="B204" s="317"/>
      <c r="C204" s="297"/>
      <c r="D204" s="297"/>
      <c r="E204" s="297"/>
      <c r="F204" s="316" t="s">
        <v>46</v>
      </c>
      <c r="G204" s="297"/>
      <c r="H204" s="409" t="s">
        <v>3414</v>
      </c>
      <c r="I204" s="409"/>
      <c r="J204" s="409"/>
      <c r="K204" s="338"/>
    </row>
    <row r="205" spans="2:11" ht="15" customHeight="1">
      <c r="B205" s="317"/>
      <c r="C205" s="297"/>
      <c r="D205" s="297"/>
      <c r="E205" s="297"/>
      <c r="F205" s="316"/>
      <c r="G205" s="297"/>
      <c r="H205" s="297"/>
      <c r="I205" s="297"/>
      <c r="J205" s="297"/>
      <c r="K205" s="338"/>
    </row>
    <row r="206" spans="2:11" ht="15" customHeight="1">
      <c r="B206" s="317"/>
      <c r="C206" s="297" t="s">
        <v>3355</v>
      </c>
      <c r="D206" s="297"/>
      <c r="E206" s="297"/>
      <c r="F206" s="316" t="s">
        <v>84</v>
      </c>
      <c r="G206" s="297"/>
      <c r="H206" s="409" t="s">
        <v>3415</v>
      </c>
      <c r="I206" s="409"/>
      <c r="J206" s="409"/>
      <c r="K206" s="338"/>
    </row>
    <row r="207" spans="2:11" ht="15" customHeight="1">
      <c r="B207" s="317"/>
      <c r="C207" s="323"/>
      <c r="D207" s="297"/>
      <c r="E207" s="297"/>
      <c r="F207" s="316" t="s">
        <v>101</v>
      </c>
      <c r="G207" s="297"/>
      <c r="H207" s="409" t="s">
        <v>3254</v>
      </c>
      <c r="I207" s="409"/>
      <c r="J207" s="409"/>
      <c r="K207" s="338"/>
    </row>
    <row r="208" spans="2:11" ht="15" customHeight="1">
      <c r="B208" s="317"/>
      <c r="C208" s="297"/>
      <c r="D208" s="297"/>
      <c r="E208" s="297"/>
      <c r="F208" s="316" t="s">
        <v>3252</v>
      </c>
      <c r="G208" s="297"/>
      <c r="H208" s="409" t="s">
        <v>3416</v>
      </c>
      <c r="I208" s="409"/>
      <c r="J208" s="409"/>
      <c r="K208" s="338"/>
    </row>
    <row r="209" spans="2:11" ht="15" customHeight="1">
      <c r="B209" s="355"/>
      <c r="C209" s="323"/>
      <c r="D209" s="323"/>
      <c r="E209" s="323"/>
      <c r="F209" s="316" t="s">
        <v>78</v>
      </c>
      <c r="G209" s="302"/>
      <c r="H209" s="410" t="s">
        <v>3255</v>
      </c>
      <c r="I209" s="410"/>
      <c r="J209" s="410"/>
      <c r="K209" s="356"/>
    </row>
    <row r="210" spans="2:11" ht="15" customHeight="1">
      <c r="B210" s="355"/>
      <c r="C210" s="323"/>
      <c r="D210" s="323"/>
      <c r="E210" s="323"/>
      <c r="F210" s="316" t="s">
        <v>3256</v>
      </c>
      <c r="G210" s="302"/>
      <c r="H210" s="410" t="s">
        <v>189</v>
      </c>
      <c r="I210" s="410"/>
      <c r="J210" s="410"/>
      <c r="K210" s="356"/>
    </row>
    <row r="211" spans="2:11" ht="15" customHeight="1">
      <c r="B211" s="355"/>
      <c r="C211" s="323"/>
      <c r="D211" s="323"/>
      <c r="E211" s="323"/>
      <c r="F211" s="357"/>
      <c r="G211" s="302"/>
      <c r="H211" s="358"/>
      <c r="I211" s="358"/>
      <c r="J211" s="358"/>
      <c r="K211" s="356"/>
    </row>
    <row r="212" spans="2:11" ht="15" customHeight="1">
      <c r="B212" s="355"/>
      <c r="C212" s="297" t="s">
        <v>3379</v>
      </c>
      <c r="D212" s="323"/>
      <c r="E212" s="323"/>
      <c r="F212" s="316">
        <v>1</v>
      </c>
      <c r="G212" s="302"/>
      <c r="H212" s="410" t="s">
        <v>3417</v>
      </c>
      <c r="I212" s="410"/>
      <c r="J212" s="410"/>
      <c r="K212" s="356"/>
    </row>
    <row r="213" spans="2:11" ht="15" customHeight="1">
      <c r="B213" s="355"/>
      <c r="C213" s="323"/>
      <c r="D213" s="323"/>
      <c r="E213" s="323"/>
      <c r="F213" s="316">
        <v>2</v>
      </c>
      <c r="G213" s="302"/>
      <c r="H213" s="410" t="s">
        <v>3418</v>
      </c>
      <c r="I213" s="410"/>
      <c r="J213" s="410"/>
      <c r="K213" s="356"/>
    </row>
    <row r="214" spans="2:11" ht="15" customHeight="1">
      <c r="B214" s="355"/>
      <c r="C214" s="323"/>
      <c r="D214" s="323"/>
      <c r="E214" s="323"/>
      <c r="F214" s="316">
        <v>3</v>
      </c>
      <c r="G214" s="302"/>
      <c r="H214" s="410" t="s">
        <v>3419</v>
      </c>
      <c r="I214" s="410"/>
      <c r="J214" s="410"/>
      <c r="K214" s="356"/>
    </row>
    <row r="215" spans="2:11" ht="15" customHeight="1">
      <c r="B215" s="355"/>
      <c r="C215" s="323"/>
      <c r="D215" s="323"/>
      <c r="E215" s="323"/>
      <c r="F215" s="316">
        <v>4</v>
      </c>
      <c r="G215" s="302"/>
      <c r="H215" s="410" t="s">
        <v>3420</v>
      </c>
      <c r="I215" s="410"/>
      <c r="J215" s="410"/>
      <c r="K215" s="356"/>
    </row>
    <row r="216" spans="2:11" ht="12.75" customHeight="1">
      <c r="B216" s="359"/>
      <c r="C216" s="360"/>
      <c r="D216" s="360"/>
      <c r="E216" s="360"/>
      <c r="F216" s="360"/>
      <c r="G216" s="360"/>
      <c r="H216" s="360"/>
      <c r="I216" s="360"/>
      <c r="J216" s="360"/>
      <c r="K216" s="36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80</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128</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69" t="s">
        <v>21</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ROUND(SUM(BE82:BE95),2)</f>
        <v>0</v>
      </c>
      <c r="G30" s="42"/>
      <c r="H30" s="42"/>
      <c r="I30" s="131">
        <v>0.21</v>
      </c>
      <c r="J30" s="130">
        <f>ROUND(ROUND((SUM(BE82:BE95)),2)*I30,2)</f>
        <v>0</v>
      </c>
      <c r="K30" s="45"/>
    </row>
    <row r="31" spans="2:11" s="1" customFormat="1" ht="14.45" customHeight="1">
      <c r="B31" s="41"/>
      <c r="C31" s="42"/>
      <c r="D31" s="42"/>
      <c r="E31" s="49" t="s">
        <v>44</v>
      </c>
      <c r="F31" s="130">
        <f>ROUND(SUM(BF82:BF95),2)</f>
        <v>0</v>
      </c>
      <c r="G31" s="42"/>
      <c r="H31" s="42"/>
      <c r="I31" s="131">
        <v>0.15</v>
      </c>
      <c r="J31" s="130">
        <f>ROUND(ROUND((SUM(BF82:BF95)),2)*I31,2)</f>
        <v>0</v>
      </c>
      <c r="K31" s="45"/>
    </row>
    <row r="32" spans="2:11" s="1" customFormat="1" ht="14.45" customHeight="1" hidden="1">
      <c r="B32" s="41"/>
      <c r="C32" s="42"/>
      <c r="D32" s="42"/>
      <c r="E32" s="49" t="s">
        <v>45</v>
      </c>
      <c r="F32" s="130">
        <f>ROUND(SUM(BG82:BG95),2)</f>
        <v>0</v>
      </c>
      <c r="G32" s="42"/>
      <c r="H32" s="42"/>
      <c r="I32" s="131">
        <v>0.21</v>
      </c>
      <c r="J32" s="130">
        <v>0</v>
      </c>
      <c r="K32" s="45"/>
    </row>
    <row r="33" spans="2:11" s="1" customFormat="1" ht="14.45" customHeight="1" hidden="1">
      <c r="B33" s="41"/>
      <c r="C33" s="42"/>
      <c r="D33" s="42"/>
      <c r="E33" s="49" t="s">
        <v>46</v>
      </c>
      <c r="F33" s="130">
        <f>ROUND(SUM(BH82:BH95),2)</f>
        <v>0</v>
      </c>
      <c r="G33" s="42"/>
      <c r="H33" s="42"/>
      <c r="I33" s="131">
        <v>0.15</v>
      </c>
      <c r="J33" s="130">
        <v>0</v>
      </c>
      <c r="K33" s="45"/>
    </row>
    <row r="34" spans="2:11" s="1" customFormat="1" ht="14.45" customHeight="1" hidden="1">
      <c r="B34" s="41"/>
      <c r="C34" s="42"/>
      <c r="D34" s="42"/>
      <c r="E34" s="49" t="s">
        <v>47</v>
      </c>
      <c r="F34" s="130">
        <f>ROUND(SUM(BI82:BI95),2)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0 - VRN</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J82</f>
        <v>0</v>
      </c>
      <c r="K56" s="45"/>
      <c r="AU56" s="24" t="s">
        <v>133</v>
      </c>
    </row>
    <row r="57" spans="2:11" s="7" customFormat="1" ht="24.95" customHeight="1">
      <c r="B57" s="149"/>
      <c r="C57" s="150"/>
      <c r="D57" s="151" t="s">
        <v>134</v>
      </c>
      <c r="E57" s="152"/>
      <c r="F57" s="152"/>
      <c r="G57" s="152"/>
      <c r="H57" s="152"/>
      <c r="I57" s="153"/>
      <c r="J57" s="154">
        <f>J83</f>
        <v>0</v>
      </c>
      <c r="K57" s="155"/>
    </row>
    <row r="58" spans="2:11" s="8" customFormat="1" ht="19.9" customHeight="1">
      <c r="B58" s="156"/>
      <c r="C58" s="157"/>
      <c r="D58" s="158" t="s">
        <v>135</v>
      </c>
      <c r="E58" s="159"/>
      <c r="F58" s="159"/>
      <c r="G58" s="159"/>
      <c r="H58" s="159"/>
      <c r="I58" s="160"/>
      <c r="J58" s="161">
        <f>J84</f>
        <v>0</v>
      </c>
      <c r="K58" s="162"/>
    </row>
    <row r="59" spans="2:11" s="8" customFormat="1" ht="19.9" customHeight="1">
      <c r="B59" s="156"/>
      <c r="C59" s="157"/>
      <c r="D59" s="158" t="s">
        <v>136</v>
      </c>
      <c r="E59" s="159"/>
      <c r="F59" s="159"/>
      <c r="G59" s="159"/>
      <c r="H59" s="159"/>
      <c r="I59" s="160"/>
      <c r="J59" s="161">
        <f>J87</f>
        <v>0</v>
      </c>
      <c r="K59" s="162"/>
    </row>
    <row r="60" spans="2:11" s="8" customFormat="1" ht="19.9" customHeight="1">
      <c r="B60" s="156"/>
      <c r="C60" s="157"/>
      <c r="D60" s="158" t="s">
        <v>137</v>
      </c>
      <c r="E60" s="159"/>
      <c r="F60" s="159"/>
      <c r="G60" s="159"/>
      <c r="H60" s="159"/>
      <c r="I60" s="160"/>
      <c r="J60" s="161">
        <f>J90</f>
        <v>0</v>
      </c>
      <c r="K60" s="162"/>
    </row>
    <row r="61" spans="2:11" s="8" customFormat="1" ht="19.9" customHeight="1">
      <c r="B61" s="156"/>
      <c r="C61" s="157"/>
      <c r="D61" s="158" t="s">
        <v>138</v>
      </c>
      <c r="E61" s="159"/>
      <c r="F61" s="159"/>
      <c r="G61" s="159"/>
      <c r="H61" s="159"/>
      <c r="I61" s="160"/>
      <c r="J61" s="161">
        <f>J92</f>
        <v>0</v>
      </c>
      <c r="K61" s="162"/>
    </row>
    <row r="62" spans="2:11" s="8" customFormat="1" ht="19.9" customHeight="1">
      <c r="B62" s="156"/>
      <c r="C62" s="157"/>
      <c r="D62" s="158" t="s">
        <v>139</v>
      </c>
      <c r="E62" s="159"/>
      <c r="F62" s="159"/>
      <c r="G62" s="159"/>
      <c r="H62" s="159"/>
      <c r="I62" s="160"/>
      <c r="J62" s="161">
        <f>J94</f>
        <v>0</v>
      </c>
      <c r="K62" s="162"/>
    </row>
    <row r="63" spans="2:11" s="1" customFormat="1" ht="21.75" customHeight="1">
      <c r="B63" s="41"/>
      <c r="C63" s="42"/>
      <c r="D63" s="42"/>
      <c r="E63" s="42"/>
      <c r="F63" s="42"/>
      <c r="G63" s="42"/>
      <c r="H63" s="42"/>
      <c r="I63" s="118"/>
      <c r="J63" s="42"/>
      <c r="K63" s="45"/>
    </row>
    <row r="64" spans="2:11" s="1" customFormat="1" ht="6.95" customHeight="1">
      <c r="B64" s="56"/>
      <c r="C64" s="57"/>
      <c r="D64" s="57"/>
      <c r="E64" s="57"/>
      <c r="F64" s="57"/>
      <c r="G64" s="57"/>
      <c r="H64" s="57"/>
      <c r="I64" s="139"/>
      <c r="J64" s="57"/>
      <c r="K64" s="58"/>
    </row>
    <row r="68" spans="2:12" s="1" customFormat="1" ht="6.95" customHeight="1">
      <c r="B68" s="59"/>
      <c r="C68" s="60"/>
      <c r="D68" s="60"/>
      <c r="E68" s="60"/>
      <c r="F68" s="60"/>
      <c r="G68" s="60"/>
      <c r="H68" s="60"/>
      <c r="I68" s="142"/>
      <c r="J68" s="60"/>
      <c r="K68" s="60"/>
      <c r="L68" s="61"/>
    </row>
    <row r="69" spans="2:12" s="1" customFormat="1" ht="36.95" customHeight="1">
      <c r="B69" s="41"/>
      <c r="C69" s="62" t="s">
        <v>140</v>
      </c>
      <c r="D69" s="63"/>
      <c r="E69" s="63"/>
      <c r="F69" s="63"/>
      <c r="G69" s="63"/>
      <c r="H69" s="63"/>
      <c r="I69" s="163"/>
      <c r="J69" s="63"/>
      <c r="K69" s="63"/>
      <c r="L69" s="61"/>
    </row>
    <row r="70" spans="2:12" s="1" customFormat="1" ht="6.95" customHeight="1">
      <c r="B70" s="41"/>
      <c r="C70" s="63"/>
      <c r="D70" s="63"/>
      <c r="E70" s="63"/>
      <c r="F70" s="63"/>
      <c r="G70" s="63"/>
      <c r="H70" s="63"/>
      <c r="I70" s="163"/>
      <c r="J70" s="63"/>
      <c r="K70" s="63"/>
      <c r="L70" s="61"/>
    </row>
    <row r="71" spans="2:12" s="1" customFormat="1" ht="14.45" customHeight="1">
      <c r="B71" s="41"/>
      <c r="C71" s="65" t="s">
        <v>18</v>
      </c>
      <c r="D71" s="63"/>
      <c r="E71" s="63"/>
      <c r="F71" s="63"/>
      <c r="G71" s="63"/>
      <c r="H71" s="63"/>
      <c r="I71" s="163"/>
      <c r="J71" s="63"/>
      <c r="K71" s="63"/>
      <c r="L71" s="61"/>
    </row>
    <row r="72" spans="2:12" s="1" customFormat="1" ht="16.5" customHeight="1">
      <c r="B72" s="41"/>
      <c r="C72" s="63"/>
      <c r="D72" s="63"/>
      <c r="E72" s="405" t="str">
        <f>E7</f>
        <v>Rekonstrukce kotelny, kuchyně a jídelny Základní škola Komenského č. 17 v Domažlicích</v>
      </c>
      <c r="F72" s="406"/>
      <c r="G72" s="406"/>
      <c r="H72" s="406"/>
      <c r="I72" s="163"/>
      <c r="J72" s="63"/>
      <c r="K72" s="63"/>
      <c r="L72" s="61"/>
    </row>
    <row r="73" spans="2:12" s="1" customFormat="1" ht="14.45" customHeight="1">
      <c r="B73" s="41"/>
      <c r="C73" s="65" t="s">
        <v>127</v>
      </c>
      <c r="D73" s="63"/>
      <c r="E73" s="63"/>
      <c r="F73" s="63"/>
      <c r="G73" s="63"/>
      <c r="H73" s="63"/>
      <c r="I73" s="163"/>
      <c r="J73" s="63"/>
      <c r="K73" s="63"/>
      <c r="L73" s="61"/>
    </row>
    <row r="74" spans="2:12" s="1" customFormat="1" ht="17.25" customHeight="1">
      <c r="B74" s="41"/>
      <c r="C74" s="63"/>
      <c r="D74" s="63"/>
      <c r="E74" s="380" t="str">
        <f>E9</f>
        <v>0 - VRN</v>
      </c>
      <c r="F74" s="407"/>
      <c r="G74" s="407"/>
      <c r="H74" s="407"/>
      <c r="I74" s="163"/>
      <c r="J74" s="63"/>
      <c r="K74" s="63"/>
      <c r="L74" s="61"/>
    </row>
    <row r="75" spans="2:12" s="1" customFormat="1" ht="6.95" customHeight="1">
      <c r="B75" s="41"/>
      <c r="C75" s="63"/>
      <c r="D75" s="63"/>
      <c r="E75" s="63"/>
      <c r="F75" s="63"/>
      <c r="G75" s="63"/>
      <c r="H75" s="63"/>
      <c r="I75" s="163"/>
      <c r="J75" s="63"/>
      <c r="K75" s="63"/>
      <c r="L75" s="61"/>
    </row>
    <row r="76" spans="2:12" s="1" customFormat="1" ht="18" customHeight="1">
      <c r="B76" s="41"/>
      <c r="C76" s="65" t="s">
        <v>23</v>
      </c>
      <c r="D76" s="63"/>
      <c r="E76" s="63"/>
      <c r="F76" s="164" t="str">
        <f>F12</f>
        <v xml:space="preserve"> </v>
      </c>
      <c r="G76" s="63"/>
      <c r="H76" s="63"/>
      <c r="I76" s="165" t="s">
        <v>25</v>
      </c>
      <c r="J76" s="73" t="str">
        <f>IF(J12="","",J12)</f>
        <v>2. 3. 2021</v>
      </c>
      <c r="K76" s="63"/>
      <c r="L76" s="61"/>
    </row>
    <row r="77" spans="2:12" s="1" customFormat="1" ht="6.95" customHeight="1">
      <c r="B77" s="41"/>
      <c r="C77" s="63"/>
      <c r="D77" s="63"/>
      <c r="E77" s="63"/>
      <c r="F77" s="63"/>
      <c r="G77" s="63"/>
      <c r="H77" s="63"/>
      <c r="I77" s="163"/>
      <c r="J77" s="63"/>
      <c r="K77" s="63"/>
      <c r="L77" s="61"/>
    </row>
    <row r="78" spans="2:12" s="1" customFormat="1" ht="13.5">
      <c r="B78" s="41"/>
      <c r="C78" s="65" t="s">
        <v>27</v>
      </c>
      <c r="D78" s="63"/>
      <c r="E78" s="63"/>
      <c r="F78" s="164" t="str">
        <f>E15</f>
        <v>Město Domažlice</v>
      </c>
      <c r="G78" s="63"/>
      <c r="H78" s="63"/>
      <c r="I78" s="165" t="s">
        <v>33</v>
      </c>
      <c r="J78" s="164" t="str">
        <f>E21</f>
        <v>Mepro s.r.o.</v>
      </c>
      <c r="K78" s="63"/>
      <c r="L78" s="61"/>
    </row>
    <row r="79" spans="2:12" s="1" customFormat="1" ht="14.45" customHeight="1">
      <c r="B79" s="41"/>
      <c r="C79" s="65" t="s">
        <v>31</v>
      </c>
      <c r="D79" s="63"/>
      <c r="E79" s="63"/>
      <c r="F79" s="164" t="str">
        <f>IF(E18="","",E18)</f>
        <v/>
      </c>
      <c r="G79" s="63"/>
      <c r="H79" s="63"/>
      <c r="I79" s="163"/>
      <c r="J79" s="63"/>
      <c r="K79" s="63"/>
      <c r="L79" s="61"/>
    </row>
    <row r="80" spans="2:12" s="1" customFormat="1" ht="10.35" customHeight="1">
      <c r="B80" s="41"/>
      <c r="C80" s="63"/>
      <c r="D80" s="63"/>
      <c r="E80" s="63"/>
      <c r="F80" s="63"/>
      <c r="G80" s="63"/>
      <c r="H80" s="63"/>
      <c r="I80" s="163"/>
      <c r="J80" s="63"/>
      <c r="K80" s="63"/>
      <c r="L80" s="61"/>
    </row>
    <row r="81" spans="2:20" s="9" customFormat="1" ht="29.25" customHeight="1">
      <c r="B81" s="166"/>
      <c r="C81" s="167" t="s">
        <v>141</v>
      </c>
      <c r="D81" s="168" t="s">
        <v>57</v>
      </c>
      <c r="E81" s="168" t="s">
        <v>53</v>
      </c>
      <c r="F81" s="168" t="s">
        <v>142</v>
      </c>
      <c r="G81" s="168" t="s">
        <v>143</v>
      </c>
      <c r="H81" s="168" t="s">
        <v>144</v>
      </c>
      <c r="I81" s="169" t="s">
        <v>145</v>
      </c>
      <c r="J81" s="168" t="s">
        <v>131</v>
      </c>
      <c r="K81" s="170" t="s">
        <v>146</v>
      </c>
      <c r="L81" s="171"/>
      <c r="M81" s="81" t="s">
        <v>147</v>
      </c>
      <c r="N81" s="82" t="s">
        <v>42</v>
      </c>
      <c r="O81" s="82" t="s">
        <v>148</v>
      </c>
      <c r="P81" s="82" t="s">
        <v>149</v>
      </c>
      <c r="Q81" s="82" t="s">
        <v>150</v>
      </c>
      <c r="R81" s="82" t="s">
        <v>151</v>
      </c>
      <c r="S81" s="82" t="s">
        <v>152</v>
      </c>
      <c r="T81" s="83" t="s">
        <v>153</v>
      </c>
    </row>
    <row r="82" spans="2:63" s="1" customFormat="1" ht="29.25" customHeight="1">
      <c r="B82" s="41"/>
      <c r="C82" s="87" t="s">
        <v>132</v>
      </c>
      <c r="D82" s="63"/>
      <c r="E82" s="63"/>
      <c r="F82" s="63"/>
      <c r="G82" s="63"/>
      <c r="H82" s="63"/>
      <c r="I82" s="163"/>
      <c r="J82" s="172">
        <f>BK82</f>
        <v>0</v>
      </c>
      <c r="K82" s="63"/>
      <c r="L82" s="61"/>
      <c r="M82" s="84"/>
      <c r="N82" s="85"/>
      <c r="O82" s="85"/>
      <c r="P82" s="173">
        <f>P83</f>
        <v>0</v>
      </c>
      <c r="Q82" s="85"/>
      <c r="R82" s="173">
        <f>R83</f>
        <v>0</v>
      </c>
      <c r="S82" s="85"/>
      <c r="T82" s="174">
        <f>T83</f>
        <v>0</v>
      </c>
      <c r="AT82" s="24" t="s">
        <v>71</v>
      </c>
      <c r="AU82" s="24" t="s">
        <v>133</v>
      </c>
      <c r="BK82" s="175">
        <f>BK83</f>
        <v>0</v>
      </c>
    </row>
    <row r="83" spans="2:63" s="10" customFormat="1" ht="37.35" customHeight="1">
      <c r="B83" s="176"/>
      <c r="C83" s="177"/>
      <c r="D83" s="178" t="s">
        <v>71</v>
      </c>
      <c r="E83" s="179" t="s">
        <v>77</v>
      </c>
      <c r="F83" s="179" t="s">
        <v>154</v>
      </c>
      <c r="G83" s="177"/>
      <c r="H83" s="177"/>
      <c r="I83" s="180"/>
      <c r="J83" s="181">
        <f>BK83</f>
        <v>0</v>
      </c>
      <c r="K83" s="177"/>
      <c r="L83" s="182"/>
      <c r="M83" s="183"/>
      <c r="N83" s="184"/>
      <c r="O83" s="184"/>
      <c r="P83" s="185">
        <f>P84+P87+P90+P92+P94</f>
        <v>0</v>
      </c>
      <c r="Q83" s="184"/>
      <c r="R83" s="185">
        <f>R84+R87+R90+R92+R94</f>
        <v>0</v>
      </c>
      <c r="S83" s="184"/>
      <c r="T83" s="186">
        <f>T84+T87+T90+T92+T94</f>
        <v>0</v>
      </c>
      <c r="AR83" s="187" t="s">
        <v>155</v>
      </c>
      <c r="AT83" s="188" t="s">
        <v>71</v>
      </c>
      <c r="AU83" s="188" t="s">
        <v>72</v>
      </c>
      <c r="AY83" s="187" t="s">
        <v>156</v>
      </c>
      <c r="BK83" s="189">
        <f>BK84+BK87+BK90+BK92+BK94</f>
        <v>0</v>
      </c>
    </row>
    <row r="84" spans="2:63" s="10" customFormat="1" ht="19.9" customHeight="1">
      <c r="B84" s="176"/>
      <c r="C84" s="177"/>
      <c r="D84" s="190" t="s">
        <v>71</v>
      </c>
      <c r="E84" s="191" t="s">
        <v>157</v>
      </c>
      <c r="F84" s="191" t="s">
        <v>158</v>
      </c>
      <c r="G84" s="177"/>
      <c r="H84" s="177"/>
      <c r="I84" s="180"/>
      <c r="J84" s="192">
        <f>BK84</f>
        <v>0</v>
      </c>
      <c r="K84" s="177"/>
      <c r="L84" s="182"/>
      <c r="M84" s="183"/>
      <c r="N84" s="184"/>
      <c r="O84" s="184"/>
      <c r="P84" s="185">
        <f>SUM(P85:P86)</f>
        <v>0</v>
      </c>
      <c r="Q84" s="184"/>
      <c r="R84" s="185">
        <f>SUM(R85:R86)</f>
        <v>0</v>
      </c>
      <c r="S84" s="184"/>
      <c r="T84" s="186">
        <f>SUM(T85:T86)</f>
        <v>0</v>
      </c>
      <c r="AR84" s="187" t="s">
        <v>155</v>
      </c>
      <c r="AT84" s="188" t="s">
        <v>71</v>
      </c>
      <c r="AU84" s="188" t="s">
        <v>79</v>
      </c>
      <c r="AY84" s="187" t="s">
        <v>156</v>
      </c>
      <c r="BK84" s="189">
        <f>SUM(BK85:BK86)</f>
        <v>0</v>
      </c>
    </row>
    <row r="85" spans="2:65" s="1" customFormat="1" ht="25.5" customHeight="1">
      <c r="B85" s="41"/>
      <c r="C85" s="193" t="s">
        <v>79</v>
      </c>
      <c r="D85" s="193" t="s">
        <v>159</v>
      </c>
      <c r="E85" s="194" t="s">
        <v>160</v>
      </c>
      <c r="F85" s="195" t="s">
        <v>161</v>
      </c>
      <c r="G85" s="196" t="s">
        <v>162</v>
      </c>
      <c r="H85" s="197">
        <v>1</v>
      </c>
      <c r="I85" s="198"/>
      <c r="J85" s="199">
        <f>ROUND(I85*H85,2)</f>
        <v>0</v>
      </c>
      <c r="K85" s="195" t="s">
        <v>163</v>
      </c>
      <c r="L85" s="61"/>
      <c r="M85" s="200" t="s">
        <v>21</v>
      </c>
      <c r="N85" s="201" t="s">
        <v>43</v>
      </c>
      <c r="O85" s="42"/>
      <c r="P85" s="202">
        <f>O85*H85</f>
        <v>0</v>
      </c>
      <c r="Q85" s="202">
        <v>0</v>
      </c>
      <c r="R85" s="202">
        <f>Q85*H85</f>
        <v>0</v>
      </c>
      <c r="S85" s="202">
        <v>0</v>
      </c>
      <c r="T85" s="203">
        <f>S85*H85</f>
        <v>0</v>
      </c>
      <c r="AR85" s="24" t="s">
        <v>164</v>
      </c>
      <c r="AT85" s="24" t="s">
        <v>159</v>
      </c>
      <c r="AU85" s="24" t="s">
        <v>81</v>
      </c>
      <c r="AY85" s="24" t="s">
        <v>156</v>
      </c>
      <c r="BE85" s="204">
        <f>IF(N85="základní",J85,0)</f>
        <v>0</v>
      </c>
      <c r="BF85" s="204">
        <f>IF(N85="snížená",J85,0)</f>
        <v>0</v>
      </c>
      <c r="BG85" s="204">
        <f>IF(N85="zákl. přenesená",J85,0)</f>
        <v>0</v>
      </c>
      <c r="BH85" s="204">
        <f>IF(N85="sníž. přenesená",J85,0)</f>
        <v>0</v>
      </c>
      <c r="BI85" s="204">
        <f>IF(N85="nulová",J85,0)</f>
        <v>0</v>
      </c>
      <c r="BJ85" s="24" t="s">
        <v>79</v>
      </c>
      <c r="BK85" s="204">
        <f>ROUND(I85*H85,2)</f>
        <v>0</v>
      </c>
      <c r="BL85" s="24" t="s">
        <v>164</v>
      </c>
      <c r="BM85" s="24" t="s">
        <v>165</v>
      </c>
    </row>
    <row r="86" spans="2:47" s="1" customFormat="1" ht="27">
      <c r="B86" s="41"/>
      <c r="C86" s="63"/>
      <c r="D86" s="205" t="s">
        <v>166</v>
      </c>
      <c r="E86" s="63"/>
      <c r="F86" s="206" t="s">
        <v>167</v>
      </c>
      <c r="G86" s="63"/>
      <c r="H86" s="63"/>
      <c r="I86" s="163"/>
      <c r="J86" s="63"/>
      <c r="K86" s="63"/>
      <c r="L86" s="61"/>
      <c r="M86" s="207"/>
      <c r="N86" s="42"/>
      <c r="O86" s="42"/>
      <c r="P86" s="42"/>
      <c r="Q86" s="42"/>
      <c r="R86" s="42"/>
      <c r="S86" s="42"/>
      <c r="T86" s="78"/>
      <c r="AT86" s="24" t="s">
        <v>166</v>
      </c>
      <c r="AU86" s="24" t="s">
        <v>81</v>
      </c>
    </row>
    <row r="87" spans="2:63" s="10" customFormat="1" ht="29.85" customHeight="1">
      <c r="B87" s="176"/>
      <c r="C87" s="177"/>
      <c r="D87" s="190" t="s">
        <v>71</v>
      </c>
      <c r="E87" s="191" t="s">
        <v>168</v>
      </c>
      <c r="F87" s="191" t="s">
        <v>169</v>
      </c>
      <c r="G87" s="177"/>
      <c r="H87" s="177"/>
      <c r="I87" s="180"/>
      <c r="J87" s="192">
        <f>BK87</f>
        <v>0</v>
      </c>
      <c r="K87" s="177"/>
      <c r="L87" s="182"/>
      <c r="M87" s="183"/>
      <c r="N87" s="184"/>
      <c r="O87" s="184"/>
      <c r="P87" s="185">
        <f>SUM(P88:P89)</f>
        <v>0</v>
      </c>
      <c r="Q87" s="184"/>
      <c r="R87" s="185">
        <f>SUM(R88:R89)</f>
        <v>0</v>
      </c>
      <c r="S87" s="184"/>
      <c r="T87" s="186">
        <f>SUM(T88:T89)</f>
        <v>0</v>
      </c>
      <c r="AR87" s="187" t="s">
        <v>155</v>
      </c>
      <c r="AT87" s="188" t="s">
        <v>71</v>
      </c>
      <c r="AU87" s="188" t="s">
        <v>79</v>
      </c>
      <c r="AY87" s="187" t="s">
        <v>156</v>
      </c>
      <c r="BK87" s="189">
        <f>SUM(BK88:BK89)</f>
        <v>0</v>
      </c>
    </row>
    <row r="88" spans="2:65" s="1" customFormat="1" ht="25.5" customHeight="1">
      <c r="B88" s="41"/>
      <c r="C88" s="193" t="s">
        <v>81</v>
      </c>
      <c r="D88" s="193" t="s">
        <v>159</v>
      </c>
      <c r="E88" s="194" t="s">
        <v>170</v>
      </c>
      <c r="F88" s="195" t="s">
        <v>171</v>
      </c>
      <c r="G88" s="196" t="s">
        <v>162</v>
      </c>
      <c r="H88" s="197">
        <v>1</v>
      </c>
      <c r="I88" s="198"/>
      <c r="J88" s="199">
        <f>ROUND(I88*H88,2)</f>
        <v>0</v>
      </c>
      <c r="K88" s="195" t="s">
        <v>163</v>
      </c>
      <c r="L88" s="61"/>
      <c r="M88" s="200" t="s">
        <v>21</v>
      </c>
      <c r="N88" s="201" t="s">
        <v>43</v>
      </c>
      <c r="O88" s="42"/>
      <c r="P88" s="202">
        <f>O88*H88</f>
        <v>0</v>
      </c>
      <c r="Q88" s="202">
        <v>0</v>
      </c>
      <c r="R88" s="202">
        <f>Q88*H88</f>
        <v>0</v>
      </c>
      <c r="S88" s="202">
        <v>0</v>
      </c>
      <c r="T88" s="203">
        <f>S88*H88</f>
        <v>0</v>
      </c>
      <c r="AR88" s="24" t="s">
        <v>164</v>
      </c>
      <c r="AT88" s="24" t="s">
        <v>159</v>
      </c>
      <c r="AU88" s="24" t="s">
        <v>81</v>
      </c>
      <c r="AY88" s="24" t="s">
        <v>156</v>
      </c>
      <c r="BE88" s="204">
        <f>IF(N88="základní",J88,0)</f>
        <v>0</v>
      </c>
      <c r="BF88" s="204">
        <f>IF(N88="snížená",J88,0)</f>
        <v>0</v>
      </c>
      <c r="BG88" s="204">
        <f>IF(N88="zákl. přenesená",J88,0)</f>
        <v>0</v>
      </c>
      <c r="BH88" s="204">
        <f>IF(N88="sníž. přenesená",J88,0)</f>
        <v>0</v>
      </c>
      <c r="BI88" s="204">
        <f>IF(N88="nulová",J88,0)</f>
        <v>0</v>
      </c>
      <c r="BJ88" s="24" t="s">
        <v>79</v>
      </c>
      <c r="BK88" s="204">
        <f>ROUND(I88*H88,2)</f>
        <v>0</v>
      </c>
      <c r="BL88" s="24" t="s">
        <v>164</v>
      </c>
      <c r="BM88" s="24" t="s">
        <v>172</v>
      </c>
    </row>
    <row r="89" spans="2:65" s="1" customFormat="1" ht="25.5" customHeight="1">
      <c r="B89" s="41"/>
      <c r="C89" s="193" t="s">
        <v>173</v>
      </c>
      <c r="D89" s="193" t="s">
        <v>159</v>
      </c>
      <c r="E89" s="194" t="s">
        <v>174</v>
      </c>
      <c r="F89" s="195" t="s">
        <v>175</v>
      </c>
      <c r="G89" s="196" t="s">
        <v>162</v>
      </c>
      <c r="H89" s="197">
        <v>1</v>
      </c>
      <c r="I89" s="198"/>
      <c r="J89" s="199">
        <f>ROUND(I89*H89,2)</f>
        <v>0</v>
      </c>
      <c r="K89" s="195" t="s">
        <v>163</v>
      </c>
      <c r="L89" s="61"/>
      <c r="M89" s="200" t="s">
        <v>21</v>
      </c>
      <c r="N89" s="201" t="s">
        <v>43</v>
      </c>
      <c r="O89" s="42"/>
      <c r="P89" s="202">
        <f>O89*H89</f>
        <v>0</v>
      </c>
      <c r="Q89" s="202">
        <v>0</v>
      </c>
      <c r="R89" s="202">
        <f>Q89*H89</f>
        <v>0</v>
      </c>
      <c r="S89" s="202">
        <v>0</v>
      </c>
      <c r="T89" s="203">
        <f>S89*H89</f>
        <v>0</v>
      </c>
      <c r="AR89" s="24" t="s">
        <v>164</v>
      </c>
      <c r="AT89" s="24" t="s">
        <v>159</v>
      </c>
      <c r="AU89" s="24" t="s">
        <v>81</v>
      </c>
      <c r="AY89" s="24" t="s">
        <v>156</v>
      </c>
      <c r="BE89" s="204">
        <f>IF(N89="základní",J89,0)</f>
        <v>0</v>
      </c>
      <c r="BF89" s="204">
        <f>IF(N89="snížená",J89,0)</f>
        <v>0</v>
      </c>
      <c r="BG89" s="204">
        <f>IF(N89="zákl. přenesená",J89,0)</f>
        <v>0</v>
      </c>
      <c r="BH89" s="204">
        <f>IF(N89="sníž. přenesená",J89,0)</f>
        <v>0</v>
      </c>
      <c r="BI89" s="204">
        <f>IF(N89="nulová",J89,0)</f>
        <v>0</v>
      </c>
      <c r="BJ89" s="24" t="s">
        <v>79</v>
      </c>
      <c r="BK89" s="204">
        <f>ROUND(I89*H89,2)</f>
        <v>0</v>
      </c>
      <c r="BL89" s="24" t="s">
        <v>164</v>
      </c>
      <c r="BM89" s="24" t="s">
        <v>176</v>
      </c>
    </row>
    <row r="90" spans="2:63" s="10" customFormat="1" ht="29.85" customHeight="1">
      <c r="B90" s="176"/>
      <c r="C90" s="177"/>
      <c r="D90" s="190" t="s">
        <v>71</v>
      </c>
      <c r="E90" s="191" t="s">
        <v>177</v>
      </c>
      <c r="F90" s="191" t="s">
        <v>178</v>
      </c>
      <c r="G90" s="177"/>
      <c r="H90" s="177"/>
      <c r="I90" s="180"/>
      <c r="J90" s="192">
        <f>BK90</f>
        <v>0</v>
      </c>
      <c r="K90" s="177"/>
      <c r="L90" s="182"/>
      <c r="M90" s="183"/>
      <c r="N90" s="184"/>
      <c r="O90" s="184"/>
      <c r="P90" s="185">
        <f>P91</f>
        <v>0</v>
      </c>
      <c r="Q90" s="184"/>
      <c r="R90" s="185">
        <f>R91</f>
        <v>0</v>
      </c>
      <c r="S90" s="184"/>
      <c r="T90" s="186">
        <f>T91</f>
        <v>0</v>
      </c>
      <c r="AR90" s="187" t="s">
        <v>155</v>
      </c>
      <c r="AT90" s="188" t="s">
        <v>71</v>
      </c>
      <c r="AU90" s="188" t="s">
        <v>79</v>
      </c>
      <c r="AY90" s="187" t="s">
        <v>156</v>
      </c>
      <c r="BK90" s="189">
        <f>BK91</f>
        <v>0</v>
      </c>
    </row>
    <row r="91" spans="2:65" s="1" customFormat="1" ht="16.5" customHeight="1">
      <c r="B91" s="41"/>
      <c r="C91" s="193" t="s">
        <v>179</v>
      </c>
      <c r="D91" s="193" t="s">
        <v>159</v>
      </c>
      <c r="E91" s="194" t="s">
        <v>180</v>
      </c>
      <c r="F91" s="195" t="s">
        <v>181</v>
      </c>
      <c r="G91" s="196" t="s">
        <v>162</v>
      </c>
      <c r="H91" s="197">
        <v>1</v>
      </c>
      <c r="I91" s="198"/>
      <c r="J91" s="199">
        <f>ROUND(I91*H91,2)</f>
        <v>0</v>
      </c>
      <c r="K91" s="195" t="s">
        <v>163</v>
      </c>
      <c r="L91" s="61"/>
      <c r="M91" s="200" t="s">
        <v>21</v>
      </c>
      <c r="N91" s="201" t="s">
        <v>43</v>
      </c>
      <c r="O91" s="42"/>
      <c r="P91" s="202">
        <f>O91*H91</f>
        <v>0</v>
      </c>
      <c r="Q91" s="202">
        <v>0</v>
      </c>
      <c r="R91" s="202">
        <f>Q91*H91</f>
        <v>0</v>
      </c>
      <c r="S91" s="202">
        <v>0</v>
      </c>
      <c r="T91" s="203">
        <f>S91*H91</f>
        <v>0</v>
      </c>
      <c r="AR91" s="24" t="s">
        <v>164</v>
      </c>
      <c r="AT91" s="24" t="s">
        <v>159</v>
      </c>
      <c r="AU91" s="24" t="s">
        <v>81</v>
      </c>
      <c r="AY91" s="24" t="s">
        <v>156</v>
      </c>
      <c r="BE91" s="204">
        <f>IF(N91="základní",J91,0)</f>
        <v>0</v>
      </c>
      <c r="BF91" s="204">
        <f>IF(N91="snížená",J91,0)</f>
        <v>0</v>
      </c>
      <c r="BG91" s="204">
        <f>IF(N91="zákl. přenesená",J91,0)</f>
        <v>0</v>
      </c>
      <c r="BH91" s="204">
        <f>IF(N91="sníž. přenesená",J91,0)</f>
        <v>0</v>
      </c>
      <c r="BI91" s="204">
        <f>IF(N91="nulová",J91,0)</f>
        <v>0</v>
      </c>
      <c r="BJ91" s="24" t="s">
        <v>79</v>
      </c>
      <c r="BK91" s="204">
        <f>ROUND(I91*H91,2)</f>
        <v>0</v>
      </c>
      <c r="BL91" s="24" t="s">
        <v>164</v>
      </c>
      <c r="BM91" s="24" t="s">
        <v>182</v>
      </c>
    </row>
    <row r="92" spans="2:63" s="10" customFormat="1" ht="29.85" customHeight="1">
      <c r="B92" s="176"/>
      <c r="C92" s="177"/>
      <c r="D92" s="190" t="s">
        <v>71</v>
      </c>
      <c r="E92" s="191" t="s">
        <v>183</v>
      </c>
      <c r="F92" s="191" t="s">
        <v>184</v>
      </c>
      <c r="G92" s="177"/>
      <c r="H92" s="177"/>
      <c r="I92" s="180"/>
      <c r="J92" s="192">
        <f>BK92</f>
        <v>0</v>
      </c>
      <c r="K92" s="177"/>
      <c r="L92" s="182"/>
      <c r="M92" s="183"/>
      <c r="N92" s="184"/>
      <c r="O92" s="184"/>
      <c r="P92" s="185">
        <f>P93</f>
        <v>0</v>
      </c>
      <c r="Q92" s="184"/>
      <c r="R92" s="185">
        <f>R93</f>
        <v>0</v>
      </c>
      <c r="S92" s="184"/>
      <c r="T92" s="186">
        <f>T93</f>
        <v>0</v>
      </c>
      <c r="AR92" s="187" t="s">
        <v>155</v>
      </c>
      <c r="AT92" s="188" t="s">
        <v>71</v>
      </c>
      <c r="AU92" s="188" t="s">
        <v>79</v>
      </c>
      <c r="AY92" s="187" t="s">
        <v>156</v>
      </c>
      <c r="BK92" s="189">
        <f>BK93</f>
        <v>0</v>
      </c>
    </row>
    <row r="93" spans="2:65" s="1" customFormat="1" ht="25.5" customHeight="1">
      <c r="B93" s="41"/>
      <c r="C93" s="193" t="s">
        <v>155</v>
      </c>
      <c r="D93" s="193" t="s">
        <v>159</v>
      </c>
      <c r="E93" s="194" t="s">
        <v>185</v>
      </c>
      <c r="F93" s="195" t="s">
        <v>186</v>
      </c>
      <c r="G93" s="196" t="s">
        <v>162</v>
      </c>
      <c r="H93" s="197">
        <v>1</v>
      </c>
      <c r="I93" s="198"/>
      <c r="J93" s="199">
        <f>ROUND(I93*H93,2)</f>
        <v>0</v>
      </c>
      <c r="K93" s="195" t="s">
        <v>163</v>
      </c>
      <c r="L93" s="61"/>
      <c r="M93" s="200" t="s">
        <v>21</v>
      </c>
      <c r="N93" s="201" t="s">
        <v>43</v>
      </c>
      <c r="O93" s="42"/>
      <c r="P93" s="202">
        <f>O93*H93</f>
        <v>0</v>
      </c>
      <c r="Q93" s="202">
        <v>0</v>
      </c>
      <c r="R93" s="202">
        <f>Q93*H93</f>
        <v>0</v>
      </c>
      <c r="S93" s="202">
        <v>0</v>
      </c>
      <c r="T93" s="203">
        <f>S93*H93</f>
        <v>0</v>
      </c>
      <c r="AR93" s="24" t="s">
        <v>164</v>
      </c>
      <c r="AT93" s="24" t="s">
        <v>159</v>
      </c>
      <c r="AU93" s="24" t="s">
        <v>81</v>
      </c>
      <c r="AY93" s="24" t="s">
        <v>156</v>
      </c>
      <c r="BE93" s="204">
        <f>IF(N93="základní",J93,0)</f>
        <v>0</v>
      </c>
      <c r="BF93" s="204">
        <f>IF(N93="snížená",J93,0)</f>
        <v>0</v>
      </c>
      <c r="BG93" s="204">
        <f>IF(N93="zákl. přenesená",J93,0)</f>
        <v>0</v>
      </c>
      <c r="BH93" s="204">
        <f>IF(N93="sníž. přenesená",J93,0)</f>
        <v>0</v>
      </c>
      <c r="BI93" s="204">
        <f>IF(N93="nulová",J93,0)</f>
        <v>0</v>
      </c>
      <c r="BJ93" s="24" t="s">
        <v>79</v>
      </c>
      <c r="BK93" s="204">
        <f>ROUND(I93*H93,2)</f>
        <v>0</v>
      </c>
      <c r="BL93" s="24" t="s">
        <v>164</v>
      </c>
      <c r="BM93" s="24" t="s">
        <v>187</v>
      </c>
    </row>
    <row r="94" spans="2:63" s="10" customFormat="1" ht="29.85" customHeight="1">
      <c r="B94" s="176"/>
      <c r="C94" s="177"/>
      <c r="D94" s="190" t="s">
        <v>71</v>
      </c>
      <c r="E94" s="191" t="s">
        <v>188</v>
      </c>
      <c r="F94" s="191" t="s">
        <v>189</v>
      </c>
      <c r="G94" s="177"/>
      <c r="H94" s="177"/>
      <c r="I94" s="180"/>
      <c r="J94" s="192">
        <f>BK94</f>
        <v>0</v>
      </c>
      <c r="K94" s="177"/>
      <c r="L94" s="182"/>
      <c r="M94" s="183"/>
      <c r="N94" s="184"/>
      <c r="O94" s="184"/>
      <c r="P94" s="185">
        <f>P95</f>
        <v>0</v>
      </c>
      <c r="Q94" s="184"/>
      <c r="R94" s="185">
        <f>R95</f>
        <v>0</v>
      </c>
      <c r="S94" s="184"/>
      <c r="T94" s="186">
        <f>T95</f>
        <v>0</v>
      </c>
      <c r="AR94" s="187" t="s">
        <v>155</v>
      </c>
      <c r="AT94" s="188" t="s">
        <v>71</v>
      </c>
      <c r="AU94" s="188" t="s">
        <v>79</v>
      </c>
      <c r="AY94" s="187" t="s">
        <v>156</v>
      </c>
      <c r="BK94" s="189">
        <f>BK95</f>
        <v>0</v>
      </c>
    </row>
    <row r="95" spans="2:65" s="1" customFormat="1" ht="16.5" customHeight="1">
      <c r="B95" s="41"/>
      <c r="C95" s="193" t="s">
        <v>190</v>
      </c>
      <c r="D95" s="193" t="s">
        <v>159</v>
      </c>
      <c r="E95" s="194" t="s">
        <v>191</v>
      </c>
      <c r="F95" s="195" t="s">
        <v>192</v>
      </c>
      <c r="G95" s="196" t="s">
        <v>162</v>
      </c>
      <c r="H95" s="197">
        <v>1</v>
      </c>
      <c r="I95" s="198"/>
      <c r="J95" s="199">
        <f>ROUND(I95*H95,2)</f>
        <v>0</v>
      </c>
      <c r="K95" s="195" t="s">
        <v>163</v>
      </c>
      <c r="L95" s="61"/>
      <c r="M95" s="200" t="s">
        <v>21</v>
      </c>
      <c r="N95" s="208" t="s">
        <v>43</v>
      </c>
      <c r="O95" s="209"/>
      <c r="P95" s="210">
        <f>O95*H95</f>
        <v>0</v>
      </c>
      <c r="Q95" s="210">
        <v>0</v>
      </c>
      <c r="R95" s="210">
        <f>Q95*H95</f>
        <v>0</v>
      </c>
      <c r="S95" s="210">
        <v>0</v>
      </c>
      <c r="T95" s="211">
        <f>S95*H95</f>
        <v>0</v>
      </c>
      <c r="AR95" s="24" t="s">
        <v>164</v>
      </c>
      <c r="AT95" s="24" t="s">
        <v>159</v>
      </c>
      <c r="AU95" s="24" t="s">
        <v>81</v>
      </c>
      <c r="AY95" s="24" t="s">
        <v>156</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164</v>
      </c>
      <c r="BM95" s="24" t="s">
        <v>193</v>
      </c>
    </row>
    <row r="96" spans="2:12" s="1" customFormat="1" ht="6.95" customHeight="1">
      <c r="B96" s="56"/>
      <c r="C96" s="57"/>
      <c r="D96" s="57"/>
      <c r="E96" s="57"/>
      <c r="F96" s="57"/>
      <c r="G96" s="57"/>
      <c r="H96" s="57"/>
      <c r="I96" s="139"/>
      <c r="J96" s="57"/>
      <c r="K96" s="57"/>
      <c r="L96" s="61"/>
    </row>
  </sheetData>
  <sheetProtection password="CC35" sheet="1" objects="1" scenarios="1" formatCells="0" formatColumns="0" formatRows="0" sort="0" autoFilter="0"/>
  <autoFilter ref="C81:K95"/>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85</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194</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ROUND(J100,2)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ROUND(SUM(BE100:BE456),2)</f>
        <v>0</v>
      </c>
      <c r="G30" s="42"/>
      <c r="H30" s="42"/>
      <c r="I30" s="131">
        <v>0.21</v>
      </c>
      <c r="J30" s="130">
        <f>ROUND(ROUND((SUM(BE100:BE456)),2)*I30,2)</f>
        <v>0</v>
      </c>
      <c r="K30" s="45"/>
    </row>
    <row r="31" spans="2:11" s="1" customFormat="1" ht="14.45" customHeight="1">
      <c r="B31" s="41"/>
      <c r="C31" s="42"/>
      <c r="D31" s="42"/>
      <c r="E31" s="49" t="s">
        <v>44</v>
      </c>
      <c r="F31" s="130">
        <f>ROUND(SUM(BF100:BF456),2)</f>
        <v>0</v>
      </c>
      <c r="G31" s="42"/>
      <c r="H31" s="42"/>
      <c r="I31" s="131">
        <v>0.15</v>
      </c>
      <c r="J31" s="130">
        <f>ROUND(ROUND((SUM(BF100:BF456)),2)*I31,2)</f>
        <v>0</v>
      </c>
      <c r="K31" s="45"/>
    </row>
    <row r="32" spans="2:11" s="1" customFormat="1" ht="14.45" customHeight="1" hidden="1">
      <c r="B32" s="41"/>
      <c r="C32" s="42"/>
      <c r="D32" s="42"/>
      <c r="E32" s="49" t="s">
        <v>45</v>
      </c>
      <c r="F32" s="130">
        <f>ROUND(SUM(BG100:BG456),2)</f>
        <v>0</v>
      </c>
      <c r="G32" s="42"/>
      <c r="H32" s="42"/>
      <c r="I32" s="131">
        <v>0.21</v>
      </c>
      <c r="J32" s="130">
        <v>0</v>
      </c>
      <c r="K32" s="45"/>
    </row>
    <row r="33" spans="2:11" s="1" customFormat="1" ht="14.45" customHeight="1" hidden="1">
      <c r="B33" s="41"/>
      <c r="C33" s="42"/>
      <c r="D33" s="42"/>
      <c r="E33" s="49" t="s">
        <v>46</v>
      </c>
      <c r="F33" s="130">
        <f>ROUND(SUM(BH100:BH456),2)</f>
        <v>0</v>
      </c>
      <c r="G33" s="42"/>
      <c r="H33" s="42"/>
      <c r="I33" s="131">
        <v>0.15</v>
      </c>
      <c r="J33" s="130">
        <v>0</v>
      </c>
      <c r="K33" s="45"/>
    </row>
    <row r="34" spans="2:11" s="1" customFormat="1" ht="14.45" customHeight="1" hidden="1">
      <c r="B34" s="41"/>
      <c r="C34" s="42"/>
      <c r="D34" s="42"/>
      <c r="E34" s="49" t="s">
        <v>47</v>
      </c>
      <c r="F34" s="130">
        <f>ROUND(SUM(BI100:BI456),2)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I-1 - Stavební část</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J100</f>
        <v>0</v>
      </c>
      <c r="K56" s="45"/>
      <c r="AU56" s="24" t="s">
        <v>133</v>
      </c>
    </row>
    <row r="57" spans="2:11" s="7" customFormat="1" ht="24.95" customHeight="1">
      <c r="B57" s="149"/>
      <c r="C57" s="150"/>
      <c r="D57" s="151" t="s">
        <v>196</v>
      </c>
      <c r="E57" s="152"/>
      <c r="F57" s="152"/>
      <c r="G57" s="152"/>
      <c r="H57" s="152"/>
      <c r="I57" s="153"/>
      <c r="J57" s="154">
        <f>J101</f>
        <v>0</v>
      </c>
      <c r="K57" s="155"/>
    </row>
    <row r="58" spans="2:11" s="8" customFormat="1" ht="19.9" customHeight="1">
      <c r="B58" s="156"/>
      <c r="C58" s="157"/>
      <c r="D58" s="158" t="s">
        <v>197</v>
      </c>
      <c r="E58" s="159"/>
      <c r="F58" s="159"/>
      <c r="G58" s="159"/>
      <c r="H58" s="159"/>
      <c r="I58" s="160"/>
      <c r="J58" s="161">
        <f>J102</f>
        <v>0</v>
      </c>
      <c r="K58" s="162"/>
    </row>
    <row r="59" spans="2:11" s="8" customFormat="1" ht="19.9" customHeight="1">
      <c r="B59" s="156"/>
      <c r="C59" s="157"/>
      <c r="D59" s="158" t="s">
        <v>198</v>
      </c>
      <c r="E59" s="159"/>
      <c r="F59" s="159"/>
      <c r="G59" s="159"/>
      <c r="H59" s="159"/>
      <c r="I59" s="160"/>
      <c r="J59" s="161">
        <f>J105</f>
        <v>0</v>
      </c>
      <c r="K59" s="162"/>
    </row>
    <row r="60" spans="2:11" s="8" customFormat="1" ht="19.9" customHeight="1">
      <c r="B60" s="156"/>
      <c r="C60" s="157"/>
      <c r="D60" s="158" t="s">
        <v>199</v>
      </c>
      <c r="E60" s="159"/>
      <c r="F60" s="159"/>
      <c r="G60" s="159"/>
      <c r="H60" s="159"/>
      <c r="I60" s="160"/>
      <c r="J60" s="161">
        <f>J117</f>
        <v>0</v>
      </c>
      <c r="K60" s="162"/>
    </row>
    <row r="61" spans="2:11" s="8" customFormat="1" ht="19.9" customHeight="1">
      <c r="B61" s="156"/>
      <c r="C61" s="157"/>
      <c r="D61" s="158" t="s">
        <v>200</v>
      </c>
      <c r="E61" s="159"/>
      <c r="F61" s="159"/>
      <c r="G61" s="159"/>
      <c r="H61" s="159"/>
      <c r="I61" s="160"/>
      <c r="J61" s="161">
        <f>J120</f>
        <v>0</v>
      </c>
      <c r="K61" s="162"/>
    </row>
    <row r="62" spans="2:11" s="8" customFormat="1" ht="19.9" customHeight="1">
      <c r="B62" s="156"/>
      <c r="C62" s="157"/>
      <c r="D62" s="158" t="s">
        <v>201</v>
      </c>
      <c r="E62" s="159"/>
      <c r="F62" s="159"/>
      <c r="G62" s="159"/>
      <c r="H62" s="159"/>
      <c r="I62" s="160"/>
      <c r="J62" s="161">
        <f>J205</f>
        <v>0</v>
      </c>
      <c r="K62" s="162"/>
    </row>
    <row r="63" spans="2:11" s="8" customFormat="1" ht="14.85" customHeight="1">
      <c r="B63" s="156"/>
      <c r="C63" s="157"/>
      <c r="D63" s="158" t="s">
        <v>202</v>
      </c>
      <c r="E63" s="159"/>
      <c r="F63" s="159"/>
      <c r="G63" s="159"/>
      <c r="H63" s="159"/>
      <c r="I63" s="160"/>
      <c r="J63" s="161">
        <f>J206</f>
        <v>0</v>
      </c>
      <c r="K63" s="162"/>
    </row>
    <row r="64" spans="2:11" s="8" customFormat="1" ht="14.85" customHeight="1">
      <c r="B64" s="156"/>
      <c r="C64" s="157"/>
      <c r="D64" s="158" t="s">
        <v>203</v>
      </c>
      <c r="E64" s="159"/>
      <c r="F64" s="159"/>
      <c r="G64" s="159"/>
      <c r="H64" s="159"/>
      <c r="I64" s="160"/>
      <c r="J64" s="161">
        <f>J218</f>
        <v>0</v>
      </c>
      <c r="K64" s="162"/>
    </row>
    <row r="65" spans="2:11" s="8" customFormat="1" ht="14.85" customHeight="1">
      <c r="B65" s="156"/>
      <c r="C65" s="157"/>
      <c r="D65" s="158" t="s">
        <v>204</v>
      </c>
      <c r="E65" s="159"/>
      <c r="F65" s="159"/>
      <c r="G65" s="159"/>
      <c r="H65" s="159"/>
      <c r="I65" s="160"/>
      <c r="J65" s="161">
        <f>J274</f>
        <v>0</v>
      </c>
      <c r="K65" s="162"/>
    </row>
    <row r="66" spans="2:11" s="8" customFormat="1" ht="14.85" customHeight="1">
      <c r="B66" s="156"/>
      <c r="C66" s="157"/>
      <c r="D66" s="158" t="s">
        <v>205</v>
      </c>
      <c r="E66" s="159"/>
      <c r="F66" s="159"/>
      <c r="G66" s="159"/>
      <c r="H66" s="159"/>
      <c r="I66" s="160"/>
      <c r="J66" s="161">
        <f>J283</f>
        <v>0</v>
      </c>
      <c r="K66" s="162"/>
    </row>
    <row r="67" spans="2:11" s="7" customFormat="1" ht="24.95" customHeight="1">
      <c r="B67" s="149"/>
      <c r="C67" s="150"/>
      <c r="D67" s="151" t="s">
        <v>206</v>
      </c>
      <c r="E67" s="152"/>
      <c r="F67" s="152"/>
      <c r="G67" s="152"/>
      <c r="H67" s="152"/>
      <c r="I67" s="153"/>
      <c r="J67" s="154">
        <f>J289</f>
        <v>0</v>
      </c>
      <c r="K67" s="155"/>
    </row>
    <row r="68" spans="2:11" s="8" customFormat="1" ht="19.9" customHeight="1">
      <c r="B68" s="156"/>
      <c r="C68" s="157"/>
      <c r="D68" s="158" t="s">
        <v>207</v>
      </c>
      <c r="E68" s="159"/>
      <c r="F68" s="159"/>
      <c r="G68" s="159"/>
      <c r="H68" s="159"/>
      <c r="I68" s="160"/>
      <c r="J68" s="161">
        <f>J290</f>
        <v>0</v>
      </c>
      <c r="K68" s="162"/>
    </row>
    <row r="69" spans="2:11" s="8" customFormat="1" ht="19.9" customHeight="1">
      <c r="B69" s="156"/>
      <c r="C69" s="157"/>
      <c r="D69" s="158" t="s">
        <v>208</v>
      </c>
      <c r="E69" s="159"/>
      <c r="F69" s="159"/>
      <c r="G69" s="159"/>
      <c r="H69" s="159"/>
      <c r="I69" s="160"/>
      <c r="J69" s="161">
        <f>J300</f>
        <v>0</v>
      </c>
      <c r="K69" s="162"/>
    </row>
    <row r="70" spans="2:11" s="8" customFormat="1" ht="19.9" customHeight="1">
      <c r="B70" s="156"/>
      <c r="C70" s="157"/>
      <c r="D70" s="158" t="s">
        <v>209</v>
      </c>
      <c r="E70" s="159"/>
      <c r="F70" s="159"/>
      <c r="G70" s="159"/>
      <c r="H70" s="159"/>
      <c r="I70" s="160"/>
      <c r="J70" s="161">
        <f>J316</f>
        <v>0</v>
      </c>
      <c r="K70" s="162"/>
    </row>
    <row r="71" spans="2:11" s="8" customFormat="1" ht="19.9" customHeight="1">
      <c r="B71" s="156"/>
      <c r="C71" s="157"/>
      <c r="D71" s="158" t="s">
        <v>210</v>
      </c>
      <c r="E71" s="159"/>
      <c r="F71" s="159"/>
      <c r="G71" s="159"/>
      <c r="H71" s="159"/>
      <c r="I71" s="160"/>
      <c r="J71" s="161">
        <f>J320</f>
        <v>0</v>
      </c>
      <c r="K71" s="162"/>
    </row>
    <row r="72" spans="2:11" s="8" customFormat="1" ht="19.9" customHeight="1">
      <c r="B72" s="156"/>
      <c r="C72" s="157"/>
      <c r="D72" s="158" t="s">
        <v>211</v>
      </c>
      <c r="E72" s="159"/>
      <c r="F72" s="159"/>
      <c r="G72" s="159"/>
      <c r="H72" s="159"/>
      <c r="I72" s="160"/>
      <c r="J72" s="161">
        <f>J340</f>
        <v>0</v>
      </c>
      <c r="K72" s="162"/>
    </row>
    <row r="73" spans="2:11" s="8" customFormat="1" ht="19.9" customHeight="1">
      <c r="B73" s="156"/>
      <c r="C73" s="157"/>
      <c r="D73" s="158" t="s">
        <v>212</v>
      </c>
      <c r="E73" s="159"/>
      <c r="F73" s="159"/>
      <c r="G73" s="159"/>
      <c r="H73" s="159"/>
      <c r="I73" s="160"/>
      <c r="J73" s="161">
        <f>J349</f>
        <v>0</v>
      </c>
      <c r="K73" s="162"/>
    </row>
    <row r="74" spans="2:11" s="8" customFormat="1" ht="19.9" customHeight="1">
      <c r="B74" s="156"/>
      <c r="C74" s="157"/>
      <c r="D74" s="158" t="s">
        <v>213</v>
      </c>
      <c r="E74" s="159"/>
      <c r="F74" s="159"/>
      <c r="G74" s="159"/>
      <c r="H74" s="159"/>
      <c r="I74" s="160"/>
      <c r="J74" s="161">
        <f>J362</f>
        <v>0</v>
      </c>
      <c r="K74" s="162"/>
    </row>
    <row r="75" spans="2:11" s="8" customFormat="1" ht="19.9" customHeight="1">
      <c r="B75" s="156"/>
      <c r="C75" s="157"/>
      <c r="D75" s="158" t="s">
        <v>214</v>
      </c>
      <c r="E75" s="159"/>
      <c r="F75" s="159"/>
      <c r="G75" s="159"/>
      <c r="H75" s="159"/>
      <c r="I75" s="160"/>
      <c r="J75" s="161">
        <f>J384</f>
        <v>0</v>
      </c>
      <c r="K75" s="162"/>
    </row>
    <row r="76" spans="2:11" s="8" customFormat="1" ht="19.9" customHeight="1">
      <c r="B76" s="156"/>
      <c r="C76" s="157"/>
      <c r="D76" s="158" t="s">
        <v>215</v>
      </c>
      <c r="E76" s="159"/>
      <c r="F76" s="159"/>
      <c r="G76" s="159"/>
      <c r="H76" s="159"/>
      <c r="I76" s="160"/>
      <c r="J76" s="161">
        <f>J387</f>
        <v>0</v>
      </c>
      <c r="K76" s="162"/>
    </row>
    <row r="77" spans="2:11" s="8" customFormat="1" ht="19.9" customHeight="1">
      <c r="B77" s="156"/>
      <c r="C77" s="157"/>
      <c r="D77" s="158" t="s">
        <v>216</v>
      </c>
      <c r="E77" s="159"/>
      <c r="F77" s="159"/>
      <c r="G77" s="159"/>
      <c r="H77" s="159"/>
      <c r="I77" s="160"/>
      <c r="J77" s="161">
        <f>J393</f>
        <v>0</v>
      </c>
      <c r="K77" s="162"/>
    </row>
    <row r="78" spans="2:11" s="8" customFormat="1" ht="19.9" customHeight="1">
      <c r="B78" s="156"/>
      <c r="C78" s="157"/>
      <c r="D78" s="158" t="s">
        <v>217</v>
      </c>
      <c r="E78" s="159"/>
      <c r="F78" s="159"/>
      <c r="G78" s="159"/>
      <c r="H78" s="159"/>
      <c r="I78" s="160"/>
      <c r="J78" s="161">
        <f>J406</f>
        <v>0</v>
      </c>
      <c r="K78" s="162"/>
    </row>
    <row r="79" spans="2:11" s="8" customFormat="1" ht="19.9" customHeight="1">
      <c r="B79" s="156"/>
      <c r="C79" s="157"/>
      <c r="D79" s="158" t="s">
        <v>218</v>
      </c>
      <c r="E79" s="159"/>
      <c r="F79" s="159"/>
      <c r="G79" s="159"/>
      <c r="H79" s="159"/>
      <c r="I79" s="160"/>
      <c r="J79" s="161">
        <f>J445</f>
        <v>0</v>
      </c>
      <c r="K79" s="162"/>
    </row>
    <row r="80" spans="2:11" s="7" customFormat="1" ht="24.95" customHeight="1">
      <c r="B80" s="149"/>
      <c r="C80" s="150"/>
      <c r="D80" s="151" t="s">
        <v>219</v>
      </c>
      <c r="E80" s="152"/>
      <c r="F80" s="152"/>
      <c r="G80" s="152"/>
      <c r="H80" s="152"/>
      <c r="I80" s="153"/>
      <c r="J80" s="154">
        <f>J454</f>
        <v>0</v>
      </c>
      <c r="K80" s="155"/>
    </row>
    <row r="81" spans="2:11" s="1" customFormat="1" ht="21.75" customHeight="1">
      <c r="B81" s="41"/>
      <c r="C81" s="42"/>
      <c r="D81" s="42"/>
      <c r="E81" s="42"/>
      <c r="F81" s="42"/>
      <c r="G81" s="42"/>
      <c r="H81" s="42"/>
      <c r="I81" s="118"/>
      <c r="J81" s="42"/>
      <c r="K81" s="45"/>
    </row>
    <row r="82" spans="2:11" s="1" customFormat="1" ht="6.95" customHeight="1">
      <c r="B82" s="56"/>
      <c r="C82" s="57"/>
      <c r="D82" s="57"/>
      <c r="E82" s="57"/>
      <c r="F82" s="57"/>
      <c r="G82" s="57"/>
      <c r="H82" s="57"/>
      <c r="I82" s="139"/>
      <c r="J82" s="57"/>
      <c r="K82" s="58"/>
    </row>
    <row r="86" spans="2:12" s="1" customFormat="1" ht="6.95" customHeight="1">
      <c r="B86" s="59"/>
      <c r="C86" s="60"/>
      <c r="D86" s="60"/>
      <c r="E86" s="60"/>
      <c r="F86" s="60"/>
      <c r="G86" s="60"/>
      <c r="H86" s="60"/>
      <c r="I86" s="142"/>
      <c r="J86" s="60"/>
      <c r="K86" s="60"/>
      <c r="L86" s="61"/>
    </row>
    <row r="87" spans="2:12" s="1" customFormat="1" ht="36.95" customHeight="1">
      <c r="B87" s="41"/>
      <c r="C87" s="62" t="s">
        <v>140</v>
      </c>
      <c r="D87" s="63"/>
      <c r="E87" s="63"/>
      <c r="F87" s="63"/>
      <c r="G87" s="63"/>
      <c r="H87" s="63"/>
      <c r="I87" s="163"/>
      <c r="J87" s="63"/>
      <c r="K87" s="63"/>
      <c r="L87" s="61"/>
    </row>
    <row r="88" spans="2:12" s="1" customFormat="1" ht="6.95" customHeight="1">
      <c r="B88" s="41"/>
      <c r="C88" s="63"/>
      <c r="D88" s="63"/>
      <c r="E88" s="63"/>
      <c r="F88" s="63"/>
      <c r="G88" s="63"/>
      <c r="H88" s="63"/>
      <c r="I88" s="163"/>
      <c r="J88" s="63"/>
      <c r="K88" s="63"/>
      <c r="L88" s="61"/>
    </row>
    <row r="89" spans="2:12" s="1" customFormat="1" ht="14.45" customHeight="1">
      <c r="B89" s="41"/>
      <c r="C89" s="65" t="s">
        <v>18</v>
      </c>
      <c r="D89" s="63"/>
      <c r="E89" s="63"/>
      <c r="F89" s="63"/>
      <c r="G89" s="63"/>
      <c r="H89" s="63"/>
      <c r="I89" s="163"/>
      <c r="J89" s="63"/>
      <c r="K89" s="63"/>
      <c r="L89" s="61"/>
    </row>
    <row r="90" spans="2:12" s="1" customFormat="1" ht="16.5" customHeight="1">
      <c r="B90" s="41"/>
      <c r="C90" s="63"/>
      <c r="D90" s="63"/>
      <c r="E90" s="405" t="str">
        <f>E7</f>
        <v>Rekonstrukce kotelny, kuchyně a jídelny Základní škola Komenského č. 17 v Domažlicích</v>
      </c>
      <c r="F90" s="406"/>
      <c r="G90" s="406"/>
      <c r="H90" s="406"/>
      <c r="I90" s="163"/>
      <c r="J90" s="63"/>
      <c r="K90" s="63"/>
      <c r="L90" s="61"/>
    </row>
    <row r="91" spans="2:12" s="1" customFormat="1" ht="14.45" customHeight="1">
      <c r="B91" s="41"/>
      <c r="C91" s="65" t="s">
        <v>127</v>
      </c>
      <c r="D91" s="63"/>
      <c r="E91" s="63"/>
      <c r="F91" s="63"/>
      <c r="G91" s="63"/>
      <c r="H91" s="63"/>
      <c r="I91" s="163"/>
      <c r="J91" s="63"/>
      <c r="K91" s="63"/>
      <c r="L91" s="61"/>
    </row>
    <row r="92" spans="2:12" s="1" customFormat="1" ht="17.25" customHeight="1">
      <c r="B92" s="41"/>
      <c r="C92" s="63"/>
      <c r="D92" s="63"/>
      <c r="E92" s="380" t="str">
        <f>E9</f>
        <v>I-1 - Stavební část</v>
      </c>
      <c r="F92" s="407"/>
      <c r="G92" s="407"/>
      <c r="H92" s="407"/>
      <c r="I92" s="163"/>
      <c r="J92" s="63"/>
      <c r="K92" s="63"/>
      <c r="L92" s="61"/>
    </row>
    <row r="93" spans="2:12" s="1" customFormat="1" ht="6.95" customHeight="1">
      <c r="B93" s="41"/>
      <c r="C93" s="63"/>
      <c r="D93" s="63"/>
      <c r="E93" s="63"/>
      <c r="F93" s="63"/>
      <c r="G93" s="63"/>
      <c r="H93" s="63"/>
      <c r="I93" s="163"/>
      <c r="J93" s="63"/>
      <c r="K93" s="63"/>
      <c r="L93" s="61"/>
    </row>
    <row r="94" spans="2:12" s="1" customFormat="1" ht="18" customHeight="1">
      <c r="B94" s="41"/>
      <c r="C94" s="65" t="s">
        <v>23</v>
      </c>
      <c r="D94" s="63"/>
      <c r="E94" s="63"/>
      <c r="F94" s="164" t="str">
        <f>F12</f>
        <v xml:space="preserve"> </v>
      </c>
      <c r="G94" s="63"/>
      <c r="H94" s="63"/>
      <c r="I94" s="165" t="s">
        <v>25</v>
      </c>
      <c r="J94" s="73" t="str">
        <f>IF(J12="","",J12)</f>
        <v>2. 3. 2021</v>
      </c>
      <c r="K94" s="63"/>
      <c r="L94" s="61"/>
    </row>
    <row r="95" spans="2:12" s="1" customFormat="1" ht="6.95" customHeight="1">
      <c r="B95" s="41"/>
      <c r="C95" s="63"/>
      <c r="D95" s="63"/>
      <c r="E95" s="63"/>
      <c r="F95" s="63"/>
      <c r="G95" s="63"/>
      <c r="H95" s="63"/>
      <c r="I95" s="163"/>
      <c r="J95" s="63"/>
      <c r="K95" s="63"/>
      <c r="L95" s="61"/>
    </row>
    <row r="96" spans="2:12" s="1" customFormat="1" ht="13.5">
      <c r="B96" s="41"/>
      <c r="C96" s="65" t="s">
        <v>27</v>
      </c>
      <c r="D96" s="63"/>
      <c r="E96" s="63"/>
      <c r="F96" s="164" t="str">
        <f>E15</f>
        <v>Město Domažlice</v>
      </c>
      <c r="G96" s="63"/>
      <c r="H96" s="63"/>
      <c r="I96" s="165" t="s">
        <v>33</v>
      </c>
      <c r="J96" s="164" t="str">
        <f>E21</f>
        <v>Mepro s.r.o.</v>
      </c>
      <c r="K96" s="63"/>
      <c r="L96" s="61"/>
    </row>
    <row r="97" spans="2:12" s="1" customFormat="1" ht="14.45" customHeight="1">
      <c r="B97" s="41"/>
      <c r="C97" s="65" t="s">
        <v>31</v>
      </c>
      <c r="D97" s="63"/>
      <c r="E97" s="63"/>
      <c r="F97" s="164" t="str">
        <f>IF(E18="","",E18)</f>
        <v/>
      </c>
      <c r="G97" s="63"/>
      <c r="H97" s="63"/>
      <c r="I97" s="163"/>
      <c r="J97" s="63"/>
      <c r="K97" s="63"/>
      <c r="L97" s="61"/>
    </row>
    <row r="98" spans="2:12" s="1" customFormat="1" ht="10.35" customHeight="1">
      <c r="B98" s="41"/>
      <c r="C98" s="63"/>
      <c r="D98" s="63"/>
      <c r="E98" s="63"/>
      <c r="F98" s="63"/>
      <c r="G98" s="63"/>
      <c r="H98" s="63"/>
      <c r="I98" s="163"/>
      <c r="J98" s="63"/>
      <c r="K98" s="63"/>
      <c r="L98" s="61"/>
    </row>
    <row r="99" spans="2:20" s="9" customFormat="1" ht="29.25" customHeight="1">
      <c r="B99" s="166"/>
      <c r="C99" s="167" t="s">
        <v>141</v>
      </c>
      <c r="D99" s="168" t="s">
        <v>57</v>
      </c>
      <c r="E99" s="168" t="s">
        <v>53</v>
      </c>
      <c r="F99" s="168" t="s">
        <v>142</v>
      </c>
      <c r="G99" s="168" t="s">
        <v>143</v>
      </c>
      <c r="H99" s="168" t="s">
        <v>144</v>
      </c>
      <c r="I99" s="169" t="s">
        <v>145</v>
      </c>
      <c r="J99" s="168" t="s">
        <v>131</v>
      </c>
      <c r="K99" s="170" t="s">
        <v>146</v>
      </c>
      <c r="L99" s="171"/>
      <c r="M99" s="81" t="s">
        <v>147</v>
      </c>
      <c r="N99" s="82" t="s">
        <v>42</v>
      </c>
      <c r="O99" s="82" t="s">
        <v>148</v>
      </c>
      <c r="P99" s="82" t="s">
        <v>149</v>
      </c>
      <c r="Q99" s="82" t="s">
        <v>150</v>
      </c>
      <c r="R99" s="82" t="s">
        <v>151</v>
      </c>
      <c r="S99" s="82" t="s">
        <v>152</v>
      </c>
      <c r="T99" s="83" t="s">
        <v>153</v>
      </c>
    </row>
    <row r="100" spans="2:63" s="1" customFormat="1" ht="29.25" customHeight="1">
      <c r="B100" s="41"/>
      <c r="C100" s="87" t="s">
        <v>132</v>
      </c>
      <c r="D100" s="63"/>
      <c r="E100" s="63"/>
      <c r="F100" s="63"/>
      <c r="G100" s="63"/>
      <c r="H100" s="63"/>
      <c r="I100" s="163"/>
      <c r="J100" s="172">
        <f>BK100</f>
        <v>0</v>
      </c>
      <c r="K100" s="63"/>
      <c r="L100" s="61"/>
      <c r="M100" s="84"/>
      <c r="N100" s="85"/>
      <c r="O100" s="85"/>
      <c r="P100" s="173">
        <f>P101+P289+P454</f>
        <v>0</v>
      </c>
      <c r="Q100" s="85"/>
      <c r="R100" s="173">
        <f>R101+R289+R454</f>
        <v>38.150568559999996</v>
      </c>
      <c r="S100" s="85"/>
      <c r="T100" s="174">
        <f>T101+T289+T454</f>
        <v>50.73268657999999</v>
      </c>
      <c r="AT100" s="24" t="s">
        <v>71</v>
      </c>
      <c r="AU100" s="24" t="s">
        <v>133</v>
      </c>
      <c r="BK100" s="175">
        <f>BK101+BK289+BK454</f>
        <v>0</v>
      </c>
    </row>
    <row r="101" spans="2:63" s="10" customFormat="1" ht="37.35" customHeight="1">
      <c r="B101" s="176"/>
      <c r="C101" s="177"/>
      <c r="D101" s="178" t="s">
        <v>71</v>
      </c>
      <c r="E101" s="179" t="s">
        <v>220</v>
      </c>
      <c r="F101" s="179" t="s">
        <v>221</v>
      </c>
      <c r="G101" s="177"/>
      <c r="H101" s="177"/>
      <c r="I101" s="180"/>
      <c r="J101" s="181">
        <f>BK101</f>
        <v>0</v>
      </c>
      <c r="K101" s="177"/>
      <c r="L101" s="182"/>
      <c r="M101" s="183"/>
      <c r="N101" s="184"/>
      <c r="O101" s="184"/>
      <c r="P101" s="185">
        <f>P102+P105+P117+P120+P205</f>
        <v>0</v>
      </c>
      <c r="Q101" s="184"/>
      <c r="R101" s="185">
        <f>R102+R105+R117+R120+R205</f>
        <v>30.125532749999998</v>
      </c>
      <c r="S101" s="184"/>
      <c r="T101" s="186">
        <f>T102+T105+T117+T120+T205</f>
        <v>49.233858999999995</v>
      </c>
      <c r="AR101" s="187" t="s">
        <v>79</v>
      </c>
      <c r="AT101" s="188" t="s">
        <v>71</v>
      </c>
      <c r="AU101" s="188" t="s">
        <v>72</v>
      </c>
      <c r="AY101" s="187" t="s">
        <v>156</v>
      </c>
      <c r="BK101" s="189">
        <f>BK102+BK105+BK117+BK120+BK205</f>
        <v>0</v>
      </c>
    </row>
    <row r="102" spans="2:63" s="10" customFormat="1" ht="19.9" customHeight="1">
      <c r="B102" s="176"/>
      <c r="C102" s="177"/>
      <c r="D102" s="190" t="s">
        <v>71</v>
      </c>
      <c r="E102" s="191" t="s">
        <v>79</v>
      </c>
      <c r="F102" s="191" t="s">
        <v>222</v>
      </c>
      <c r="G102" s="177"/>
      <c r="H102" s="177"/>
      <c r="I102" s="180"/>
      <c r="J102" s="192">
        <f>BK102</f>
        <v>0</v>
      </c>
      <c r="K102" s="177"/>
      <c r="L102" s="182"/>
      <c r="M102" s="183"/>
      <c r="N102" s="184"/>
      <c r="O102" s="184"/>
      <c r="P102" s="185">
        <f>SUM(P103:P104)</f>
        <v>0</v>
      </c>
      <c r="Q102" s="184"/>
      <c r="R102" s="185">
        <f>SUM(R103:R104)</f>
        <v>0</v>
      </c>
      <c r="S102" s="184"/>
      <c r="T102" s="186">
        <f>SUM(T103:T104)</f>
        <v>0</v>
      </c>
      <c r="AR102" s="187" t="s">
        <v>79</v>
      </c>
      <c r="AT102" s="188" t="s">
        <v>71</v>
      </c>
      <c r="AU102" s="188" t="s">
        <v>79</v>
      </c>
      <c r="AY102" s="187" t="s">
        <v>156</v>
      </c>
      <c r="BK102" s="189">
        <f>SUM(BK103:BK104)</f>
        <v>0</v>
      </c>
    </row>
    <row r="103" spans="2:65" s="1" customFormat="1" ht="25.5" customHeight="1">
      <c r="B103" s="41"/>
      <c r="C103" s="193" t="s">
        <v>79</v>
      </c>
      <c r="D103" s="193" t="s">
        <v>159</v>
      </c>
      <c r="E103" s="194" t="s">
        <v>223</v>
      </c>
      <c r="F103" s="195" t="s">
        <v>224</v>
      </c>
      <c r="G103" s="196" t="s">
        <v>225</v>
      </c>
      <c r="H103" s="197">
        <v>0.455</v>
      </c>
      <c r="I103" s="198"/>
      <c r="J103" s="199">
        <f>ROUND(I103*H103,2)</f>
        <v>0</v>
      </c>
      <c r="K103" s="195" t="s">
        <v>163</v>
      </c>
      <c r="L103" s="61"/>
      <c r="M103" s="200" t="s">
        <v>21</v>
      </c>
      <c r="N103" s="201" t="s">
        <v>43</v>
      </c>
      <c r="O103" s="42"/>
      <c r="P103" s="202">
        <f>O103*H103</f>
        <v>0</v>
      </c>
      <c r="Q103" s="202">
        <v>0</v>
      </c>
      <c r="R103" s="202">
        <f>Q103*H103</f>
        <v>0</v>
      </c>
      <c r="S103" s="202">
        <v>0</v>
      </c>
      <c r="T103" s="203">
        <f>S103*H103</f>
        <v>0</v>
      </c>
      <c r="AR103" s="24" t="s">
        <v>179</v>
      </c>
      <c r="AT103" s="24" t="s">
        <v>159</v>
      </c>
      <c r="AU103" s="24" t="s">
        <v>81</v>
      </c>
      <c r="AY103" s="24" t="s">
        <v>156</v>
      </c>
      <c r="BE103" s="204">
        <f>IF(N103="základní",J103,0)</f>
        <v>0</v>
      </c>
      <c r="BF103" s="204">
        <f>IF(N103="snížená",J103,0)</f>
        <v>0</v>
      </c>
      <c r="BG103" s="204">
        <f>IF(N103="zákl. přenesená",J103,0)</f>
        <v>0</v>
      </c>
      <c r="BH103" s="204">
        <f>IF(N103="sníž. přenesená",J103,0)</f>
        <v>0</v>
      </c>
      <c r="BI103" s="204">
        <f>IF(N103="nulová",J103,0)</f>
        <v>0</v>
      </c>
      <c r="BJ103" s="24" t="s">
        <v>79</v>
      </c>
      <c r="BK103" s="204">
        <f>ROUND(I103*H103,2)</f>
        <v>0</v>
      </c>
      <c r="BL103" s="24" t="s">
        <v>179</v>
      </c>
      <c r="BM103" s="24" t="s">
        <v>226</v>
      </c>
    </row>
    <row r="104" spans="2:51" s="11" customFormat="1" ht="13.5">
      <c r="B104" s="212"/>
      <c r="C104" s="213"/>
      <c r="D104" s="205" t="s">
        <v>227</v>
      </c>
      <c r="E104" s="214" t="s">
        <v>21</v>
      </c>
      <c r="F104" s="215" t="s">
        <v>228</v>
      </c>
      <c r="G104" s="213"/>
      <c r="H104" s="216">
        <v>0.455</v>
      </c>
      <c r="I104" s="217"/>
      <c r="J104" s="213"/>
      <c r="K104" s="213"/>
      <c r="L104" s="218"/>
      <c r="M104" s="219"/>
      <c r="N104" s="220"/>
      <c r="O104" s="220"/>
      <c r="P104" s="220"/>
      <c r="Q104" s="220"/>
      <c r="R104" s="220"/>
      <c r="S104" s="220"/>
      <c r="T104" s="221"/>
      <c r="AT104" s="222" t="s">
        <v>227</v>
      </c>
      <c r="AU104" s="222" t="s">
        <v>81</v>
      </c>
      <c r="AV104" s="11" t="s">
        <v>81</v>
      </c>
      <c r="AW104" s="11" t="s">
        <v>35</v>
      </c>
      <c r="AX104" s="11" t="s">
        <v>79</v>
      </c>
      <c r="AY104" s="222" t="s">
        <v>156</v>
      </c>
    </row>
    <row r="105" spans="2:63" s="10" customFormat="1" ht="29.85" customHeight="1">
      <c r="B105" s="176"/>
      <c r="C105" s="177"/>
      <c r="D105" s="190" t="s">
        <v>71</v>
      </c>
      <c r="E105" s="191" t="s">
        <v>173</v>
      </c>
      <c r="F105" s="191" t="s">
        <v>229</v>
      </c>
      <c r="G105" s="177"/>
      <c r="H105" s="177"/>
      <c r="I105" s="180"/>
      <c r="J105" s="192">
        <f>BK105</f>
        <v>0</v>
      </c>
      <c r="K105" s="177"/>
      <c r="L105" s="182"/>
      <c r="M105" s="183"/>
      <c r="N105" s="184"/>
      <c r="O105" s="184"/>
      <c r="P105" s="185">
        <f>SUM(P106:P116)</f>
        <v>0</v>
      </c>
      <c r="Q105" s="184"/>
      <c r="R105" s="185">
        <f>SUM(R106:R116)</f>
        <v>12.20234886</v>
      </c>
      <c r="S105" s="184"/>
      <c r="T105" s="186">
        <f>SUM(T106:T116)</f>
        <v>0</v>
      </c>
      <c r="AR105" s="187" t="s">
        <v>79</v>
      </c>
      <c r="AT105" s="188" t="s">
        <v>71</v>
      </c>
      <c r="AU105" s="188" t="s">
        <v>79</v>
      </c>
      <c r="AY105" s="187" t="s">
        <v>156</v>
      </c>
      <c r="BK105" s="189">
        <f>SUM(BK106:BK116)</f>
        <v>0</v>
      </c>
    </row>
    <row r="106" spans="2:65" s="1" customFormat="1" ht="25.5" customHeight="1">
      <c r="B106" s="41"/>
      <c r="C106" s="193" t="s">
        <v>81</v>
      </c>
      <c r="D106" s="193" t="s">
        <v>159</v>
      </c>
      <c r="E106" s="194" t="s">
        <v>230</v>
      </c>
      <c r="F106" s="195" t="s">
        <v>231</v>
      </c>
      <c r="G106" s="196" t="s">
        <v>225</v>
      </c>
      <c r="H106" s="197">
        <v>1.944</v>
      </c>
      <c r="I106" s="198"/>
      <c r="J106" s="199">
        <f>ROUND(I106*H106,2)</f>
        <v>0</v>
      </c>
      <c r="K106" s="195" t="s">
        <v>163</v>
      </c>
      <c r="L106" s="61"/>
      <c r="M106" s="200" t="s">
        <v>21</v>
      </c>
      <c r="N106" s="201" t="s">
        <v>43</v>
      </c>
      <c r="O106" s="42"/>
      <c r="P106" s="202">
        <f>O106*H106</f>
        <v>0</v>
      </c>
      <c r="Q106" s="202">
        <v>1.6285</v>
      </c>
      <c r="R106" s="202">
        <f>Q106*H106</f>
        <v>3.165804</v>
      </c>
      <c r="S106" s="202">
        <v>0</v>
      </c>
      <c r="T106" s="203">
        <f>S106*H106</f>
        <v>0</v>
      </c>
      <c r="AR106" s="24" t="s">
        <v>179</v>
      </c>
      <c r="AT106" s="24" t="s">
        <v>159</v>
      </c>
      <c r="AU106" s="24" t="s">
        <v>81</v>
      </c>
      <c r="AY106" s="24" t="s">
        <v>156</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179</v>
      </c>
      <c r="BM106" s="24" t="s">
        <v>232</v>
      </c>
    </row>
    <row r="107" spans="2:51" s="11" customFormat="1" ht="13.5">
      <c r="B107" s="212"/>
      <c r="C107" s="213"/>
      <c r="D107" s="223" t="s">
        <v>227</v>
      </c>
      <c r="E107" s="224" t="s">
        <v>21</v>
      </c>
      <c r="F107" s="225" t="s">
        <v>233</v>
      </c>
      <c r="G107" s="213"/>
      <c r="H107" s="226">
        <v>1.944</v>
      </c>
      <c r="I107" s="217"/>
      <c r="J107" s="213"/>
      <c r="K107" s="213"/>
      <c r="L107" s="218"/>
      <c r="M107" s="219"/>
      <c r="N107" s="220"/>
      <c r="O107" s="220"/>
      <c r="P107" s="220"/>
      <c r="Q107" s="220"/>
      <c r="R107" s="220"/>
      <c r="S107" s="220"/>
      <c r="T107" s="221"/>
      <c r="AT107" s="222" t="s">
        <v>227</v>
      </c>
      <c r="AU107" s="222" t="s">
        <v>81</v>
      </c>
      <c r="AV107" s="11" t="s">
        <v>81</v>
      </c>
      <c r="AW107" s="11" t="s">
        <v>35</v>
      </c>
      <c r="AX107" s="11" t="s">
        <v>79</v>
      </c>
      <c r="AY107" s="222" t="s">
        <v>156</v>
      </c>
    </row>
    <row r="108" spans="2:65" s="1" customFormat="1" ht="25.5" customHeight="1">
      <c r="B108" s="41"/>
      <c r="C108" s="193" t="s">
        <v>173</v>
      </c>
      <c r="D108" s="193" t="s">
        <v>159</v>
      </c>
      <c r="E108" s="194" t="s">
        <v>234</v>
      </c>
      <c r="F108" s="195" t="s">
        <v>235</v>
      </c>
      <c r="G108" s="196" t="s">
        <v>236</v>
      </c>
      <c r="H108" s="197">
        <v>2</v>
      </c>
      <c r="I108" s="198"/>
      <c r="J108" s="199">
        <f>ROUND(I108*H108,2)</f>
        <v>0</v>
      </c>
      <c r="K108" s="195" t="s">
        <v>163</v>
      </c>
      <c r="L108" s="61"/>
      <c r="M108" s="200" t="s">
        <v>21</v>
      </c>
      <c r="N108" s="201" t="s">
        <v>43</v>
      </c>
      <c r="O108" s="42"/>
      <c r="P108" s="202">
        <f>O108*H108</f>
        <v>0</v>
      </c>
      <c r="Q108" s="202">
        <v>0.00918</v>
      </c>
      <c r="R108" s="202">
        <f>Q108*H108</f>
        <v>0.01836</v>
      </c>
      <c r="S108" s="202">
        <v>0</v>
      </c>
      <c r="T108" s="203">
        <f>S108*H108</f>
        <v>0</v>
      </c>
      <c r="AR108" s="24" t="s">
        <v>179</v>
      </c>
      <c r="AT108" s="24" t="s">
        <v>159</v>
      </c>
      <c r="AU108" s="24" t="s">
        <v>81</v>
      </c>
      <c r="AY108" s="24" t="s">
        <v>156</v>
      </c>
      <c r="BE108" s="204">
        <f>IF(N108="základní",J108,0)</f>
        <v>0</v>
      </c>
      <c r="BF108" s="204">
        <f>IF(N108="snížená",J108,0)</f>
        <v>0</v>
      </c>
      <c r="BG108" s="204">
        <f>IF(N108="zákl. přenesená",J108,0)</f>
        <v>0</v>
      </c>
      <c r="BH108" s="204">
        <f>IF(N108="sníž. přenesená",J108,0)</f>
        <v>0</v>
      </c>
      <c r="BI108" s="204">
        <f>IF(N108="nulová",J108,0)</f>
        <v>0</v>
      </c>
      <c r="BJ108" s="24" t="s">
        <v>79</v>
      </c>
      <c r="BK108" s="204">
        <f>ROUND(I108*H108,2)</f>
        <v>0</v>
      </c>
      <c r="BL108" s="24" t="s">
        <v>179</v>
      </c>
      <c r="BM108" s="24" t="s">
        <v>237</v>
      </c>
    </row>
    <row r="109" spans="2:65" s="1" customFormat="1" ht="16.5" customHeight="1">
      <c r="B109" s="41"/>
      <c r="C109" s="227" t="s">
        <v>179</v>
      </c>
      <c r="D109" s="227" t="s">
        <v>238</v>
      </c>
      <c r="E109" s="228" t="s">
        <v>239</v>
      </c>
      <c r="F109" s="229" t="s">
        <v>240</v>
      </c>
      <c r="G109" s="230" t="s">
        <v>236</v>
      </c>
      <c r="H109" s="231">
        <v>2</v>
      </c>
      <c r="I109" s="232"/>
      <c r="J109" s="233">
        <f>ROUND(I109*H109,2)</f>
        <v>0</v>
      </c>
      <c r="K109" s="229" t="s">
        <v>163</v>
      </c>
      <c r="L109" s="234"/>
      <c r="M109" s="235" t="s">
        <v>21</v>
      </c>
      <c r="N109" s="236" t="s">
        <v>43</v>
      </c>
      <c r="O109" s="42"/>
      <c r="P109" s="202">
        <f>O109*H109</f>
        <v>0</v>
      </c>
      <c r="Q109" s="202">
        <v>0.038</v>
      </c>
      <c r="R109" s="202">
        <f>Q109*H109</f>
        <v>0.076</v>
      </c>
      <c r="S109" s="202">
        <v>0</v>
      </c>
      <c r="T109" s="203">
        <f>S109*H109</f>
        <v>0</v>
      </c>
      <c r="AR109" s="24" t="s">
        <v>241</v>
      </c>
      <c r="AT109" s="24" t="s">
        <v>238</v>
      </c>
      <c r="AU109" s="24" t="s">
        <v>81</v>
      </c>
      <c r="AY109" s="24" t="s">
        <v>156</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179</v>
      </c>
      <c r="BM109" s="24" t="s">
        <v>242</v>
      </c>
    </row>
    <row r="110" spans="2:65" s="1" customFormat="1" ht="25.5" customHeight="1">
      <c r="B110" s="41"/>
      <c r="C110" s="193" t="s">
        <v>155</v>
      </c>
      <c r="D110" s="193" t="s">
        <v>159</v>
      </c>
      <c r="E110" s="194" t="s">
        <v>243</v>
      </c>
      <c r="F110" s="195" t="s">
        <v>244</v>
      </c>
      <c r="G110" s="196" t="s">
        <v>245</v>
      </c>
      <c r="H110" s="197">
        <v>0.41</v>
      </c>
      <c r="I110" s="198"/>
      <c r="J110" s="199">
        <f>ROUND(I110*H110,2)</f>
        <v>0</v>
      </c>
      <c r="K110" s="195" t="s">
        <v>163</v>
      </c>
      <c r="L110" s="61"/>
      <c r="M110" s="200" t="s">
        <v>21</v>
      </c>
      <c r="N110" s="201" t="s">
        <v>43</v>
      </c>
      <c r="O110" s="42"/>
      <c r="P110" s="202">
        <f>O110*H110</f>
        <v>0</v>
      </c>
      <c r="Q110" s="202">
        <v>1.09</v>
      </c>
      <c r="R110" s="202">
        <f>Q110*H110</f>
        <v>0.4469</v>
      </c>
      <c r="S110" s="202">
        <v>0</v>
      </c>
      <c r="T110" s="203">
        <f>S110*H110</f>
        <v>0</v>
      </c>
      <c r="AR110" s="24" t="s">
        <v>179</v>
      </c>
      <c r="AT110" s="24" t="s">
        <v>159</v>
      </c>
      <c r="AU110" s="24" t="s">
        <v>81</v>
      </c>
      <c r="AY110" s="24" t="s">
        <v>156</v>
      </c>
      <c r="BE110" s="204">
        <f>IF(N110="základní",J110,0)</f>
        <v>0</v>
      </c>
      <c r="BF110" s="204">
        <f>IF(N110="snížená",J110,0)</f>
        <v>0</v>
      </c>
      <c r="BG110" s="204">
        <f>IF(N110="zákl. přenesená",J110,0)</f>
        <v>0</v>
      </c>
      <c r="BH110" s="204">
        <f>IF(N110="sníž. přenesená",J110,0)</f>
        <v>0</v>
      </c>
      <c r="BI110" s="204">
        <f>IF(N110="nulová",J110,0)</f>
        <v>0</v>
      </c>
      <c r="BJ110" s="24" t="s">
        <v>79</v>
      </c>
      <c r="BK110" s="204">
        <f>ROUND(I110*H110,2)</f>
        <v>0</v>
      </c>
      <c r="BL110" s="24" t="s">
        <v>179</v>
      </c>
      <c r="BM110" s="24" t="s">
        <v>246</v>
      </c>
    </row>
    <row r="111" spans="2:51" s="11" customFormat="1" ht="13.5">
      <c r="B111" s="212"/>
      <c r="C111" s="213"/>
      <c r="D111" s="205" t="s">
        <v>227</v>
      </c>
      <c r="E111" s="214" t="s">
        <v>21</v>
      </c>
      <c r="F111" s="215" t="s">
        <v>247</v>
      </c>
      <c r="G111" s="213"/>
      <c r="H111" s="216">
        <v>0.227</v>
      </c>
      <c r="I111" s="217"/>
      <c r="J111" s="213"/>
      <c r="K111" s="213"/>
      <c r="L111" s="218"/>
      <c r="M111" s="219"/>
      <c r="N111" s="220"/>
      <c r="O111" s="220"/>
      <c r="P111" s="220"/>
      <c r="Q111" s="220"/>
      <c r="R111" s="220"/>
      <c r="S111" s="220"/>
      <c r="T111" s="221"/>
      <c r="AT111" s="222" t="s">
        <v>227</v>
      </c>
      <c r="AU111" s="222" t="s">
        <v>81</v>
      </c>
      <c r="AV111" s="11" t="s">
        <v>81</v>
      </c>
      <c r="AW111" s="11" t="s">
        <v>35</v>
      </c>
      <c r="AX111" s="11" t="s">
        <v>72</v>
      </c>
      <c r="AY111" s="222" t="s">
        <v>156</v>
      </c>
    </row>
    <row r="112" spans="2:51" s="11" customFormat="1" ht="13.5">
      <c r="B112" s="212"/>
      <c r="C112" s="213"/>
      <c r="D112" s="205" t="s">
        <v>227</v>
      </c>
      <c r="E112" s="214" t="s">
        <v>21</v>
      </c>
      <c r="F112" s="215" t="s">
        <v>248</v>
      </c>
      <c r="G112" s="213"/>
      <c r="H112" s="216">
        <v>0.113</v>
      </c>
      <c r="I112" s="217"/>
      <c r="J112" s="213"/>
      <c r="K112" s="213"/>
      <c r="L112" s="218"/>
      <c r="M112" s="219"/>
      <c r="N112" s="220"/>
      <c r="O112" s="220"/>
      <c r="P112" s="220"/>
      <c r="Q112" s="220"/>
      <c r="R112" s="220"/>
      <c r="S112" s="220"/>
      <c r="T112" s="221"/>
      <c r="AT112" s="222" t="s">
        <v>227</v>
      </c>
      <c r="AU112" s="222" t="s">
        <v>81</v>
      </c>
      <c r="AV112" s="11" t="s">
        <v>81</v>
      </c>
      <c r="AW112" s="11" t="s">
        <v>35</v>
      </c>
      <c r="AX112" s="11" t="s">
        <v>72</v>
      </c>
      <c r="AY112" s="222" t="s">
        <v>156</v>
      </c>
    </row>
    <row r="113" spans="2:51" s="11" customFormat="1" ht="13.5">
      <c r="B113" s="212"/>
      <c r="C113" s="213"/>
      <c r="D113" s="205" t="s">
        <v>227</v>
      </c>
      <c r="E113" s="214" t="s">
        <v>21</v>
      </c>
      <c r="F113" s="215" t="s">
        <v>249</v>
      </c>
      <c r="G113" s="213"/>
      <c r="H113" s="216">
        <v>0.07</v>
      </c>
      <c r="I113" s="217"/>
      <c r="J113" s="213"/>
      <c r="K113" s="213"/>
      <c r="L113" s="218"/>
      <c r="M113" s="219"/>
      <c r="N113" s="220"/>
      <c r="O113" s="220"/>
      <c r="P113" s="220"/>
      <c r="Q113" s="220"/>
      <c r="R113" s="220"/>
      <c r="S113" s="220"/>
      <c r="T113" s="221"/>
      <c r="AT113" s="222" t="s">
        <v>227</v>
      </c>
      <c r="AU113" s="222" t="s">
        <v>81</v>
      </c>
      <c r="AV113" s="11" t="s">
        <v>81</v>
      </c>
      <c r="AW113" s="11" t="s">
        <v>35</v>
      </c>
      <c r="AX113" s="11" t="s">
        <v>72</v>
      </c>
      <c r="AY113" s="222" t="s">
        <v>156</v>
      </c>
    </row>
    <row r="114" spans="2:51" s="12" customFormat="1" ht="13.5">
      <c r="B114" s="237"/>
      <c r="C114" s="238"/>
      <c r="D114" s="223" t="s">
        <v>227</v>
      </c>
      <c r="E114" s="239" t="s">
        <v>21</v>
      </c>
      <c r="F114" s="240" t="s">
        <v>250</v>
      </c>
      <c r="G114" s="238"/>
      <c r="H114" s="241">
        <v>0.41</v>
      </c>
      <c r="I114" s="242"/>
      <c r="J114" s="238"/>
      <c r="K114" s="238"/>
      <c r="L114" s="243"/>
      <c r="M114" s="244"/>
      <c r="N114" s="245"/>
      <c r="O114" s="245"/>
      <c r="P114" s="245"/>
      <c r="Q114" s="245"/>
      <c r="R114" s="245"/>
      <c r="S114" s="245"/>
      <c r="T114" s="246"/>
      <c r="AT114" s="247" t="s">
        <v>227</v>
      </c>
      <c r="AU114" s="247" t="s">
        <v>81</v>
      </c>
      <c r="AV114" s="12" t="s">
        <v>179</v>
      </c>
      <c r="AW114" s="12" t="s">
        <v>35</v>
      </c>
      <c r="AX114" s="12" t="s">
        <v>79</v>
      </c>
      <c r="AY114" s="247" t="s">
        <v>156</v>
      </c>
    </row>
    <row r="115" spans="2:65" s="1" customFormat="1" ht="25.5" customHeight="1">
      <c r="B115" s="41"/>
      <c r="C115" s="193" t="s">
        <v>190</v>
      </c>
      <c r="D115" s="193" t="s">
        <v>159</v>
      </c>
      <c r="E115" s="194" t="s">
        <v>251</v>
      </c>
      <c r="F115" s="195" t="s">
        <v>252</v>
      </c>
      <c r="G115" s="196" t="s">
        <v>253</v>
      </c>
      <c r="H115" s="197">
        <v>81.513</v>
      </c>
      <c r="I115" s="198"/>
      <c r="J115" s="199">
        <f>ROUND(I115*H115,2)</f>
        <v>0</v>
      </c>
      <c r="K115" s="195" t="s">
        <v>163</v>
      </c>
      <c r="L115" s="61"/>
      <c r="M115" s="200" t="s">
        <v>21</v>
      </c>
      <c r="N115" s="201" t="s">
        <v>43</v>
      </c>
      <c r="O115" s="42"/>
      <c r="P115" s="202">
        <f>O115*H115</f>
        <v>0</v>
      </c>
      <c r="Q115" s="202">
        <v>0.10422</v>
      </c>
      <c r="R115" s="202">
        <f>Q115*H115</f>
        <v>8.49528486</v>
      </c>
      <c r="S115" s="202">
        <v>0</v>
      </c>
      <c r="T115" s="203">
        <f>S115*H115</f>
        <v>0</v>
      </c>
      <c r="AR115" s="24" t="s">
        <v>179</v>
      </c>
      <c r="AT115" s="24" t="s">
        <v>159</v>
      </c>
      <c r="AU115" s="24" t="s">
        <v>81</v>
      </c>
      <c r="AY115" s="24" t="s">
        <v>156</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179</v>
      </c>
      <c r="BM115" s="24" t="s">
        <v>254</v>
      </c>
    </row>
    <row r="116" spans="2:51" s="11" customFormat="1" ht="13.5">
      <c r="B116" s="212"/>
      <c r="C116" s="213"/>
      <c r="D116" s="205" t="s">
        <v>227</v>
      </c>
      <c r="E116" s="214" t="s">
        <v>21</v>
      </c>
      <c r="F116" s="215" t="s">
        <v>255</v>
      </c>
      <c r="G116" s="213"/>
      <c r="H116" s="216">
        <v>81.513</v>
      </c>
      <c r="I116" s="217"/>
      <c r="J116" s="213"/>
      <c r="K116" s="213"/>
      <c r="L116" s="218"/>
      <c r="M116" s="219"/>
      <c r="N116" s="220"/>
      <c r="O116" s="220"/>
      <c r="P116" s="220"/>
      <c r="Q116" s="220"/>
      <c r="R116" s="220"/>
      <c r="S116" s="220"/>
      <c r="T116" s="221"/>
      <c r="AT116" s="222" t="s">
        <v>227</v>
      </c>
      <c r="AU116" s="222" t="s">
        <v>81</v>
      </c>
      <c r="AV116" s="11" t="s">
        <v>81</v>
      </c>
      <c r="AW116" s="11" t="s">
        <v>35</v>
      </c>
      <c r="AX116" s="11" t="s">
        <v>79</v>
      </c>
      <c r="AY116" s="222" t="s">
        <v>156</v>
      </c>
    </row>
    <row r="117" spans="2:63" s="10" customFormat="1" ht="29.85" customHeight="1">
      <c r="B117" s="176"/>
      <c r="C117" s="177"/>
      <c r="D117" s="190" t="s">
        <v>71</v>
      </c>
      <c r="E117" s="191" t="s">
        <v>179</v>
      </c>
      <c r="F117" s="191" t="s">
        <v>256</v>
      </c>
      <c r="G117" s="177"/>
      <c r="H117" s="177"/>
      <c r="I117" s="180"/>
      <c r="J117" s="192">
        <f>BK117</f>
        <v>0</v>
      </c>
      <c r="K117" s="177"/>
      <c r="L117" s="182"/>
      <c r="M117" s="183"/>
      <c r="N117" s="184"/>
      <c r="O117" s="184"/>
      <c r="P117" s="185">
        <f>SUM(P118:P119)</f>
        <v>0</v>
      </c>
      <c r="Q117" s="184"/>
      <c r="R117" s="185">
        <f>SUM(R118:R119)</f>
        <v>0</v>
      </c>
      <c r="S117" s="184"/>
      <c r="T117" s="186">
        <f>SUM(T118:T119)</f>
        <v>0</v>
      </c>
      <c r="AR117" s="187" t="s">
        <v>79</v>
      </c>
      <c r="AT117" s="188" t="s">
        <v>71</v>
      </c>
      <c r="AU117" s="188" t="s">
        <v>79</v>
      </c>
      <c r="AY117" s="187" t="s">
        <v>156</v>
      </c>
      <c r="BK117" s="189">
        <f>SUM(BK118:BK119)</f>
        <v>0</v>
      </c>
    </row>
    <row r="118" spans="2:65" s="1" customFormat="1" ht="38.25" customHeight="1">
      <c r="B118" s="41"/>
      <c r="C118" s="193" t="s">
        <v>257</v>
      </c>
      <c r="D118" s="193" t="s">
        <v>159</v>
      </c>
      <c r="E118" s="194" t="s">
        <v>258</v>
      </c>
      <c r="F118" s="195" t="s">
        <v>259</v>
      </c>
      <c r="G118" s="196" t="s">
        <v>260</v>
      </c>
      <c r="H118" s="197">
        <v>15</v>
      </c>
      <c r="I118" s="198"/>
      <c r="J118" s="199">
        <f>ROUND(I118*H118,2)</f>
        <v>0</v>
      </c>
      <c r="K118" s="195" t="s">
        <v>163</v>
      </c>
      <c r="L118" s="61"/>
      <c r="M118" s="200" t="s">
        <v>21</v>
      </c>
      <c r="N118" s="201" t="s">
        <v>43</v>
      </c>
      <c r="O118" s="42"/>
      <c r="P118" s="202">
        <f>O118*H118</f>
        <v>0</v>
      </c>
      <c r="Q118" s="202">
        <v>0</v>
      </c>
      <c r="R118" s="202">
        <f>Q118*H118</f>
        <v>0</v>
      </c>
      <c r="S118" s="202">
        <v>0</v>
      </c>
      <c r="T118" s="203">
        <f>S118*H118</f>
        <v>0</v>
      </c>
      <c r="AR118" s="24" t="s">
        <v>179</v>
      </c>
      <c r="AT118" s="24" t="s">
        <v>159</v>
      </c>
      <c r="AU118" s="24" t="s">
        <v>81</v>
      </c>
      <c r="AY118" s="24" t="s">
        <v>156</v>
      </c>
      <c r="BE118" s="204">
        <f>IF(N118="základní",J118,0)</f>
        <v>0</v>
      </c>
      <c r="BF118" s="204">
        <f>IF(N118="snížená",J118,0)</f>
        <v>0</v>
      </c>
      <c r="BG118" s="204">
        <f>IF(N118="zákl. přenesená",J118,0)</f>
        <v>0</v>
      </c>
      <c r="BH118" s="204">
        <f>IF(N118="sníž. přenesená",J118,0)</f>
        <v>0</v>
      </c>
      <c r="BI118" s="204">
        <f>IF(N118="nulová",J118,0)</f>
        <v>0</v>
      </c>
      <c r="BJ118" s="24" t="s">
        <v>79</v>
      </c>
      <c r="BK118" s="204">
        <f>ROUND(I118*H118,2)</f>
        <v>0</v>
      </c>
      <c r="BL118" s="24" t="s">
        <v>179</v>
      </c>
      <c r="BM118" s="24" t="s">
        <v>261</v>
      </c>
    </row>
    <row r="119" spans="2:65" s="1" customFormat="1" ht="38.25" customHeight="1">
      <c r="B119" s="41"/>
      <c r="C119" s="193" t="s">
        <v>241</v>
      </c>
      <c r="D119" s="193" t="s">
        <v>159</v>
      </c>
      <c r="E119" s="194" t="s">
        <v>262</v>
      </c>
      <c r="F119" s="195" t="s">
        <v>263</v>
      </c>
      <c r="G119" s="196" t="s">
        <v>260</v>
      </c>
      <c r="H119" s="197">
        <v>20</v>
      </c>
      <c r="I119" s="198"/>
      <c r="J119" s="199">
        <f>ROUND(I119*H119,2)</f>
        <v>0</v>
      </c>
      <c r="K119" s="195" t="s">
        <v>163</v>
      </c>
      <c r="L119" s="61"/>
      <c r="M119" s="200" t="s">
        <v>21</v>
      </c>
      <c r="N119" s="201" t="s">
        <v>43</v>
      </c>
      <c r="O119" s="42"/>
      <c r="P119" s="202">
        <f>O119*H119</f>
        <v>0</v>
      </c>
      <c r="Q119" s="202">
        <v>0</v>
      </c>
      <c r="R119" s="202">
        <f>Q119*H119</f>
        <v>0</v>
      </c>
      <c r="S119" s="202">
        <v>0</v>
      </c>
      <c r="T119" s="203">
        <f>S119*H119</f>
        <v>0</v>
      </c>
      <c r="AR119" s="24" t="s">
        <v>179</v>
      </c>
      <c r="AT119" s="24" t="s">
        <v>159</v>
      </c>
      <c r="AU119" s="24" t="s">
        <v>81</v>
      </c>
      <c r="AY119" s="24" t="s">
        <v>156</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179</v>
      </c>
      <c r="BM119" s="24" t="s">
        <v>264</v>
      </c>
    </row>
    <row r="120" spans="2:63" s="10" customFormat="1" ht="29.85" customHeight="1">
      <c r="B120" s="176"/>
      <c r="C120" s="177"/>
      <c r="D120" s="190" t="s">
        <v>71</v>
      </c>
      <c r="E120" s="191" t="s">
        <v>190</v>
      </c>
      <c r="F120" s="191" t="s">
        <v>265</v>
      </c>
      <c r="G120" s="177"/>
      <c r="H120" s="177"/>
      <c r="I120" s="180"/>
      <c r="J120" s="192">
        <f>BK120</f>
        <v>0</v>
      </c>
      <c r="K120" s="177"/>
      <c r="L120" s="182"/>
      <c r="M120" s="183"/>
      <c r="N120" s="184"/>
      <c r="O120" s="184"/>
      <c r="P120" s="185">
        <f>SUM(P121:P204)</f>
        <v>0</v>
      </c>
      <c r="Q120" s="184"/>
      <c r="R120" s="185">
        <f>SUM(R121:R204)</f>
        <v>17.919307889999995</v>
      </c>
      <c r="S120" s="184"/>
      <c r="T120" s="186">
        <f>SUM(T121:T204)</f>
        <v>0</v>
      </c>
      <c r="AR120" s="187" t="s">
        <v>79</v>
      </c>
      <c r="AT120" s="188" t="s">
        <v>71</v>
      </c>
      <c r="AU120" s="188" t="s">
        <v>79</v>
      </c>
      <c r="AY120" s="187" t="s">
        <v>156</v>
      </c>
      <c r="BK120" s="189">
        <f>SUM(BK121:BK204)</f>
        <v>0</v>
      </c>
    </row>
    <row r="121" spans="2:65" s="1" customFormat="1" ht="25.5" customHeight="1">
      <c r="B121" s="41"/>
      <c r="C121" s="193" t="s">
        <v>266</v>
      </c>
      <c r="D121" s="193" t="s">
        <v>159</v>
      </c>
      <c r="E121" s="194" t="s">
        <v>267</v>
      </c>
      <c r="F121" s="195" t="s">
        <v>268</v>
      </c>
      <c r="G121" s="196" t="s">
        <v>253</v>
      </c>
      <c r="H121" s="197">
        <v>551.31</v>
      </c>
      <c r="I121" s="198"/>
      <c r="J121" s="199">
        <f>ROUND(I121*H121,2)</f>
        <v>0</v>
      </c>
      <c r="K121" s="195" t="s">
        <v>163</v>
      </c>
      <c r="L121" s="61"/>
      <c r="M121" s="200" t="s">
        <v>21</v>
      </c>
      <c r="N121" s="201" t="s">
        <v>43</v>
      </c>
      <c r="O121" s="42"/>
      <c r="P121" s="202">
        <f>O121*H121</f>
        <v>0</v>
      </c>
      <c r="Q121" s="202">
        <v>0.003</v>
      </c>
      <c r="R121" s="202">
        <f>Q121*H121</f>
        <v>1.65393</v>
      </c>
      <c r="S121" s="202">
        <v>0</v>
      </c>
      <c r="T121" s="203">
        <f>S121*H121</f>
        <v>0</v>
      </c>
      <c r="AR121" s="24" t="s">
        <v>179</v>
      </c>
      <c r="AT121" s="24" t="s">
        <v>159</v>
      </c>
      <c r="AU121" s="24" t="s">
        <v>81</v>
      </c>
      <c r="AY121" s="24" t="s">
        <v>156</v>
      </c>
      <c r="BE121" s="204">
        <f>IF(N121="základní",J121,0)</f>
        <v>0</v>
      </c>
      <c r="BF121" s="204">
        <f>IF(N121="snížená",J121,0)</f>
        <v>0</v>
      </c>
      <c r="BG121" s="204">
        <f>IF(N121="zákl. přenesená",J121,0)</f>
        <v>0</v>
      </c>
      <c r="BH121" s="204">
        <f>IF(N121="sníž. přenesená",J121,0)</f>
        <v>0</v>
      </c>
      <c r="BI121" s="204">
        <f>IF(N121="nulová",J121,0)</f>
        <v>0</v>
      </c>
      <c r="BJ121" s="24" t="s">
        <v>79</v>
      </c>
      <c r="BK121" s="204">
        <f>ROUND(I121*H121,2)</f>
        <v>0</v>
      </c>
      <c r="BL121" s="24" t="s">
        <v>179</v>
      </c>
      <c r="BM121" s="24" t="s">
        <v>269</v>
      </c>
    </row>
    <row r="122" spans="2:51" s="11" customFormat="1" ht="13.5">
      <c r="B122" s="212"/>
      <c r="C122" s="213"/>
      <c r="D122" s="205" t="s">
        <v>227</v>
      </c>
      <c r="E122" s="214" t="s">
        <v>21</v>
      </c>
      <c r="F122" s="215" t="s">
        <v>270</v>
      </c>
      <c r="G122" s="213"/>
      <c r="H122" s="216">
        <v>55.68</v>
      </c>
      <c r="I122" s="217"/>
      <c r="J122" s="213"/>
      <c r="K122" s="213"/>
      <c r="L122" s="218"/>
      <c r="M122" s="219"/>
      <c r="N122" s="220"/>
      <c r="O122" s="220"/>
      <c r="P122" s="220"/>
      <c r="Q122" s="220"/>
      <c r="R122" s="220"/>
      <c r="S122" s="220"/>
      <c r="T122" s="221"/>
      <c r="AT122" s="222" t="s">
        <v>227</v>
      </c>
      <c r="AU122" s="222" t="s">
        <v>81</v>
      </c>
      <c r="AV122" s="11" t="s">
        <v>81</v>
      </c>
      <c r="AW122" s="11" t="s">
        <v>35</v>
      </c>
      <c r="AX122" s="11" t="s">
        <v>72</v>
      </c>
      <c r="AY122" s="222" t="s">
        <v>156</v>
      </c>
    </row>
    <row r="123" spans="2:51" s="11" customFormat="1" ht="13.5">
      <c r="B123" s="212"/>
      <c r="C123" s="213"/>
      <c r="D123" s="205" t="s">
        <v>227</v>
      </c>
      <c r="E123" s="214" t="s">
        <v>21</v>
      </c>
      <c r="F123" s="215" t="s">
        <v>271</v>
      </c>
      <c r="G123" s="213"/>
      <c r="H123" s="216">
        <v>425</v>
      </c>
      <c r="I123" s="217"/>
      <c r="J123" s="213"/>
      <c r="K123" s="213"/>
      <c r="L123" s="218"/>
      <c r="M123" s="219"/>
      <c r="N123" s="220"/>
      <c r="O123" s="220"/>
      <c r="P123" s="220"/>
      <c r="Q123" s="220"/>
      <c r="R123" s="220"/>
      <c r="S123" s="220"/>
      <c r="T123" s="221"/>
      <c r="AT123" s="222" t="s">
        <v>227</v>
      </c>
      <c r="AU123" s="222" t="s">
        <v>81</v>
      </c>
      <c r="AV123" s="11" t="s">
        <v>81</v>
      </c>
      <c r="AW123" s="11" t="s">
        <v>35</v>
      </c>
      <c r="AX123" s="11" t="s">
        <v>72</v>
      </c>
      <c r="AY123" s="222" t="s">
        <v>156</v>
      </c>
    </row>
    <row r="124" spans="2:51" s="11" customFormat="1" ht="13.5">
      <c r="B124" s="212"/>
      <c r="C124" s="213"/>
      <c r="D124" s="205" t="s">
        <v>227</v>
      </c>
      <c r="E124" s="214" t="s">
        <v>21</v>
      </c>
      <c r="F124" s="215" t="s">
        <v>272</v>
      </c>
      <c r="G124" s="213"/>
      <c r="H124" s="216">
        <v>70.63</v>
      </c>
      <c r="I124" s="217"/>
      <c r="J124" s="213"/>
      <c r="K124" s="213"/>
      <c r="L124" s="218"/>
      <c r="M124" s="219"/>
      <c r="N124" s="220"/>
      <c r="O124" s="220"/>
      <c r="P124" s="220"/>
      <c r="Q124" s="220"/>
      <c r="R124" s="220"/>
      <c r="S124" s="220"/>
      <c r="T124" s="221"/>
      <c r="AT124" s="222" t="s">
        <v>227</v>
      </c>
      <c r="AU124" s="222" t="s">
        <v>81</v>
      </c>
      <c r="AV124" s="11" t="s">
        <v>81</v>
      </c>
      <c r="AW124" s="11" t="s">
        <v>35</v>
      </c>
      <c r="AX124" s="11" t="s">
        <v>72</v>
      </c>
      <c r="AY124" s="222" t="s">
        <v>156</v>
      </c>
    </row>
    <row r="125" spans="2:51" s="12" customFormat="1" ht="13.5">
      <c r="B125" s="237"/>
      <c r="C125" s="238"/>
      <c r="D125" s="223" t="s">
        <v>227</v>
      </c>
      <c r="E125" s="239" t="s">
        <v>21</v>
      </c>
      <c r="F125" s="240" t="s">
        <v>250</v>
      </c>
      <c r="G125" s="238"/>
      <c r="H125" s="241">
        <v>551.31</v>
      </c>
      <c r="I125" s="242"/>
      <c r="J125" s="238"/>
      <c r="K125" s="238"/>
      <c r="L125" s="243"/>
      <c r="M125" s="244"/>
      <c r="N125" s="245"/>
      <c r="O125" s="245"/>
      <c r="P125" s="245"/>
      <c r="Q125" s="245"/>
      <c r="R125" s="245"/>
      <c r="S125" s="245"/>
      <c r="T125" s="246"/>
      <c r="AT125" s="247" t="s">
        <v>227</v>
      </c>
      <c r="AU125" s="247" t="s">
        <v>81</v>
      </c>
      <c r="AV125" s="12" t="s">
        <v>179</v>
      </c>
      <c r="AW125" s="12" t="s">
        <v>35</v>
      </c>
      <c r="AX125" s="12" t="s">
        <v>79</v>
      </c>
      <c r="AY125" s="247" t="s">
        <v>156</v>
      </c>
    </row>
    <row r="126" spans="2:65" s="1" customFormat="1" ht="25.5" customHeight="1">
      <c r="B126" s="41"/>
      <c r="C126" s="193" t="s">
        <v>273</v>
      </c>
      <c r="D126" s="193" t="s">
        <v>159</v>
      </c>
      <c r="E126" s="194" t="s">
        <v>274</v>
      </c>
      <c r="F126" s="195" t="s">
        <v>275</v>
      </c>
      <c r="G126" s="196" t="s">
        <v>253</v>
      </c>
      <c r="H126" s="197">
        <v>495.63</v>
      </c>
      <c r="I126" s="198"/>
      <c r="J126" s="199">
        <f>ROUND(I126*H126,2)</f>
        <v>0</v>
      </c>
      <c r="K126" s="195" t="s">
        <v>163</v>
      </c>
      <c r="L126" s="61"/>
      <c r="M126" s="200" t="s">
        <v>21</v>
      </c>
      <c r="N126" s="201" t="s">
        <v>43</v>
      </c>
      <c r="O126" s="42"/>
      <c r="P126" s="202">
        <f>O126*H126</f>
        <v>0</v>
      </c>
      <c r="Q126" s="202">
        <v>0.0169</v>
      </c>
      <c r="R126" s="202">
        <f>Q126*H126</f>
        <v>8.376147</v>
      </c>
      <c r="S126" s="202">
        <v>0</v>
      </c>
      <c r="T126" s="203">
        <f>S126*H126</f>
        <v>0</v>
      </c>
      <c r="AR126" s="24" t="s">
        <v>179</v>
      </c>
      <c r="AT126" s="24" t="s">
        <v>159</v>
      </c>
      <c r="AU126" s="24" t="s">
        <v>81</v>
      </c>
      <c r="AY126" s="24" t="s">
        <v>156</v>
      </c>
      <c r="BE126" s="204">
        <f>IF(N126="základní",J126,0)</f>
        <v>0</v>
      </c>
      <c r="BF126" s="204">
        <f>IF(N126="snížená",J126,0)</f>
        <v>0</v>
      </c>
      <c r="BG126" s="204">
        <f>IF(N126="zákl. přenesená",J126,0)</f>
        <v>0</v>
      </c>
      <c r="BH126" s="204">
        <f>IF(N126="sníž. přenesená",J126,0)</f>
        <v>0</v>
      </c>
      <c r="BI126" s="204">
        <f>IF(N126="nulová",J126,0)</f>
        <v>0</v>
      </c>
      <c r="BJ126" s="24" t="s">
        <v>79</v>
      </c>
      <c r="BK126" s="204">
        <f>ROUND(I126*H126,2)</f>
        <v>0</v>
      </c>
      <c r="BL126" s="24" t="s">
        <v>179</v>
      </c>
      <c r="BM126" s="24" t="s">
        <v>276</v>
      </c>
    </row>
    <row r="127" spans="2:51" s="13" customFormat="1" ht="13.5">
      <c r="B127" s="248"/>
      <c r="C127" s="249"/>
      <c r="D127" s="205" t="s">
        <v>227</v>
      </c>
      <c r="E127" s="250" t="s">
        <v>21</v>
      </c>
      <c r="F127" s="251" t="s">
        <v>277</v>
      </c>
      <c r="G127" s="249"/>
      <c r="H127" s="252" t="s">
        <v>21</v>
      </c>
      <c r="I127" s="253"/>
      <c r="J127" s="249"/>
      <c r="K127" s="249"/>
      <c r="L127" s="254"/>
      <c r="M127" s="255"/>
      <c r="N127" s="256"/>
      <c r="O127" s="256"/>
      <c r="P127" s="256"/>
      <c r="Q127" s="256"/>
      <c r="R127" s="256"/>
      <c r="S127" s="256"/>
      <c r="T127" s="257"/>
      <c r="AT127" s="258" t="s">
        <v>227</v>
      </c>
      <c r="AU127" s="258" t="s">
        <v>81</v>
      </c>
      <c r="AV127" s="13" t="s">
        <v>79</v>
      </c>
      <c r="AW127" s="13" t="s">
        <v>35</v>
      </c>
      <c r="AX127" s="13" t="s">
        <v>72</v>
      </c>
      <c r="AY127" s="258" t="s">
        <v>156</v>
      </c>
    </row>
    <row r="128" spans="2:51" s="11" customFormat="1" ht="13.5">
      <c r="B128" s="212"/>
      <c r="C128" s="213"/>
      <c r="D128" s="205" t="s">
        <v>227</v>
      </c>
      <c r="E128" s="214" t="s">
        <v>21</v>
      </c>
      <c r="F128" s="215" t="s">
        <v>278</v>
      </c>
      <c r="G128" s="213"/>
      <c r="H128" s="216">
        <v>425</v>
      </c>
      <c r="I128" s="217"/>
      <c r="J128" s="213"/>
      <c r="K128" s="213"/>
      <c r="L128" s="218"/>
      <c r="M128" s="219"/>
      <c r="N128" s="220"/>
      <c r="O128" s="220"/>
      <c r="P128" s="220"/>
      <c r="Q128" s="220"/>
      <c r="R128" s="220"/>
      <c r="S128" s="220"/>
      <c r="T128" s="221"/>
      <c r="AT128" s="222" t="s">
        <v>227</v>
      </c>
      <c r="AU128" s="222" t="s">
        <v>81</v>
      </c>
      <c r="AV128" s="11" t="s">
        <v>81</v>
      </c>
      <c r="AW128" s="11" t="s">
        <v>35</v>
      </c>
      <c r="AX128" s="11" t="s">
        <v>72</v>
      </c>
      <c r="AY128" s="222" t="s">
        <v>156</v>
      </c>
    </row>
    <row r="129" spans="2:51" s="13" customFormat="1" ht="13.5">
      <c r="B129" s="248"/>
      <c r="C129" s="249"/>
      <c r="D129" s="205" t="s">
        <v>227</v>
      </c>
      <c r="E129" s="250" t="s">
        <v>21</v>
      </c>
      <c r="F129" s="251" t="s">
        <v>279</v>
      </c>
      <c r="G129" s="249"/>
      <c r="H129" s="252" t="s">
        <v>21</v>
      </c>
      <c r="I129" s="253"/>
      <c r="J129" s="249"/>
      <c r="K129" s="249"/>
      <c r="L129" s="254"/>
      <c r="M129" s="255"/>
      <c r="N129" s="256"/>
      <c r="O129" s="256"/>
      <c r="P129" s="256"/>
      <c r="Q129" s="256"/>
      <c r="R129" s="256"/>
      <c r="S129" s="256"/>
      <c r="T129" s="257"/>
      <c r="AT129" s="258" t="s">
        <v>227</v>
      </c>
      <c r="AU129" s="258" t="s">
        <v>81</v>
      </c>
      <c r="AV129" s="13" t="s">
        <v>79</v>
      </c>
      <c r="AW129" s="13" t="s">
        <v>35</v>
      </c>
      <c r="AX129" s="13" t="s">
        <v>72</v>
      </c>
      <c r="AY129" s="258" t="s">
        <v>156</v>
      </c>
    </row>
    <row r="130" spans="2:51" s="11" customFormat="1" ht="13.5">
      <c r="B130" s="212"/>
      <c r="C130" s="213"/>
      <c r="D130" s="205" t="s">
        <v>227</v>
      </c>
      <c r="E130" s="214" t="s">
        <v>21</v>
      </c>
      <c r="F130" s="215" t="s">
        <v>280</v>
      </c>
      <c r="G130" s="213"/>
      <c r="H130" s="216">
        <v>70.63</v>
      </c>
      <c r="I130" s="217"/>
      <c r="J130" s="213"/>
      <c r="K130" s="213"/>
      <c r="L130" s="218"/>
      <c r="M130" s="219"/>
      <c r="N130" s="220"/>
      <c r="O130" s="220"/>
      <c r="P130" s="220"/>
      <c r="Q130" s="220"/>
      <c r="R130" s="220"/>
      <c r="S130" s="220"/>
      <c r="T130" s="221"/>
      <c r="AT130" s="222" t="s">
        <v>227</v>
      </c>
      <c r="AU130" s="222" t="s">
        <v>81</v>
      </c>
      <c r="AV130" s="11" t="s">
        <v>81</v>
      </c>
      <c r="AW130" s="11" t="s">
        <v>35</v>
      </c>
      <c r="AX130" s="11" t="s">
        <v>72</v>
      </c>
      <c r="AY130" s="222" t="s">
        <v>156</v>
      </c>
    </row>
    <row r="131" spans="2:51" s="12" customFormat="1" ht="13.5">
      <c r="B131" s="237"/>
      <c r="C131" s="238"/>
      <c r="D131" s="223" t="s">
        <v>227</v>
      </c>
      <c r="E131" s="239" t="s">
        <v>21</v>
      </c>
      <c r="F131" s="240" t="s">
        <v>250</v>
      </c>
      <c r="G131" s="238"/>
      <c r="H131" s="241">
        <v>495.63</v>
      </c>
      <c r="I131" s="242"/>
      <c r="J131" s="238"/>
      <c r="K131" s="238"/>
      <c r="L131" s="243"/>
      <c r="M131" s="244"/>
      <c r="N131" s="245"/>
      <c r="O131" s="245"/>
      <c r="P131" s="245"/>
      <c r="Q131" s="245"/>
      <c r="R131" s="245"/>
      <c r="S131" s="245"/>
      <c r="T131" s="246"/>
      <c r="AT131" s="247" t="s">
        <v>227</v>
      </c>
      <c r="AU131" s="247" t="s">
        <v>81</v>
      </c>
      <c r="AV131" s="12" t="s">
        <v>179</v>
      </c>
      <c r="AW131" s="12" t="s">
        <v>35</v>
      </c>
      <c r="AX131" s="12" t="s">
        <v>79</v>
      </c>
      <c r="AY131" s="247" t="s">
        <v>156</v>
      </c>
    </row>
    <row r="132" spans="2:65" s="1" customFormat="1" ht="25.5" customHeight="1">
      <c r="B132" s="41"/>
      <c r="C132" s="193" t="s">
        <v>281</v>
      </c>
      <c r="D132" s="193" t="s">
        <v>159</v>
      </c>
      <c r="E132" s="194" t="s">
        <v>282</v>
      </c>
      <c r="F132" s="195" t="s">
        <v>283</v>
      </c>
      <c r="G132" s="196" t="s">
        <v>253</v>
      </c>
      <c r="H132" s="197">
        <v>2.225</v>
      </c>
      <c r="I132" s="198"/>
      <c r="J132" s="199">
        <f>ROUND(I132*H132,2)</f>
        <v>0</v>
      </c>
      <c r="K132" s="195" t="s">
        <v>163</v>
      </c>
      <c r="L132" s="61"/>
      <c r="M132" s="200" t="s">
        <v>21</v>
      </c>
      <c r="N132" s="201" t="s">
        <v>43</v>
      </c>
      <c r="O132" s="42"/>
      <c r="P132" s="202">
        <f>O132*H132</f>
        <v>0</v>
      </c>
      <c r="Q132" s="202">
        <v>0.00489</v>
      </c>
      <c r="R132" s="202">
        <f>Q132*H132</f>
        <v>0.010880250000000001</v>
      </c>
      <c r="S132" s="202">
        <v>0</v>
      </c>
      <c r="T132" s="203">
        <f>S132*H132</f>
        <v>0</v>
      </c>
      <c r="AR132" s="24" t="s">
        <v>179</v>
      </c>
      <c r="AT132" s="24" t="s">
        <v>159</v>
      </c>
      <c r="AU132" s="24" t="s">
        <v>81</v>
      </c>
      <c r="AY132" s="24" t="s">
        <v>156</v>
      </c>
      <c r="BE132" s="204">
        <f>IF(N132="základní",J132,0)</f>
        <v>0</v>
      </c>
      <c r="BF132" s="204">
        <f>IF(N132="snížená",J132,0)</f>
        <v>0</v>
      </c>
      <c r="BG132" s="204">
        <f>IF(N132="zákl. přenesená",J132,0)</f>
        <v>0</v>
      </c>
      <c r="BH132" s="204">
        <f>IF(N132="sníž. přenesená",J132,0)</f>
        <v>0</v>
      </c>
      <c r="BI132" s="204">
        <f>IF(N132="nulová",J132,0)</f>
        <v>0</v>
      </c>
      <c r="BJ132" s="24" t="s">
        <v>79</v>
      </c>
      <c r="BK132" s="204">
        <f>ROUND(I132*H132,2)</f>
        <v>0</v>
      </c>
      <c r="BL132" s="24" t="s">
        <v>179</v>
      </c>
      <c r="BM132" s="24" t="s">
        <v>284</v>
      </c>
    </row>
    <row r="133" spans="2:51" s="13" customFormat="1" ht="13.5">
      <c r="B133" s="248"/>
      <c r="C133" s="249"/>
      <c r="D133" s="205" t="s">
        <v>227</v>
      </c>
      <c r="E133" s="250" t="s">
        <v>21</v>
      </c>
      <c r="F133" s="251" t="s">
        <v>285</v>
      </c>
      <c r="G133" s="249"/>
      <c r="H133" s="252" t="s">
        <v>21</v>
      </c>
      <c r="I133" s="253"/>
      <c r="J133" s="249"/>
      <c r="K133" s="249"/>
      <c r="L133" s="254"/>
      <c r="M133" s="255"/>
      <c r="N133" s="256"/>
      <c r="O133" s="256"/>
      <c r="P133" s="256"/>
      <c r="Q133" s="256"/>
      <c r="R133" s="256"/>
      <c r="S133" s="256"/>
      <c r="T133" s="257"/>
      <c r="AT133" s="258" t="s">
        <v>227</v>
      </c>
      <c r="AU133" s="258" t="s">
        <v>81</v>
      </c>
      <c r="AV133" s="13" t="s">
        <v>79</v>
      </c>
      <c r="AW133" s="13" t="s">
        <v>35</v>
      </c>
      <c r="AX133" s="13" t="s">
        <v>72</v>
      </c>
      <c r="AY133" s="258" t="s">
        <v>156</v>
      </c>
    </row>
    <row r="134" spans="2:51" s="11" customFormat="1" ht="13.5">
      <c r="B134" s="212"/>
      <c r="C134" s="213"/>
      <c r="D134" s="205" t="s">
        <v>227</v>
      </c>
      <c r="E134" s="214" t="s">
        <v>21</v>
      </c>
      <c r="F134" s="215" t="s">
        <v>286</v>
      </c>
      <c r="G134" s="213"/>
      <c r="H134" s="216">
        <v>0.57</v>
      </c>
      <c r="I134" s="217"/>
      <c r="J134" s="213"/>
      <c r="K134" s="213"/>
      <c r="L134" s="218"/>
      <c r="M134" s="219"/>
      <c r="N134" s="220"/>
      <c r="O134" s="220"/>
      <c r="P134" s="220"/>
      <c r="Q134" s="220"/>
      <c r="R134" s="220"/>
      <c r="S134" s="220"/>
      <c r="T134" s="221"/>
      <c r="AT134" s="222" t="s">
        <v>227</v>
      </c>
      <c r="AU134" s="222" t="s">
        <v>81</v>
      </c>
      <c r="AV134" s="11" t="s">
        <v>81</v>
      </c>
      <c r="AW134" s="11" t="s">
        <v>35</v>
      </c>
      <c r="AX134" s="11" t="s">
        <v>72</v>
      </c>
      <c r="AY134" s="222" t="s">
        <v>156</v>
      </c>
    </row>
    <row r="135" spans="2:51" s="11" customFormat="1" ht="13.5">
      <c r="B135" s="212"/>
      <c r="C135" s="213"/>
      <c r="D135" s="205" t="s">
        <v>227</v>
      </c>
      <c r="E135" s="214" t="s">
        <v>21</v>
      </c>
      <c r="F135" s="215" t="s">
        <v>287</v>
      </c>
      <c r="G135" s="213"/>
      <c r="H135" s="216">
        <v>1.655</v>
      </c>
      <c r="I135" s="217"/>
      <c r="J135" s="213"/>
      <c r="K135" s="213"/>
      <c r="L135" s="218"/>
      <c r="M135" s="219"/>
      <c r="N135" s="220"/>
      <c r="O135" s="220"/>
      <c r="P135" s="220"/>
      <c r="Q135" s="220"/>
      <c r="R135" s="220"/>
      <c r="S135" s="220"/>
      <c r="T135" s="221"/>
      <c r="AT135" s="222" t="s">
        <v>227</v>
      </c>
      <c r="AU135" s="222" t="s">
        <v>81</v>
      </c>
      <c r="AV135" s="11" t="s">
        <v>81</v>
      </c>
      <c r="AW135" s="11" t="s">
        <v>35</v>
      </c>
      <c r="AX135" s="11" t="s">
        <v>72</v>
      </c>
      <c r="AY135" s="222" t="s">
        <v>156</v>
      </c>
    </row>
    <row r="136" spans="2:51" s="12" customFormat="1" ht="13.5">
      <c r="B136" s="237"/>
      <c r="C136" s="238"/>
      <c r="D136" s="223" t="s">
        <v>227</v>
      </c>
      <c r="E136" s="239" t="s">
        <v>21</v>
      </c>
      <c r="F136" s="240" t="s">
        <v>250</v>
      </c>
      <c r="G136" s="238"/>
      <c r="H136" s="241">
        <v>2.225</v>
      </c>
      <c r="I136" s="242"/>
      <c r="J136" s="238"/>
      <c r="K136" s="238"/>
      <c r="L136" s="243"/>
      <c r="M136" s="244"/>
      <c r="N136" s="245"/>
      <c r="O136" s="245"/>
      <c r="P136" s="245"/>
      <c r="Q136" s="245"/>
      <c r="R136" s="245"/>
      <c r="S136" s="245"/>
      <c r="T136" s="246"/>
      <c r="AT136" s="247" t="s">
        <v>227</v>
      </c>
      <c r="AU136" s="247" t="s">
        <v>81</v>
      </c>
      <c r="AV136" s="12" t="s">
        <v>179</v>
      </c>
      <c r="AW136" s="12" t="s">
        <v>35</v>
      </c>
      <c r="AX136" s="12" t="s">
        <v>79</v>
      </c>
      <c r="AY136" s="247" t="s">
        <v>156</v>
      </c>
    </row>
    <row r="137" spans="2:65" s="1" customFormat="1" ht="16.5" customHeight="1">
      <c r="B137" s="41"/>
      <c r="C137" s="193" t="s">
        <v>288</v>
      </c>
      <c r="D137" s="193" t="s">
        <v>159</v>
      </c>
      <c r="E137" s="194" t="s">
        <v>289</v>
      </c>
      <c r="F137" s="195" t="s">
        <v>290</v>
      </c>
      <c r="G137" s="196" t="s">
        <v>253</v>
      </c>
      <c r="H137" s="197">
        <v>216.823</v>
      </c>
      <c r="I137" s="198"/>
      <c r="J137" s="199">
        <f>ROUND(I137*H137,2)</f>
        <v>0</v>
      </c>
      <c r="K137" s="195" t="s">
        <v>163</v>
      </c>
      <c r="L137" s="61"/>
      <c r="M137" s="200" t="s">
        <v>21</v>
      </c>
      <c r="N137" s="201" t="s">
        <v>43</v>
      </c>
      <c r="O137" s="42"/>
      <c r="P137" s="202">
        <f>O137*H137</f>
        <v>0</v>
      </c>
      <c r="Q137" s="202">
        <v>0.003</v>
      </c>
      <c r="R137" s="202">
        <f>Q137*H137</f>
        <v>0.6504690000000001</v>
      </c>
      <c r="S137" s="202">
        <v>0</v>
      </c>
      <c r="T137" s="203">
        <f>S137*H137</f>
        <v>0</v>
      </c>
      <c r="AR137" s="24" t="s">
        <v>179</v>
      </c>
      <c r="AT137" s="24" t="s">
        <v>159</v>
      </c>
      <c r="AU137" s="24" t="s">
        <v>81</v>
      </c>
      <c r="AY137" s="24" t="s">
        <v>156</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179</v>
      </c>
      <c r="BM137" s="24" t="s">
        <v>291</v>
      </c>
    </row>
    <row r="138" spans="2:51" s="13" customFormat="1" ht="13.5">
      <c r="B138" s="248"/>
      <c r="C138" s="249"/>
      <c r="D138" s="205" t="s">
        <v>227</v>
      </c>
      <c r="E138" s="250" t="s">
        <v>21</v>
      </c>
      <c r="F138" s="251" t="s">
        <v>292</v>
      </c>
      <c r="G138" s="249"/>
      <c r="H138" s="252" t="s">
        <v>21</v>
      </c>
      <c r="I138" s="253"/>
      <c r="J138" s="249"/>
      <c r="K138" s="249"/>
      <c r="L138" s="254"/>
      <c r="M138" s="255"/>
      <c r="N138" s="256"/>
      <c r="O138" s="256"/>
      <c r="P138" s="256"/>
      <c r="Q138" s="256"/>
      <c r="R138" s="256"/>
      <c r="S138" s="256"/>
      <c r="T138" s="257"/>
      <c r="AT138" s="258" t="s">
        <v>227</v>
      </c>
      <c r="AU138" s="258" t="s">
        <v>81</v>
      </c>
      <c r="AV138" s="13" t="s">
        <v>79</v>
      </c>
      <c r="AW138" s="13" t="s">
        <v>35</v>
      </c>
      <c r="AX138" s="13" t="s">
        <v>72</v>
      </c>
      <c r="AY138" s="258" t="s">
        <v>156</v>
      </c>
    </row>
    <row r="139" spans="2:51" s="11" customFormat="1" ht="13.5">
      <c r="B139" s="212"/>
      <c r="C139" s="213"/>
      <c r="D139" s="205" t="s">
        <v>227</v>
      </c>
      <c r="E139" s="214" t="s">
        <v>21</v>
      </c>
      <c r="F139" s="215" t="s">
        <v>293</v>
      </c>
      <c r="G139" s="213"/>
      <c r="H139" s="216">
        <v>94.145</v>
      </c>
      <c r="I139" s="217"/>
      <c r="J139" s="213"/>
      <c r="K139" s="213"/>
      <c r="L139" s="218"/>
      <c r="M139" s="219"/>
      <c r="N139" s="220"/>
      <c r="O139" s="220"/>
      <c r="P139" s="220"/>
      <c r="Q139" s="220"/>
      <c r="R139" s="220"/>
      <c r="S139" s="220"/>
      <c r="T139" s="221"/>
      <c r="AT139" s="222" t="s">
        <v>227</v>
      </c>
      <c r="AU139" s="222" t="s">
        <v>81</v>
      </c>
      <c r="AV139" s="11" t="s">
        <v>81</v>
      </c>
      <c r="AW139" s="11" t="s">
        <v>35</v>
      </c>
      <c r="AX139" s="11" t="s">
        <v>72</v>
      </c>
      <c r="AY139" s="222" t="s">
        <v>156</v>
      </c>
    </row>
    <row r="140" spans="2:51" s="13" customFormat="1" ht="13.5">
      <c r="B140" s="248"/>
      <c r="C140" s="249"/>
      <c r="D140" s="205" t="s">
        <v>227</v>
      </c>
      <c r="E140" s="250" t="s">
        <v>21</v>
      </c>
      <c r="F140" s="251" t="s">
        <v>277</v>
      </c>
      <c r="G140" s="249"/>
      <c r="H140" s="252" t="s">
        <v>21</v>
      </c>
      <c r="I140" s="253"/>
      <c r="J140" s="249"/>
      <c r="K140" s="249"/>
      <c r="L140" s="254"/>
      <c r="M140" s="255"/>
      <c r="N140" s="256"/>
      <c r="O140" s="256"/>
      <c r="P140" s="256"/>
      <c r="Q140" s="256"/>
      <c r="R140" s="256"/>
      <c r="S140" s="256"/>
      <c r="T140" s="257"/>
      <c r="AT140" s="258" t="s">
        <v>227</v>
      </c>
      <c r="AU140" s="258" t="s">
        <v>81</v>
      </c>
      <c r="AV140" s="13" t="s">
        <v>79</v>
      </c>
      <c r="AW140" s="13" t="s">
        <v>35</v>
      </c>
      <c r="AX140" s="13" t="s">
        <v>72</v>
      </c>
      <c r="AY140" s="258" t="s">
        <v>156</v>
      </c>
    </row>
    <row r="141" spans="2:51" s="11" customFormat="1" ht="13.5">
      <c r="B141" s="212"/>
      <c r="C141" s="213"/>
      <c r="D141" s="205" t="s">
        <v>227</v>
      </c>
      <c r="E141" s="214" t="s">
        <v>21</v>
      </c>
      <c r="F141" s="215" t="s">
        <v>294</v>
      </c>
      <c r="G141" s="213"/>
      <c r="H141" s="216">
        <v>84.459</v>
      </c>
      <c r="I141" s="217"/>
      <c r="J141" s="213"/>
      <c r="K141" s="213"/>
      <c r="L141" s="218"/>
      <c r="M141" s="219"/>
      <c r="N141" s="220"/>
      <c r="O141" s="220"/>
      <c r="P141" s="220"/>
      <c r="Q141" s="220"/>
      <c r="R141" s="220"/>
      <c r="S141" s="220"/>
      <c r="T141" s="221"/>
      <c r="AT141" s="222" t="s">
        <v>227</v>
      </c>
      <c r="AU141" s="222" t="s">
        <v>81</v>
      </c>
      <c r="AV141" s="11" t="s">
        <v>81</v>
      </c>
      <c r="AW141" s="11" t="s">
        <v>35</v>
      </c>
      <c r="AX141" s="11" t="s">
        <v>72</v>
      </c>
      <c r="AY141" s="222" t="s">
        <v>156</v>
      </c>
    </row>
    <row r="142" spans="2:51" s="13" customFormat="1" ht="13.5">
      <c r="B142" s="248"/>
      <c r="C142" s="249"/>
      <c r="D142" s="205" t="s">
        <v>227</v>
      </c>
      <c r="E142" s="250" t="s">
        <v>21</v>
      </c>
      <c r="F142" s="251" t="s">
        <v>279</v>
      </c>
      <c r="G142" s="249"/>
      <c r="H142" s="252" t="s">
        <v>21</v>
      </c>
      <c r="I142" s="253"/>
      <c r="J142" s="249"/>
      <c r="K142" s="249"/>
      <c r="L142" s="254"/>
      <c r="M142" s="255"/>
      <c r="N142" s="256"/>
      <c r="O142" s="256"/>
      <c r="P142" s="256"/>
      <c r="Q142" s="256"/>
      <c r="R142" s="256"/>
      <c r="S142" s="256"/>
      <c r="T142" s="257"/>
      <c r="AT142" s="258" t="s">
        <v>227</v>
      </c>
      <c r="AU142" s="258" t="s">
        <v>81</v>
      </c>
      <c r="AV142" s="13" t="s">
        <v>79</v>
      </c>
      <c r="AW142" s="13" t="s">
        <v>35</v>
      </c>
      <c r="AX142" s="13" t="s">
        <v>72</v>
      </c>
      <c r="AY142" s="258" t="s">
        <v>156</v>
      </c>
    </row>
    <row r="143" spans="2:51" s="11" customFormat="1" ht="13.5">
      <c r="B143" s="212"/>
      <c r="C143" s="213"/>
      <c r="D143" s="205" t="s">
        <v>227</v>
      </c>
      <c r="E143" s="214" t="s">
        <v>21</v>
      </c>
      <c r="F143" s="215" t="s">
        <v>295</v>
      </c>
      <c r="G143" s="213"/>
      <c r="H143" s="216">
        <v>38.219</v>
      </c>
      <c r="I143" s="217"/>
      <c r="J143" s="213"/>
      <c r="K143" s="213"/>
      <c r="L143" s="218"/>
      <c r="M143" s="219"/>
      <c r="N143" s="220"/>
      <c r="O143" s="220"/>
      <c r="P143" s="220"/>
      <c r="Q143" s="220"/>
      <c r="R143" s="220"/>
      <c r="S143" s="220"/>
      <c r="T143" s="221"/>
      <c r="AT143" s="222" t="s">
        <v>227</v>
      </c>
      <c r="AU143" s="222" t="s">
        <v>81</v>
      </c>
      <c r="AV143" s="11" t="s">
        <v>81</v>
      </c>
      <c r="AW143" s="11" t="s">
        <v>35</v>
      </c>
      <c r="AX143" s="11" t="s">
        <v>72</v>
      </c>
      <c r="AY143" s="222" t="s">
        <v>156</v>
      </c>
    </row>
    <row r="144" spans="2:51" s="12" customFormat="1" ht="13.5">
      <c r="B144" s="237"/>
      <c r="C144" s="238"/>
      <c r="D144" s="223" t="s">
        <v>227</v>
      </c>
      <c r="E144" s="239" t="s">
        <v>21</v>
      </c>
      <c r="F144" s="240" t="s">
        <v>250</v>
      </c>
      <c r="G144" s="238"/>
      <c r="H144" s="241">
        <v>216.823</v>
      </c>
      <c r="I144" s="242"/>
      <c r="J144" s="238"/>
      <c r="K144" s="238"/>
      <c r="L144" s="243"/>
      <c r="M144" s="244"/>
      <c r="N144" s="245"/>
      <c r="O144" s="245"/>
      <c r="P144" s="245"/>
      <c r="Q144" s="245"/>
      <c r="R144" s="245"/>
      <c r="S144" s="245"/>
      <c r="T144" s="246"/>
      <c r="AT144" s="247" t="s">
        <v>227</v>
      </c>
      <c r="AU144" s="247" t="s">
        <v>81</v>
      </c>
      <c r="AV144" s="12" t="s">
        <v>179</v>
      </c>
      <c r="AW144" s="12" t="s">
        <v>35</v>
      </c>
      <c r="AX144" s="12" t="s">
        <v>79</v>
      </c>
      <c r="AY144" s="247" t="s">
        <v>156</v>
      </c>
    </row>
    <row r="145" spans="2:65" s="1" customFormat="1" ht="38.25" customHeight="1">
      <c r="B145" s="41"/>
      <c r="C145" s="193" t="s">
        <v>296</v>
      </c>
      <c r="D145" s="193" t="s">
        <v>159</v>
      </c>
      <c r="E145" s="194" t="s">
        <v>297</v>
      </c>
      <c r="F145" s="195" t="s">
        <v>298</v>
      </c>
      <c r="G145" s="196" t="s">
        <v>253</v>
      </c>
      <c r="H145" s="197">
        <v>162.625</v>
      </c>
      <c r="I145" s="198"/>
      <c r="J145" s="199">
        <f>ROUND(I145*H145,2)</f>
        <v>0</v>
      </c>
      <c r="K145" s="195" t="s">
        <v>163</v>
      </c>
      <c r="L145" s="61"/>
      <c r="M145" s="200" t="s">
        <v>21</v>
      </c>
      <c r="N145" s="201" t="s">
        <v>43</v>
      </c>
      <c r="O145" s="42"/>
      <c r="P145" s="202">
        <f>O145*H145</f>
        <v>0</v>
      </c>
      <c r="Q145" s="202">
        <v>0.01733</v>
      </c>
      <c r="R145" s="202">
        <f>Q145*H145</f>
        <v>2.81829125</v>
      </c>
      <c r="S145" s="202">
        <v>0</v>
      </c>
      <c r="T145" s="203">
        <f>S145*H145</f>
        <v>0</v>
      </c>
      <c r="AR145" s="24" t="s">
        <v>179</v>
      </c>
      <c r="AT145" s="24" t="s">
        <v>159</v>
      </c>
      <c r="AU145" s="24" t="s">
        <v>81</v>
      </c>
      <c r="AY145" s="24" t="s">
        <v>156</v>
      </c>
      <c r="BE145" s="204">
        <f>IF(N145="základní",J145,0)</f>
        <v>0</v>
      </c>
      <c r="BF145" s="204">
        <f>IF(N145="snížená",J145,0)</f>
        <v>0</v>
      </c>
      <c r="BG145" s="204">
        <f>IF(N145="zákl. přenesená",J145,0)</f>
        <v>0</v>
      </c>
      <c r="BH145" s="204">
        <f>IF(N145="sníž. přenesená",J145,0)</f>
        <v>0</v>
      </c>
      <c r="BI145" s="204">
        <f>IF(N145="nulová",J145,0)</f>
        <v>0</v>
      </c>
      <c r="BJ145" s="24" t="s">
        <v>79</v>
      </c>
      <c r="BK145" s="204">
        <f>ROUND(I145*H145,2)</f>
        <v>0</v>
      </c>
      <c r="BL145" s="24" t="s">
        <v>179</v>
      </c>
      <c r="BM145" s="24" t="s">
        <v>299</v>
      </c>
    </row>
    <row r="146" spans="2:51" s="13" customFormat="1" ht="13.5">
      <c r="B146" s="248"/>
      <c r="C146" s="249"/>
      <c r="D146" s="205" t="s">
        <v>227</v>
      </c>
      <c r="E146" s="250" t="s">
        <v>21</v>
      </c>
      <c r="F146" s="251" t="s">
        <v>300</v>
      </c>
      <c r="G146" s="249"/>
      <c r="H146" s="252" t="s">
        <v>21</v>
      </c>
      <c r="I146" s="253"/>
      <c r="J146" s="249"/>
      <c r="K146" s="249"/>
      <c r="L146" s="254"/>
      <c r="M146" s="255"/>
      <c r="N146" s="256"/>
      <c r="O146" s="256"/>
      <c r="P146" s="256"/>
      <c r="Q146" s="256"/>
      <c r="R146" s="256"/>
      <c r="S146" s="256"/>
      <c r="T146" s="257"/>
      <c r="AT146" s="258" t="s">
        <v>227</v>
      </c>
      <c r="AU146" s="258" t="s">
        <v>81</v>
      </c>
      <c r="AV146" s="13" t="s">
        <v>79</v>
      </c>
      <c r="AW146" s="13" t="s">
        <v>35</v>
      </c>
      <c r="AX146" s="13" t="s">
        <v>72</v>
      </c>
      <c r="AY146" s="258" t="s">
        <v>156</v>
      </c>
    </row>
    <row r="147" spans="2:51" s="11" customFormat="1" ht="13.5">
      <c r="B147" s="212"/>
      <c r="C147" s="213"/>
      <c r="D147" s="223" t="s">
        <v>227</v>
      </c>
      <c r="E147" s="224" t="s">
        <v>21</v>
      </c>
      <c r="F147" s="225" t="s">
        <v>301</v>
      </c>
      <c r="G147" s="213"/>
      <c r="H147" s="226">
        <v>162.625</v>
      </c>
      <c r="I147" s="217"/>
      <c r="J147" s="213"/>
      <c r="K147" s="213"/>
      <c r="L147" s="218"/>
      <c r="M147" s="219"/>
      <c r="N147" s="220"/>
      <c r="O147" s="220"/>
      <c r="P147" s="220"/>
      <c r="Q147" s="220"/>
      <c r="R147" s="220"/>
      <c r="S147" s="220"/>
      <c r="T147" s="221"/>
      <c r="AT147" s="222" t="s">
        <v>227</v>
      </c>
      <c r="AU147" s="222" t="s">
        <v>81</v>
      </c>
      <c r="AV147" s="11" t="s">
        <v>81</v>
      </c>
      <c r="AW147" s="11" t="s">
        <v>35</v>
      </c>
      <c r="AX147" s="11" t="s">
        <v>79</v>
      </c>
      <c r="AY147" s="222" t="s">
        <v>156</v>
      </c>
    </row>
    <row r="148" spans="2:65" s="1" customFormat="1" ht="25.5" customHeight="1">
      <c r="B148" s="41"/>
      <c r="C148" s="193" t="s">
        <v>302</v>
      </c>
      <c r="D148" s="193" t="s">
        <v>159</v>
      </c>
      <c r="E148" s="194" t="s">
        <v>303</v>
      </c>
      <c r="F148" s="195" t="s">
        <v>304</v>
      </c>
      <c r="G148" s="196" t="s">
        <v>253</v>
      </c>
      <c r="H148" s="197">
        <v>94.145</v>
      </c>
      <c r="I148" s="198"/>
      <c r="J148" s="199">
        <f>ROUND(I148*H148,2)</f>
        <v>0</v>
      </c>
      <c r="K148" s="195" t="s">
        <v>163</v>
      </c>
      <c r="L148" s="61"/>
      <c r="M148" s="200" t="s">
        <v>21</v>
      </c>
      <c r="N148" s="201" t="s">
        <v>43</v>
      </c>
      <c r="O148" s="42"/>
      <c r="P148" s="202">
        <f>O148*H148</f>
        <v>0</v>
      </c>
      <c r="Q148" s="202">
        <v>0.0052</v>
      </c>
      <c r="R148" s="202">
        <f>Q148*H148</f>
        <v>0.48955399999999993</v>
      </c>
      <c r="S148" s="202">
        <v>0</v>
      </c>
      <c r="T148" s="203">
        <f>S148*H148</f>
        <v>0</v>
      </c>
      <c r="AR148" s="24" t="s">
        <v>179</v>
      </c>
      <c r="AT148" s="24" t="s">
        <v>159</v>
      </c>
      <c r="AU148" s="24" t="s">
        <v>81</v>
      </c>
      <c r="AY148" s="24" t="s">
        <v>156</v>
      </c>
      <c r="BE148" s="204">
        <f>IF(N148="základní",J148,0)</f>
        <v>0</v>
      </c>
      <c r="BF148" s="204">
        <f>IF(N148="snížená",J148,0)</f>
        <v>0</v>
      </c>
      <c r="BG148" s="204">
        <f>IF(N148="zákl. přenesená",J148,0)</f>
        <v>0</v>
      </c>
      <c r="BH148" s="204">
        <f>IF(N148="sníž. přenesená",J148,0)</f>
        <v>0</v>
      </c>
      <c r="BI148" s="204">
        <f>IF(N148="nulová",J148,0)</f>
        <v>0</v>
      </c>
      <c r="BJ148" s="24" t="s">
        <v>79</v>
      </c>
      <c r="BK148" s="204">
        <f>ROUND(I148*H148,2)</f>
        <v>0</v>
      </c>
      <c r="BL148" s="24" t="s">
        <v>179</v>
      </c>
      <c r="BM148" s="24" t="s">
        <v>305</v>
      </c>
    </row>
    <row r="149" spans="2:51" s="13" customFormat="1" ht="13.5">
      <c r="B149" s="248"/>
      <c r="C149" s="249"/>
      <c r="D149" s="205" t="s">
        <v>227</v>
      </c>
      <c r="E149" s="250" t="s">
        <v>21</v>
      </c>
      <c r="F149" s="251" t="s">
        <v>292</v>
      </c>
      <c r="G149" s="249"/>
      <c r="H149" s="252" t="s">
        <v>21</v>
      </c>
      <c r="I149" s="253"/>
      <c r="J149" s="249"/>
      <c r="K149" s="249"/>
      <c r="L149" s="254"/>
      <c r="M149" s="255"/>
      <c r="N149" s="256"/>
      <c r="O149" s="256"/>
      <c r="P149" s="256"/>
      <c r="Q149" s="256"/>
      <c r="R149" s="256"/>
      <c r="S149" s="256"/>
      <c r="T149" s="257"/>
      <c r="AT149" s="258" t="s">
        <v>227</v>
      </c>
      <c r="AU149" s="258" t="s">
        <v>81</v>
      </c>
      <c r="AV149" s="13" t="s">
        <v>79</v>
      </c>
      <c r="AW149" s="13" t="s">
        <v>35</v>
      </c>
      <c r="AX149" s="13" t="s">
        <v>72</v>
      </c>
      <c r="AY149" s="258" t="s">
        <v>156</v>
      </c>
    </row>
    <row r="150" spans="2:51" s="11" customFormat="1" ht="13.5">
      <c r="B150" s="212"/>
      <c r="C150" s="213"/>
      <c r="D150" s="223" t="s">
        <v>227</v>
      </c>
      <c r="E150" s="224" t="s">
        <v>21</v>
      </c>
      <c r="F150" s="225" t="s">
        <v>306</v>
      </c>
      <c r="G150" s="213"/>
      <c r="H150" s="226">
        <v>94.145</v>
      </c>
      <c r="I150" s="217"/>
      <c r="J150" s="213"/>
      <c r="K150" s="213"/>
      <c r="L150" s="218"/>
      <c r="M150" s="219"/>
      <c r="N150" s="220"/>
      <c r="O150" s="220"/>
      <c r="P150" s="220"/>
      <c r="Q150" s="220"/>
      <c r="R150" s="220"/>
      <c r="S150" s="220"/>
      <c r="T150" s="221"/>
      <c r="AT150" s="222" t="s">
        <v>227</v>
      </c>
      <c r="AU150" s="222" t="s">
        <v>81</v>
      </c>
      <c r="AV150" s="11" t="s">
        <v>81</v>
      </c>
      <c r="AW150" s="11" t="s">
        <v>35</v>
      </c>
      <c r="AX150" s="11" t="s">
        <v>79</v>
      </c>
      <c r="AY150" s="222" t="s">
        <v>156</v>
      </c>
    </row>
    <row r="151" spans="2:65" s="1" customFormat="1" ht="25.5" customHeight="1">
      <c r="B151" s="41"/>
      <c r="C151" s="193" t="s">
        <v>10</v>
      </c>
      <c r="D151" s="193" t="s">
        <v>159</v>
      </c>
      <c r="E151" s="194" t="s">
        <v>307</v>
      </c>
      <c r="F151" s="195" t="s">
        <v>308</v>
      </c>
      <c r="G151" s="196" t="s">
        <v>253</v>
      </c>
      <c r="H151" s="197">
        <v>122.678</v>
      </c>
      <c r="I151" s="198"/>
      <c r="J151" s="199">
        <f>ROUND(I151*H151,2)</f>
        <v>0</v>
      </c>
      <c r="K151" s="195" t="s">
        <v>163</v>
      </c>
      <c r="L151" s="61"/>
      <c r="M151" s="200" t="s">
        <v>21</v>
      </c>
      <c r="N151" s="201" t="s">
        <v>43</v>
      </c>
      <c r="O151" s="42"/>
      <c r="P151" s="202">
        <f>O151*H151</f>
        <v>0</v>
      </c>
      <c r="Q151" s="202">
        <v>0.0262</v>
      </c>
      <c r="R151" s="202">
        <f>Q151*H151</f>
        <v>3.2141636</v>
      </c>
      <c r="S151" s="202">
        <v>0</v>
      </c>
      <c r="T151" s="203">
        <f>S151*H151</f>
        <v>0</v>
      </c>
      <c r="AR151" s="24" t="s">
        <v>179</v>
      </c>
      <c r="AT151" s="24" t="s">
        <v>159</v>
      </c>
      <c r="AU151" s="24" t="s">
        <v>81</v>
      </c>
      <c r="AY151" s="24" t="s">
        <v>156</v>
      </c>
      <c r="BE151" s="204">
        <f>IF(N151="základní",J151,0)</f>
        <v>0</v>
      </c>
      <c r="BF151" s="204">
        <f>IF(N151="snížená",J151,0)</f>
        <v>0</v>
      </c>
      <c r="BG151" s="204">
        <f>IF(N151="zákl. přenesená",J151,0)</f>
        <v>0</v>
      </c>
      <c r="BH151" s="204">
        <f>IF(N151="sníž. přenesená",J151,0)</f>
        <v>0</v>
      </c>
      <c r="BI151" s="204">
        <f>IF(N151="nulová",J151,0)</f>
        <v>0</v>
      </c>
      <c r="BJ151" s="24" t="s">
        <v>79</v>
      </c>
      <c r="BK151" s="204">
        <f>ROUND(I151*H151,2)</f>
        <v>0</v>
      </c>
      <c r="BL151" s="24" t="s">
        <v>179</v>
      </c>
      <c r="BM151" s="24" t="s">
        <v>309</v>
      </c>
    </row>
    <row r="152" spans="2:47" s="1" customFormat="1" ht="27">
      <c r="B152" s="41"/>
      <c r="C152" s="63"/>
      <c r="D152" s="205" t="s">
        <v>166</v>
      </c>
      <c r="E152" s="63"/>
      <c r="F152" s="206" t="s">
        <v>310</v>
      </c>
      <c r="G152" s="63"/>
      <c r="H152" s="63"/>
      <c r="I152" s="163"/>
      <c r="J152" s="63"/>
      <c r="K152" s="63"/>
      <c r="L152" s="61"/>
      <c r="M152" s="207"/>
      <c r="N152" s="42"/>
      <c r="O152" s="42"/>
      <c r="P152" s="42"/>
      <c r="Q152" s="42"/>
      <c r="R152" s="42"/>
      <c r="S152" s="42"/>
      <c r="T152" s="78"/>
      <c r="AT152" s="24" t="s">
        <v>166</v>
      </c>
      <c r="AU152" s="24" t="s">
        <v>81</v>
      </c>
    </row>
    <row r="153" spans="2:51" s="13" customFormat="1" ht="13.5">
      <c r="B153" s="248"/>
      <c r="C153" s="249"/>
      <c r="D153" s="205" t="s">
        <v>227</v>
      </c>
      <c r="E153" s="250" t="s">
        <v>21</v>
      </c>
      <c r="F153" s="251" t="s">
        <v>277</v>
      </c>
      <c r="G153" s="249"/>
      <c r="H153" s="252" t="s">
        <v>21</v>
      </c>
      <c r="I153" s="253"/>
      <c r="J153" s="249"/>
      <c r="K153" s="249"/>
      <c r="L153" s="254"/>
      <c r="M153" s="255"/>
      <c r="N153" s="256"/>
      <c r="O153" s="256"/>
      <c r="P153" s="256"/>
      <c r="Q153" s="256"/>
      <c r="R153" s="256"/>
      <c r="S153" s="256"/>
      <c r="T153" s="257"/>
      <c r="AT153" s="258" t="s">
        <v>227</v>
      </c>
      <c r="AU153" s="258" t="s">
        <v>81</v>
      </c>
      <c r="AV153" s="13" t="s">
        <v>79</v>
      </c>
      <c r="AW153" s="13" t="s">
        <v>35</v>
      </c>
      <c r="AX153" s="13" t="s">
        <v>72</v>
      </c>
      <c r="AY153" s="258" t="s">
        <v>156</v>
      </c>
    </row>
    <row r="154" spans="2:51" s="11" customFormat="1" ht="13.5">
      <c r="B154" s="212"/>
      <c r="C154" s="213"/>
      <c r="D154" s="205" t="s">
        <v>227</v>
      </c>
      <c r="E154" s="214" t="s">
        <v>21</v>
      </c>
      <c r="F154" s="215" t="s">
        <v>311</v>
      </c>
      <c r="G154" s="213"/>
      <c r="H154" s="216">
        <v>37.975</v>
      </c>
      <c r="I154" s="217"/>
      <c r="J154" s="213"/>
      <c r="K154" s="213"/>
      <c r="L154" s="218"/>
      <c r="M154" s="219"/>
      <c r="N154" s="220"/>
      <c r="O154" s="220"/>
      <c r="P154" s="220"/>
      <c r="Q154" s="220"/>
      <c r="R154" s="220"/>
      <c r="S154" s="220"/>
      <c r="T154" s="221"/>
      <c r="AT154" s="222" t="s">
        <v>227</v>
      </c>
      <c r="AU154" s="222" t="s">
        <v>81</v>
      </c>
      <c r="AV154" s="11" t="s">
        <v>81</v>
      </c>
      <c r="AW154" s="11" t="s">
        <v>35</v>
      </c>
      <c r="AX154" s="11" t="s">
        <v>72</v>
      </c>
      <c r="AY154" s="222" t="s">
        <v>156</v>
      </c>
    </row>
    <row r="155" spans="2:51" s="11" customFormat="1" ht="13.5">
      <c r="B155" s="212"/>
      <c r="C155" s="213"/>
      <c r="D155" s="205" t="s">
        <v>227</v>
      </c>
      <c r="E155" s="214" t="s">
        <v>21</v>
      </c>
      <c r="F155" s="215" t="s">
        <v>312</v>
      </c>
      <c r="G155" s="213"/>
      <c r="H155" s="216">
        <v>55.475</v>
      </c>
      <c r="I155" s="217"/>
      <c r="J155" s="213"/>
      <c r="K155" s="213"/>
      <c r="L155" s="218"/>
      <c r="M155" s="219"/>
      <c r="N155" s="220"/>
      <c r="O155" s="220"/>
      <c r="P155" s="220"/>
      <c r="Q155" s="220"/>
      <c r="R155" s="220"/>
      <c r="S155" s="220"/>
      <c r="T155" s="221"/>
      <c r="AT155" s="222" t="s">
        <v>227</v>
      </c>
      <c r="AU155" s="222" t="s">
        <v>81</v>
      </c>
      <c r="AV155" s="11" t="s">
        <v>81</v>
      </c>
      <c r="AW155" s="11" t="s">
        <v>35</v>
      </c>
      <c r="AX155" s="11" t="s">
        <v>72</v>
      </c>
      <c r="AY155" s="222" t="s">
        <v>156</v>
      </c>
    </row>
    <row r="156" spans="2:51" s="11" customFormat="1" ht="13.5">
      <c r="B156" s="212"/>
      <c r="C156" s="213"/>
      <c r="D156" s="205" t="s">
        <v>227</v>
      </c>
      <c r="E156" s="214" t="s">
        <v>21</v>
      </c>
      <c r="F156" s="215" t="s">
        <v>313</v>
      </c>
      <c r="G156" s="213"/>
      <c r="H156" s="216">
        <v>-16.031</v>
      </c>
      <c r="I156" s="217"/>
      <c r="J156" s="213"/>
      <c r="K156" s="213"/>
      <c r="L156" s="218"/>
      <c r="M156" s="219"/>
      <c r="N156" s="220"/>
      <c r="O156" s="220"/>
      <c r="P156" s="220"/>
      <c r="Q156" s="220"/>
      <c r="R156" s="220"/>
      <c r="S156" s="220"/>
      <c r="T156" s="221"/>
      <c r="AT156" s="222" t="s">
        <v>227</v>
      </c>
      <c r="AU156" s="222" t="s">
        <v>81</v>
      </c>
      <c r="AV156" s="11" t="s">
        <v>81</v>
      </c>
      <c r="AW156" s="11" t="s">
        <v>35</v>
      </c>
      <c r="AX156" s="11" t="s">
        <v>72</v>
      </c>
      <c r="AY156" s="222" t="s">
        <v>156</v>
      </c>
    </row>
    <row r="157" spans="2:51" s="11" customFormat="1" ht="13.5">
      <c r="B157" s="212"/>
      <c r="C157" s="213"/>
      <c r="D157" s="205" t="s">
        <v>227</v>
      </c>
      <c r="E157" s="214" t="s">
        <v>21</v>
      </c>
      <c r="F157" s="215" t="s">
        <v>314</v>
      </c>
      <c r="G157" s="213"/>
      <c r="H157" s="216">
        <v>7.04</v>
      </c>
      <c r="I157" s="217"/>
      <c r="J157" s="213"/>
      <c r="K157" s="213"/>
      <c r="L157" s="218"/>
      <c r="M157" s="219"/>
      <c r="N157" s="220"/>
      <c r="O157" s="220"/>
      <c r="P157" s="220"/>
      <c r="Q157" s="220"/>
      <c r="R157" s="220"/>
      <c r="S157" s="220"/>
      <c r="T157" s="221"/>
      <c r="AT157" s="222" t="s">
        <v>227</v>
      </c>
      <c r="AU157" s="222" t="s">
        <v>81</v>
      </c>
      <c r="AV157" s="11" t="s">
        <v>81</v>
      </c>
      <c r="AW157" s="11" t="s">
        <v>35</v>
      </c>
      <c r="AX157" s="11" t="s">
        <v>72</v>
      </c>
      <c r="AY157" s="222" t="s">
        <v>156</v>
      </c>
    </row>
    <row r="158" spans="2:51" s="13" customFormat="1" ht="13.5">
      <c r="B158" s="248"/>
      <c r="C158" s="249"/>
      <c r="D158" s="205" t="s">
        <v>227</v>
      </c>
      <c r="E158" s="250" t="s">
        <v>21</v>
      </c>
      <c r="F158" s="251" t="s">
        <v>279</v>
      </c>
      <c r="G158" s="249"/>
      <c r="H158" s="252" t="s">
        <v>21</v>
      </c>
      <c r="I158" s="253"/>
      <c r="J158" s="249"/>
      <c r="K158" s="249"/>
      <c r="L158" s="254"/>
      <c r="M158" s="255"/>
      <c r="N158" s="256"/>
      <c r="O158" s="256"/>
      <c r="P158" s="256"/>
      <c r="Q158" s="256"/>
      <c r="R158" s="256"/>
      <c r="S158" s="256"/>
      <c r="T158" s="257"/>
      <c r="AT158" s="258" t="s">
        <v>227</v>
      </c>
      <c r="AU158" s="258" t="s">
        <v>81</v>
      </c>
      <c r="AV158" s="13" t="s">
        <v>79</v>
      </c>
      <c r="AW158" s="13" t="s">
        <v>35</v>
      </c>
      <c r="AX158" s="13" t="s">
        <v>72</v>
      </c>
      <c r="AY158" s="258" t="s">
        <v>156</v>
      </c>
    </row>
    <row r="159" spans="2:51" s="11" customFormat="1" ht="13.5">
      <c r="B159" s="212"/>
      <c r="C159" s="213"/>
      <c r="D159" s="205" t="s">
        <v>227</v>
      </c>
      <c r="E159" s="214" t="s">
        <v>21</v>
      </c>
      <c r="F159" s="215" t="s">
        <v>315</v>
      </c>
      <c r="G159" s="213"/>
      <c r="H159" s="216">
        <v>54.25</v>
      </c>
      <c r="I159" s="217"/>
      <c r="J159" s="213"/>
      <c r="K159" s="213"/>
      <c r="L159" s="218"/>
      <c r="M159" s="219"/>
      <c r="N159" s="220"/>
      <c r="O159" s="220"/>
      <c r="P159" s="220"/>
      <c r="Q159" s="220"/>
      <c r="R159" s="220"/>
      <c r="S159" s="220"/>
      <c r="T159" s="221"/>
      <c r="AT159" s="222" t="s">
        <v>227</v>
      </c>
      <c r="AU159" s="222" t="s">
        <v>81</v>
      </c>
      <c r="AV159" s="11" t="s">
        <v>81</v>
      </c>
      <c r="AW159" s="11" t="s">
        <v>35</v>
      </c>
      <c r="AX159" s="11" t="s">
        <v>72</v>
      </c>
      <c r="AY159" s="222" t="s">
        <v>156</v>
      </c>
    </row>
    <row r="160" spans="2:51" s="11" customFormat="1" ht="13.5">
      <c r="B160" s="212"/>
      <c r="C160" s="213"/>
      <c r="D160" s="205" t="s">
        <v>227</v>
      </c>
      <c r="E160" s="214" t="s">
        <v>21</v>
      </c>
      <c r="F160" s="215" t="s">
        <v>313</v>
      </c>
      <c r="G160" s="213"/>
      <c r="H160" s="216">
        <v>-16.031</v>
      </c>
      <c r="I160" s="217"/>
      <c r="J160" s="213"/>
      <c r="K160" s="213"/>
      <c r="L160" s="218"/>
      <c r="M160" s="219"/>
      <c r="N160" s="220"/>
      <c r="O160" s="220"/>
      <c r="P160" s="220"/>
      <c r="Q160" s="220"/>
      <c r="R160" s="220"/>
      <c r="S160" s="220"/>
      <c r="T160" s="221"/>
      <c r="AT160" s="222" t="s">
        <v>227</v>
      </c>
      <c r="AU160" s="222" t="s">
        <v>81</v>
      </c>
      <c r="AV160" s="11" t="s">
        <v>81</v>
      </c>
      <c r="AW160" s="11" t="s">
        <v>35</v>
      </c>
      <c r="AX160" s="11" t="s">
        <v>72</v>
      </c>
      <c r="AY160" s="222" t="s">
        <v>156</v>
      </c>
    </row>
    <row r="161" spans="2:51" s="12" customFormat="1" ht="13.5">
      <c r="B161" s="237"/>
      <c r="C161" s="238"/>
      <c r="D161" s="223" t="s">
        <v>227</v>
      </c>
      <c r="E161" s="239" t="s">
        <v>21</v>
      </c>
      <c r="F161" s="240" t="s">
        <v>250</v>
      </c>
      <c r="G161" s="238"/>
      <c r="H161" s="241">
        <v>122.678</v>
      </c>
      <c r="I161" s="242"/>
      <c r="J161" s="238"/>
      <c r="K161" s="238"/>
      <c r="L161" s="243"/>
      <c r="M161" s="244"/>
      <c r="N161" s="245"/>
      <c r="O161" s="245"/>
      <c r="P161" s="245"/>
      <c r="Q161" s="245"/>
      <c r="R161" s="245"/>
      <c r="S161" s="245"/>
      <c r="T161" s="246"/>
      <c r="AT161" s="247" t="s">
        <v>227</v>
      </c>
      <c r="AU161" s="247" t="s">
        <v>81</v>
      </c>
      <c r="AV161" s="12" t="s">
        <v>179</v>
      </c>
      <c r="AW161" s="12" t="s">
        <v>35</v>
      </c>
      <c r="AX161" s="12" t="s">
        <v>79</v>
      </c>
      <c r="AY161" s="247" t="s">
        <v>156</v>
      </c>
    </row>
    <row r="162" spans="2:65" s="1" customFormat="1" ht="25.5" customHeight="1">
      <c r="B162" s="41"/>
      <c r="C162" s="193" t="s">
        <v>316</v>
      </c>
      <c r="D162" s="193" t="s">
        <v>159</v>
      </c>
      <c r="E162" s="194" t="s">
        <v>317</v>
      </c>
      <c r="F162" s="195" t="s">
        <v>318</v>
      </c>
      <c r="G162" s="196" t="s">
        <v>253</v>
      </c>
      <c r="H162" s="197">
        <v>46.2</v>
      </c>
      <c r="I162" s="198"/>
      <c r="J162" s="199">
        <f>ROUND(I162*H162,2)</f>
        <v>0</v>
      </c>
      <c r="K162" s="195" t="s">
        <v>163</v>
      </c>
      <c r="L162" s="61"/>
      <c r="M162" s="200" t="s">
        <v>21</v>
      </c>
      <c r="N162" s="201" t="s">
        <v>43</v>
      </c>
      <c r="O162" s="42"/>
      <c r="P162" s="202">
        <f>O162*H162</f>
        <v>0</v>
      </c>
      <c r="Q162" s="202">
        <v>0.003</v>
      </c>
      <c r="R162" s="202">
        <f>Q162*H162</f>
        <v>0.1386</v>
      </c>
      <c r="S162" s="202">
        <v>0</v>
      </c>
      <c r="T162" s="203">
        <f>S162*H162</f>
        <v>0</v>
      </c>
      <c r="AR162" s="24" t="s">
        <v>179</v>
      </c>
      <c r="AT162" s="24" t="s">
        <v>159</v>
      </c>
      <c r="AU162" s="24" t="s">
        <v>81</v>
      </c>
      <c r="AY162" s="24" t="s">
        <v>156</v>
      </c>
      <c r="BE162" s="204">
        <f>IF(N162="základní",J162,0)</f>
        <v>0</v>
      </c>
      <c r="BF162" s="204">
        <f>IF(N162="snížená",J162,0)</f>
        <v>0</v>
      </c>
      <c r="BG162" s="204">
        <f>IF(N162="zákl. přenesená",J162,0)</f>
        <v>0</v>
      </c>
      <c r="BH162" s="204">
        <f>IF(N162="sníž. přenesená",J162,0)</f>
        <v>0</v>
      </c>
      <c r="BI162" s="204">
        <f>IF(N162="nulová",J162,0)</f>
        <v>0</v>
      </c>
      <c r="BJ162" s="24" t="s">
        <v>79</v>
      </c>
      <c r="BK162" s="204">
        <f>ROUND(I162*H162,2)</f>
        <v>0</v>
      </c>
      <c r="BL162" s="24" t="s">
        <v>179</v>
      </c>
      <c r="BM162" s="24" t="s">
        <v>319</v>
      </c>
    </row>
    <row r="163" spans="2:51" s="11" customFormat="1" ht="13.5">
      <c r="B163" s="212"/>
      <c r="C163" s="213"/>
      <c r="D163" s="223" t="s">
        <v>227</v>
      </c>
      <c r="E163" s="224" t="s">
        <v>21</v>
      </c>
      <c r="F163" s="225" t="s">
        <v>320</v>
      </c>
      <c r="G163" s="213"/>
      <c r="H163" s="226">
        <v>46.2</v>
      </c>
      <c r="I163" s="217"/>
      <c r="J163" s="213"/>
      <c r="K163" s="213"/>
      <c r="L163" s="218"/>
      <c r="M163" s="219"/>
      <c r="N163" s="220"/>
      <c r="O163" s="220"/>
      <c r="P163" s="220"/>
      <c r="Q163" s="220"/>
      <c r="R163" s="220"/>
      <c r="S163" s="220"/>
      <c r="T163" s="221"/>
      <c r="AT163" s="222" t="s">
        <v>227</v>
      </c>
      <c r="AU163" s="222" t="s">
        <v>81</v>
      </c>
      <c r="AV163" s="11" t="s">
        <v>81</v>
      </c>
      <c r="AW163" s="11" t="s">
        <v>35</v>
      </c>
      <c r="AX163" s="11" t="s">
        <v>79</v>
      </c>
      <c r="AY163" s="222" t="s">
        <v>156</v>
      </c>
    </row>
    <row r="164" spans="2:65" s="1" customFormat="1" ht="16.5" customHeight="1">
      <c r="B164" s="41"/>
      <c r="C164" s="193" t="s">
        <v>321</v>
      </c>
      <c r="D164" s="193" t="s">
        <v>159</v>
      </c>
      <c r="E164" s="194" t="s">
        <v>322</v>
      </c>
      <c r="F164" s="195" t="s">
        <v>323</v>
      </c>
      <c r="G164" s="196" t="s">
        <v>260</v>
      </c>
      <c r="H164" s="197">
        <v>34.78</v>
      </c>
      <c r="I164" s="198"/>
      <c r="J164" s="199">
        <f>ROUND(I164*H164,2)</f>
        <v>0</v>
      </c>
      <c r="K164" s="195" t="s">
        <v>163</v>
      </c>
      <c r="L164" s="61"/>
      <c r="M164" s="200" t="s">
        <v>21</v>
      </c>
      <c r="N164" s="201" t="s">
        <v>43</v>
      </c>
      <c r="O164" s="42"/>
      <c r="P164" s="202">
        <f>O164*H164</f>
        <v>0</v>
      </c>
      <c r="Q164" s="202">
        <v>0.0015</v>
      </c>
      <c r="R164" s="202">
        <f>Q164*H164</f>
        <v>0.05217</v>
      </c>
      <c r="S164" s="202">
        <v>0</v>
      </c>
      <c r="T164" s="203">
        <f>S164*H164</f>
        <v>0</v>
      </c>
      <c r="AR164" s="24" t="s">
        <v>179</v>
      </c>
      <c r="AT164" s="24" t="s">
        <v>159</v>
      </c>
      <c r="AU164" s="24" t="s">
        <v>81</v>
      </c>
      <c r="AY164" s="24" t="s">
        <v>156</v>
      </c>
      <c r="BE164" s="204">
        <f>IF(N164="základní",J164,0)</f>
        <v>0</v>
      </c>
      <c r="BF164" s="204">
        <f>IF(N164="snížená",J164,0)</f>
        <v>0</v>
      </c>
      <c r="BG164" s="204">
        <f>IF(N164="zákl. přenesená",J164,0)</f>
        <v>0</v>
      </c>
      <c r="BH164" s="204">
        <f>IF(N164="sníž. přenesená",J164,0)</f>
        <v>0</v>
      </c>
      <c r="BI164" s="204">
        <f>IF(N164="nulová",J164,0)</f>
        <v>0</v>
      </c>
      <c r="BJ164" s="24" t="s">
        <v>79</v>
      </c>
      <c r="BK164" s="204">
        <f>ROUND(I164*H164,2)</f>
        <v>0</v>
      </c>
      <c r="BL164" s="24" t="s">
        <v>179</v>
      </c>
      <c r="BM164" s="24" t="s">
        <v>324</v>
      </c>
    </row>
    <row r="165" spans="2:51" s="11" customFormat="1" ht="27">
      <c r="B165" s="212"/>
      <c r="C165" s="213"/>
      <c r="D165" s="223" t="s">
        <v>227</v>
      </c>
      <c r="E165" s="224" t="s">
        <v>21</v>
      </c>
      <c r="F165" s="225" t="s">
        <v>325</v>
      </c>
      <c r="G165" s="213"/>
      <c r="H165" s="226">
        <v>34.78</v>
      </c>
      <c r="I165" s="217"/>
      <c r="J165" s="213"/>
      <c r="K165" s="213"/>
      <c r="L165" s="218"/>
      <c r="M165" s="219"/>
      <c r="N165" s="220"/>
      <c r="O165" s="220"/>
      <c r="P165" s="220"/>
      <c r="Q165" s="220"/>
      <c r="R165" s="220"/>
      <c r="S165" s="220"/>
      <c r="T165" s="221"/>
      <c r="AT165" s="222" t="s">
        <v>227</v>
      </c>
      <c r="AU165" s="222" t="s">
        <v>81</v>
      </c>
      <c r="AV165" s="11" t="s">
        <v>81</v>
      </c>
      <c r="AW165" s="11" t="s">
        <v>35</v>
      </c>
      <c r="AX165" s="11" t="s">
        <v>79</v>
      </c>
      <c r="AY165" s="222" t="s">
        <v>156</v>
      </c>
    </row>
    <row r="166" spans="2:65" s="1" customFormat="1" ht="25.5" customHeight="1">
      <c r="B166" s="41"/>
      <c r="C166" s="193" t="s">
        <v>326</v>
      </c>
      <c r="D166" s="193" t="s">
        <v>159</v>
      </c>
      <c r="E166" s="194" t="s">
        <v>327</v>
      </c>
      <c r="F166" s="195" t="s">
        <v>328</v>
      </c>
      <c r="G166" s="196" t="s">
        <v>253</v>
      </c>
      <c r="H166" s="197">
        <v>2.935</v>
      </c>
      <c r="I166" s="198"/>
      <c r="J166" s="199">
        <f>ROUND(I166*H166,2)</f>
        <v>0</v>
      </c>
      <c r="K166" s="195" t="s">
        <v>163</v>
      </c>
      <c r="L166" s="61"/>
      <c r="M166" s="200" t="s">
        <v>21</v>
      </c>
      <c r="N166" s="201" t="s">
        <v>43</v>
      </c>
      <c r="O166" s="42"/>
      <c r="P166" s="202">
        <f>O166*H166</f>
        <v>0</v>
      </c>
      <c r="Q166" s="202">
        <v>0.00094</v>
      </c>
      <c r="R166" s="202">
        <f>Q166*H166</f>
        <v>0.0027589</v>
      </c>
      <c r="S166" s="202">
        <v>0</v>
      </c>
      <c r="T166" s="203">
        <f>S166*H166</f>
        <v>0</v>
      </c>
      <c r="AR166" s="24" t="s">
        <v>179</v>
      </c>
      <c r="AT166" s="24" t="s">
        <v>159</v>
      </c>
      <c r="AU166" s="24" t="s">
        <v>81</v>
      </c>
      <c r="AY166" s="24" t="s">
        <v>156</v>
      </c>
      <c r="BE166" s="204">
        <f>IF(N166="základní",J166,0)</f>
        <v>0</v>
      </c>
      <c r="BF166" s="204">
        <f>IF(N166="snížená",J166,0)</f>
        <v>0</v>
      </c>
      <c r="BG166" s="204">
        <f>IF(N166="zákl. přenesená",J166,0)</f>
        <v>0</v>
      </c>
      <c r="BH166" s="204">
        <f>IF(N166="sníž. přenesená",J166,0)</f>
        <v>0</v>
      </c>
      <c r="BI166" s="204">
        <f>IF(N166="nulová",J166,0)</f>
        <v>0</v>
      </c>
      <c r="BJ166" s="24" t="s">
        <v>79</v>
      </c>
      <c r="BK166" s="204">
        <f>ROUND(I166*H166,2)</f>
        <v>0</v>
      </c>
      <c r="BL166" s="24" t="s">
        <v>179</v>
      </c>
      <c r="BM166" s="24" t="s">
        <v>329</v>
      </c>
    </row>
    <row r="167" spans="2:51" s="13" customFormat="1" ht="13.5">
      <c r="B167" s="248"/>
      <c r="C167" s="249"/>
      <c r="D167" s="205" t="s">
        <v>227</v>
      </c>
      <c r="E167" s="250" t="s">
        <v>21</v>
      </c>
      <c r="F167" s="251" t="s">
        <v>330</v>
      </c>
      <c r="G167" s="249"/>
      <c r="H167" s="252" t="s">
        <v>21</v>
      </c>
      <c r="I167" s="253"/>
      <c r="J167" s="249"/>
      <c r="K167" s="249"/>
      <c r="L167" s="254"/>
      <c r="M167" s="255"/>
      <c r="N167" s="256"/>
      <c r="O167" s="256"/>
      <c r="P167" s="256"/>
      <c r="Q167" s="256"/>
      <c r="R167" s="256"/>
      <c r="S167" s="256"/>
      <c r="T167" s="257"/>
      <c r="AT167" s="258" t="s">
        <v>227</v>
      </c>
      <c r="AU167" s="258" t="s">
        <v>81</v>
      </c>
      <c r="AV167" s="13" t="s">
        <v>79</v>
      </c>
      <c r="AW167" s="13" t="s">
        <v>35</v>
      </c>
      <c r="AX167" s="13" t="s">
        <v>72</v>
      </c>
      <c r="AY167" s="258" t="s">
        <v>156</v>
      </c>
    </row>
    <row r="168" spans="2:51" s="11" customFormat="1" ht="13.5">
      <c r="B168" s="212"/>
      <c r="C168" s="213"/>
      <c r="D168" s="205" t="s">
        <v>227</v>
      </c>
      <c r="E168" s="214" t="s">
        <v>21</v>
      </c>
      <c r="F168" s="215" t="s">
        <v>331</v>
      </c>
      <c r="G168" s="213"/>
      <c r="H168" s="216">
        <v>1.615</v>
      </c>
      <c r="I168" s="217"/>
      <c r="J168" s="213"/>
      <c r="K168" s="213"/>
      <c r="L168" s="218"/>
      <c r="M168" s="219"/>
      <c r="N168" s="220"/>
      <c r="O168" s="220"/>
      <c r="P168" s="220"/>
      <c r="Q168" s="220"/>
      <c r="R168" s="220"/>
      <c r="S168" s="220"/>
      <c r="T168" s="221"/>
      <c r="AT168" s="222" t="s">
        <v>227</v>
      </c>
      <c r="AU168" s="222" t="s">
        <v>81</v>
      </c>
      <c r="AV168" s="11" t="s">
        <v>81</v>
      </c>
      <c r="AW168" s="11" t="s">
        <v>35</v>
      </c>
      <c r="AX168" s="11" t="s">
        <v>72</v>
      </c>
      <c r="AY168" s="222" t="s">
        <v>156</v>
      </c>
    </row>
    <row r="169" spans="2:51" s="11" customFormat="1" ht="13.5">
      <c r="B169" s="212"/>
      <c r="C169" s="213"/>
      <c r="D169" s="205" t="s">
        <v>227</v>
      </c>
      <c r="E169" s="214" t="s">
        <v>21</v>
      </c>
      <c r="F169" s="215" t="s">
        <v>332</v>
      </c>
      <c r="G169" s="213"/>
      <c r="H169" s="216">
        <v>1.32</v>
      </c>
      <c r="I169" s="217"/>
      <c r="J169" s="213"/>
      <c r="K169" s="213"/>
      <c r="L169" s="218"/>
      <c r="M169" s="219"/>
      <c r="N169" s="220"/>
      <c r="O169" s="220"/>
      <c r="P169" s="220"/>
      <c r="Q169" s="220"/>
      <c r="R169" s="220"/>
      <c r="S169" s="220"/>
      <c r="T169" s="221"/>
      <c r="AT169" s="222" t="s">
        <v>227</v>
      </c>
      <c r="AU169" s="222" t="s">
        <v>81</v>
      </c>
      <c r="AV169" s="11" t="s">
        <v>81</v>
      </c>
      <c r="AW169" s="11" t="s">
        <v>35</v>
      </c>
      <c r="AX169" s="11" t="s">
        <v>72</v>
      </c>
      <c r="AY169" s="222" t="s">
        <v>156</v>
      </c>
    </row>
    <row r="170" spans="2:51" s="12" customFormat="1" ht="13.5">
      <c r="B170" s="237"/>
      <c r="C170" s="238"/>
      <c r="D170" s="223" t="s">
        <v>227</v>
      </c>
      <c r="E170" s="239" t="s">
        <v>21</v>
      </c>
      <c r="F170" s="240" t="s">
        <v>250</v>
      </c>
      <c r="G170" s="238"/>
      <c r="H170" s="241">
        <v>2.935</v>
      </c>
      <c r="I170" s="242"/>
      <c r="J170" s="238"/>
      <c r="K170" s="238"/>
      <c r="L170" s="243"/>
      <c r="M170" s="244"/>
      <c r="N170" s="245"/>
      <c r="O170" s="245"/>
      <c r="P170" s="245"/>
      <c r="Q170" s="245"/>
      <c r="R170" s="245"/>
      <c r="S170" s="245"/>
      <c r="T170" s="246"/>
      <c r="AT170" s="247" t="s">
        <v>227</v>
      </c>
      <c r="AU170" s="247" t="s">
        <v>81</v>
      </c>
      <c r="AV170" s="12" t="s">
        <v>179</v>
      </c>
      <c r="AW170" s="12" t="s">
        <v>35</v>
      </c>
      <c r="AX170" s="12" t="s">
        <v>79</v>
      </c>
      <c r="AY170" s="247" t="s">
        <v>156</v>
      </c>
    </row>
    <row r="171" spans="2:65" s="1" customFormat="1" ht="25.5" customHeight="1">
      <c r="B171" s="41"/>
      <c r="C171" s="193" t="s">
        <v>333</v>
      </c>
      <c r="D171" s="193" t="s">
        <v>159</v>
      </c>
      <c r="E171" s="194" t="s">
        <v>334</v>
      </c>
      <c r="F171" s="195" t="s">
        <v>335</v>
      </c>
      <c r="G171" s="196" t="s">
        <v>253</v>
      </c>
      <c r="H171" s="197">
        <v>1.035</v>
      </c>
      <c r="I171" s="198"/>
      <c r="J171" s="199">
        <f>ROUND(I171*H171,2)</f>
        <v>0</v>
      </c>
      <c r="K171" s="195" t="s">
        <v>163</v>
      </c>
      <c r="L171" s="61"/>
      <c r="M171" s="200" t="s">
        <v>21</v>
      </c>
      <c r="N171" s="201" t="s">
        <v>43</v>
      </c>
      <c r="O171" s="42"/>
      <c r="P171" s="202">
        <f>O171*H171</f>
        <v>0</v>
      </c>
      <c r="Q171" s="202">
        <v>0.00489</v>
      </c>
      <c r="R171" s="202">
        <f>Q171*H171</f>
        <v>0.0050611499999999995</v>
      </c>
      <c r="S171" s="202">
        <v>0</v>
      </c>
      <c r="T171" s="203">
        <f>S171*H171</f>
        <v>0</v>
      </c>
      <c r="AR171" s="24" t="s">
        <v>179</v>
      </c>
      <c r="AT171" s="24" t="s">
        <v>159</v>
      </c>
      <c r="AU171" s="24" t="s">
        <v>81</v>
      </c>
      <c r="AY171" s="24" t="s">
        <v>156</v>
      </c>
      <c r="BE171" s="204">
        <f>IF(N171="základní",J171,0)</f>
        <v>0</v>
      </c>
      <c r="BF171" s="204">
        <f>IF(N171="snížená",J171,0)</f>
        <v>0</v>
      </c>
      <c r="BG171" s="204">
        <f>IF(N171="zákl. přenesená",J171,0)</f>
        <v>0</v>
      </c>
      <c r="BH171" s="204">
        <f>IF(N171="sníž. přenesená",J171,0)</f>
        <v>0</v>
      </c>
      <c r="BI171" s="204">
        <f>IF(N171="nulová",J171,0)</f>
        <v>0</v>
      </c>
      <c r="BJ171" s="24" t="s">
        <v>79</v>
      </c>
      <c r="BK171" s="204">
        <f>ROUND(I171*H171,2)</f>
        <v>0</v>
      </c>
      <c r="BL171" s="24" t="s">
        <v>179</v>
      </c>
      <c r="BM171" s="24" t="s">
        <v>336</v>
      </c>
    </row>
    <row r="172" spans="2:51" s="13" customFormat="1" ht="13.5">
      <c r="B172" s="248"/>
      <c r="C172" s="249"/>
      <c r="D172" s="205" t="s">
        <v>227</v>
      </c>
      <c r="E172" s="250" t="s">
        <v>21</v>
      </c>
      <c r="F172" s="251" t="s">
        <v>337</v>
      </c>
      <c r="G172" s="249"/>
      <c r="H172" s="252" t="s">
        <v>21</v>
      </c>
      <c r="I172" s="253"/>
      <c r="J172" s="249"/>
      <c r="K172" s="249"/>
      <c r="L172" s="254"/>
      <c r="M172" s="255"/>
      <c r="N172" s="256"/>
      <c r="O172" s="256"/>
      <c r="P172" s="256"/>
      <c r="Q172" s="256"/>
      <c r="R172" s="256"/>
      <c r="S172" s="256"/>
      <c r="T172" s="257"/>
      <c r="AT172" s="258" t="s">
        <v>227</v>
      </c>
      <c r="AU172" s="258" t="s">
        <v>81</v>
      </c>
      <c r="AV172" s="13" t="s">
        <v>79</v>
      </c>
      <c r="AW172" s="13" t="s">
        <v>35</v>
      </c>
      <c r="AX172" s="13" t="s">
        <v>72</v>
      </c>
      <c r="AY172" s="258" t="s">
        <v>156</v>
      </c>
    </row>
    <row r="173" spans="2:51" s="11" customFormat="1" ht="13.5">
      <c r="B173" s="212"/>
      <c r="C173" s="213"/>
      <c r="D173" s="223" t="s">
        <v>227</v>
      </c>
      <c r="E173" s="224" t="s">
        <v>21</v>
      </c>
      <c r="F173" s="225" t="s">
        <v>338</v>
      </c>
      <c r="G173" s="213"/>
      <c r="H173" s="226">
        <v>1.035</v>
      </c>
      <c r="I173" s="217"/>
      <c r="J173" s="213"/>
      <c r="K173" s="213"/>
      <c r="L173" s="218"/>
      <c r="M173" s="219"/>
      <c r="N173" s="220"/>
      <c r="O173" s="220"/>
      <c r="P173" s="220"/>
      <c r="Q173" s="220"/>
      <c r="R173" s="220"/>
      <c r="S173" s="220"/>
      <c r="T173" s="221"/>
      <c r="AT173" s="222" t="s">
        <v>227</v>
      </c>
      <c r="AU173" s="222" t="s">
        <v>81</v>
      </c>
      <c r="AV173" s="11" t="s">
        <v>81</v>
      </c>
      <c r="AW173" s="11" t="s">
        <v>35</v>
      </c>
      <c r="AX173" s="11" t="s">
        <v>79</v>
      </c>
      <c r="AY173" s="222" t="s">
        <v>156</v>
      </c>
    </row>
    <row r="174" spans="2:65" s="1" customFormat="1" ht="25.5" customHeight="1">
      <c r="B174" s="41"/>
      <c r="C174" s="193" t="s">
        <v>339</v>
      </c>
      <c r="D174" s="193" t="s">
        <v>159</v>
      </c>
      <c r="E174" s="194" t="s">
        <v>340</v>
      </c>
      <c r="F174" s="195" t="s">
        <v>341</v>
      </c>
      <c r="G174" s="196" t="s">
        <v>260</v>
      </c>
      <c r="H174" s="197">
        <v>5.7</v>
      </c>
      <c r="I174" s="198"/>
      <c r="J174" s="199">
        <f>ROUND(I174*H174,2)</f>
        <v>0</v>
      </c>
      <c r="K174" s="195" t="s">
        <v>163</v>
      </c>
      <c r="L174" s="61"/>
      <c r="M174" s="200" t="s">
        <v>21</v>
      </c>
      <c r="N174" s="201" t="s">
        <v>43</v>
      </c>
      <c r="O174" s="42"/>
      <c r="P174" s="202">
        <f>O174*H174</f>
        <v>0</v>
      </c>
      <c r="Q174" s="202">
        <v>0</v>
      </c>
      <c r="R174" s="202">
        <f>Q174*H174</f>
        <v>0</v>
      </c>
      <c r="S174" s="202">
        <v>0</v>
      </c>
      <c r="T174" s="203">
        <f>S174*H174</f>
        <v>0</v>
      </c>
      <c r="AR174" s="24" t="s">
        <v>179</v>
      </c>
      <c r="AT174" s="24" t="s">
        <v>159</v>
      </c>
      <c r="AU174" s="24" t="s">
        <v>81</v>
      </c>
      <c r="AY174" s="24" t="s">
        <v>156</v>
      </c>
      <c r="BE174" s="204">
        <f>IF(N174="základní",J174,0)</f>
        <v>0</v>
      </c>
      <c r="BF174" s="204">
        <f>IF(N174="snížená",J174,0)</f>
        <v>0</v>
      </c>
      <c r="BG174" s="204">
        <f>IF(N174="zákl. přenesená",J174,0)</f>
        <v>0</v>
      </c>
      <c r="BH174" s="204">
        <f>IF(N174="sníž. přenesená",J174,0)</f>
        <v>0</v>
      </c>
      <c r="BI174" s="204">
        <f>IF(N174="nulová",J174,0)</f>
        <v>0</v>
      </c>
      <c r="BJ174" s="24" t="s">
        <v>79</v>
      </c>
      <c r="BK174" s="204">
        <f>ROUND(I174*H174,2)</f>
        <v>0</v>
      </c>
      <c r="BL174" s="24" t="s">
        <v>179</v>
      </c>
      <c r="BM174" s="24" t="s">
        <v>342</v>
      </c>
    </row>
    <row r="175" spans="2:65" s="1" customFormat="1" ht="16.5" customHeight="1">
      <c r="B175" s="41"/>
      <c r="C175" s="227" t="s">
        <v>9</v>
      </c>
      <c r="D175" s="227" t="s">
        <v>238</v>
      </c>
      <c r="E175" s="228" t="s">
        <v>343</v>
      </c>
      <c r="F175" s="229" t="s">
        <v>344</v>
      </c>
      <c r="G175" s="230" t="s">
        <v>260</v>
      </c>
      <c r="H175" s="231">
        <v>6.84</v>
      </c>
      <c r="I175" s="232"/>
      <c r="J175" s="233">
        <f>ROUND(I175*H175,2)</f>
        <v>0</v>
      </c>
      <c r="K175" s="229" t="s">
        <v>21</v>
      </c>
      <c r="L175" s="234"/>
      <c r="M175" s="235" t="s">
        <v>21</v>
      </c>
      <c r="N175" s="236" t="s">
        <v>43</v>
      </c>
      <c r="O175" s="42"/>
      <c r="P175" s="202">
        <f>O175*H175</f>
        <v>0</v>
      </c>
      <c r="Q175" s="202">
        <v>0.0003</v>
      </c>
      <c r="R175" s="202">
        <f>Q175*H175</f>
        <v>0.0020519999999999996</v>
      </c>
      <c r="S175" s="202">
        <v>0</v>
      </c>
      <c r="T175" s="203">
        <f>S175*H175</f>
        <v>0</v>
      </c>
      <c r="AR175" s="24" t="s">
        <v>241</v>
      </c>
      <c r="AT175" s="24" t="s">
        <v>238</v>
      </c>
      <c r="AU175" s="24" t="s">
        <v>81</v>
      </c>
      <c r="AY175" s="24" t="s">
        <v>156</v>
      </c>
      <c r="BE175" s="204">
        <f>IF(N175="základní",J175,0)</f>
        <v>0</v>
      </c>
      <c r="BF175" s="204">
        <f>IF(N175="snížená",J175,0)</f>
        <v>0</v>
      </c>
      <c r="BG175" s="204">
        <f>IF(N175="zákl. přenesená",J175,0)</f>
        <v>0</v>
      </c>
      <c r="BH175" s="204">
        <f>IF(N175="sníž. přenesená",J175,0)</f>
        <v>0</v>
      </c>
      <c r="BI175" s="204">
        <f>IF(N175="nulová",J175,0)</f>
        <v>0</v>
      </c>
      <c r="BJ175" s="24" t="s">
        <v>79</v>
      </c>
      <c r="BK175" s="204">
        <f>ROUND(I175*H175,2)</f>
        <v>0</v>
      </c>
      <c r="BL175" s="24" t="s">
        <v>179</v>
      </c>
      <c r="BM175" s="24" t="s">
        <v>345</v>
      </c>
    </row>
    <row r="176" spans="2:51" s="11" customFormat="1" ht="13.5">
      <c r="B176" s="212"/>
      <c r="C176" s="213"/>
      <c r="D176" s="223" t="s">
        <v>227</v>
      </c>
      <c r="E176" s="213"/>
      <c r="F176" s="225" t="s">
        <v>346</v>
      </c>
      <c r="G176" s="213"/>
      <c r="H176" s="226">
        <v>6.84</v>
      </c>
      <c r="I176" s="217"/>
      <c r="J176" s="213"/>
      <c r="K176" s="213"/>
      <c r="L176" s="218"/>
      <c r="M176" s="219"/>
      <c r="N176" s="220"/>
      <c r="O176" s="220"/>
      <c r="P176" s="220"/>
      <c r="Q176" s="220"/>
      <c r="R176" s="220"/>
      <c r="S176" s="220"/>
      <c r="T176" s="221"/>
      <c r="AT176" s="222" t="s">
        <v>227</v>
      </c>
      <c r="AU176" s="222" t="s">
        <v>81</v>
      </c>
      <c r="AV176" s="11" t="s">
        <v>81</v>
      </c>
      <c r="AW176" s="11" t="s">
        <v>6</v>
      </c>
      <c r="AX176" s="11" t="s">
        <v>79</v>
      </c>
      <c r="AY176" s="222" t="s">
        <v>156</v>
      </c>
    </row>
    <row r="177" spans="2:65" s="1" customFormat="1" ht="25.5" customHeight="1">
      <c r="B177" s="41"/>
      <c r="C177" s="193" t="s">
        <v>347</v>
      </c>
      <c r="D177" s="193" t="s">
        <v>159</v>
      </c>
      <c r="E177" s="194" t="s">
        <v>348</v>
      </c>
      <c r="F177" s="195" t="s">
        <v>349</v>
      </c>
      <c r="G177" s="196" t="s">
        <v>260</v>
      </c>
      <c r="H177" s="197">
        <v>5.7</v>
      </c>
      <c r="I177" s="198"/>
      <c r="J177" s="199">
        <f>ROUND(I177*H177,2)</f>
        <v>0</v>
      </c>
      <c r="K177" s="195" t="s">
        <v>163</v>
      </c>
      <c r="L177" s="61"/>
      <c r="M177" s="200" t="s">
        <v>21</v>
      </c>
      <c r="N177" s="201" t="s">
        <v>43</v>
      </c>
      <c r="O177" s="42"/>
      <c r="P177" s="202">
        <f>O177*H177</f>
        <v>0</v>
      </c>
      <c r="Q177" s="202">
        <v>0</v>
      </c>
      <c r="R177" s="202">
        <f>Q177*H177</f>
        <v>0</v>
      </c>
      <c r="S177" s="202">
        <v>0</v>
      </c>
      <c r="T177" s="203">
        <f>S177*H177</f>
        <v>0</v>
      </c>
      <c r="AR177" s="24" t="s">
        <v>179</v>
      </c>
      <c r="AT177" s="24" t="s">
        <v>159</v>
      </c>
      <c r="AU177" s="24" t="s">
        <v>81</v>
      </c>
      <c r="AY177" s="24" t="s">
        <v>156</v>
      </c>
      <c r="BE177" s="204">
        <f>IF(N177="základní",J177,0)</f>
        <v>0</v>
      </c>
      <c r="BF177" s="204">
        <f>IF(N177="snížená",J177,0)</f>
        <v>0</v>
      </c>
      <c r="BG177" s="204">
        <f>IF(N177="zákl. přenesená",J177,0)</f>
        <v>0</v>
      </c>
      <c r="BH177" s="204">
        <f>IF(N177="sníž. přenesená",J177,0)</f>
        <v>0</v>
      </c>
      <c r="BI177" s="204">
        <f>IF(N177="nulová",J177,0)</f>
        <v>0</v>
      </c>
      <c r="BJ177" s="24" t="s">
        <v>79</v>
      </c>
      <c r="BK177" s="204">
        <f>ROUND(I177*H177,2)</f>
        <v>0</v>
      </c>
      <c r="BL177" s="24" t="s">
        <v>179</v>
      </c>
      <c r="BM177" s="24" t="s">
        <v>350</v>
      </c>
    </row>
    <row r="178" spans="2:51" s="11" customFormat="1" ht="13.5">
      <c r="B178" s="212"/>
      <c r="C178" s="213"/>
      <c r="D178" s="223" t="s">
        <v>227</v>
      </c>
      <c r="E178" s="224" t="s">
        <v>21</v>
      </c>
      <c r="F178" s="225" t="s">
        <v>351</v>
      </c>
      <c r="G178" s="213"/>
      <c r="H178" s="226">
        <v>5.7</v>
      </c>
      <c r="I178" s="217"/>
      <c r="J178" s="213"/>
      <c r="K178" s="213"/>
      <c r="L178" s="218"/>
      <c r="M178" s="219"/>
      <c r="N178" s="220"/>
      <c r="O178" s="220"/>
      <c r="P178" s="220"/>
      <c r="Q178" s="220"/>
      <c r="R178" s="220"/>
      <c r="S178" s="220"/>
      <c r="T178" s="221"/>
      <c r="AT178" s="222" t="s">
        <v>227</v>
      </c>
      <c r="AU178" s="222" t="s">
        <v>81</v>
      </c>
      <c r="AV178" s="11" t="s">
        <v>81</v>
      </c>
      <c r="AW178" s="11" t="s">
        <v>35</v>
      </c>
      <c r="AX178" s="11" t="s">
        <v>79</v>
      </c>
      <c r="AY178" s="222" t="s">
        <v>156</v>
      </c>
    </row>
    <row r="179" spans="2:65" s="1" customFormat="1" ht="16.5" customHeight="1">
      <c r="B179" s="41"/>
      <c r="C179" s="227" t="s">
        <v>352</v>
      </c>
      <c r="D179" s="227" t="s">
        <v>238</v>
      </c>
      <c r="E179" s="228" t="s">
        <v>353</v>
      </c>
      <c r="F179" s="229" t="s">
        <v>354</v>
      </c>
      <c r="G179" s="230" t="s">
        <v>260</v>
      </c>
      <c r="H179" s="231">
        <v>6.84</v>
      </c>
      <c r="I179" s="232"/>
      <c r="J179" s="233">
        <f>ROUND(I179*H179,2)</f>
        <v>0</v>
      </c>
      <c r="K179" s="229" t="s">
        <v>163</v>
      </c>
      <c r="L179" s="234"/>
      <c r="M179" s="235" t="s">
        <v>21</v>
      </c>
      <c r="N179" s="236" t="s">
        <v>43</v>
      </c>
      <c r="O179" s="42"/>
      <c r="P179" s="202">
        <f>O179*H179</f>
        <v>0</v>
      </c>
      <c r="Q179" s="202">
        <v>3E-05</v>
      </c>
      <c r="R179" s="202">
        <f>Q179*H179</f>
        <v>0.0002052</v>
      </c>
      <c r="S179" s="202">
        <v>0</v>
      </c>
      <c r="T179" s="203">
        <f>S179*H179</f>
        <v>0</v>
      </c>
      <c r="AR179" s="24" t="s">
        <v>241</v>
      </c>
      <c r="AT179" s="24" t="s">
        <v>238</v>
      </c>
      <c r="AU179" s="24" t="s">
        <v>81</v>
      </c>
      <c r="AY179" s="24" t="s">
        <v>156</v>
      </c>
      <c r="BE179" s="204">
        <f>IF(N179="základní",J179,0)</f>
        <v>0</v>
      </c>
      <c r="BF179" s="204">
        <f>IF(N179="snížená",J179,0)</f>
        <v>0</v>
      </c>
      <c r="BG179" s="204">
        <f>IF(N179="zákl. přenesená",J179,0)</f>
        <v>0</v>
      </c>
      <c r="BH179" s="204">
        <f>IF(N179="sníž. přenesená",J179,0)</f>
        <v>0</v>
      </c>
      <c r="BI179" s="204">
        <f>IF(N179="nulová",J179,0)</f>
        <v>0</v>
      </c>
      <c r="BJ179" s="24" t="s">
        <v>79</v>
      </c>
      <c r="BK179" s="204">
        <f>ROUND(I179*H179,2)</f>
        <v>0</v>
      </c>
      <c r="BL179" s="24" t="s">
        <v>179</v>
      </c>
      <c r="BM179" s="24" t="s">
        <v>355</v>
      </c>
    </row>
    <row r="180" spans="2:51" s="11" customFormat="1" ht="13.5">
      <c r="B180" s="212"/>
      <c r="C180" s="213"/>
      <c r="D180" s="223" t="s">
        <v>227</v>
      </c>
      <c r="E180" s="213"/>
      <c r="F180" s="225" t="s">
        <v>346</v>
      </c>
      <c r="G180" s="213"/>
      <c r="H180" s="226">
        <v>6.84</v>
      </c>
      <c r="I180" s="217"/>
      <c r="J180" s="213"/>
      <c r="K180" s="213"/>
      <c r="L180" s="218"/>
      <c r="M180" s="219"/>
      <c r="N180" s="220"/>
      <c r="O180" s="220"/>
      <c r="P180" s="220"/>
      <c r="Q180" s="220"/>
      <c r="R180" s="220"/>
      <c r="S180" s="220"/>
      <c r="T180" s="221"/>
      <c r="AT180" s="222" t="s">
        <v>227</v>
      </c>
      <c r="AU180" s="222" t="s">
        <v>81</v>
      </c>
      <c r="AV180" s="11" t="s">
        <v>81</v>
      </c>
      <c r="AW180" s="11" t="s">
        <v>6</v>
      </c>
      <c r="AX180" s="11" t="s">
        <v>79</v>
      </c>
      <c r="AY180" s="222" t="s">
        <v>156</v>
      </c>
    </row>
    <row r="181" spans="2:65" s="1" customFormat="1" ht="25.5" customHeight="1">
      <c r="B181" s="41"/>
      <c r="C181" s="193" t="s">
        <v>356</v>
      </c>
      <c r="D181" s="193" t="s">
        <v>159</v>
      </c>
      <c r="E181" s="194" t="s">
        <v>357</v>
      </c>
      <c r="F181" s="195" t="s">
        <v>358</v>
      </c>
      <c r="G181" s="196" t="s">
        <v>225</v>
      </c>
      <c r="H181" s="197">
        <v>0.122</v>
      </c>
      <c r="I181" s="198"/>
      <c r="J181" s="199">
        <f>ROUND(I181*H181,2)</f>
        <v>0</v>
      </c>
      <c r="K181" s="195" t="s">
        <v>163</v>
      </c>
      <c r="L181" s="61"/>
      <c r="M181" s="200" t="s">
        <v>21</v>
      </c>
      <c r="N181" s="201" t="s">
        <v>43</v>
      </c>
      <c r="O181" s="42"/>
      <c r="P181" s="202">
        <f>O181*H181</f>
        <v>0</v>
      </c>
      <c r="Q181" s="202">
        <v>2.25634</v>
      </c>
      <c r="R181" s="202">
        <f>Q181*H181</f>
        <v>0.27527347999999996</v>
      </c>
      <c r="S181" s="202">
        <v>0</v>
      </c>
      <c r="T181" s="203">
        <f>S181*H181</f>
        <v>0</v>
      </c>
      <c r="AR181" s="24" t="s">
        <v>179</v>
      </c>
      <c r="AT181" s="24" t="s">
        <v>159</v>
      </c>
      <c r="AU181" s="24" t="s">
        <v>81</v>
      </c>
      <c r="AY181" s="24" t="s">
        <v>156</v>
      </c>
      <c r="BE181" s="204">
        <f>IF(N181="základní",J181,0)</f>
        <v>0</v>
      </c>
      <c r="BF181" s="204">
        <f>IF(N181="snížená",J181,0)</f>
        <v>0</v>
      </c>
      <c r="BG181" s="204">
        <f>IF(N181="zákl. přenesená",J181,0)</f>
        <v>0</v>
      </c>
      <c r="BH181" s="204">
        <f>IF(N181="sníž. přenesená",J181,0)</f>
        <v>0</v>
      </c>
      <c r="BI181" s="204">
        <f>IF(N181="nulová",J181,0)</f>
        <v>0</v>
      </c>
      <c r="BJ181" s="24" t="s">
        <v>79</v>
      </c>
      <c r="BK181" s="204">
        <f>ROUND(I181*H181,2)</f>
        <v>0</v>
      </c>
      <c r="BL181" s="24" t="s">
        <v>179</v>
      </c>
      <c r="BM181" s="24" t="s">
        <v>359</v>
      </c>
    </row>
    <row r="182" spans="2:51" s="13" customFormat="1" ht="13.5">
      <c r="B182" s="248"/>
      <c r="C182" s="249"/>
      <c r="D182" s="205" t="s">
        <v>227</v>
      </c>
      <c r="E182" s="250" t="s">
        <v>21</v>
      </c>
      <c r="F182" s="251" t="s">
        <v>360</v>
      </c>
      <c r="G182" s="249"/>
      <c r="H182" s="252" t="s">
        <v>21</v>
      </c>
      <c r="I182" s="253"/>
      <c r="J182" s="249"/>
      <c r="K182" s="249"/>
      <c r="L182" s="254"/>
      <c r="M182" s="255"/>
      <c r="N182" s="256"/>
      <c r="O182" s="256"/>
      <c r="P182" s="256"/>
      <c r="Q182" s="256"/>
      <c r="R182" s="256"/>
      <c r="S182" s="256"/>
      <c r="T182" s="257"/>
      <c r="AT182" s="258" t="s">
        <v>227</v>
      </c>
      <c r="AU182" s="258" t="s">
        <v>81</v>
      </c>
      <c r="AV182" s="13" t="s">
        <v>79</v>
      </c>
      <c r="AW182" s="13" t="s">
        <v>35</v>
      </c>
      <c r="AX182" s="13" t="s">
        <v>72</v>
      </c>
      <c r="AY182" s="258" t="s">
        <v>156</v>
      </c>
    </row>
    <row r="183" spans="2:51" s="11" customFormat="1" ht="13.5">
      <c r="B183" s="212"/>
      <c r="C183" s="213"/>
      <c r="D183" s="205" t="s">
        <v>227</v>
      </c>
      <c r="E183" s="214" t="s">
        <v>21</v>
      </c>
      <c r="F183" s="215" t="s">
        <v>361</v>
      </c>
      <c r="G183" s="213"/>
      <c r="H183" s="216">
        <v>0.084</v>
      </c>
      <c r="I183" s="217"/>
      <c r="J183" s="213"/>
      <c r="K183" s="213"/>
      <c r="L183" s="218"/>
      <c r="M183" s="219"/>
      <c r="N183" s="220"/>
      <c r="O183" s="220"/>
      <c r="P183" s="220"/>
      <c r="Q183" s="220"/>
      <c r="R183" s="220"/>
      <c r="S183" s="220"/>
      <c r="T183" s="221"/>
      <c r="AT183" s="222" t="s">
        <v>227</v>
      </c>
      <c r="AU183" s="222" t="s">
        <v>81</v>
      </c>
      <c r="AV183" s="11" t="s">
        <v>81</v>
      </c>
      <c r="AW183" s="11" t="s">
        <v>35</v>
      </c>
      <c r="AX183" s="11" t="s">
        <v>72</v>
      </c>
      <c r="AY183" s="222" t="s">
        <v>156</v>
      </c>
    </row>
    <row r="184" spans="2:51" s="13" customFormat="1" ht="13.5">
      <c r="B184" s="248"/>
      <c r="C184" s="249"/>
      <c r="D184" s="205" t="s">
        <v>227</v>
      </c>
      <c r="E184" s="250" t="s">
        <v>21</v>
      </c>
      <c r="F184" s="251" t="s">
        <v>362</v>
      </c>
      <c r="G184" s="249"/>
      <c r="H184" s="252" t="s">
        <v>21</v>
      </c>
      <c r="I184" s="253"/>
      <c r="J184" s="249"/>
      <c r="K184" s="249"/>
      <c r="L184" s="254"/>
      <c r="M184" s="255"/>
      <c r="N184" s="256"/>
      <c r="O184" s="256"/>
      <c r="P184" s="256"/>
      <c r="Q184" s="256"/>
      <c r="R184" s="256"/>
      <c r="S184" s="256"/>
      <c r="T184" s="257"/>
      <c r="AT184" s="258" t="s">
        <v>227</v>
      </c>
      <c r="AU184" s="258" t="s">
        <v>81</v>
      </c>
      <c r="AV184" s="13" t="s">
        <v>79</v>
      </c>
      <c r="AW184" s="13" t="s">
        <v>35</v>
      </c>
      <c r="AX184" s="13" t="s">
        <v>72</v>
      </c>
      <c r="AY184" s="258" t="s">
        <v>156</v>
      </c>
    </row>
    <row r="185" spans="2:51" s="11" customFormat="1" ht="13.5">
      <c r="B185" s="212"/>
      <c r="C185" s="213"/>
      <c r="D185" s="205" t="s">
        <v>227</v>
      </c>
      <c r="E185" s="214" t="s">
        <v>21</v>
      </c>
      <c r="F185" s="215" t="s">
        <v>363</v>
      </c>
      <c r="G185" s="213"/>
      <c r="H185" s="216">
        <v>0.038</v>
      </c>
      <c r="I185" s="217"/>
      <c r="J185" s="213"/>
      <c r="K185" s="213"/>
      <c r="L185" s="218"/>
      <c r="M185" s="219"/>
      <c r="N185" s="220"/>
      <c r="O185" s="220"/>
      <c r="P185" s="220"/>
      <c r="Q185" s="220"/>
      <c r="R185" s="220"/>
      <c r="S185" s="220"/>
      <c r="T185" s="221"/>
      <c r="AT185" s="222" t="s">
        <v>227</v>
      </c>
      <c r="AU185" s="222" t="s">
        <v>81</v>
      </c>
      <c r="AV185" s="11" t="s">
        <v>81</v>
      </c>
      <c r="AW185" s="11" t="s">
        <v>35</v>
      </c>
      <c r="AX185" s="11" t="s">
        <v>72</v>
      </c>
      <c r="AY185" s="222" t="s">
        <v>156</v>
      </c>
    </row>
    <row r="186" spans="2:51" s="12" customFormat="1" ht="13.5">
      <c r="B186" s="237"/>
      <c r="C186" s="238"/>
      <c r="D186" s="223" t="s">
        <v>227</v>
      </c>
      <c r="E186" s="239" t="s">
        <v>21</v>
      </c>
      <c r="F186" s="240" t="s">
        <v>250</v>
      </c>
      <c r="G186" s="238"/>
      <c r="H186" s="241">
        <v>0.122</v>
      </c>
      <c r="I186" s="242"/>
      <c r="J186" s="238"/>
      <c r="K186" s="238"/>
      <c r="L186" s="243"/>
      <c r="M186" s="244"/>
      <c r="N186" s="245"/>
      <c r="O186" s="245"/>
      <c r="P186" s="245"/>
      <c r="Q186" s="245"/>
      <c r="R186" s="245"/>
      <c r="S186" s="245"/>
      <c r="T186" s="246"/>
      <c r="AT186" s="247" t="s">
        <v>227</v>
      </c>
      <c r="AU186" s="247" t="s">
        <v>81</v>
      </c>
      <c r="AV186" s="12" t="s">
        <v>179</v>
      </c>
      <c r="AW186" s="12" t="s">
        <v>35</v>
      </c>
      <c r="AX186" s="12" t="s">
        <v>79</v>
      </c>
      <c r="AY186" s="247" t="s">
        <v>156</v>
      </c>
    </row>
    <row r="187" spans="2:65" s="1" customFormat="1" ht="25.5" customHeight="1">
      <c r="B187" s="41"/>
      <c r="C187" s="193" t="s">
        <v>364</v>
      </c>
      <c r="D187" s="193" t="s">
        <v>159</v>
      </c>
      <c r="E187" s="194" t="s">
        <v>365</v>
      </c>
      <c r="F187" s="195" t="s">
        <v>366</v>
      </c>
      <c r="G187" s="196" t="s">
        <v>253</v>
      </c>
      <c r="H187" s="197">
        <v>1.826</v>
      </c>
      <c r="I187" s="198"/>
      <c r="J187" s="199">
        <f>ROUND(I187*H187,2)</f>
        <v>0</v>
      </c>
      <c r="K187" s="195" t="s">
        <v>163</v>
      </c>
      <c r="L187" s="61"/>
      <c r="M187" s="200" t="s">
        <v>21</v>
      </c>
      <c r="N187" s="201" t="s">
        <v>43</v>
      </c>
      <c r="O187" s="42"/>
      <c r="P187" s="202">
        <f>O187*H187</f>
        <v>0</v>
      </c>
      <c r="Q187" s="202">
        <v>0.00938</v>
      </c>
      <c r="R187" s="202">
        <f>Q187*H187</f>
        <v>0.017127879999999998</v>
      </c>
      <c r="S187" s="202">
        <v>0</v>
      </c>
      <c r="T187" s="203">
        <f>S187*H187</f>
        <v>0</v>
      </c>
      <c r="AR187" s="24" t="s">
        <v>179</v>
      </c>
      <c r="AT187" s="24" t="s">
        <v>159</v>
      </c>
      <c r="AU187" s="24" t="s">
        <v>81</v>
      </c>
      <c r="AY187" s="24" t="s">
        <v>156</v>
      </c>
      <c r="BE187" s="204">
        <f>IF(N187="základní",J187,0)</f>
        <v>0</v>
      </c>
      <c r="BF187" s="204">
        <f>IF(N187="snížená",J187,0)</f>
        <v>0</v>
      </c>
      <c r="BG187" s="204">
        <f>IF(N187="zákl. přenesená",J187,0)</f>
        <v>0</v>
      </c>
      <c r="BH187" s="204">
        <f>IF(N187="sníž. přenesená",J187,0)</f>
        <v>0</v>
      </c>
      <c r="BI187" s="204">
        <f>IF(N187="nulová",J187,0)</f>
        <v>0</v>
      </c>
      <c r="BJ187" s="24" t="s">
        <v>79</v>
      </c>
      <c r="BK187" s="204">
        <f>ROUND(I187*H187,2)</f>
        <v>0</v>
      </c>
      <c r="BL187" s="24" t="s">
        <v>179</v>
      </c>
      <c r="BM187" s="24" t="s">
        <v>367</v>
      </c>
    </row>
    <row r="188" spans="2:51" s="13" customFormat="1" ht="13.5">
      <c r="B188" s="248"/>
      <c r="C188" s="249"/>
      <c r="D188" s="205" t="s">
        <v>227</v>
      </c>
      <c r="E188" s="250" t="s">
        <v>21</v>
      </c>
      <c r="F188" s="251" t="s">
        <v>285</v>
      </c>
      <c r="G188" s="249"/>
      <c r="H188" s="252" t="s">
        <v>21</v>
      </c>
      <c r="I188" s="253"/>
      <c r="J188" s="249"/>
      <c r="K188" s="249"/>
      <c r="L188" s="254"/>
      <c r="M188" s="255"/>
      <c r="N188" s="256"/>
      <c r="O188" s="256"/>
      <c r="P188" s="256"/>
      <c r="Q188" s="256"/>
      <c r="R188" s="256"/>
      <c r="S188" s="256"/>
      <c r="T188" s="257"/>
      <c r="AT188" s="258" t="s">
        <v>227</v>
      </c>
      <c r="AU188" s="258" t="s">
        <v>81</v>
      </c>
      <c r="AV188" s="13" t="s">
        <v>79</v>
      </c>
      <c r="AW188" s="13" t="s">
        <v>35</v>
      </c>
      <c r="AX188" s="13" t="s">
        <v>72</v>
      </c>
      <c r="AY188" s="258" t="s">
        <v>156</v>
      </c>
    </row>
    <row r="189" spans="2:51" s="11" customFormat="1" ht="13.5">
      <c r="B189" s="212"/>
      <c r="C189" s="213"/>
      <c r="D189" s="223" t="s">
        <v>227</v>
      </c>
      <c r="E189" s="224" t="s">
        <v>21</v>
      </c>
      <c r="F189" s="225" t="s">
        <v>368</v>
      </c>
      <c r="G189" s="213"/>
      <c r="H189" s="226">
        <v>1.826</v>
      </c>
      <c r="I189" s="217"/>
      <c r="J189" s="213"/>
      <c r="K189" s="213"/>
      <c r="L189" s="218"/>
      <c r="M189" s="219"/>
      <c r="N189" s="220"/>
      <c r="O189" s="220"/>
      <c r="P189" s="220"/>
      <c r="Q189" s="220"/>
      <c r="R189" s="220"/>
      <c r="S189" s="220"/>
      <c r="T189" s="221"/>
      <c r="AT189" s="222" t="s">
        <v>227</v>
      </c>
      <c r="AU189" s="222" t="s">
        <v>81</v>
      </c>
      <c r="AV189" s="11" t="s">
        <v>81</v>
      </c>
      <c r="AW189" s="11" t="s">
        <v>35</v>
      </c>
      <c r="AX189" s="11" t="s">
        <v>79</v>
      </c>
      <c r="AY189" s="222" t="s">
        <v>156</v>
      </c>
    </row>
    <row r="190" spans="2:65" s="1" customFormat="1" ht="25.5" customHeight="1">
      <c r="B190" s="41"/>
      <c r="C190" s="227" t="s">
        <v>369</v>
      </c>
      <c r="D190" s="227" t="s">
        <v>238</v>
      </c>
      <c r="E190" s="228" t="s">
        <v>370</v>
      </c>
      <c r="F190" s="229" t="s">
        <v>371</v>
      </c>
      <c r="G190" s="230" t="s">
        <v>253</v>
      </c>
      <c r="H190" s="231">
        <v>2.191</v>
      </c>
      <c r="I190" s="232"/>
      <c r="J190" s="233">
        <f>ROUND(I190*H190,2)</f>
        <v>0</v>
      </c>
      <c r="K190" s="229" t="s">
        <v>163</v>
      </c>
      <c r="L190" s="234"/>
      <c r="M190" s="235" t="s">
        <v>21</v>
      </c>
      <c r="N190" s="236" t="s">
        <v>43</v>
      </c>
      <c r="O190" s="42"/>
      <c r="P190" s="202">
        <f>O190*H190</f>
        <v>0</v>
      </c>
      <c r="Q190" s="202">
        <v>0.0161</v>
      </c>
      <c r="R190" s="202">
        <f>Q190*H190</f>
        <v>0.0352751</v>
      </c>
      <c r="S190" s="202">
        <v>0</v>
      </c>
      <c r="T190" s="203">
        <f>S190*H190</f>
        <v>0</v>
      </c>
      <c r="AR190" s="24" t="s">
        <v>241</v>
      </c>
      <c r="AT190" s="24" t="s">
        <v>238</v>
      </c>
      <c r="AU190" s="24" t="s">
        <v>81</v>
      </c>
      <c r="AY190" s="24" t="s">
        <v>156</v>
      </c>
      <c r="BE190" s="204">
        <f>IF(N190="základní",J190,0)</f>
        <v>0</v>
      </c>
      <c r="BF190" s="204">
        <f>IF(N190="snížená",J190,0)</f>
        <v>0</v>
      </c>
      <c r="BG190" s="204">
        <f>IF(N190="zákl. přenesená",J190,0)</f>
        <v>0</v>
      </c>
      <c r="BH190" s="204">
        <f>IF(N190="sníž. přenesená",J190,0)</f>
        <v>0</v>
      </c>
      <c r="BI190" s="204">
        <f>IF(N190="nulová",J190,0)</f>
        <v>0</v>
      </c>
      <c r="BJ190" s="24" t="s">
        <v>79</v>
      </c>
      <c r="BK190" s="204">
        <f>ROUND(I190*H190,2)</f>
        <v>0</v>
      </c>
      <c r="BL190" s="24" t="s">
        <v>179</v>
      </c>
      <c r="BM190" s="24" t="s">
        <v>372</v>
      </c>
    </row>
    <row r="191" spans="2:51" s="11" customFormat="1" ht="13.5">
      <c r="B191" s="212"/>
      <c r="C191" s="213"/>
      <c r="D191" s="223" t="s">
        <v>227</v>
      </c>
      <c r="E191" s="213"/>
      <c r="F191" s="225" t="s">
        <v>373</v>
      </c>
      <c r="G191" s="213"/>
      <c r="H191" s="226">
        <v>2.191</v>
      </c>
      <c r="I191" s="217"/>
      <c r="J191" s="213"/>
      <c r="K191" s="213"/>
      <c r="L191" s="218"/>
      <c r="M191" s="219"/>
      <c r="N191" s="220"/>
      <c r="O191" s="220"/>
      <c r="P191" s="220"/>
      <c r="Q191" s="220"/>
      <c r="R191" s="220"/>
      <c r="S191" s="220"/>
      <c r="T191" s="221"/>
      <c r="AT191" s="222" t="s">
        <v>227</v>
      </c>
      <c r="AU191" s="222" t="s">
        <v>81</v>
      </c>
      <c r="AV191" s="11" t="s">
        <v>81</v>
      </c>
      <c r="AW191" s="11" t="s">
        <v>6</v>
      </c>
      <c r="AX191" s="11" t="s">
        <v>79</v>
      </c>
      <c r="AY191" s="222" t="s">
        <v>156</v>
      </c>
    </row>
    <row r="192" spans="2:65" s="1" customFormat="1" ht="38.25" customHeight="1">
      <c r="B192" s="41"/>
      <c r="C192" s="193" t="s">
        <v>374</v>
      </c>
      <c r="D192" s="193" t="s">
        <v>159</v>
      </c>
      <c r="E192" s="194" t="s">
        <v>375</v>
      </c>
      <c r="F192" s="195" t="s">
        <v>376</v>
      </c>
      <c r="G192" s="196" t="s">
        <v>253</v>
      </c>
      <c r="H192" s="197">
        <v>0.7</v>
      </c>
      <c r="I192" s="198"/>
      <c r="J192" s="199">
        <f>ROUND(I192*H192,2)</f>
        <v>0</v>
      </c>
      <c r="K192" s="195" t="s">
        <v>163</v>
      </c>
      <c r="L192" s="61"/>
      <c r="M192" s="200" t="s">
        <v>21</v>
      </c>
      <c r="N192" s="201" t="s">
        <v>43</v>
      </c>
      <c r="O192" s="42"/>
      <c r="P192" s="202">
        <f>O192*H192</f>
        <v>0</v>
      </c>
      <c r="Q192" s="202">
        <v>0.07102</v>
      </c>
      <c r="R192" s="202">
        <f>Q192*H192</f>
        <v>0.049713999999999994</v>
      </c>
      <c r="S192" s="202">
        <v>0</v>
      </c>
      <c r="T192" s="203">
        <f>S192*H192</f>
        <v>0</v>
      </c>
      <c r="AR192" s="24" t="s">
        <v>179</v>
      </c>
      <c r="AT192" s="24" t="s">
        <v>159</v>
      </c>
      <c r="AU192" s="24" t="s">
        <v>81</v>
      </c>
      <c r="AY192" s="24" t="s">
        <v>156</v>
      </c>
      <c r="BE192" s="204">
        <f>IF(N192="základní",J192,0)</f>
        <v>0</v>
      </c>
      <c r="BF192" s="204">
        <f>IF(N192="snížená",J192,0)</f>
        <v>0</v>
      </c>
      <c r="BG192" s="204">
        <f>IF(N192="zákl. přenesená",J192,0)</f>
        <v>0</v>
      </c>
      <c r="BH192" s="204">
        <f>IF(N192="sníž. přenesená",J192,0)</f>
        <v>0</v>
      </c>
      <c r="BI192" s="204">
        <f>IF(N192="nulová",J192,0)</f>
        <v>0</v>
      </c>
      <c r="BJ192" s="24" t="s">
        <v>79</v>
      </c>
      <c r="BK192" s="204">
        <f>ROUND(I192*H192,2)</f>
        <v>0</v>
      </c>
      <c r="BL192" s="24" t="s">
        <v>179</v>
      </c>
      <c r="BM192" s="24" t="s">
        <v>377</v>
      </c>
    </row>
    <row r="193" spans="2:51" s="13" customFormat="1" ht="13.5">
      <c r="B193" s="248"/>
      <c r="C193" s="249"/>
      <c r="D193" s="205" t="s">
        <v>227</v>
      </c>
      <c r="E193" s="250" t="s">
        <v>21</v>
      </c>
      <c r="F193" s="251" t="s">
        <v>360</v>
      </c>
      <c r="G193" s="249"/>
      <c r="H193" s="252" t="s">
        <v>21</v>
      </c>
      <c r="I193" s="253"/>
      <c r="J193" s="249"/>
      <c r="K193" s="249"/>
      <c r="L193" s="254"/>
      <c r="M193" s="255"/>
      <c r="N193" s="256"/>
      <c r="O193" s="256"/>
      <c r="P193" s="256"/>
      <c r="Q193" s="256"/>
      <c r="R193" s="256"/>
      <c r="S193" s="256"/>
      <c r="T193" s="257"/>
      <c r="AT193" s="258" t="s">
        <v>227</v>
      </c>
      <c r="AU193" s="258" t="s">
        <v>81</v>
      </c>
      <c r="AV193" s="13" t="s">
        <v>79</v>
      </c>
      <c r="AW193" s="13" t="s">
        <v>35</v>
      </c>
      <c r="AX193" s="13" t="s">
        <v>72</v>
      </c>
      <c r="AY193" s="258" t="s">
        <v>156</v>
      </c>
    </row>
    <row r="194" spans="2:51" s="11" customFormat="1" ht="13.5">
      <c r="B194" s="212"/>
      <c r="C194" s="213"/>
      <c r="D194" s="223" t="s">
        <v>227</v>
      </c>
      <c r="E194" s="224" t="s">
        <v>21</v>
      </c>
      <c r="F194" s="225" t="s">
        <v>378</v>
      </c>
      <c r="G194" s="213"/>
      <c r="H194" s="226">
        <v>0.7</v>
      </c>
      <c r="I194" s="217"/>
      <c r="J194" s="213"/>
      <c r="K194" s="213"/>
      <c r="L194" s="218"/>
      <c r="M194" s="219"/>
      <c r="N194" s="220"/>
      <c r="O194" s="220"/>
      <c r="P194" s="220"/>
      <c r="Q194" s="220"/>
      <c r="R194" s="220"/>
      <c r="S194" s="220"/>
      <c r="T194" s="221"/>
      <c r="AT194" s="222" t="s">
        <v>227</v>
      </c>
      <c r="AU194" s="222" t="s">
        <v>81</v>
      </c>
      <c r="AV194" s="11" t="s">
        <v>81</v>
      </c>
      <c r="AW194" s="11" t="s">
        <v>35</v>
      </c>
      <c r="AX194" s="11" t="s">
        <v>79</v>
      </c>
      <c r="AY194" s="222" t="s">
        <v>156</v>
      </c>
    </row>
    <row r="195" spans="2:65" s="1" customFormat="1" ht="25.5" customHeight="1">
      <c r="B195" s="41"/>
      <c r="C195" s="193" t="s">
        <v>379</v>
      </c>
      <c r="D195" s="193" t="s">
        <v>159</v>
      </c>
      <c r="E195" s="194" t="s">
        <v>380</v>
      </c>
      <c r="F195" s="195" t="s">
        <v>381</v>
      </c>
      <c r="G195" s="196" t="s">
        <v>253</v>
      </c>
      <c r="H195" s="197">
        <v>3.431</v>
      </c>
      <c r="I195" s="198"/>
      <c r="J195" s="199">
        <f>ROUND(I195*H195,2)</f>
        <v>0</v>
      </c>
      <c r="K195" s="195" t="s">
        <v>163</v>
      </c>
      <c r="L195" s="61"/>
      <c r="M195" s="200" t="s">
        <v>21</v>
      </c>
      <c r="N195" s="201" t="s">
        <v>43</v>
      </c>
      <c r="O195" s="42"/>
      <c r="P195" s="202">
        <f>O195*H195</f>
        <v>0</v>
      </c>
      <c r="Q195" s="202">
        <v>0.00268</v>
      </c>
      <c r="R195" s="202">
        <f>Q195*H195</f>
        <v>0.009195080000000001</v>
      </c>
      <c r="S195" s="202">
        <v>0</v>
      </c>
      <c r="T195" s="203">
        <f>S195*H195</f>
        <v>0</v>
      </c>
      <c r="AR195" s="24" t="s">
        <v>179</v>
      </c>
      <c r="AT195" s="24" t="s">
        <v>159</v>
      </c>
      <c r="AU195" s="24" t="s">
        <v>81</v>
      </c>
      <c r="AY195" s="24" t="s">
        <v>156</v>
      </c>
      <c r="BE195" s="204">
        <f>IF(N195="základní",J195,0)</f>
        <v>0</v>
      </c>
      <c r="BF195" s="204">
        <f>IF(N195="snížená",J195,0)</f>
        <v>0</v>
      </c>
      <c r="BG195" s="204">
        <f>IF(N195="zákl. přenesená",J195,0)</f>
        <v>0</v>
      </c>
      <c r="BH195" s="204">
        <f>IF(N195="sníž. přenesená",J195,0)</f>
        <v>0</v>
      </c>
      <c r="BI195" s="204">
        <f>IF(N195="nulová",J195,0)</f>
        <v>0</v>
      </c>
      <c r="BJ195" s="24" t="s">
        <v>79</v>
      </c>
      <c r="BK195" s="204">
        <f>ROUND(I195*H195,2)</f>
        <v>0</v>
      </c>
      <c r="BL195" s="24" t="s">
        <v>179</v>
      </c>
      <c r="BM195" s="24" t="s">
        <v>382</v>
      </c>
    </row>
    <row r="196" spans="2:51" s="13" customFormat="1" ht="13.5">
      <c r="B196" s="248"/>
      <c r="C196" s="249"/>
      <c r="D196" s="205" t="s">
        <v>227</v>
      </c>
      <c r="E196" s="250" t="s">
        <v>21</v>
      </c>
      <c r="F196" s="251" t="s">
        <v>285</v>
      </c>
      <c r="G196" s="249"/>
      <c r="H196" s="252" t="s">
        <v>21</v>
      </c>
      <c r="I196" s="253"/>
      <c r="J196" s="249"/>
      <c r="K196" s="249"/>
      <c r="L196" s="254"/>
      <c r="M196" s="255"/>
      <c r="N196" s="256"/>
      <c r="O196" s="256"/>
      <c r="P196" s="256"/>
      <c r="Q196" s="256"/>
      <c r="R196" s="256"/>
      <c r="S196" s="256"/>
      <c r="T196" s="257"/>
      <c r="AT196" s="258" t="s">
        <v>227</v>
      </c>
      <c r="AU196" s="258" t="s">
        <v>81</v>
      </c>
      <c r="AV196" s="13" t="s">
        <v>79</v>
      </c>
      <c r="AW196" s="13" t="s">
        <v>35</v>
      </c>
      <c r="AX196" s="13" t="s">
        <v>72</v>
      </c>
      <c r="AY196" s="258" t="s">
        <v>156</v>
      </c>
    </row>
    <row r="197" spans="2:51" s="11" customFormat="1" ht="13.5">
      <c r="B197" s="212"/>
      <c r="C197" s="213"/>
      <c r="D197" s="205" t="s">
        <v>227</v>
      </c>
      <c r="E197" s="214" t="s">
        <v>21</v>
      </c>
      <c r="F197" s="215" t="s">
        <v>383</v>
      </c>
      <c r="G197" s="213"/>
      <c r="H197" s="216">
        <v>2.396</v>
      </c>
      <c r="I197" s="217"/>
      <c r="J197" s="213"/>
      <c r="K197" s="213"/>
      <c r="L197" s="218"/>
      <c r="M197" s="219"/>
      <c r="N197" s="220"/>
      <c r="O197" s="220"/>
      <c r="P197" s="220"/>
      <c r="Q197" s="220"/>
      <c r="R197" s="220"/>
      <c r="S197" s="220"/>
      <c r="T197" s="221"/>
      <c r="AT197" s="222" t="s">
        <v>227</v>
      </c>
      <c r="AU197" s="222" t="s">
        <v>81</v>
      </c>
      <c r="AV197" s="11" t="s">
        <v>81</v>
      </c>
      <c r="AW197" s="11" t="s">
        <v>35</v>
      </c>
      <c r="AX197" s="11" t="s">
        <v>72</v>
      </c>
      <c r="AY197" s="222" t="s">
        <v>156</v>
      </c>
    </row>
    <row r="198" spans="2:51" s="13" customFormat="1" ht="13.5">
      <c r="B198" s="248"/>
      <c r="C198" s="249"/>
      <c r="D198" s="205" t="s">
        <v>227</v>
      </c>
      <c r="E198" s="250" t="s">
        <v>21</v>
      </c>
      <c r="F198" s="251" t="s">
        <v>337</v>
      </c>
      <c r="G198" s="249"/>
      <c r="H198" s="252" t="s">
        <v>21</v>
      </c>
      <c r="I198" s="253"/>
      <c r="J198" s="249"/>
      <c r="K198" s="249"/>
      <c r="L198" s="254"/>
      <c r="M198" s="255"/>
      <c r="N198" s="256"/>
      <c r="O198" s="256"/>
      <c r="P198" s="256"/>
      <c r="Q198" s="256"/>
      <c r="R198" s="256"/>
      <c r="S198" s="256"/>
      <c r="T198" s="257"/>
      <c r="AT198" s="258" t="s">
        <v>227</v>
      </c>
      <c r="AU198" s="258" t="s">
        <v>81</v>
      </c>
      <c r="AV198" s="13" t="s">
        <v>79</v>
      </c>
      <c r="AW198" s="13" t="s">
        <v>35</v>
      </c>
      <c r="AX198" s="13" t="s">
        <v>72</v>
      </c>
      <c r="AY198" s="258" t="s">
        <v>156</v>
      </c>
    </row>
    <row r="199" spans="2:51" s="11" customFormat="1" ht="13.5">
      <c r="B199" s="212"/>
      <c r="C199" s="213"/>
      <c r="D199" s="205" t="s">
        <v>227</v>
      </c>
      <c r="E199" s="214" t="s">
        <v>21</v>
      </c>
      <c r="F199" s="215" t="s">
        <v>338</v>
      </c>
      <c r="G199" s="213"/>
      <c r="H199" s="216">
        <v>1.035</v>
      </c>
      <c r="I199" s="217"/>
      <c r="J199" s="213"/>
      <c r="K199" s="213"/>
      <c r="L199" s="218"/>
      <c r="M199" s="219"/>
      <c r="N199" s="220"/>
      <c r="O199" s="220"/>
      <c r="P199" s="220"/>
      <c r="Q199" s="220"/>
      <c r="R199" s="220"/>
      <c r="S199" s="220"/>
      <c r="T199" s="221"/>
      <c r="AT199" s="222" t="s">
        <v>227</v>
      </c>
      <c r="AU199" s="222" t="s">
        <v>81</v>
      </c>
      <c r="AV199" s="11" t="s">
        <v>81</v>
      </c>
      <c r="AW199" s="11" t="s">
        <v>35</v>
      </c>
      <c r="AX199" s="11" t="s">
        <v>72</v>
      </c>
      <c r="AY199" s="222" t="s">
        <v>156</v>
      </c>
    </row>
    <row r="200" spans="2:51" s="12" customFormat="1" ht="13.5">
      <c r="B200" s="237"/>
      <c r="C200" s="238"/>
      <c r="D200" s="223" t="s">
        <v>227</v>
      </c>
      <c r="E200" s="239" t="s">
        <v>21</v>
      </c>
      <c r="F200" s="240" t="s">
        <v>250</v>
      </c>
      <c r="G200" s="238"/>
      <c r="H200" s="241">
        <v>3.431</v>
      </c>
      <c r="I200" s="242"/>
      <c r="J200" s="238"/>
      <c r="K200" s="238"/>
      <c r="L200" s="243"/>
      <c r="M200" s="244"/>
      <c r="N200" s="245"/>
      <c r="O200" s="245"/>
      <c r="P200" s="245"/>
      <c r="Q200" s="245"/>
      <c r="R200" s="245"/>
      <c r="S200" s="245"/>
      <c r="T200" s="246"/>
      <c r="AT200" s="247" t="s">
        <v>227</v>
      </c>
      <c r="AU200" s="247" t="s">
        <v>81</v>
      </c>
      <c r="AV200" s="12" t="s">
        <v>179</v>
      </c>
      <c r="AW200" s="12" t="s">
        <v>35</v>
      </c>
      <c r="AX200" s="12" t="s">
        <v>79</v>
      </c>
      <c r="AY200" s="247" t="s">
        <v>156</v>
      </c>
    </row>
    <row r="201" spans="2:65" s="1" customFormat="1" ht="38.25" customHeight="1">
      <c r="B201" s="41"/>
      <c r="C201" s="193" t="s">
        <v>384</v>
      </c>
      <c r="D201" s="193" t="s">
        <v>159</v>
      </c>
      <c r="E201" s="194" t="s">
        <v>385</v>
      </c>
      <c r="F201" s="195" t="s">
        <v>386</v>
      </c>
      <c r="G201" s="196" t="s">
        <v>236</v>
      </c>
      <c r="H201" s="197">
        <v>1</v>
      </c>
      <c r="I201" s="198"/>
      <c r="J201" s="199">
        <f>ROUND(I201*H201,2)</f>
        <v>0</v>
      </c>
      <c r="K201" s="195" t="s">
        <v>163</v>
      </c>
      <c r="L201" s="61"/>
      <c r="M201" s="200" t="s">
        <v>21</v>
      </c>
      <c r="N201" s="201" t="s">
        <v>43</v>
      </c>
      <c r="O201" s="42"/>
      <c r="P201" s="202">
        <f>O201*H201</f>
        <v>0</v>
      </c>
      <c r="Q201" s="202">
        <v>0.03373</v>
      </c>
      <c r="R201" s="202">
        <f>Q201*H201</f>
        <v>0.03373</v>
      </c>
      <c r="S201" s="202">
        <v>0</v>
      </c>
      <c r="T201" s="203">
        <f>S201*H201</f>
        <v>0</v>
      </c>
      <c r="AR201" s="24" t="s">
        <v>179</v>
      </c>
      <c r="AT201" s="24" t="s">
        <v>159</v>
      </c>
      <c r="AU201" s="24" t="s">
        <v>81</v>
      </c>
      <c r="AY201" s="24" t="s">
        <v>156</v>
      </c>
      <c r="BE201" s="204">
        <f>IF(N201="základní",J201,0)</f>
        <v>0</v>
      </c>
      <c r="BF201" s="204">
        <f>IF(N201="snížená",J201,0)</f>
        <v>0</v>
      </c>
      <c r="BG201" s="204">
        <f>IF(N201="zákl. přenesená",J201,0)</f>
        <v>0</v>
      </c>
      <c r="BH201" s="204">
        <f>IF(N201="sníž. přenesená",J201,0)</f>
        <v>0</v>
      </c>
      <c r="BI201" s="204">
        <f>IF(N201="nulová",J201,0)</f>
        <v>0</v>
      </c>
      <c r="BJ201" s="24" t="s">
        <v>79</v>
      </c>
      <c r="BK201" s="204">
        <f>ROUND(I201*H201,2)</f>
        <v>0</v>
      </c>
      <c r="BL201" s="24" t="s">
        <v>179</v>
      </c>
      <c r="BM201" s="24" t="s">
        <v>387</v>
      </c>
    </row>
    <row r="202" spans="2:65" s="1" customFormat="1" ht="25.5" customHeight="1">
      <c r="B202" s="41"/>
      <c r="C202" s="227" t="s">
        <v>388</v>
      </c>
      <c r="D202" s="227" t="s">
        <v>238</v>
      </c>
      <c r="E202" s="228" t="s">
        <v>389</v>
      </c>
      <c r="F202" s="229" t="s">
        <v>390</v>
      </c>
      <c r="G202" s="230" t="s">
        <v>236</v>
      </c>
      <c r="H202" s="231">
        <v>1</v>
      </c>
      <c r="I202" s="232"/>
      <c r="J202" s="233">
        <f>ROUND(I202*H202,2)</f>
        <v>0</v>
      </c>
      <c r="K202" s="229" t="s">
        <v>163</v>
      </c>
      <c r="L202" s="234"/>
      <c r="M202" s="235" t="s">
        <v>21</v>
      </c>
      <c r="N202" s="236" t="s">
        <v>43</v>
      </c>
      <c r="O202" s="42"/>
      <c r="P202" s="202">
        <f>O202*H202</f>
        <v>0</v>
      </c>
      <c r="Q202" s="202">
        <v>0.02331</v>
      </c>
      <c r="R202" s="202">
        <f>Q202*H202</f>
        <v>0.02331</v>
      </c>
      <c r="S202" s="202">
        <v>0</v>
      </c>
      <c r="T202" s="203">
        <f>S202*H202</f>
        <v>0</v>
      </c>
      <c r="AR202" s="24" t="s">
        <v>241</v>
      </c>
      <c r="AT202" s="24" t="s">
        <v>238</v>
      </c>
      <c r="AU202" s="24" t="s">
        <v>81</v>
      </c>
      <c r="AY202" s="24" t="s">
        <v>156</v>
      </c>
      <c r="BE202" s="204">
        <f>IF(N202="základní",J202,0)</f>
        <v>0</v>
      </c>
      <c r="BF202" s="204">
        <f>IF(N202="snížená",J202,0)</f>
        <v>0</v>
      </c>
      <c r="BG202" s="204">
        <f>IF(N202="zákl. přenesená",J202,0)</f>
        <v>0</v>
      </c>
      <c r="BH202" s="204">
        <f>IF(N202="sníž. přenesená",J202,0)</f>
        <v>0</v>
      </c>
      <c r="BI202" s="204">
        <f>IF(N202="nulová",J202,0)</f>
        <v>0</v>
      </c>
      <c r="BJ202" s="24" t="s">
        <v>79</v>
      </c>
      <c r="BK202" s="204">
        <f>ROUND(I202*H202,2)</f>
        <v>0</v>
      </c>
      <c r="BL202" s="24" t="s">
        <v>179</v>
      </c>
      <c r="BM202" s="24" t="s">
        <v>391</v>
      </c>
    </row>
    <row r="203" spans="2:65" s="1" customFormat="1" ht="25.5" customHeight="1">
      <c r="B203" s="41"/>
      <c r="C203" s="193" t="s">
        <v>392</v>
      </c>
      <c r="D203" s="193" t="s">
        <v>159</v>
      </c>
      <c r="E203" s="194" t="s">
        <v>393</v>
      </c>
      <c r="F203" s="195" t="s">
        <v>394</v>
      </c>
      <c r="G203" s="196" t="s">
        <v>236</v>
      </c>
      <c r="H203" s="197">
        <v>2</v>
      </c>
      <c r="I203" s="198"/>
      <c r="J203" s="199">
        <f>ROUND(I203*H203,2)</f>
        <v>0</v>
      </c>
      <c r="K203" s="195" t="s">
        <v>163</v>
      </c>
      <c r="L203" s="61"/>
      <c r="M203" s="200" t="s">
        <v>21</v>
      </c>
      <c r="N203" s="201" t="s">
        <v>43</v>
      </c>
      <c r="O203" s="42"/>
      <c r="P203" s="202">
        <f>O203*H203</f>
        <v>0</v>
      </c>
      <c r="Q203" s="202">
        <v>0.00096</v>
      </c>
      <c r="R203" s="202">
        <f>Q203*H203</f>
        <v>0.00192</v>
      </c>
      <c r="S203" s="202">
        <v>0</v>
      </c>
      <c r="T203" s="203">
        <f>S203*H203</f>
        <v>0</v>
      </c>
      <c r="AR203" s="24" t="s">
        <v>179</v>
      </c>
      <c r="AT203" s="24" t="s">
        <v>159</v>
      </c>
      <c r="AU203" s="24" t="s">
        <v>81</v>
      </c>
      <c r="AY203" s="24" t="s">
        <v>156</v>
      </c>
      <c r="BE203" s="204">
        <f>IF(N203="základní",J203,0)</f>
        <v>0</v>
      </c>
      <c r="BF203" s="204">
        <f>IF(N203="snížená",J203,0)</f>
        <v>0</v>
      </c>
      <c r="BG203" s="204">
        <f>IF(N203="zákl. přenesená",J203,0)</f>
        <v>0</v>
      </c>
      <c r="BH203" s="204">
        <f>IF(N203="sníž. přenesená",J203,0)</f>
        <v>0</v>
      </c>
      <c r="BI203" s="204">
        <f>IF(N203="nulová",J203,0)</f>
        <v>0</v>
      </c>
      <c r="BJ203" s="24" t="s">
        <v>79</v>
      </c>
      <c r="BK203" s="204">
        <f>ROUND(I203*H203,2)</f>
        <v>0</v>
      </c>
      <c r="BL203" s="24" t="s">
        <v>179</v>
      </c>
      <c r="BM203" s="24" t="s">
        <v>395</v>
      </c>
    </row>
    <row r="204" spans="2:65" s="1" customFormat="1" ht="16.5" customHeight="1">
      <c r="B204" s="41"/>
      <c r="C204" s="227" t="s">
        <v>396</v>
      </c>
      <c r="D204" s="227" t="s">
        <v>238</v>
      </c>
      <c r="E204" s="228" t="s">
        <v>397</v>
      </c>
      <c r="F204" s="229" t="s">
        <v>398</v>
      </c>
      <c r="G204" s="230" t="s">
        <v>236</v>
      </c>
      <c r="H204" s="231">
        <v>2</v>
      </c>
      <c r="I204" s="232"/>
      <c r="J204" s="233">
        <f>ROUND(I204*H204,2)</f>
        <v>0</v>
      </c>
      <c r="K204" s="229" t="s">
        <v>163</v>
      </c>
      <c r="L204" s="234"/>
      <c r="M204" s="235" t="s">
        <v>21</v>
      </c>
      <c r="N204" s="236" t="s">
        <v>43</v>
      </c>
      <c r="O204" s="42"/>
      <c r="P204" s="202">
        <f>O204*H204</f>
        <v>0</v>
      </c>
      <c r="Q204" s="202">
        <v>0.02974</v>
      </c>
      <c r="R204" s="202">
        <f>Q204*H204</f>
        <v>0.05948</v>
      </c>
      <c r="S204" s="202">
        <v>0</v>
      </c>
      <c r="T204" s="203">
        <f>S204*H204</f>
        <v>0</v>
      </c>
      <c r="AR204" s="24" t="s">
        <v>241</v>
      </c>
      <c r="AT204" s="24" t="s">
        <v>238</v>
      </c>
      <c r="AU204" s="24" t="s">
        <v>81</v>
      </c>
      <c r="AY204" s="24" t="s">
        <v>156</v>
      </c>
      <c r="BE204" s="204">
        <f>IF(N204="základní",J204,0)</f>
        <v>0</v>
      </c>
      <c r="BF204" s="204">
        <f>IF(N204="snížená",J204,0)</f>
        <v>0</v>
      </c>
      <c r="BG204" s="204">
        <f>IF(N204="zákl. přenesená",J204,0)</f>
        <v>0</v>
      </c>
      <c r="BH204" s="204">
        <f>IF(N204="sníž. přenesená",J204,0)</f>
        <v>0</v>
      </c>
      <c r="BI204" s="204">
        <f>IF(N204="nulová",J204,0)</f>
        <v>0</v>
      </c>
      <c r="BJ204" s="24" t="s">
        <v>79</v>
      </c>
      <c r="BK204" s="204">
        <f>ROUND(I204*H204,2)</f>
        <v>0</v>
      </c>
      <c r="BL204" s="24" t="s">
        <v>179</v>
      </c>
      <c r="BM204" s="24" t="s">
        <v>399</v>
      </c>
    </row>
    <row r="205" spans="2:63" s="10" customFormat="1" ht="29.85" customHeight="1">
      <c r="B205" s="176"/>
      <c r="C205" s="177"/>
      <c r="D205" s="178" t="s">
        <v>71</v>
      </c>
      <c r="E205" s="259" t="s">
        <v>266</v>
      </c>
      <c r="F205" s="259" t="s">
        <v>400</v>
      </c>
      <c r="G205" s="177"/>
      <c r="H205" s="177"/>
      <c r="I205" s="180"/>
      <c r="J205" s="260">
        <f>BK205</f>
        <v>0</v>
      </c>
      <c r="K205" s="177"/>
      <c r="L205" s="182"/>
      <c r="M205" s="183"/>
      <c r="N205" s="184"/>
      <c r="O205" s="184"/>
      <c r="P205" s="185">
        <f>P206+P218+P274+P283</f>
        <v>0</v>
      </c>
      <c r="Q205" s="184"/>
      <c r="R205" s="185">
        <f>R206+R218+R274+R283</f>
        <v>0.003876</v>
      </c>
      <c r="S205" s="184"/>
      <c r="T205" s="186">
        <f>T206+T218+T274+T283</f>
        <v>49.233858999999995</v>
      </c>
      <c r="AR205" s="187" t="s">
        <v>79</v>
      </c>
      <c r="AT205" s="188" t="s">
        <v>71</v>
      </c>
      <c r="AU205" s="188" t="s">
        <v>79</v>
      </c>
      <c r="AY205" s="187" t="s">
        <v>156</v>
      </c>
      <c r="BK205" s="189">
        <f>BK206+BK218+BK274+BK283</f>
        <v>0</v>
      </c>
    </row>
    <row r="206" spans="2:63" s="10" customFormat="1" ht="14.85" customHeight="1">
      <c r="B206" s="176"/>
      <c r="C206" s="177"/>
      <c r="D206" s="190" t="s">
        <v>71</v>
      </c>
      <c r="E206" s="191" t="s">
        <v>401</v>
      </c>
      <c r="F206" s="191" t="s">
        <v>402</v>
      </c>
      <c r="G206" s="177"/>
      <c r="H206" s="177"/>
      <c r="I206" s="180"/>
      <c r="J206" s="192">
        <f>BK206</f>
        <v>0</v>
      </c>
      <c r="K206" s="177"/>
      <c r="L206" s="182"/>
      <c r="M206" s="183"/>
      <c r="N206" s="184"/>
      <c r="O206" s="184"/>
      <c r="P206" s="185">
        <f>SUM(P207:P217)</f>
        <v>0</v>
      </c>
      <c r="Q206" s="184"/>
      <c r="R206" s="185">
        <f>SUM(R207:R217)</f>
        <v>0</v>
      </c>
      <c r="S206" s="184"/>
      <c r="T206" s="186">
        <f>SUM(T207:T217)</f>
        <v>0</v>
      </c>
      <c r="AR206" s="187" t="s">
        <v>79</v>
      </c>
      <c r="AT206" s="188" t="s">
        <v>71</v>
      </c>
      <c r="AU206" s="188" t="s">
        <v>81</v>
      </c>
      <c r="AY206" s="187" t="s">
        <v>156</v>
      </c>
      <c r="BK206" s="189">
        <f>SUM(BK207:BK217)</f>
        <v>0</v>
      </c>
    </row>
    <row r="207" spans="2:65" s="1" customFormat="1" ht="38.25" customHeight="1">
      <c r="B207" s="41"/>
      <c r="C207" s="193" t="s">
        <v>403</v>
      </c>
      <c r="D207" s="193" t="s">
        <v>159</v>
      </c>
      <c r="E207" s="194" t="s">
        <v>404</v>
      </c>
      <c r="F207" s="195" t="s">
        <v>405</v>
      </c>
      <c r="G207" s="196" t="s">
        <v>253</v>
      </c>
      <c r="H207" s="197">
        <v>64</v>
      </c>
      <c r="I207" s="198"/>
      <c r="J207" s="199">
        <f>ROUND(I207*H207,2)</f>
        <v>0</v>
      </c>
      <c r="K207" s="195" t="s">
        <v>163</v>
      </c>
      <c r="L207" s="61"/>
      <c r="M207" s="200" t="s">
        <v>21</v>
      </c>
      <c r="N207" s="201" t="s">
        <v>43</v>
      </c>
      <c r="O207" s="42"/>
      <c r="P207" s="202">
        <f>O207*H207</f>
        <v>0</v>
      </c>
      <c r="Q207" s="202">
        <v>0</v>
      </c>
      <c r="R207" s="202">
        <f>Q207*H207</f>
        <v>0</v>
      </c>
      <c r="S207" s="202">
        <v>0</v>
      </c>
      <c r="T207" s="203">
        <f>S207*H207</f>
        <v>0</v>
      </c>
      <c r="AR207" s="24" t="s">
        <v>179</v>
      </c>
      <c r="AT207" s="24" t="s">
        <v>159</v>
      </c>
      <c r="AU207" s="24" t="s">
        <v>173</v>
      </c>
      <c r="AY207" s="24" t="s">
        <v>156</v>
      </c>
      <c r="BE207" s="204">
        <f>IF(N207="základní",J207,0)</f>
        <v>0</v>
      </c>
      <c r="BF207" s="204">
        <f>IF(N207="snížená",J207,0)</f>
        <v>0</v>
      </c>
      <c r="BG207" s="204">
        <f>IF(N207="zákl. přenesená",J207,0)</f>
        <v>0</v>
      </c>
      <c r="BH207" s="204">
        <f>IF(N207="sníž. přenesená",J207,0)</f>
        <v>0</v>
      </c>
      <c r="BI207" s="204">
        <f>IF(N207="nulová",J207,0)</f>
        <v>0</v>
      </c>
      <c r="BJ207" s="24" t="s">
        <v>79</v>
      </c>
      <c r="BK207" s="204">
        <f>ROUND(I207*H207,2)</f>
        <v>0</v>
      </c>
      <c r="BL207" s="24" t="s">
        <v>179</v>
      </c>
      <c r="BM207" s="24" t="s">
        <v>406</v>
      </c>
    </row>
    <row r="208" spans="2:51" s="11" customFormat="1" ht="13.5">
      <c r="B208" s="212"/>
      <c r="C208" s="213"/>
      <c r="D208" s="205" t="s">
        <v>227</v>
      </c>
      <c r="E208" s="214" t="s">
        <v>21</v>
      </c>
      <c r="F208" s="215" t="s">
        <v>407</v>
      </c>
      <c r="G208" s="213"/>
      <c r="H208" s="216">
        <v>6</v>
      </c>
      <c r="I208" s="217"/>
      <c r="J208" s="213"/>
      <c r="K208" s="213"/>
      <c r="L208" s="218"/>
      <c r="M208" s="219"/>
      <c r="N208" s="220"/>
      <c r="O208" s="220"/>
      <c r="P208" s="220"/>
      <c r="Q208" s="220"/>
      <c r="R208" s="220"/>
      <c r="S208" s="220"/>
      <c r="T208" s="221"/>
      <c r="AT208" s="222" t="s">
        <v>227</v>
      </c>
      <c r="AU208" s="222" t="s">
        <v>173</v>
      </c>
      <c r="AV208" s="11" t="s">
        <v>81</v>
      </c>
      <c r="AW208" s="11" t="s">
        <v>35</v>
      </c>
      <c r="AX208" s="11" t="s">
        <v>72</v>
      </c>
      <c r="AY208" s="222" t="s">
        <v>156</v>
      </c>
    </row>
    <row r="209" spans="2:51" s="11" customFormat="1" ht="13.5">
      <c r="B209" s="212"/>
      <c r="C209" s="213"/>
      <c r="D209" s="205" t="s">
        <v>227</v>
      </c>
      <c r="E209" s="214" t="s">
        <v>21</v>
      </c>
      <c r="F209" s="215" t="s">
        <v>408</v>
      </c>
      <c r="G209" s="213"/>
      <c r="H209" s="216">
        <v>58</v>
      </c>
      <c r="I209" s="217"/>
      <c r="J209" s="213"/>
      <c r="K209" s="213"/>
      <c r="L209" s="218"/>
      <c r="M209" s="219"/>
      <c r="N209" s="220"/>
      <c r="O209" s="220"/>
      <c r="P209" s="220"/>
      <c r="Q209" s="220"/>
      <c r="R209" s="220"/>
      <c r="S209" s="220"/>
      <c r="T209" s="221"/>
      <c r="AT209" s="222" t="s">
        <v>227</v>
      </c>
      <c r="AU209" s="222" t="s">
        <v>173</v>
      </c>
      <c r="AV209" s="11" t="s">
        <v>81</v>
      </c>
      <c r="AW209" s="11" t="s">
        <v>35</v>
      </c>
      <c r="AX209" s="11" t="s">
        <v>72</v>
      </c>
      <c r="AY209" s="222" t="s">
        <v>156</v>
      </c>
    </row>
    <row r="210" spans="2:51" s="12" customFormat="1" ht="13.5">
      <c r="B210" s="237"/>
      <c r="C210" s="238"/>
      <c r="D210" s="223" t="s">
        <v>227</v>
      </c>
      <c r="E210" s="239" t="s">
        <v>21</v>
      </c>
      <c r="F210" s="240" t="s">
        <v>250</v>
      </c>
      <c r="G210" s="238"/>
      <c r="H210" s="241">
        <v>64</v>
      </c>
      <c r="I210" s="242"/>
      <c r="J210" s="238"/>
      <c r="K210" s="238"/>
      <c r="L210" s="243"/>
      <c r="M210" s="244"/>
      <c r="N210" s="245"/>
      <c r="O210" s="245"/>
      <c r="P210" s="245"/>
      <c r="Q210" s="245"/>
      <c r="R210" s="245"/>
      <c r="S210" s="245"/>
      <c r="T210" s="246"/>
      <c r="AT210" s="247" t="s">
        <v>227</v>
      </c>
      <c r="AU210" s="247" t="s">
        <v>173</v>
      </c>
      <c r="AV210" s="12" t="s">
        <v>179</v>
      </c>
      <c r="AW210" s="12" t="s">
        <v>35</v>
      </c>
      <c r="AX210" s="12" t="s">
        <v>79</v>
      </c>
      <c r="AY210" s="247" t="s">
        <v>156</v>
      </c>
    </row>
    <row r="211" spans="2:65" s="1" customFormat="1" ht="38.25" customHeight="1">
      <c r="B211" s="41"/>
      <c r="C211" s="193" t="s">
        <v>409</v>
      </c>
      <c r="D211" s="193" t="s">
        <v>159</v>
      </c>
      <c r="E211" s="194" t="s">
        <v>410</v>
      </c>
      <c r="F211" s="195" t="s">
        <v>411</v>
      </c>
      <c r="G211" s="196" t="s">
        <v>253</v>
      </c>
      <c r="H211" s="197">
        <v>960</v>
      </c>
      <c r="I211" s="198"/>
      <c r="J211" s="199">
        <f>ROUND(I211*H211,2)</f>
        <v>0</v>
      </c>
      <c r="K211" s="195" t="s">
        <v>163</v>
      </c>
      <c r="L211" s="61"/>
      <c r="M211" s="200" t="s">
        <v>21</v>
      </c>
      <c r="N211" s="201" t="s">
        <v>43</v>
      </c>
      <c r="O211" s="42"/>
      <c r="P211" s="202">
        <f>O211*H211</f>
        <v>0</v>
      </c>
      <c r="Q211" s="202">
        <v>0</v>
      </c>
      <c r="R211" s="202">
        <f>Q211*H211</f>
        <v>0</v>
      </c>
      <c r="S211" s="202">
        <v>0</v>
      </c>
      <c r="T211" s="203">
        <f>S211*H211</f>
        <v>0</v>
      </c>
      <c r="AR211" s="24" t="s">
        <v>179</v>
      </c>
      <c r="AT211" s="24" t="s">
        <v>159</v>
      </c>
      <c r="AU211" s="24" t="s">
        <v>173</v>
      </c>
      <c r="AY211" s="24" t="s">
        <v>156</v>
      </c>
      <c r="BE211" s="204">
        <f>IF(N211="základní",J211,0)</f>
        <v>0</v>
      </c>
      <c r="BF211" s="204">
        <f>IF(N211="snížená",J211,0)</f>
        <v>0</v>
      </c>
      <c r="BG211" s="204">
        <f>IF(N211="zákl. přenesená",J211,0)</f>
        <v>0</v>
      </c>
      <c r="BH211" s="204">
        <f>IF(N211="sníž. přenesená",J211,0)</f>
        <v>0</v>
      </c>
      <c r="BI211" s="204">
        <f>IF(N211="nulová",J211,0)</f>
        <v>0</v>
      </c>
      <c r="BJ211" s="24" t="s">
        <v>79</v>
      </c>
      <c r="BK211" s="204">
        <f>ROUND(I211*H211,2)</f>
        <v>0</v>
      </c>
      <c r="BL211" s="24" t="s">
        <v>179</v>
      </c>
      <c r="BM211" s="24" t="s">
        <v>412</v>
      </c>
    </row>
    <row r="212" spans="2:51" s="11" customFormat="1" ht="13.5">
      <c r="B212" s="212"/>
      <c r="C212" s="213"/>
      <c r="D212" s="223" t="s">
        <v>227</v>
      </c>
      <c r="E212" s="213"/>
      <c r="F212" s="225" t="s">
        <v>413</v>
      </c>
      <c r="G212" s="213"/>
      <c r="H212" s="226">
        <v>960</v>
      </c>
      <c r="I212" s="217"/>
      <c r="J212" s="213"/>
      <c r="K212" s="213"/>
      <c r="L212" s="218"/>
      <c r="M212" s="219"/>
      <c r="N212" s="220"/>
      <c r="O212" s="220"/>
      <c r="P212" s="220"/>
      <c r="Q212" s="220"/>
      <c r="R212" s="220"/>
      <c r="S212" s="220"/>
      <c r="T212" s="221"/>
      <c r="AT212" s="222" t="s">
        <v>227</v>
      </c>
      <c r="AU212" s="222" t="s">
        <v>173</v>
      </c>
      <c r="AV212" s="11" t="s">
        <v>81</v>
      </c>
      <c r="AW212" s="11" t="s">
        <v>6</v>
      </c>
      <c r="AX212" s="11" t="s">
        <v>79</v>
      </c>
      <c r="AY212" s="222" t="s">
        <v>156</v>
      </c>
    </row>
    <row r="213" spans="2:65" s="1" customFormat="1" ht="38.25" customHeight="1">
      <c r="B213" s="41"/>
      <c r="C213" s="193" t="s">
        <v>414</v>
      </c>
      <c r="D213" s="193" t="s">
        <v>159</v>
      </c>
      <c r="E213" s="194" t="s">
        <v>415</v>
      </c>
      <c r="F213" s="195" t="s">
        <v>416</v>
      </c>
      <c r="G213" s="196" t="s">
        <v>253</v>
      </c>
      <c r="H213" s="197">
        <v>64</v>
      </c>
      <c r="I213" s="198"/>
      <c r="J213" s="199">
        <f>ROUND(I213*H213,2)</f>
        <v>0</v>
      </c>
      <c r="K213" s="195" t="s">
        <v>163</v>
      </c>
      <c r="L213" s="61"/>
      <c r="M213" s="200" t="s">
        <v>21</v>
      </c>
      <c r="N213" s="201" t="s">
        <v>43</v>
      </c>
      <c r="O213" s="42"/>
      <c r="P213" s="202">
        <f>O213*H213</f>
        <v>0</v>
      </c>
      <c r="Q213" s="202">
        <v>0</v>
      </c>
      <c r="R213" s="202">
        <f>Q213*H213</f>
        <v>0</v>
      </c>
      <c r="S213" s="202">
        <v>0</v>
      </c>
      <c r="T213" s="203">
        <f>S213*H213</f>
        <v>0</v>
      </c>
      <c r="AR213" s="24" t="s">
        <v>179</v>
      </c>
      <c r="AT213" s="24" t="s">
        <v>159</v>
      </c>
      <c r="AU213" s="24" t="s">
        <v>173</v>
      </c>
      <c r="AY213" s="24" t="s">
        <v>156</v>
      </c>
      <c r="BE213" s="204">
        <f>IF(N213="základní",J213,0)</f>
        <v>0</v>
      </c>
      <c r="BF213" s="204">
        <f>IF(N213="snížená",J213,0)</f>
        <v>0</v>
      </c>
      <c r="BG213" s="204">
        <f>IF(N213="zákl. přenesená",J213,0)</f>
        <v>0</v>
      </c>
      <c r="BH213" s="204">
        <f>IF(N213="sníž. přenesená",J213,0)</f>
        <v>0</v>
      </c>
      <c r="BI213" s="204">
        <f>IF(N213="nulová",J213,0)</f>
        <v>0</v>
      </c>
      <c r="BJ213" s="24" t="s">
        <v>79</v>
      </c>
      <c r="BK213" s="204">
        <f>ROUND(I213*H213,2)</f>
        <v>0</v>
      </c>
      <c r="BL213" s="24" t="s">
        <v>179</v>
      </c>
      <c r="BM213" s="24" t="s">
        <v>417</v>
      </c>
    </row>
    <row r="214" spans="2:65" s="1" customFormat="1" ht="25.5" customHeight="1">
      <c r="B214" s="41"/>
      <c r="C214" s="193" t="s">
        <v>418</v>
      </c>
      <c r="D214" s="193" t="s">
        <v>159</v>
      </c>
      <c r="E214" s="194" t="s">
        <v>419</v>
      </c>
      <c r="F214" s="195" t="s">
        <v>420</v>
      </c>
      <c r="G214" s="196" t="s">
        <v>421</v>
      </c>
      <c r="H214" s="197">
        <v>10</v>
      </c>
      <c r="I214" s="198"/>
      <c r="J214" s="199">
        <f>ROUND(I214*H214,2)</f>
        <v>0</v>
      </c>
      <c r="K214" s="195" t="s">
        <v>163</v>
      </c>
      <c r="L214" s="61"/>
      <c r="M214" s="200" t="s">
        <v>21</v>
      </c>
      <c r="N214" s="201" t="s">
        <v>43</v>
      </c>
      <c r="O214" s="42"/>
      <c r="P214" s="202">
        <f>O214*H214</f>
        <v>0</v>
      </c>
      <c r="Q214" s="202">
        <v>0</v>
      </c>
      <c r="R214" s="202">
        <f>Q214*H214</f>
        <v>0</v>
      </c>
      <c r="S214" s="202">
        <v>0</v>
      </c>
      <c r="T214" s="203">
        <f>S214*H214</f>
        <v>0</v>
      </c>
      <c r="AR214" s="24" t="s">
        <v>179</v>
      </c>
      <c r="AT214" s="24" t="s">
        <v>159</v>
      </c>
      <c r="AU214" s="24" t="s">
        <v>173</v>
      </c>
      <c r="AY214" s="24" t="s">
        <v>156</v>
      </c>
      <c r="BE214" s="204">
        <f>IF(N214="základní",J214,0)</f>
        <v>0</v>
      </c>
      <c r="BF214" s="204">
        <f>IF(N214="snížená",J214,0)</f>
        <v>0</v>
      </c>
      <c r="BG214" s="204">
        <f>IF(N214="zákl. přenesená",J214,0)</f>
        <v>0</v>
      </c>
      <c r="BH214" s="204">
        <f>IF(N214="sníž. přenesená",J214,0)</f>
        <v>0</v>
      </c>
      <c r="BI214" s="204">
        <f>IF(N214="nulová",J214,0)</f>
        <v>0</v>
      </c>
      <c r="BJ214" s="24" t="s">
        <v>79</v>
      </c>
      <c r="BK214" s="204">
        <f>ROUND(I214*H214,2)</f>
        <v>0</v>
      </c>
      <c r="BL214" s="24" t="s">
        <v>179</v>
      </c>
      <c r="BM214" s="24" t="s">
        <v>422</v>
      </c>
    </row>
    <row r="215" spans="2:65" s="1" customFormat="1" ht="25.5" customHeight="1">
      <c r="B215" s="41"/>
      <c r="C215" s="193" t="s">
        <v>423</v>
      </c>
      <c r="D215" s="193" t="s">
        <v>159</v>
      </c>
      <c r="E215" s="194" t="s">
        <v>424</v>
      </c>
      <c r="F215" s="195" t="s">
        <v>425</v>
      </c>
      <c r="G215" s="196" t="s">
        <v>421</v>
      </c>
      <c r="H215" s="197">
        <v>10</v>
      </c>
      <c r="I215" s="198"/>
      <c r="J215" s="199">
        <f>ROUND(I215*H215,2)</f>
        <v>0</v>
      </c>
      <c r="K215" s="195" t="s">
        <v>163</v>
      </c>
      <c r="L215" s="61"/>
      <c r="M215" s="200" t="s">
        <v>21</v>
      </c>
      <c r="N215" s="201" t="s">
        <v>43</v>
      </c>
      <c r="O215" s="42"/>
      <c r="P215" s="202">
        <f>O215*H215</f>
        <v>0</v>
      </c>
      <c r="Q215" s="202">
        <v>0</v>
      </c>
      <c r="R215" s="202">
        <f>Q215*H215</f>
        <v>0</v>
      </c>
      <c r="S215" s="202">
        <v>0</v>
      </c>
      <c r="T215" s="203">
        <f>S215*H215</f>
        <v>0</v>
      </c>
      <c r="AR215" s="24" t="s">
        <v>179</v>
      </c>
      <c r="AT215" s="24" t="s">
        <v>159</v>
      </c>
      <c r="AU215" s="24" t="s">
        <v>173</v>
      </c>
      <c r="AY215" s="24" t="s">
        <v>156</v>
      </c>
      <c r="BE215" s="204">
        <f>IF(N215="základní",J215,0)</f>
        <v>0</v>
      </c>
      <c r="BF215" s="204">
        <f>IF(N215="snížená",J215,0)</f>
        <v>0</v>
      </c>
      <c r="BG215" s="204">
        <f>IF(N215="zákl. přenesená",J215,0)</f>
        <v>0</v>
      </c>
      <c r="BH215" s="204">
        <f>IF(N215="sníž. přenesená",J215,0)</f>
        <v>0</v>
      </c>
      <c r="BI215" s="204">
        <f>IF(N215="nulová",J215,0)</f>
        <v>0</v>
      </c>
      <c r="BJ215" s="24" t="s">
        <v>79</v>
      </c>
      <c r="BK215" s="204">
        <f>ROUND(I215*H215,2)</f>
        <v>0</v>
      </c>
      <c r="BL215" s="24" t="s">
        <v>179</v>
      </c>
      <c r="BM215" s="24" t="s">
        <v>426</v>
      </c>
    </row>
    <row r="216" spans="2:65" s="1" customFormat="1" ht="25.5" customHeight="1">
      <c r="B216" s="41"/>
      <c r="C216" s="193" t="s">
        <v>427</v>
      </c>
      <c r="D216" s="193" t="s">
        <v>159</v>
      </c>
      <c r="E216" s="194" t="s">
        <v>428</v>
      </c>
      <c r="F216" s="195" t="s">
        <v>429</v>
      </c>
      <c r="G216" s="196" t="s">
        <v>421</v>
      </c>
      <c r="H216" s="197">
        <v>140</v>
      </c>
      <c r="I216" s="198"/>
      <c r="J216" s="199">
        <f>ROUND(I216*H216,2)</f>
        <v>0</v>
      </c>
      <c r="K216" s="195" t="s">
        <v>163</v>
      </c>
      <c r="L216" s="61"/>
      <c r="M216" s="200" t="s">
        <v>21</v>
      </c>
      <c r="N216" s="201" t="s">
        <v>43</v>
      </c>
      <c r="O216" s="42"/>
      <c r="P216" s="202">
        <f>O216*H216</f>
        <v>0</v>
      </c>
      <c r="Q216" s="202">
        <v>0</v>
      </c>
      <c r="R216" s="202">
        <f>Q216*H216</f>
        <v>0</v>
      </c>
      <c r="S216" s="202">
        <v>0</v>
      </c>
      <c r="T216" s="203">
        <f>S216*H216</f>
        <v>0</v>
      </c>
      <c r="AR216" s="24" t="s">
        <v>179</v>
      </c>
      <c r="AT216" s="24" t="s">
        <v>159</v>
      </c>
      <c r="AU216" s="24" t="s">
        <v>173</v>
      </c>
      <c r="AY216" s="24" t="s">
        <v>156</v>
      </c>
      <c r="BE216" s="204">
        <f>IF(N216="základní",J216,0)</f>
        <v>0</v>
      </c>
      <c r="BF216" s="204">
        <f>IF(N216="snížená",J216,0)</f>
        <v>0</v>
      </c>
      <c r="BG216" s="204">
        <f>IF(N216="zákl. přenesená",J216,0)</f>
        <v>0</v>
      </c>
      <c r="BH216" s="204">
        <f>IF(N216="sníž. přenesená",J216,0)</f>
        <v>0</v>
      </c>
      <c r="BI216" s="204">
        <f>IF(N216="nulová",J216,0)</f>
        <v>0</v>
      </c>
      <c r="BJ216" s="24" t="s">
        <v>79</v>
      </c>
      <c r="BK216" s="204">
        <f>ROUND(I216*H216,2)</f>
        <v>0</v>
      </c>
      <c r="BL216" s="24" t="s">
        <v>179</v>
      </c>
      <c r="BM216" s="24" t="s">
        <v>430</v>
      </c>
    </row>
    <row r="217" spans="2:51" s="11" customFormat="1" ht="13.5">
      <c r="B217" s="212"/>
      <c r="C217" s="213"/>
      <c r="D217" s="205" t="s">
        <v>227</v>
      </c>
      <c r="E217" s="213"/>
      <c r="F217" s="215" t="s">
        <v>431</v>
      </c>
      <c r="G217" s="213"/>
      <c r="H217" s="216">
        <v>140</v>
      </c>
      <c r="I217" s="217"/>
      <c r="J217" s="213"/>
      <c r="K217" s="213"/>
      <c r="L217" s="218"/>
      <c r="M217" s="219"/>
      <c r="N217" s="220"/>
      <c r="O217" s="220"/>
      <c r="P217" s="220"/>
      <c r="Q217" s="220"/>
      <c r="R217" s="220"/>
      <c r="S217" s="220"/>
      <c r="T217" s="221"/>
      <c r="AT217" s="222" t="s">
        <v>227</v>
      </c>
      <c r="AU217" s="222" t="s">
        <v>173</v>
      </c>
      <c r="AV217" s="11" t="s">
        <v>81</v>
      </c>
      <c r="AW217" s="11" t="s">
        <v>6</v>
      </c>
      <c r="AX217" s="11" t="s">
        <v>79</v>
      </c>
      <c r="AY217" s="222" t="s">
        <v>156</v>
      </c>
    </row>
    <row r="218" spans="2:63" s="10" customFormat="1" ht="22.35" customHeight="1">
      <c r="B218" s="176"/>
      <c r="C218" s="177"/>
      <c r="D218" s="190" t="s">
        <v>71</v>
      </c>
      <c r="E218" s="191" t="s">
        <v>432</v>
      </c>
      <c r="F218" s="191" t="s">
        <v>433</v>
      </c>
      <c r="G218" s="177"/>
      <c r="H218" s="177"/>
      <c r="I218" s="180"/>
      <c r="J218" s="192">
        <f>BK218</f>
        <v>0</v>
      </c>
      <c r="K218" s="177"/>
      <c r="L218" s="182"/>
      <c r="M218" s="183"/>
      <c r="N218" s="184"/>
      <c r="O218" s="184"/>
      <c r="P218" s="185">
        <f>SUM(P219:P273)</f>
        <v>0</v>
      </c>
      <c r="Q218" s="184"/>
      <c r="R218" s="185">
        <f>SUM(R219:R273)</f>
        <v>0</v>
      </c>
      <c r="S218" s="184"/>
      <c r="T218" s="186">
        <f>SUM(T219:T273)</f>
        <v>47.42575599999999</v>
      </c>
      <c r="AR218" s="187" t="s">
        <v>79</v>
      </c>
      <c r="AT218" s="188" t="s">
        <v>71</v>
      </c>
      <c r="AU218" s="188" t="s">
        <v>81</v>
      </c>
      <c r="AY218" s="187" t="s">
        <v>156</v>
      </c>
      <c r="BK218" s="189">
        <f>SUM(BK219:BK273)</f>
        <v>0</v>
      </c>
    </row>
    <row r="219" spans="2:65" s="1" customFormat="1" ht="25.5" customHeight="1">
      <c r="B219" s="41"/>
      <c r="C219" s="193" t="s">
        <v>434</v>
      </c>
      <c r="D219" s="193" t="s">
        <v>159</v>
      </c>
      <c r="E219" s="194" t="s">
        <v>435</v>
      </c>
      <c r="F219" s="195" t="s">
        <v>436</v>
      </c>
      <c r="G219" s="196" t="s">
        <v>253</v>
      </c>
      <c r="H219" s="197">
        <v>93.69</v>
      </c>
      <c r="I219" s="198"/>
      <c r="J219" s="199">
        <f>ROUND(I219*H219,2)</f>
        <v>0</v>
      </c>
      <c r="K219" s="195" t="s">
        <v>163</v>
      </c>
      <c r="L219" s="61"/>
      <c r="M219" s="200" t="s">
        <v>21</v>
      </c>
      <c r="N219" s="201" t="s">
        <v>43</v>
      </c>
      <c r="O219" s="42"/>
      <c r="P219" s="202">
        <f>O219*H219</f>
        <v>0</v>
      </c>
      <c r="Q219" s="202">
        <v>0</v>
      </c>
      <c r="R219" s="202">
        <f>Q219*H219</f>
        <v>0</v>
      </c>
      <c r="S219" s="202">
        <v>0.261</v>
      </c>
      <c r="T219" s="203">
        <f>S219*H219</f>
        <v>24.45309</v>
      </c>
      <c r="AR219" s="24" t="s">
        <v>179</v>
      </c>
      <c r="AT219" s="24" t="s">
        <v>159</v>
      </c>
      <c r="AU219" s="24" t="s">
        <v>173</v>
      </c>
      <c r="AY219" s="24" t="s">
        <v>156</v>
      </c>
      <c r="BE219" s="204">
        <f>IF(N219="základní",J219,0)</f>
        <v>0</v>
      </c>
      <c r="BF219" s="204">
        <f>IF(N219="snížená",J219,0)</f>
        <v>0</v>
      </c>
      <c r="BG219" s="204">
        <f>IF(N219="zákl. přenesená",J219,0)</f>
        <v>0</v>
      </c>
      <c r="BH219" s="204">
        <f>IF(N219="sníž. přenesená",J219,0)</f>
        <v>0</v>
      </c>
      <c r="BI219" s="204">
        <f>IF(N219="nulová",J219,0)</f>
        <v>0</v>
      </c>
      <c r="BJ219" s="24" t="s">
        <v>79</v>
      </c>
      <c r="BK219" s="204">
        <f>ROUND(I219*H219,2)</f>
        <v>0</v>
      </c>
      <c r="BL219" s="24" t="s">
        <v>179</v>
      </c>
      <c r="BM219" s="24" t="s">
        <v>437</v>
      </c>
    </row>
    <row r="220" spans="2:51" s="13" customFormat="1" ht="13.5">
      <c r="B220" s="248"/>
      <c r="C220" s="249"/>
      <c r="D220" s="205" t="s">
        <v>227</v>
      </c>
      <c r="E220" s="250" t="s">
        <v>21</v>
      </c>
      <c r="F220" s="251" t="s">
        <v>438</v>
      </c>
      <c r="G220" s="249"/>
      <c r="H220" s="252" t="s">
        <v>21</v>
      </c>
      <c r="I220" s="253"/>
      <c r="J220" s="249"/>
      <c r="K220" s="249"/>
      <c r="L220" s="254"/>
      <c r="M220" s="255"/>
      <c r="N220" s="256"/>
      <c r="O220" s="256"/>
      <c r="P220" s="256"/>
      <c r="Q220" s="256"/>
      <c r="R220" s="256"/>
      <c r="S220" s="256"/>
      <c r="T220" s="257"/>
      <c r="AT220" s="258" t="s">
        <v>227</v>
      </c>
      <c r="AU220" s="258" t="s">
        <v>173</v>
      </c>
      <c r="AV220" s="13" t="s">
        <v>79</v>
      </c>
      <c r="AW220" s="13" t="s">
        <v>35</v>
      </c>
      <c r="AX220" s="13" t="s">
        <v>72</v>
      </c>
      <c r="AY220" s="258" t="s">
        <v>156</v>
      </c>
    </row>
    <row r="221" spans="2:51" s="11" customFormat="1" ht="13.5">
      <c r="B221" s="212"/>
      <c r="C221" s="213"/>
      <c r="D221" s="205" t="s">
        <v>227</v>
      </c>
      <c r="E221" s="214" t="s">
        <v>21</v>
      </c>
      <c r="F221" s="215" t="s">
        <v>439</v>
      </c>
      <c r="G221" s="213"/>
      <c r="H221" s="216">
        <v>42.7</v>
      </c>
      <c r="I221" s="217"/>
      <c r="J221" s="213"/>
      <c r="K221" s="213"/>
      <c r="L221" s="218"/>
      <c r="M221" s="219"/>
      <c r="N221" s="220"/>
      <c r="O221" s="220"/>
      <c r="P221" s="220"/>
      <c r="Q221" s="220"/>
      <c r="R221" s="220"/>
      <c r="S221" s="220"/>
      <c r="T221" s="221"/>
      <c r="AT221" s="222" t="s">
        <v>227</v>
      </c>
      <c r="AU221" s="222" t="s">
        <v>173</v>
      </c>
      <c r="AV221" s="11" t="s">
        <v>81</v>
      </c>
      <c r="AW221" s="11" t="s">
        <v>35</v>
      </c>
      <c r="AX221" s="11" t="s">
        <v>72</v>
      </c>
      <c r="AY221" s="222" t="s">
        <v>156</v>
      </c>
    </row>
    <row r="222" spans="2:51" s="11" customFormat="1" ht="13.5">
      <c r="B222" s="212"/>
      <c r="C222" s="213"/>
      <c r="D222" s="205" t="s">
        <v>227</v>
      </c>
      <c r="E222" s="214" t="s">
        <v>21</v>
      </c>
      <c r="F222" s="215" t="s">
        <v>440</v>
      </c>
      <c r="G222" s="213"/>
      <c r="H222" s="216">
        <v>23.92</v>
      </c>
      <c r="I222" s="217"/>
      <c r="J222" s="213"/>
      <c r="K222" s="213"/>
      <c r="L222" s="218"/>
      <c r="M222" s="219"/>
      <c r="N222" s="220"/>
      <c r="O222" s="220"/>
      <c r="P222" s="220"/>
      <c r="Q222" s="220"/>
      <c r="R222" s="220"/>
      <c r="S222" s="220"/>
      <c r="T222" s="221"/>
      <c r="AT222" s="222" t="s">
        <v>227</v>
      </c>
      <c r="AU222" s="222" t="s">
        <v>173</v>
      </c>
      <c r="AV222" s="11" t="s">
        <v>81</v>
      </c>
      <c r="AW222" s="11" t="s">
        <v>35</v>
      </c>
      <c r="AX222" s="11" t="s">
        <v>72</v>
      </c>
      <c r="AY222" s="222" t="s">
        <v>156</v>
      </c>
    </row>
    <row r="223" spans="2:51" s="11" customFormat="1" ht="13.5">
      <c r="B223" s="212"/>
      <c r="C223" s="213"/>
      <c r="D223" s="205" t="s">
        <v>227</v>
      </c>
      <c r="E223" s="214" t="s">
        <v>21</v>
      </c>
      <c r="F223" s="215" t="s">
        <v>441</v>
      </c>
      <c r="G223" s="213"/>
      <c r="H223" s="216">
        <v>1.14</v>
      </c>
      <c r="I223" s="217"/>
      <c r="J223" s="213"/>
      <c r="K223" s="213"/>
      <c r="L223" s="218"/>
      <c r="M223" s="219"/>
      <c r="N223" s="220"/>
      <c r="O223" s="220"/>
      <c r="P223" s="220"/>
      <c r="Q223" s="220"/>
      <c r="R223" s="220"/>
      <c r="S223" s="220"/>
      <c r="T223" s="221"/>
      <c r="AT223" s="222" t="s">
        <v>227</v>
      </c>
      <c r="AU223" s="222" t="s">
        <v>173</v>
      </c>
      <c r="AV223" s="11" t="s">
        <v>81</v>
      </c>
      <c r="AW223" s="11" t="s">
        <v>35</v>
      </c>
      <c r="AX223" s="11" t="s">
        <v>72</v>
      </c>
      <c r="AY223" s="222" t="s">
        <v>156</v>
      </c>
    </row>
    <row r="224" spans="2:51" s="13" customFormat="1" ht="13.5">
      <c r="B224" s="248"/>
      <c r="C224" s="249"/>
      <c r="D224" s="205" t="s">
        <v>227</v>
      </c>
      <c r="E224" s="250" t="s">
        <v>21</v>
      </c>
      <c r="F224" s="251" t="s">
        <v>442</v>
      </c>
      <c r="G224" s="249"/>
      <c r="H224" s="252" t="s">
        <v>21</v>
      </c>
      <c r="I224" s="253"/>
      <c r="J224" s="249"/>
      <c r="K224" s="249"/>
      <c r="L224" s="254"/>
      <c r="M224" s="255"/>
      <c r="N224" s="256"/>
      <c r="O224" s="256"/>
      <c r="P224" s="256"/>
      <c r="Q224" s="256"/>
      <c r="R224" s="256"/>
      <c r="S224" s="256"/>
      <c r="T224" s="257"/>
      <c r="AT224" s="258" t="s">
        <v>227</v>
      </c>
      <c r="AU224" s="258" t="s">
        <v>173</v>
      </c>
      <c r="AV224" s="13" t="s">
        <v>79</v>
      </c>
      <c r="AW224" s="13" t="s">
        <v>35</v>
      </c>
      <c r="AX224" s="13" t="s">
        <v>72</v>
      </c>
      <c r="AY224" s="258" t="s">
        <v>156</v>
      </c>
    </row>
    <row r="225" spans="2:51" s="11" customFormat="1" ht="13.5">
      <c r="B225" s="212"/>
      <c r="C225" s="213"/>
      <c r="D225" s="205" t="s">
        <v>227</v>
      </c>
      <c r="E225" s="214" t="s">
        <v>21</v>
      </c>
      <c r="F225" s="215" t="s">
        <v>443</v>
      </c>
      <c r="G225" s="213"/>
      <c r="H225" s="216">
        <v>10.97</v>
      </c>
      <c r="I225" s="217"/>
      <c r="J225" s="213"/>
      <c r="K225" s="213"/>
      <c r="L225" s="218"/>
      <c r="M225" s="219"/>
      <c r="N225" s="220"/>
      <c r="O225" s="220"/>
      <c r="P225" s="220"/>
      <c r="Q225" s="220"/>
      <c r="R225" s="220"/>
      <c r="S225" s="220"/>
      <c r="T225" s="221"/>
      <c r="AT225" s="222" t="s">
        <v>227</v>
      </c>
      <c r="AU225" s="222" t="s">
        <v>173</v>
      </c>
      <c r="AV225" s="11" t="s">
        <v>81</v>
      </c>
      <c r="AW225" s="11" t="s">
        <v>35</v>
      </c>
      <c r="AX225" s="11" t="s">
        <v>72</v>
      </c>
      <c r="AY225" s="222" t="s">
        <v>156</v>
      </c>
    </row>
    <row r="226" spans="2:51" s="13" customFormat="1" ht="13.5">
      <c r="B226" s="248"/>
      <c r="C226" s="249"/>
      <c r="D226" s="205" t="s">
        <v>227</v>
      </c>
      <c r="E226" s="250" t="s">
        <v>21</v>
      </c>
      <c r="F226" s="251" t="s">
        <v>444</v>
      </c>
      <c r="G226" s="249"/>
      <c r="H226" s="252" t="s">
        <v>21</v>
      </c>
      <c r="I226" s="253"/>
      <c r="J226" s="249"/>
      <c r="K226" s="249"/>
      <c r="L226" s="254"/>
      <c r="M226" s="255"/>
      <c r="N226" s="256"/>
      <c r="O226" s="256"/>
      <c r="P226" s="256"/>
      <c r="Q226" s="256"/>
      <c r="R226" s="256"/>
      <c r="S226" s="256"/>
      <c r="T226" s="257"/>
      <c r="AT226" s="258" t="s">
        <v>227</v>
      </c>
      <c r="AU226" s="258" t="s">
        <v>173</v>
      </c>
      <c r="AV226" s="13" t="s">
        <v>79</v>
      </c>
      <c r="AW226" s="13" t="s">
        <v>35</v>
      </c>
      <c r="AX226" s="13" t="s">
        <v>72</v>
      </c>
      <c r="AY226" s="258" t="s">
        <v>156</v>
      </c>
    </row>
    <row r="227" spans="2:51" s="11" customFormat="1" ht="13.5">
      <c r="B227" s="212"/>
      <c r="C227" s="213"/>
      <c r="D227" s="205" t="s">
        <v>227</v>
      </c>
      <c r="E227" s="214" t="s">
        <v>21</v>
      </c>
      <c r="F227" s="215" t="s">
        <v>445</v>
      </c>
      <c r="G227" s="213"/>
      <c r="H227" s="216">
        <v>14.96</v>
      </c>
      <c r="I227" s="217"/>
      <c r="J227" s="213"/>
      <c r="K227" s="213"/>
      <c r="L227" s="218"/>
      <c r="M227" s="219"/>
      <c r="N227" s="220"/>
      <c r="O227" s="220"/>
      <c r="P227" s="220"/>
      <c r="Q227" s="220"/>
      <c r="R227" s="220"/>
      <c r="S227" s="220"/>
      <c r="T227" s="221"/>
      <c r="AT227" s="222" t="s">
        <v>227</v>
      </c>
      <c r="AU227" s="222" t="s">
        <v>173</v>
      </c>
      <c r="AV227" s="11" t="s">
        <v>81</v>
      </c>
      <c r="AW227" s="11" t="s">
        <v>35</v>
      </c>
      <c r="AX227" s="11" t="s">
        <v>72</v>
      </c>
      <c r="AY227" s="222" t="s">
        <v>156</v>
      </c>
    </row>
    <row r="228" spans="2:51" s="12" customFormat="1" ht="13.5">
      <c r="B228" s="237"/>
      <c r="C228" s="238"/>
      <c r="D228" s="223" t="s">
        <v>227</v>
      </c>
      <c r="E228" s="239" t="s">
        <v>21</v>
      </c>
      <c r="F228" s="240" t="s">
        <v>250</v>
      </c>
      <c r="G228" s="238"/>
      <c r="H228" s="241">
        <v>93.69</v>
      </c>
      <c r="I228" s="242"/>
      <c r="J228" s="238"/>
      <c r="K228" s="238"/>
      <c r="L228" s="243"/>
      <c r="M228" s="244"/>
      <c r="N228" s="245"/>
      <c r="O228" s="245"/>
      <c r="P228" s="245"/>
      <c r="Q228" s="245"/>
      <c r="R228" s="245"/>
      <c r="S228" s="245"/>
      <c r="T228" s="246"/>
      <c r="AT228" s="247" t="s">
        <v>227</v>
      </c>
      <c r="AU228" s="247" t="s">
        <v>173</v>
      </c>
      <c r="AV228" s="12" t="s">
        <v>179</v>
      </c>
      <c r="AW228" s="12" t="s">
        <v>35</v>
      </c>
      <c r="AX228" s="12" t="s">
        <v>79</v>
      </c>
      <c r="AY228" s="247" t="s">
        <v>156</v>
      </c>
    </row>
    <row r="229" spans="2:65" s="1" customFormat="1" ht="38.25" customHeight="1">
      <c r="B229" s="41"/>
      <c r="C229" s="193" t="s">
        <v>446</v>
      </c>
      <c r="D229" s="193" t="s">
        <v>159</v>
      </c>
      <c r="E229" s="194" t="s">
        <v>447</v>
      </c>
      <c r="F229" s="195" t="s">
        <v>448</v>
      </c>
      <c r="G229" s="196" t="s">
        <v>225</v>
      </c>
      <c r="H229" s="197">
        <v>0.52</v>
      </c>
      <c r="I229" s="198"/>
      <c r="J229" s="199">
        <f>ROUND(I229*H229,2)</f>
        <v>0</v>
      </c>
      <c r="K229" s="195" t="s">
        <v>163</v>
      </c>
      <c r="L229" s="61"/>
      <c r="M229" s="200" t="s">
        <v>21</v>
      </c>
      <c r="N229" s="201" t="s">
        <v>43</v>
      </c>
      <c r="O229" s="42"/>
      <c r="P229" s="202">
        <f>O229*H229</f>
        <v>0</v>
      </c>
      <c r="Q229" s="202">
        <v>0</v>
      </c>
      <c r="R229" s="202">
        <f>Q229*H229</f>
        <v>0</v>
      </c>
      <c r="S229" s="202">
        <v>1.8</v>
      </c>
      <c r="T229" s="203">
        <f>S229*H229</f>
        <v>0.936</v>
      </c>
      <c r="AR229" s="24" t="s">
        <v>179</v>
      </c>
      <c r="AT229" s="24" t="s">
        <v>159</v>
      </c>
      <c r="AU229" s="24" t="s">
        <v>173</v>
      </c>
      <c r="AY229" s="24" t="s">
        <v>156</v>
      </c>
      <c r="BE229" s="204">
        <f>IF(N229="základní",J229,0)</f>
        <v>0</v>
      </c>
      <c r="BF229" s="204">
        <f>IF(N229="snížená",J229,0)</f>
        <v>0</v>
      </c>
      <c r="BG229" s="204">
        <f>IF(N229="zákl. přenesená",J229,0)</f>
        <v>0</v>
      </c>
      <c r="BH229" s="204">
        <f>IF(N229="sníž. přenesená",J229,0)</f>
        <v>0</v>
      </c>
      <c r="BI229" s="204">
        <f>IF(N229="nulová",J229,0)</f>
        <v>0</v>
      </c>
      <c r="BJ229" s="24" t="s">
        <v>79</v>
      </c>
      <c r="BK229" s="204">
        <f>ROUND(I229*H229,2)</f>
        <v>0</v>
      </c>
      <c r="BL229" s="24" t="s">
        <v>179</v>
      </c>
      <c r="BM229" s="24" t="s">
        <v>449</v>
      </c>
    </row>
    <row r="230" spans="2:51" s="11" customFormat="1" ht="13.5">
      <c r="B230" s="212"/>
      <c r="C230" s="213"/>
      <c r="D230" s="223" t="s">
        <v>227</v>
      </c>
      <c r="E230" s="224" t="s">
        <v>21</v>
      </c>
      <c r="F230" s="225" t="s">
        <v>450</v>
      </c>
      <c r="G230" s="213"/>
      <c r="H230" s="226">
        <v>0.52</v>
      </c>
      <c r="I230" s="217"/>
      <c r="J230" s="213"/>
      <c r="K230" s="213"/>
      <c r="L230" s="218"/>
      <c r="M230" s="219"/>
      <c r="N230" s="220"/>
      <c r="O230" s="220"/>
      <c r="P230" s="220"/>
      <c r="Q230" s="220"/>
      <c r="R230" s="220"/>
      <c r="S230" s="220"/>
      <c r="T230" s="221"/>
      <c r="AT230" s="222" t="s">
        <v>227</v>
      </c>
      <c r="AU230" s="222" t="s">
        <v>173</v>
      </c>
      <c r="AV230" s="11" t="s">
        <v>81</v>
      </c>
      <c r="AW230" s="11" t="s">
        <v>35</v>
      </c>
      <c r="AX230" s="11" t="s">
        <v>79</v>
      </c>
      <c r="AY230" s="222" t="s">
        <v>156</v>
      </c>
    </row>
    <row r="231" spans="2:65" s="1" customFormat="1" ht="25.5" customHeight="1">
      <c r="B231" s="41"/>
      <c r="C231" s="193" t="s">
        <v>451</v>
      </c>
      <c r="D231" s="193" t="s">
        <v>159</v>
      </c>
      <c r="E231" s="194" t="s">
        <v>452</v>
      </c>
      <c r="F231" s="195" t="s">
        <v>453</v>
      </c>
      <c r="G231" s="196" t="s">
        <v>253</v>
      </c>
      <c r="H231" s="197">
        <v>45.143</v>
      </c>
      <c r="I231" s="198"/>
      <c r="J231" s="199">
        <f>ROUND(I231*H231,2)</f>
        <v>0</v>
      </c>
      <c r="K231" s="195" t="s">
        <v>163</v>
      </c>
      <c r="L231" s="61"/>
      <c r="M231" s="200" t="s">
        <v>21</v>
      </c>
      <c r="N231" s="201" t="s">
        <v>43</v>
      </c>
      <c r="O231" s="42"/>
      <c r="P231" s="202">
        <f>O231*H231</f>
        <v>0</v>
      </c>
      <c r="Q231" s="202">
        <v>0</v>
      </c>
      <c r="R231" s="202">
        <f>Q231*H231</f>
        <v>0</v>
      </c>
      <c r="S231" s="202">
        <v>0.055</v>
      </c>
      <c r="T231" s="203">
        <f>S231*H231</f>
        <v>2.482865</v>
      </c>
      <c r="AR231" s="24" t="s">
        <v>179</v>
      </c>
      <c r="AT231" s="24" t="s">
        <v>159</v>
      </c>
      <c r="AU231" s="24" t="s">
        <v>173</v>
      </c>
      <c r="AY231" s="24" t="s">
        <v>156</v>
      </c>
      <c r="BE231" s="204">
        <f>IF(N231="základní",J231,0)</f>
        <v>0</v>
      </c>
      <c r="BF231" s="204">
        <f>IF(N231="snížená",J231,0)</f>
        <v>0</v>
      </c>
      <c r="BG231" s="204">
        <f>IF(N231="zákl. přenesená",J231,0)</f>
        <v>0</v>
      </c>
      <c r="BH231" s="204">
        <f>IF(N231="sníž. přenesená",J231,0)</f>
        <v>0</v>
      </c>
      <c r="BI231" s="204">
        <f>IF(N231="nulová",J231,0)</f>
        <v>0</v>
      </c>
      <c r="BJ231" s="24" t="s">
        <v>79</v>
      </c>
      <c r="BK231" s="204">
        <f>ROUND(I231*H231,2)</f>
        <v>0</v>
      </c>
      <c r="BL231" s="24" t="s">
        <v>179</v>
      </c>
      <c r="BM231" s="24" t="s">
        <v>454</v>
      </c>
    </row>
    <row r="232" spans="2:51" s="11" customFormat="1" ht="13.5">
      <c r="B232" s="212"/>
      <c r="C232" s="213"/>
      <c r="D232" s="223" t="s">
        <v>227</v>
      </c>
      <c r="E232" s="224" t="s">
        <v>21</v>
      </c>
      <c r="F232" s="225" t="s">
        <v>455</v>
      </c>
      <c r="G232" s="213"/>
      <c r="H232" s="226">
        <v>45.143</v>
      </c>
      <c r="I232" s="217"/>
      <c r="J232" s="213"/>
      <c r="K232" s="213"/>
      <c r="L232" s="218"/>
      <c r="M232" s="219"/>
      <c r="N232" s="220"/>
      <c r="O232" s="220"/>
      <c r="P232" s="220"/>
      <c r="Q232" s="220"/>
      <c r="R232" s="220"/>
      <c r="S232" s="220"/>
      <c r="T232" s="221"/>
      <c r="AT232" s="222" t="s">
        <v>227</v>
      </c>
      <c r="AU232" s="222" t="s">
        <v>173</v>
      </c>
      <c r="AV232" s="11" t="s">
        <v>81</v>
      </c>
      <c r="AW232" s="11" t="s">
        <v>35</v>
      </c>
      <c r="AX232" s="11" t="s">
        <v>79</v>
      </c>
      <c r="AY232" s="222" t="s">
        <v>156</v>
      </c>
    </row>
    <row r="233" spans="2:65" s="1" customFormat="1" ht="16.5" customHeight="1">
      <c r="B233" s="41"/>
      <c r="C233" s="193" t="s">
        <v>456</v>
      </c>
      <c r="D233" s="193" t="s">
        <v>159</v>
      </c>
      <c r="E233" s="194" t="s">
        <v>457</v>
      </c>
      <c r="F233" s="195" t="s">
        <v>458</v>
      </c>
      <c r="G233" s="196" t="s">
        <v>225</v>
      </c>
      <c r="H233" s="197">
        <v>4.163</v>
      </c>
      <c r="I233" s="198"/>
      <c r="J233" s="199">
        <f>ROUND(I233*H233,2)</f>
        <v>0</v>
      </c>
      <c r="K233" s="195" t="s">
        <v>163</v>
      </c>
      <c r="L233" s="61"/>
      <c r="M233" s="200" t="s">
        <v>21</v>
      </c>
      <c r="N233" s="201" t="s">
        <v>43</v>
      </c>
      <c r="O233" s="42"/>
      <c r="P233" s="202">
        <f>O233*H233</f>
        <v>0</v>
      </c>
      <c r="Q233" s="202">
        <v>0</v>
      </c>
      <c r="R233" s="202">
        <f>Q233*H233</f>
        <v>0</v>
      </c>
      <c r="S233" s="202">
        <v>2.4</v>
      </c>
      <c r="T233" s="203">
        <f>S233*H233</f>
        <v>9.991200000000001</v>
      </c>
      <c r="AR233" s="24" t="s">
        <v>179</v>
      </c>
      <c r="AT233" s="24" t="s">
        <v>159</v>
      </c>
      <c r="AU233" s="24" t="s">
        <v>173</v>
      </c>
      <c r="AY233" s="24" t="s">
        <v>156</v>
      </c>
      <c r="BE233" s="204">
        <f>IF(N233="základní",J233,0)</f>
        <v>0</v>
      </c>
      <c r="BF233" s="204">
        <f>IF(N233="snížená",J233,0)</f>
        <v>0</v>
      </c>
      <c r="BG233" s="204">
        <f>IF(N233="zákl. přenesená",J233,0)</f>
        <v>0</v>
      </c>
      <c r="BH233" s="204">
        <f>IF(N233="sníž. přenesená",J233,0)</f>
        <v>0</v>
      </c>
      <c r="BI233" s="204">
        <f>IF(N233="nulová",J233,0)</f>
        <v>0</v>
      </c>
      <c r="BJ233" s="24" t="s">
        <v>79</v>
      </c>
      <c r="BK233" s="204">
        <f>ROUND(I233*H233,2)</f>
        <v>0</v>
      </c>
      <c r="BL233" s="24" t="s">
        <v>179</v>
      </c>
      <c r="BM233" s="24" t="s">
        <v>459</v>
      </c>
    </row>
    <row r="234" spans="2:47" s="1" customFormat="1" ht="27">
      <c r="B234" s="41"/>
      <c r="C234" s="63"/>
      <c r="D234" s="205" t="s">
        <v>166</v>
      </c>
      <c r="E234" s="63"/>
      <c r="F234" s="206" t="s">
        <v>460</v>
      </c>
      <c r="G234" s="63"/>
      <c r="H234" s="63"/>
      <c r="I234" s="163"/>
      <c r="J234" s="63"/>
      <c r="K234" s="63"/>
      <c r="L234" s="61"/>
      <c r="M234" s="207"/>
      <c r="N234" s="42"/>
      <c r="O234" s="42"/>
      <c r="P234" s="42"/>
      <c r="Q234" s="42"/>
      <c r="R234" s="42"/>
      <c r="S234" s="42"/>
      <c r="T234" s="78"/>
      <c r="AT234" s="24" t="s">
        <v>166</v>
      </c>
      <c r="AU234" s="24" t="s">
        <v>173</v>
      </c>
    </row>
    <row r="235" spans="2:51" s="11" customFormat="1" ht="13.5">
      <c r="B235" s="212"/>
      <c r="C235" s="213"/>
      <c r="D235" s="223" t="s">
        <v>227</v>
      </c>
      <c r="E235" s="224" t="s">
        <v>21</v>
      </c>
      <c r="F235" s="225" t="s">
        <v>461</v>
      </c>
      <c r="G235" s="213"/>
      <c r="H235" s="226">
        <v>4.163</v>
      </c>
      <c r="I235" s="217"/>
      <c r="J235" s="213"/>
      <c r="K235" s="213"/>
      <c r="L235" s="218"/>
      <c r="M235" s="219"/>
      <c r="N235" s="220"/>
      <c r="O235" s="220"/>
      <c r="P235" s="220"/>
      <c r="Q235" s="220"/>
      <c r="R235" s="220"/>
      <c r="S235" s="220"/>
      <c r="T235" s="221"/>
      <c r="AT235" s="222" t="s">
        <v>227</v>
      </c>
      <c r="AU235" s="222" t="s">
        <v>173</v>
      </c>
      <c r="AV235" s="11" t="s">
        <v>81</v>
      </c>
      <c r="AW235" s="11" t="s">
        <v>35</v>
      </c>
      <c r="AX235" s="11" t="s">
        <v>79</v>
      </c>
      <c r="AY235" s="222" t="s">
        <v>156</v>
      </c>
    </row>
    <row r="236" spans="2:65" s="1" customFormat="1" ht="25.5" customHeight="1">
      <c r="B236" s="41"/>
      <c r="C236" s="193" t="s">
        <v>462</v>
      </c>
      <c r="D236" s="193" t="s">
        <v>159</v>
      </c>
      <c r="E236" s="194" t="s">
        <v>463</v>
      </c>
      <c r="F236" s="195" t="s">
        <v>464</v>
      </c>
      <c r="G236" s="196" t="s">
        <v>245</v>
      </c>
      <c r="H236" s="197">
        <v>1.822</v>
      </c>
      <c r="I236" s="198"/>
      <c r="J236" s="199">
        <f>ROUND(I236*H236,2)</f>
        <v>0</v>
      </c>
      <c r="K236" s="195" t="s">
        <v>163</v>
      </c>
      <c r="L236" s="61"/>
      <c r="M236" s="200" t="s">
        <v>21</v>
      </c>
      <c r="N236" s="201" t="s">
        <v>43</v>
      </c>
      <c r="O236" s="42"/>
      <c r="P236" s="202">
        <f>O236*H236</f>
        <v>0</v>
      </c>
      <c r="Q236" s="202">
        <v>0</v>
      </c>
      <c r="R236" s="202">
        <f>Q236*H236</f>
        <v>0</v>
      </c>
      <c r="S236" s="202">
        <v>0.258</v>
      </c>
      <c r="T236" s="203">
        <f>S236*H236</f>
        <v>0.47007600000000005</v>
      </c>
      <c r="AR236" s="24" t="s">
        <v>179</v>
      </c>
      <c r="AT236" s="24" t="s">
        <v>159</v>
      </c>
      <c r="AU236" s="24" t="s">
        <v>173</v>
      </c>
      <c r="AY236" s="24" t="s">
        <v>156</v>
      </c>
      <c r="BE236" s="204">
        <f>IF(N236="základní",J236,0)</f>
        <v>0</v>
      </c>
      <c r="BF236" s="204">
        <f>IF(N236="snížená",J236,0)</f>
        <v>0</v>
      </c>
      <c r="BG236" s="204">
        <f>IF(N236="zákl. přenesená",J236,0)</f>
        <v>0</v>
      </c>
      <c r="BH236" s="204">
        <f>IF(N236="sníž. přenesená",J236,0)</f>
        <v>0</v>
      </c>
      <c r="BI236" s="204">
        <f>IF(N236="nulová",J236,0)</f>
        <v>0</v>
      </c>
      <c r="BJ236" s="24" t="s">
        <v>79</v>
      </c>
      <c r="BK236" s="204">
        <f>ROUND(I236*H236,2)</f>
        <v>0</v>
      </c>
      <c r="BL236" s="24" t="s">
        <v>179</v>
      </c>
      <c r="BM236" s="24" t="s">
        <v>465</v>
      </c>
    </row>
    <row r="237" spans="2:47" s="1" customFormat="1" ht="40.5">
      <c r="B237" s="41"/>
      <c r="C237" s="63"/>
      <c r="D237" s="205" t="s">
        <v>166</v>
      </c>
      <c r="E237" s="63"/>
      <c r="F237" s="206" t="s">
        <v>466</v>
      </c>
      <c r="G237" s="63"/>
      <c r="H237" s="63"/>
      <c r="I237" s="163"/>
      <c r="J237" s="63"/>
      <c r="K237" s="63"/>
      <c r="L237" s="61"/>
      <c r="M237" s="207"/>
      <c r="N237" s="42"/>
      <c r="O237" s="42"/>
      <c r="P237" s="42"/>
      <c r="Q237" s="42"/>
      <c r="R237" s="42"/>
      <c r="S237" s="42"/>
      <c r="T237" s="78"/>
      <c r="AT237" s="24" t="s">
        <v>166</v>
      </c>
      <c r="AU237" s="24" t="s">
        <v>173</v>
      </c>
    </row>
    <row r="238" spans="2:51" s="11" customFormat="1" ht="13.5">
      <c r="B238" s="212"/>
      <c r="C238" s="213"/>
      <c r="D238" s="205" t="s">
        <v>227</v>
      </c>
      <c r="E238" s="214" t="s">
        <v>21</v>
      </c>
      <c r="F238" s="215" t="s">
        <v>467</v>
      </c>
      <c r="G238" s="213"/>
      <c r="H238" s="216">
        <v>0.806</v>
      </c>
      <c r="I238" s="217"/>
      <c r="J238" s="213"/>
      <c r="K238" s="213"/>
      <c r="L238" s="218"/>
      <c r="M238" s="219"/>
      <c r="N238" s="220"/>
      <c r="O238" s="220"/>
      <c r="P238" s="220"/>
      <c r="Q238" s="220"/>
      <c r="R238" s="220"/>
      <c r="S238" s="220"/>
      <c r="T238" s="221"/>
      <c r="AT238" s="222" t="s">
        <v>227</v>
      </c>
      <c r="AU238" s="222" t="s">
        <v>173</v>
      </c>
      <c r="AV238" s="11" t="s">
        <v>81</v>
      </c>
      <c r="AW238" s="11" t="s">
        <v>35</v>
      </c>
      <c r="AX238" s="11" t="s">
        <v>72</v>
      </c>
      <c r="AY238" s="222" t="s">
        <v>156</v>
      </c>
    </row>
    <row r="239" spans="2:51" s="11" customFormat="1" ht="13.5">
      <c r="B239" s="212"/>
      <c r="C239" s="213"/>
      <c r="D239" s="205" t="s">
        <v>227</v>
      </c>
      <c r="E239" s="214" t="s">
        <v>21</v>
      </c>
      <c r="F239" s="215" t="s">
        <v>468</v>
      </c>
      <c r="G239" s="213"/>
      <c r="H239" s="216">
        <v>0.418</v>
      </c>
      <c r="I239" s="217"/>
      <c r="J239" s="213"/>
      <c r="K239" s="213"/>
      <c r="L239" s="218"/>
      <c r="M239" s="219"/>
      <c r="N239" s="220"/>
      <c r="O239" s="220"/>
      <c r="P239" s="220"/>
      <c r="Q239" s="220"/>
      <c r="R239" s="220"/>
      <c r="S239" s="220"/>
      <c r="T239" s="221"/>
      <c r="AT239" s="222" t="s">
        <v>227</v>
      </c>
      <c r="AU239" s="222" t="s">
        <v>173</v>
      </c>
      <c r="AV239" s="11" t="s">
        <v>81</v>
      </c>
      <c r="AW239" s="11" t="s">
        <v>35</v>
      </c>
      <c r="AX239" s="11" t="s">
        <v>72</v>
      </c>
      <c r="AY239" s="222" t="s">
        <v>156</v>
      </c>
    </row>
    <row r="240" spans="2:51" s="11" customFormat="1" ht="13.5">
      <c r="B240" s="212"/>
      <c r="C240" s="213"/>
      <c r="D240" s="205" t="s">
        <v>227</v>
      </c>
      <c r="E240" s="214" t="s">
        <v>21</v>
      </c>
      <c r="F240" s="215" t="s">
        <v>469</v>
      </c>
      <c r="G240" s="213"/>
      <c r="H240" s="216">
        <v>0.253</v>
      </c>
      <c r="I240" s="217"/>
      <c r="J240" s="213"/>
      <c r="K240" s="213"/>
      <c r="L240" s="218"/>
      <c r="M240" s="219"/>
      <c r="N240" s="220"/>
      <c r="O240" s="220"/>
      <c r="P240" s="220"/>
      <c r="Q240" s="220"/>
      <c r="R240" s="220"/>
      <c r="S240" s="220"/>
      <c r="T240" s="221"/>
      <c r="AT240" s="222" t="s">
        <v>227</v>
      </c>
      <c r="AU240" s="222" t="s">
        <v>173</v>
      </c>
      <c r="AV240" s="11" t="s">
        <v>81</v>
      </c>
      <c r="AW240" s="11" t="s">
        <v>35</v>
      </c>
      <c r="AX240" s="11" t="s">
        <v>72</v>
      </c>
      <c r="AY240" s="222" t="s">
        <v>156</v>
      </c>
    </row>
    <row r="241" spans="2:51" s="11" customFormat="1" ht="13.5">
      <c r="B241" s="212"/>
      <c r="C241" s="213"/>
      <c r="D241" s="205" t="s">
        <v>227</v>
      </c>
      <c r="E241" s="214" t="s">
        <v>21</v>
      </c>
      <c r="F241" s="215" t="s">
        <v>470</v>
      </c>
      <c r="G241" s="213"/>
      <c r="H241" s="216">
        <v>0.345</v>
      </c>
      <c r="I241" s="217"/>
      <c r="J241" s="213"/>
      <c r="K241" s="213"/>
      <c r="L241" s="218"/>
      <c r="M241" s="219"/>
      <c r="N241" s="220"/>
      <c r="O241" s="220"/>
      <c r="P241" s="220"/>
      <c r="Q241" s="220"/>
      <c r="R241" s="220"/>
      <c r="S241" s="220"/>
      <c r="T241" s="221"/>
      <c r="AT241" s="222" t="s">
        <v>227</v>
      </c>
      <c r="AU241" s="222" t="s">
        <v>173</v>
      </c>
      <c r="AV241" s="11" t="s">
        <v>81</v>
      </c>
      <c r="AW241" s="11" t="s">
        <v>35</v>
      </c>
      <c r="AX241" s="11" t="s">
        <v>72</v>
      </c>
      <c r="AY241" s="222" t="s">
        <v>156</v>
      </c>
    </row>
    <row r="242" spans="2:51" s="12" customFormat="1" ht="13.5">
      <c r="B242" s="237"/>
      <c r="C242" s="238"/>
      <c r="D242" s="223" t="s">
        <v>227</v>
      </c>
      <c r="E242" s="239" t="s">
        <v>21</v>
      </c>
      <c r="F242" s="240" t="s">
        <v>250</v>
      </c>
      <c r="G242" s="238"/>
      <c r="H242" s="241">
        <v>1.822</v>
      </c>
      <c r="I242" s="242"/>
      <c r="J242" s="238"/>
      <c r="K242" s="238"/>
      <c r="L242" s="243"/>
      <c r="M242" s="244"/>
      <c r="N242" s="245"/>
      <c r="O242" s="245"/>
      <c r="P242" s="245"/>
      <c r="Q242" s="245"/>
      <c r="R242" s="245"/>
      <c r="S242" s="245"/>
      <c r="T242" s="246"/>
      <c r="AT242" s="247" t="s">
        <v>227</v>
      </c>
      <c r="AU242" s="247" t="s">
        <v>173</v>
      </c>
      <c r="AV242" s="12" t="s">
        <v>179</v>
      </c>
      <c r="AW242" s="12" t="s">
        <v>35</v>
      </c>
      <c r="AX242" s="12" t="s">
        <v>79</v>
      </c>
      <c r="AY242" s="247" t="s">
        <v>156</v>
      </c>
    </row>
    <row r="243" spans="2:65" s="1" customFormat="1" ht="25.5" customHeight="1">
      <c r="B243" s="41"/>
      <c r="C243" s="193" t="s">
        <v>471</v>
      </c>
      <c r="D243" s="193" t="s">
        <v>159</v>
      </c>
      <c r="E243" s="194" t="s">
        <v>472</v>
      </c>
      <c r="F243" s="195" t="s">
        <v>473</v>
      </c>
      <c r="G243" s="196" t="s">
        <v>253</v>
      </c>
      <c r="H243" s="197">
        <v>55.68</v>
      </c>
      <c r="I243" s="198"/>
      <c r="J243" s="199">
        <f>ROUND(I243*H243,2)</f>
        <v>0</v>
      </c>
      <c r="K243" s="195" t="s">
        <v>163</v>
      </c>
      <c r="L243" s="61"/>
      <c r="M243" s="200" t="s">
        <v>21</v>
      </c>
      <c r="N243" s="201" t="s">
        <v>43</v>
      </c>
      <c r="O243" s="42"/>
      <c r="P243" s="202">
        <f>O243*H243</f>
        <v>0</v>
      </c>
      <c r="Q243" s="202">
        <v>0</v>
      </c>
      <c r="R243" s="202">
        <f>Q243*H243</f>
        <v>0</v>
      </c>
      <c r="S243" s="202">
        <v>0.035</v>
      </c>
      <c r="T243" s="203">
        <f>S243*H243</f>
        <v>1.9488</v>
      </c>
      <c r="AR243" s="24" t="s">
        <v>179</v>
      </c>
      <c r="AT243" s="24" t="s">
        <v>159</v>
      </c>
      <c r="AU243" s="24" t="s">
        <v>173</v>
      </c>
      <c r="AY243" s="24" t="s">
        <v>156</v>
      </c>
      <c r="BE243" s="204">
        <f>IF(N243="základní",J243,0)</f>
        <v>0</v>
      </c>
      <c r="BF243" s="204">
        <f>IF(N243="snížená",J243,0)</f>
        <v>0</v>
      </c>
      <c r="BG243" s="204">
        <f>IF(N243="zákl. přenesená",J243,0)</f>
        <v>0</v>
      </c>
      <c r="BH243" s="204">
        <f>IF(N243="sníž. přenesená",J243,0)</f>
        <v>0</v>
      </c>
      <c r="BI243" s="204">
        <f>IF(N243="nulová",J243,0)</f>
        <v>0</v>
      </c>
      <c r="BJ243" s="24" t="s">
        <v>79</v>
      </c>
      <c r="BK243" s="204">
        <f>ROUND(I243*H243,2)</f>
        <v>0</v>
      </c>
      <c r="BL243" s="24" t="s">
        <v>179</v>
      </c>
      <c r="BM243" s="24" t="s">
        <v>474</v>
      </c>
    </row>
    <row r="244" spans="2:51" s="11" customFormat="1" ht="13.5">
      <c r="B244" s="212"/>
      <c r="C244" s="213"/>
      <c r="D244" s="223" t="s">
        <v>227</v>
      </c>
      <c r="E244" s="224" t="s">
        <v>21</v>
      </c>
      <c r="F244" s="225" t="s">
        <v>475</v>
      </c>
      <c r="G244" s="213"/>
      <c r="H244" s="226">
        <v>55.68</v>
      </c>
      <c r="I244" s="217"/>
      <c r="J244" s="213"/>
      <c r="K244" s="213"/>
      <c r="L244" s="218"/>
      <c r="M244" s="219"/>
      <c r="N244" s="220"/>
      <c r="O244" s="220"/>
      <c r="P244" s="220"/>
      <c r="Q244" s="220"/>
      <c r="R244" s="220"/>
      <c r="S244" s="220"/>
      <c r="T244" s="221"/>
      <c r="AT244" s="222" t="s">
        <v>227</v>
      </c>
      <c r="AU244" s="222" t="s">
        <v>173</v>
      </c>
      <c r="AV244" s="11" t="s">
        <v>81</v>
      </c>
      <c r="AW244" s="11" t="s">
        <v>35</v>
      </c>
      <c r="AX244" s="11" t="s">
        <v>79</v>
      </c>
      <c r="AY244" s="222" t="s">
        <v>156</v>
      </c>
    </row>
    <row r="245" spans="2:65" s="1" customFormat="1" ht="16.5" customHeight="1">
      <c r="B245" s="41"/>
      <c r="C245" s="193" t="s">
        <v>476</v>
      </c>
      <c r="D245" s="193" t="s">
        <v>159</v>
      </c>
      <c r="E245" s="194" t="s">
        <v>477</v>
      </c>
      <c r="F245" s="195" t="s">
        <v>478</v>
      </c>
      <c r="G245" s="196" t="s">
        <v>260</v>
      </c>
      <c r="H245" s="197">
        <v>42.15</v>
      </c>
      <c r="I245" s="198"/>
      <c r="J245" s="199">
        <f>ROUND(I245*H245,2)</f>
        <v>0</v>
      </c>
      <c r="K245" s="195" t="s">
        <v>163</v>
      </c>
      <c r="L245" s="61"/>
      <c r="M245" s="200" t="s">
        <v>21</v>
      </c>
      <c r="N245" s="201" t="s">
        <v>43</v>
      </c>
      <c r="O245" s="42"/>
      <c r="P245" s="202">
        <f>O245*H245</f>
        <v>0</v>
      </c>
      <c r="Q245" s="202">
        <v>0</v>
      </c>
      <c r="R245" s="202">
        <f>Q245*H245</f>
        <v>0</v>
      </c>
      <c r="S245" s="202">
        <v>0.009</v>
      </c>
      <c r="T245" s="203">
        <f>S245*H245</f>
        <v>0.37934999999999997</v>
      </c>
      <c r="AR245" s="24" t="s">
        <v>179</v>
      </c>
      <c r="AT245" s="24" t="s">
        <v>159</v>
      </c>
      <c r="AU245" s="24" t="s">
        <v>173</v>
      </c>
      <c r="AY245" s="24" t="s">
        <v>156</v>
      </c>
      <c r="BE245" s="204">
        <f>IF(N245="základní",J245,0)</f>
        <v>0</v>
      </c>
      <c r="BF245" s="204">
        <f>IF(N245="snížená",J245,0)</f>
        <v>0</v>
      </c>
      <c r="BG245" s="204">
        <f>IF(N245="zákl. přenesená",J245,0)</f>
        <v>0</v>
      </c>
      <c r="BH245" s="204">
        <f>IF(N245="sníž. přenesená",J245,0)</f>
        <v>0</v>
      </c>
      <c r="BI245" s="204">
        <f>IF(N245="nulová",J245,0)</f>
        <v>0</v>
      </c>
      <c r="BJ245" s="24" t="s">
        <v>79</v>
      </c>
      <c r="BK245" s="204">
        <f>ROUND(I245*H245,2)</f>
        <v>0</v>
      </c>
      <c r="BL245" s="24" t="s">
        <v>179</v>
      </c>
      <c r="BM245" s="24" t="s">
        <v>479</v>
      </c>
    </row>
    <row r="246" spans="2:51" s="11" customFormat="1" ht="13.5">
      <c r="B246" s="212"/>
      <c r="C246" s="213"/>
      <c r="D246" s="205" t="s">
        <v>227</v>
      </c>
      <c r="E246" s="214" t="s">
        <v>21</v>
      </c>
      <c r="F246" s="215" t="s">
        <v>480</v>
      </c>
      <c r="G246" s="213"/>
      <c r="H246" s="216">
        <v>29.35</v>
      </c>
      <c r="I246" s="217"/>
      <c r="J246" s="213"/>
      <c r="K246" s="213"/>
      <c r="L246" s="218"/>
      <c r="M246" s="219"/>
      <c r="N246" s="220"/>
      <c r="O246" s="220"/>
      <c r="P246" s="220"/>
      <c r="Q246" s="220"/>
      <c r="R246" s="220"/>
      <c r="S246" s="220"/>
      <c r="T246" s="221"/>
      <c r="AT246" s="222" t="s">
        <v>227</v>
      </c>
      <c r="AU246" s="222" t="s">
        <v>173</v>
      </c>
      <c r="AV246" s="11" t="s">
        <v>81</v>
      </c>
      <c r="AW246" s="11" t="s">
        <v>35</v>
      </c>
      <c r="AX246" s="11" t="s">
        <v>72</v>
      </c>
      <c r="AY246" s="222" t="s">
        <v>156</v>
      </c>
    </row>
    <row r="247" spans="2:51" s="11" customFormat="1" ht="13.5">
      <c r="B247" s="212"/>
      <c r="C247" s="213"/>
      <c r="D247" s="205" t="s">
        <v>227</v>
      </c>
      <c r="E247" s="214" t="s">
        <v>21</v>
      </c>
      <c r="F247" s="215" t="s">
        <v>481</v>
      </c>
      <c r="G247" s="213"/>
      <c r="H247" s="216">
        <v>12.8</v>
      </c>
      <c r="I247" s="217"/>
      <c r="J247" s="213"/>
      <c r="K247" s="213"/>
      <c r="L247" s="218"/>
      <c r="M247" s="219"/>
      <c r="N247" s="220"/>
      <c r="O247" s="220"/>
      <c r="P247" s="220"/>
      <c r="Q247" s="220"/>
      <c r="R247" s="220"/>
      <c r="S247" s="220"/>
      <c r="T247" s="221"/>
      <c r="AT247" s="222" t="s">
        <v>227</v>
      </c>
      <c r="AU247" s="222" t="s">
        <v>173</v>
      </c>
      <c r="AV247" s="11" t="s">
        <v>81</v>
      </c>
      <c r="AW247" s="11" t="s">
        <v>35</v>
      </c>
      <c r="AX247" s="11" t="s">
        <v>72</v>
      </c>
      <c r="AY247" s="222" t="s">
        <v>156</v>
      </c>
    </row>
    <row r="248" spans="2:51" s="12" customFormat="1" ht="13.5">
      <c r="B248" s="237"/>
      <c r="C248" s="238"/>
      <c r="D248" s="223" t="s">
        <v>227</v>
      </c>
      <c r="E248" s="239" t="s">
        <v>21</v>
      </c>
      <c r="F248" s="240" t="s">
        <v>250</v>
      </c>
      <c r="G248" s="238"/>
      <c r="H248" s="241">
        <v>42.15</v>
      </c>
      <c r="I248" s="242"/>
      <c r="J248" s="238"/>
      <c r="K248" s="238"/>
      <c r="L248" s="243"/>
      <c r="M248" s="244"/>
      <c r="N248" s="245"/>
      <c r="O248" s="245"/>
      <c r="P248" s="245"/>
      <c r="Q248" s="245"/>
      <c r="R248" s="245"/>
      <c r="S248" s="245"/>
      <c r="T248" s="246"/>
      <c r="AT248" s="247" t="s">
        <v>227</v>
      </c>
      <c r="AU248" s="247" t="s">
        <v>173</v>
      </c>
      <c r="AV248" s="12" t="s">
        <v>179</v>
      </c>
      <c r="AW248" s="12" t="s">
        <v>35</v>
      </c>
      <c r="AX248" s="12" t="s">
        <v>79</v>
      </c>
      <c r="AY248" s="247" t="s">
        <v>156</v>
      </c>
    </row>
    <row r="249" spans="2:65" s="1" customFormat="1" ht="25.5" customHeight="1">
      <c r="B249" s="41"/>
      <c r="C249" s="193" t="s">
        <v>482</v>
      </c>
      <c r="D249" s="193" t="s">
        <v>159</v>
      </c>
      <c r="E249" s="194" t="s">
        <v>483</v>
      </c>
      <c r="F249" s="195" t="s">
        <v>484</v>
      </c>
      <c r="G249" s="196" t="s">
        <v>253</v>
      </c>
      <c r="H249" s="197">
        <v>8.3</v>
      </c>
      <c r="I249" s="198"/>
      <c r="J249" s="199">
        <f>ROUND(I249*H249,2)</f>
        <v>0</v>
      </c>
      <c r="K249" s="195" t="s">
        <v>163</v>
      </c>
      <c r="L249" s="61"/>
      <c r="M249" s="200" t="s">
        <v>21</v>
      </c>
      <c r="N249" s="201" t="s">
        <v>43</v>
      </c>
      <c r="O249" s="42"/>
      <c r="P249" s="202">
        <f>O249*H249</f>
        <v>0</v>
      </c>
      <c r="Q249" s="202">
        <v>0</v>
      </c>
      <c r="R249" s="202">
        <f>Q249*H249</f>
        <v>0</v>
      </c>
      <c r="S249" s="202">
        <v>0.063</v>
      </c>
      <c r="T249" s="203">
        <f>S249*H249</f>
        <v>0.5229</v>
      </c>
      <c r="AR249" s="24" t="s">
        <v>179</v>
      </c>
      <c r="AT249" s="24" t="s">
        <v>159</v>
      </c>
      <c r="AU249" s="24" t="s">
        <v>173</v>
      </c>
      <c r="AY249" s="24" t="s">
        <v>156</v>
      </c>
      <c r="BE249" s="204">
        <f>IF(N249="základní",J249,0)</f>
        <v>0</v>
      </c>
      <c r="BF249" s="204">
        <f>IF(N249="snížená",J249,0)</f>
        <v>0</v>
      </c>
      <c r="BG249" s="204">
        <f>IF(N249="zákl. přenesená",J249,0)</f>
        <v>0</v>
      </c>
      <c r="BH249" s="204">
        <f>IF(N249="sníž. přenesená",J249,0)</f>
        <v>0</v>
      </c>
      <c r="BI249" s="204">
        <f>IF(N249="nulová",J249,0)</f>
        <v>0</v>
      </c>
      <c r="BJ249" s="24" t="s">
        <v>79</v>
      </c>
      <c r="BK249" s="204">
        <f>ROUND(I249*H249,2)</f>
        <v>0</v>
      </c>
      <c r="BL249" s="24" t="s">
        <v>179</v>
      </c>
      <c r="BM249" s="24" t="s">
        <v>485</v>
      </c>
    </row>
    <row r="250" spans="2:51" s="11" customFormat="1" ht="13.5">
      <c r="B250" s="212"/>
      <c r="C250" s="213"/>
      <c r="D250" s="223" t="s">
        <v>227</v>
      </c>
      <c r="E250" s="224" t="s">
        <v>21</v>
      </c>
      <c r="F250" s="225" t="s">
        <v>486</v>
      </c>
      <c r="G250" s="213"/>
      <c r="H250" s="226">
        <v>8.3</v>
      </c>
      <c r="I250" s="217"/>
      <c r="J250" s="213"/>
      <c r="K250" s="213"/>
      <c r="L250" s="218"/>
      <c r="M250" s="219"/>
      <c r="N250" s="220"/>
      <c r="O250" s="220"/>
      <c r="P250" s="220"/>
      <c r="Q250" s="220"/>
      <c r="R250" s="220"/>
      <c r="S250" s="220"/>
      <c r="T250" s="221"/>
      <c r="AT250" s="222" t="s">
        <v>227</v>
      </c>
      <c r="AU250" s="222" t="s">
        <v>173</v>
      </c>
      <c r="AV250" s="11" t="s">
        <v>81</v>
      </c>
      <c r="AW250" s="11" t="s">
        <v>35</v>
      </c>
      <c r="AX250" s="11" t="s">
        <v>79</v>
      </c>
      <c r="AY250" s="222" t="s">
        <v>156</v>
      </c>
    </row>
    <row r="251" spans="2:65" s="1" customFormat="1" ht="25.5" customHeight="1">
      <c r="B251" s="41"/>
      <c r="C251" s="193" t="s">
        <v>487</v>
      </c>
      <c r="D251" s="193" t="s">
        <v>159</v>
      </c>
      <c r="E251" s="194" t="s">
        <v>488</v>
      </c>
      <c r="F251" s="195" t="s">
        <v>489</v>
      </c>
      <c r="G251" s="196" t="s">
        <v>253</v>
      </c>
      <c r="H251" s="197">
        <v>46.898</v>
      </c>
      <c r="I251" s="198"/>
      <c r="J251" s="199">
        <f>ROUND(I251*H251,2)</f>
        <v>0</v>
      </c>
      <c r="K251" s="195" t="s">
        <v>163</v>
      </c>
      <c r="L251" s="61"/>
      <c r="M251" s="200" t="s">
        <v>21</v>
      </c>
      <c r="N251" s="201" t="s">
        <v>43</v>
      </c>
      <c r="O251" s="42"/>
      <c r="P251" s="202">
        <f>O251*H251</f>
        <v>0</v>
      </c>
      <c r="Q251" s="202">
        <v>0</v>
      </c>
      <c r="R251" s="202">
        <f>Q251*H251</f>
        <v>0</v>
      </c>
      <c r="S251" s="202">
        <v>0.025</v>
      </c>
      <c r="T251" s="203">
        <f>S251*H251</f>
        <v>1.1724500000000002</v>
      </c>
      <c r="AR251" s="24" t="s">
        <v>179</v>
      </c>
      <c r="AT251" s="24" t="s">
        <v>159</v>
      </c>
      <c r="AU251" s="24" t="s">
        <v>173</v>
      </c>
      <c r="AY251" s="24" t="s">
        <v>156</v>
      </c>
      <c r="BE251" s="204">
        <f>IF(N251="základní",J251,0)</f>
        <v>0</v>
      </c>
      <c r="BF251" s="204">
        <f>IF(N251="snížená",J251,0)</f>
        <v>0</v>
      </c>
      <c r="BG251" s="204">
        <f>IF(N251="zákl. přenesená",J251,0)</f>
        <v>0</v>
      </c>
      <c r="BH251" s="204">
        <f>IF(N251="sníž. přenesená",J251,0)</f>
        <v>0</v>
      </c>
      <c r="BI251" s="204">
        <f>IF(N251="nulová",J251,0)</f>
        <v>0</v>
      </c>
      <c r="BJ251" s="24" t="s">
        <v>79</v>
      </c>
      <c r="BK251" s="204">
        <f>ROUND(I251*H251,2)</f>
        <v>0</v>
      </c>
      <c r="BL251" s="24" t="s">
        <v>179</v>
      </c>
      <c r="BM251" s="24" t="s">
        <v>490</v>
      </c>
    </row>
    <row r="252" spans="2:47" s="1" customFormat="1" ht="27">
      <c r="B252" s="41"/>
      <c r="C252" s="63"/>
      <c r="D252" s="205" t="s">
        <v>166</v>
      </c>
      <c r="E252" s="63"/>
      <c r="F252" s="206" t="s">
        <v>491</v>
      </c>
      <c r="G252" s="63"/>
      <c r="H252" s="63"/>
      <c r="I252" s="163"/>
      <c r="J252" s="63"/>
      <c r="K252" s="63"/>
      <c r="L252" s="61"/>
      <c r="M252" s="207"/>
      <c r="N252" s="42"/>
      <c r="O252" s="42"/>
      <c r="P252" s="42"/>
      <c r="Q252" s="42"/>
      <c r="R252" s="42"/>
      <c r="S252" s="42"/>
      <c r="T252" s="78"/>
      <c r="AT252" s="24" t="s">
        <v>166</v>
      </c>
      <c r="AU252" s="24" t="s">
        <v>173</v>
      </c>
    </row>
    <row r="253" spans="2:51" s="11" customFormat="1" ht="13.5">
      <c r="B253" s="212"/>
      <c r="C253" s="213"/>
      <c r="D253" s="223" t="s">
        <v>227</v>
      </c>
      <c r="E253" s="224" t="s">
        <v>21</v>
      </c>
      <c r="F253" s="225" t="s">
        <v>492</v>
      </c>
      <c r="G253" s="213"/>
      <c r="H253" s="226">
        <v>46.898</v>
      </c>
      <c r="I253" s="217"/>
      <c r="J253" s="213"/>
      <c r="K253" s="213"/>
      <c r="L253" s="218"/>
      <c r="M253" s="219"/>
      <c r="N253" s="220"/>
      <c r="O253" s="220"/>
      <c r="P253" s="220"/>
      <c r="Q253" s="220"/>
      <c r="R253" s="220"/>
      <c r="S253" s="220"/>
      <c r="T253" s="221"/>
      <c r="AT253" s="222" t="s">
        <v>227</v>
      </c>
      <c r="AU253" s="222" t="s">
        <v>173</v>
      </c>
      <c r="AV253" s="11" t="s">
        <v>81</v>
      </c>
      <c r="AW253" s="11" t="s">
        <v>35</v>
      </c>
      <c r="AX253" s="11" t="s">
        <v>79</v>
      </c>
      <c r="AY253" s="222" t="s">
        <v>156</v>
      </c>
    </row>
    <row r="254" spans="2:65" s="1" customFormat="1" ht="25.5" customHeight="1">
      <c r="B254" s="41"/>
      <c r="C254" s="193" t="s">
        <v>493</v>
      </c>
      <c r="D254" s="193" t="s">
        <v>159</v>
      </c>
      <c r="E254" s="194" t="s">
        <v>494</v>
      </c>
      <c r="F254" s="195" t="s">
        <v>495</v>
      </c>
      <c r="G254" s="196" t="s">
        <v>253</v>
      </c>
      <c r="H254" s="197">
        <v>0.5</v>
      </c>
      <c r="I254" s="198"/>
      <c r="J254" s="199">
        <f>ROUND(I254*H254,2)</f>
        <v>0</v>
      </c>
      <c r="K254" s="195" t="s">
        <v>163</v>
      </c>
      <c r="L254" s="61"/>
      <c r="M254" s="200" t="s">
        <v>21</v>
      </c>
      <c r="N254" s="201" t="s">
        <v>43</v>
      </c>
      <c r="O254" s="42"/>
      <c r="P254" s="202">
        <f>O254*H254</f>
        <v>0</v>
      </c>
      <c r="Q254" s="202">
        <v>0</v>
      </c>
      <c r="R254" s="202">
        <f>Q254*H254</f>
        <v>0</v>
      </c>
      <c r="S254" s="202">
        <v>0.006</v>
      </c>
      <c r="T254" s="203">
        <f>S254*H254</f>
        <v>0.003</v>
      </c>
      <c r="AR254" s="24" t="s">
        <v>179</v>
      </c>
      <c r="AT254" s="24" t="s">
        <v>159</v>
      </c>
      <c r="AU254" s="24" t="s">
        <v>173</v>
      </c>
      <c r="AY254" s="24" t="s">
        <v>156</v>
      </c>
      <c r="BE254" s="204">
        <f>IF(N254="základní",J254,0)</f>
        <v>0</v>
      </c>
      <c r="BF254" s="204">
        <f>IF(N254="snížená",J254,0)</f>
        <v>0</v>
      </c>
      <c r="BG254" s="204">
        <f>IF(N254="zákl. přenesená",J254,0)</f>
        <v>0</v>
      </c>
      <c r="BH254" s="204">
        <f>IF(N254="sníž. přenesená",J254,0)</f>
        <v>0</v>
      </c>
      <c r="BI254" s="204">
        <f>IF(N254="nulová",J254,0)</f>
        <v>0</v>
      </c>
      <c r="BJ254" s="24" t="s">
        <v>79</v>
      </c>
      <c r="BK254" s="204">
        <f>ROUND(I254*H254,2)</f>
        <v>0</v>
      </c>
      <c r="BL254" s="24" t="s">
        <v>179</v>
      </c>
      <c r="BM254" s="24" t="s">
        <v>496</v>
      </c>
    </row>
    <row r="255" spans="2:51" s="11" customFormat="1" ht="13.5">
      <c r="B255" s="212"/>
      <c r="C255" s="213"/>
      <c r="D255" s="223" t="s">
        <v>227</v>
      </c>
      <c r="E255" s="224" t="s">
        <v>21</v>
      </c>
      <c r="F255" s="225" t="s">
        <v>497</v>
      </c>
      <c r="G255" s="213"/>
      <c r="H255" s="226">
        <v>0.5</v>
      </c>
      <c r="I255" s="217"/>
      <c r="J255" s="213"/>
      <c r="K255" s="213"/>
      <c r="L255" s="218"/>
      <c r="M255" s="219"/>
      <c r="N255" s="220"/>
      <c r="O255" s="220"/>
      <c r="P255" s="220"/>
      <c r="Q255" s="220"/>
      <c r="R255" s="220"/>
      <c r="S255" s="220"/>
      <c r="T255" s="221"/>
      <c r="AT255" s="222" t="s">
        <v>227</v>
      </c>
      <c r="AU255" s="222" t="s">
        <v>173</v>
      </c>
      <c r="AV255" s="11" t="s">
        <v>81</v>
      </c>
      <c r="AW255" s="11" t="s">
        <v>35</v>
      </c>
      <c r="AX255" s="11" t="s">
        <v>79</v>
      </c>
      <c r="AY255" s="222" t="s">
        <v>156</v>
      </c>
    </row>
    <row r="256" spans="2:65" s="1" customFormat="1" ht="25.5" customHeight="1">
      <c r="B256" s="41"/>
      <c r="C256" s="193" t="s">
        <v>498</v>
      </c>
      <c r="D256" s="193" t="s">
        <v>159</v>
      </c>
      <c r="E256" s="194" t="s">
        <v>499</v>
      </c>
      <c r="F256" s="195" t="s">
        <v>500</v>
      </c>
      <c r="G256" s="196" t="s">
        <v>253</v>
      </c>
      <c r="H256" s="197">
        <v>4.32</v>
      </c>
      <c r="I256" s="198"/>
      <c r="J256" s="199">
        <f>ROUND(I256*H256,2)</f>
        <v>0</v>
      </c>
      <c r="K256" s="195" t="s">
        <v>163</v>
      </c>
      <c r="L256" s="61"/>
      <c r="M256" s="200" t="s">
        <v>21</v>
      </c>
      <c r="N256" s="201" t="s">
        <v>43</v>
      </c>
      <c r="O256" s="42"/>
      <c r="P256" s="202">
        <f>O256*H256</f>
        <v>0</v>
      </c>
      <c r="Q256" s="202">
        <v>0</v>
      </c>
      <c r="R256" s="202">
        <f>Q256*H256</f>
        <v>0</v>
      </c>
      <c r="S256" s="202">
        <v>0.002</v>
      </c>
      <c r="T256" s="203">
        <f>S256*H256</f>
        <v>0.00864</v>
      </c>
      <c r="AR256" s="24" t="s">
        <v>179</v>
      </c>
      <c r="AT256" s="24" t="s">
        <v>159</v>
      </c>
      <c r="AU256" s="24" t="s">
        <v>173</v>
      </c>
      <c r="AY256" s="24" t="s">
        <v>156</v>
      </c>
      <c r="BE256" s="204">
        <f>IF(N256="základní",J256,0)</f>
        <v>0</v>
      </c>
      <c r="BF256" s="204">
        <f>IF(N256="snížená",J256,0)</f>
        <v>0</v>
      </c>
      <c r="BG256" s="204">
        <f>IF(N256="zákl. přenesená",J256,0)</f>
        <v>0</v>
      </c>
      <c r="BH256" s="204">
        <f>IF(N256="sníž. přenesená",J256,0)</f>
        <v>0</v>
      </c>
      <c r="BI256" s="204">
        <f>IF(N256="nulová",J256,0)</f>
        <v>0</v>
      </c>
      <c r="BJ256" s="24" t="s">
        <v>79</v>
      </c>
      <c r="BK256" s="204">
        <f>ROUND(I256*H256,2)</f>
        <v>0</v>
      </c>
      <c r="BL256" s="24" t="s">
        <v>179</v>
      </c>
      <c r="BM256" s="24" t="s">
        <v>501</v>
      </c>
    </row>
    <row r="257" spans="2:51" s="11" customFormat="1" ht="13.5">
      <c r="B257" s="212"/>
      <c r="C257" s="213"/>
      <c r="D257" s="223" t="s">
        <v>227</v>
      </c>
      <c r="E257" s="224" t="s">
        <v>21</v>
      </c>
      <c r="F257" s="225" t="s">
        <v>502</v>
      </c>
      <c r="G257" s="213"/>
      <c r="H257" s="226">
        <v>4.32</v>
      </c>
      <c r="I257" s="217"/>
      <c r="J257" s="213"/>
      <c r="K257" s="213"/>
      <c r="L257" s="218"/>
      <c r="M257" s="219"/>
      <c r="N257" s="220"/>
      <c r="O257" s="220"/>
      <c r="P257" s="220"/>
      <c r="Q257" s="220"/>
      <c r="R257" s="220"/>
      <c r="S257" s="220"/>
      <c r="T257" s="221"/>
      <c r="AT257" s="222" t="s">
        <v>227</v>
      </c>
      <c r="AU257" s="222" t="s">
        <v>173</v>
      </c>
      <c r="AV257" s="11" t="s">
        <v>81</v>
      </c>
      <c r="AW257" s="11" t="s">
        <v>35</v>
      </c>
      <c r="AX257" s="11" t="s">
        <v>79</v>
      </c>
      <c r="AY257" s="222" t="s">
        <v>156</v>
      </c>
    </row>
    <row r="258" spans="2:65" s="1" customFormat="1" ht="25.5" customHeight="1">
      <c r="B258" s="41"/>
      <c r="C258" s="193" t="s">
        <v>503</v>
      </c>
      <c r="D258" s="193" t="s">
        <v>159</v>
      </c>
      <c r="E258" s="194" t="s">
        <v>504</v>
      </c>
      <c r="F258" s="195" t="s">
        <v>505</v>
      </c>
      <c r="G258" s="196" t="s">
        <v>253</v>
      </c>
      <c r="H258" s="197">
        <v>3.15</v>
      </c>
      <c r="I258" s="198"/>
      <c r="J258" s="199">
        <f>ROUND(I258*H258,2)</f>
        <v>0</v>
      </c>
      <c r="K258" s="195" t="s">
        <v>163</v>
      </c>
      <c r="L258" s="61"/>
      <c r="M258" s="200" t="s">
        <v>21</v>
      </c>
      <c r="N258" s="201" t="s">
        <v>43</v>
      </c>
      <c r="O258" s="42"/>
      <c r="P258" s="202">
        <f>O258*H258</f>
        <v>0</v>
      </c>
      <c r="Q258" s="202">
        <v>0</v>
      </c>
      <c r="R258" s="202">
        <f>Q258*H258</f>
        <v>0</v>
      </c>
      <c r="S258" s="202">
        <v>0.051</v>
      </c>
      <c r="T258" s="203">
        <f>S258*H258</f>
        <v>0.16065</v>
      </c>
      <c r="AR258" s="24" t="s">
        <v>179</v>
      </c>
      <c r="AT258" s="24" t="s">
        <v>159</v>
      </c>
      <c r="AU258" s="24" t="s">
        <v>173</v>
      </c>
      <c r="AY258" s="24" t="s">
        <v>156</v>
      </c>
      <c r="BE258" s="204">
        <f>IF(N258="základní",J258,0)</f>
        <v>0</v>
      </c>
      <c r="BF258" s="204">
        <f>IF(N258="snížená",J258,0)</f>
        <v>0</v>
      </c>
      <c r="BG258" s="204">
        <f>IF(N258="zákl. přenesená",J258,0)</f>
        <v>0</v>
      </c>
      <c r="BH258" s="204">
        <f>IF(N258="sníž. přenesená",J258,0)</f>
        <v>0</v>
      </c>
      <c r="BI258" s="204">
        <f>IF(N258="nulová",J258,0)</f>
        <v>0</v>
      </c>
      <c r="BJ258" s="24" t="s">
        <v>79</v>
      </c>
      <c r="BK258" s="204">
        <f>ROUND(I258*H258,2)</f>
        <v>0</v>
      </c>
      <c r="BL258" s="24" t="s">
        <v>179</v>
      </c>
      <c r="BM258" s="24" t="s">
        <v>506</v>
      </c>
    </row>
    <row r="259" spans="2:51" s="11" customFormat="1" ht="13.5">
      <c r="B259" s="212"/>
      <c r="C259" s="213"/>
      <c r="D259" s="223" t="s">
        <v>227</v>
      </c>
      <c r="E259" s="224" t="s">
        <v>21</v>
      </c>
      <c r="F259" s="225" t="s">
        <v>507</v>
      </c>
      <c r="G259" s="213"/>
      <c r="H259" s="226">
        <v>3.15</v>
      </c>
      <c r="I259" s="217"/>
      <c r="J259" s="213"/>
      <c r="K259" s="213"/>
      <c r="L259" s="218"/>
      <c r="M259" s="219"/>
      <c r="N259" s="220"/>
      <c r="O259" s="220"/>
      <c r="P259" s="220"/>
      <c r="Q259" s="220"/>
      <c r="R259" s="220"/>
      <c r="S259" s="220"/>
      <c r="T259" s="221"/>
      <c r="AT259" s="222" t="s">
        <v>227</v>
      </c>
      <c r="AU259" s="222" t="s">
        <v>173</v>
      </c>
      <c r="AV259" s="11" t="s">
        <v>81</v>
      </c>
      <c r="AW259" s="11" t="s">
        <v>35</v>
      </c>
      <c r="AX259" s="11" t="s">
        <v>79</v>
      </c>
      <c r="AY259" s="222" t="s">
        <v>156</v>
      </c>
    </row>
    <row r="260" spans="2:65" s="1" customFormat="1" ht="25.5" customHeight="1">
      <c r="B260" s="41"/>
      <c r="C260" s="193" t="s">
        <v>508</v>
      </c>
      <c r="D260" s="193" t="s">
        <v>159</v>
      </c>
      <c r="E260" s="194" t="s">
        <v>509</v>
      </c>
      <c r="F260" s="195" t="s">
        <v>510</v>
      </c>
      <c r="G260" s="196" t="s">
        <v>253</v>
      </c>
      <c r="H260" s="197">
        <v>8.82</v>
      </c>
      <c r="I260" s="198"/>
      <c r="J260" s="199">
        <f>ROUND(I260*H260,2)</f>
        <v>0</v>
      </c>
      <c r="K260" s="195" t="s">
        <v>163</v>
      </c>
      <c r="L260" s="61"/>
      <c r="M260" s="200" t="s">
        <v>21</v>
      </c>
      <c r="N260" s="201" t="s">
        <v>43</v>
      </c>
      <c r="O260" s="42"/>
      <c r="P260" s="202">
        <f>O260*H260</f>
        <v>0</v>
      </c>
      <c r="Q260" s="202">
        <v>0</v>
      </c>
      <c r="R260" s="202">
        <f>Q260*H260</f>
        <v>0</v>
      </c>
      <c r="S260" s="202">
        <v>0.043</v>
      </c>
      <c r="T260" s="203">
        <f>S260*H260</f>
        <v>0.37926</v>
      </c>
      <c r="AR260" s="24" t="s">
        <v>179</v>
      </c>
      <c r="AT260" s="24" t="s">
        <v>159</v>
      </c>
      <c r="AU260" s="24" t="s">
        <v>173</v>
      </c>
      <c r="AY260" s="24" t="s">
        <v>156</v>
      </c>
      <c r="BE260" s="204">
        <f>IF(N260="základní",J260,0)</f>
        <v>0</v>
      </c>
      <c r="BF260" s="204">
        <f>IF(N260="snížená",J260,0)</f>
        <v>0</v>
      </c>
      <c r="BG260" s="204">
        <f>IF(N260="zákl. přenesená",J260,0)</f>
        <v>0</v>
      </c>
      <c r="BH260" s="204">
        <f>IF(N260="sníž. přenesená",J260,0)</f>
        <v>0</v>
      </c>
      <c r="BI260" s="204">
        <f>IF(N260="nulová",J260,0)</f>
        <v>0</v>
      </c>
      <c r="BJ260" s="24" t="s">
        <v>79</v>
      </c>
      <c r="BK260" s="204">
        <f>ROUND(I260*H260,2)</f>
        <v>0</v>
      </c>
      <c r="BL260" s="24" t="s">
        <v>179</v>
      </c>
      <c r="BM260" s="24" t="s">
        <v>511</v>
      </c>
    </row>
    <row r="261" spans="2:51" s="11" customFormat="1" ht="13.5">
      <c r="B261" s="212"/>
      <c r="C261" s="213"/>
      <c r="D261" s="223" t="s">
        <v>227</v>
      </c>
      <c r="E261" s="224" t="s">
        <v>21</v>
      </c>
      <c r="F261" s="225" t="s">
        <v>512</v>
      </c>
      <c r="G261" s="213"/>
      <c r="H261" s="226">
        <v>8.82</v>
      </c>
      <c r="I261" s="217"/>
      <c r="J261" s="213"/>
      <c r="K261" s="213"/>
      <c r="L261" s="218"/>
      <c r="M261" s="219"/>
      <c r="N261" s="220"/>
      <c r="O261" s="220"/>
      <c r="P261" s="220"/>
      <c r="Q261" s="220"/>
      <c r="R261" s="220"/>
      <c r="S261" s="220"/>
      <c r="T261" s="221"/>
      <c r="AT261" s="222" t="s">
        <v>227</v>
      </c>
      <c r="AU261" s="222" t="s">
        <v>173</v>
      </c>
      <c r="AV261" s="11" t="s">
        <v>81</v>
      </c>
      <c r="AW261" s="11" t="s">
        <v>35</v>
      </c>
      <c r="AX261" s="11" t="s">
        <v>79</v>
      </c>
      <c r="AY261" s="222" t="s">
        <v>156</v>
      </c>
    </row>
    <row r="262" spans="2:65" s="1" customFormat="1" ht="38.25" customHeight="1">
      <c r="B262" s="41"/>
      <c r="C262" s="193" t="s">
        <v>513</v>
      </c>
      <c r="D262" s="193" t="s">
        <v>159</v>
      </c>
      <c r="E262" s="194" t="s">
        <v>514</v>
      </c>
      <c r="F262" s="195" t="s">
        <v>515</v>
      </c>
      <c r="G262" s="196" t="s">
        <v>236</v>
      </c>
      <c r="H262" s="197">
        <v>0.325</v>
      </c>
      <c r="I262" s="198"/>
      <c r="J262" s="199">
        <f>ROUND(I262*H262,2)</f>
        <v>0</v>
      </c>
      <c r="K262" s="195" t="s">
        <v>163</v>
      </c>
      <c r="L262" s="61"/>
      <c r="M262" s="200" t="s">
        <v>21</v>
      </c>
      <c r="N262" s="201" t="s">
        <v>43</v>
      </c>
      <c r="O262" s="42"/>
      <c r="P262" s="202">
        <f>O262*H262</f>
        <v>0</v>
      </c>
      <c r="Q262" s="202">
        <v>0</v>
      </c>
      <c r="R262" s="202">
        <f>Q262*H262</f>
        <v>0</v>
      </c>
      <c r="S262" s="202">
        <v>0.069</v>
      </c>
      <c r="T262" s="203">
        <f>S262*H262</f>
        <v>0.022425000000000004</v>
      </c>
      <c r="AR262" s="24" t="s">
        <v>179</v>
      </c>
      <c r="AT262" s="24" t="s">
        <v>159</v>
      </c>
      <c r="AU262" s="24" t="s">
        <v>173</v>
      </c>
      <c r="AY262" s="24" t="s">
        <v>156</v>
      </c>
      <c r="BE262" s="204">
        <f>IF(N262="základní",J262,0)</f>
        <v>0</v>
      </c>
      <c r="BF262" s="204">
        <f>IF(N262="snížená",J262,0)</f>
        <v>0</v>
      </c>
      <c r="BG262" s="204">
        <f>IF(N262="zákl. přenesená",J262,0)</f>
        <v>0</v>
      </c>
      <c r="BH262" s="204">
        <f>IF(N262="sníž. přenesená",J262,0)</f>
        <v>0</v>
      </c>
      <c r="BI262" s="204">
        <f>IF(N262="nulová",J262,0)</f>
        <v>0</v>
      </c>
      <c r="BJ262" s="24" t="s">
        <v>79</v>
      </c>
      <c r="BK262" s="204">
        <f>ROUND(I262*H262,2)</f>
        <v>0</v>
      </c>
      <c r="BL262" s="24" t="s">
        <v>179</v>
      </c>
      <c r="BM262" s="24" t="s">
        <v>516</v>
      </c>
    </row>
    <row r="263" spans="2:51" s="11" customFormat="1" ht="13.5">
      <c r="B263" s="212"/>
      <c r="C263" s="213"/>
      <c r="D263" s="223" t="s">
        <v>227</v>
      </c>
      <c r="E263" s="224" t="s">
        <v>21</v>
      </c>
      <c r="F263" s="225" t="s">
        <v>517</v>
      </c>
      <c r="G263" s="213"/>
      <c r="H263" s="226">
        <v>0.325</v>
      </c>
      <c r="I263" s="217"/>
      <c r="J263" s="213"/>
      <c r="K263" s="213"/>
      <c r="L263" s="218"/>
      <c r="M263" s="219"/>
      <c r="N263" s="220"/>
      <c r="O263" s="220"/>
      <c r="P263" s="220"/>
      <c r="Q263" s="220"/>
      <c r="R263" s="220"/>
      <c r="S263" s="220"/>
      <c r="T263" s="221"/>
      <c r="AT263" s="222" t="s">
        <v>227</v>
      </c>
      <c r="AU263" s="222" t="s">
        <v>173</v>
      </c>
      <c r="AV263" s="11" t="s">
        <v>81</v>
      </c>
      <c r="AW263" s="11" t="s">
        <v>35</v>
      </c>
      <c r="AX263" s="11" t="s">
        <v>79</v>
      </c>
      <c r="AY263" s="222" t="s">
        <v>156</v>
      </c>
    </row>
    <row r="264" spans="2:65" s="1" customFormat="1" ht="38.25" customHeight="1">
      <c r="B264" s="41"/>
      <c r="C264" s="193" t="s">
        <v>518</v>
      </c>
      <c r="D264" s="193" t="s">
        <v>159</v>
      </c>
      <c r="E264" s="194" t="s">
        <v>519</v>
      </c>
      <c r="F264" s="195" t="s">
        <v>520</v>
      </c>
      <c r="G264" s="196" t="s">
        <v>253</v>
      </c>
      <c r="H264" s="197">
        <v>0.515</v>
      </c>
      <c r="I264" s="198"/>
      <c r="J264" s="199">
        <f>ROUND(I264*H264,2)</f>
        <v>0</v>
      </c>
      <c r="K264" s="195" t="s">
        <v>163</v>
      </c>
      <c r="L264" s="61"/>
      <c r="M264" s="200" t="s">
        <v>21</v>
      </c>
      <c r="N264" s="201" t="s">
        <v>43</v>
      </c>
      <c r="O264" s="42"/>
      <c r="P264" s="202">
        <f>O264*H264</f>
        <v>0</v>
      </c>
      <c r="Q264" s="202">
        <v>0</v>
      </c>
      <c r="R264" s="202">
        <f>Q264*H264</f>
        <v>0</v>
      </c>
      <c r="S264" s="202">
        <v>0.27</v>
      </c>
      <c r="T264" s="203">
        <f>S264*H264</f>
        <v>0.13905</v>
      </c>
      <c r="AR264" s="24" t="s">
        <v>179</v>
      </c>
      <c r="AT264" s="24" t="s">
        <v>159</v>
      </c>
      <c r="AU264" s="24" t="s">
        <v>173</v>
      </c>
      <c r="AY264" s="24" t="s">
        <v>156</v>
      </c>
      <c r="BE264" s="204">
        <f>IF(N264="základní",J264,0)</f>
        <v>0</v>
      </c>
      <c r="BF264" s="204">
        <f>IF(N264="snížená",J264,0)</f>
        <v>0</v>
      </c>
      <c r="BG264" s="204">
        <f>IF(N264="zákl. přenesená",J264,0)</f>
        <v>0</v>
      </c>
      <c r="BH264" s="204">
        <f>IF(N264="sníž. přenesená",J264,0)</f>
        <v>0</v>
      </c>
      <c r="BI264" s="204">
        <f>IF(N264="nulová",J264,0)</f>
        <v>0</v>
      </c>
      <c r="BJ264" s="24" t="s">
        <v>79</v>
      </c>
      <c r="BK264" s="204">
        <f>ROUND(I264*H264,2)</f>
        <v>0</v>
      </c>
      <c r="BL264" s="24" t="s">
        <v>179</v>
      </c>
      <c r="BM264" s="24" t="s">
        <v>521</v>
      </c>
    </row>
    <row r="265" spans="2:51" s="11" customFormat="1" ht="13.5">
      <c r="B265" s="212"/>
      <c r="C265" s="213"/>
      <c r="D265" s="205" t="s">
        <v>227</v>
      </c>
      <c r="E265" s="214" t="s">
        <v>21</v>
      </c>
      <c r="F265" s="215" t="s">
        <v>522</v>
      </c>
      <c r="G265" s="213"/>
      <c r="H265" s="216">
        <v>0.515</v>
      </c>
      <c r="I265" s="217"/>
      <c r="J265" s="213"/>
      <c r="K265" s="213"/>
      <c r="L265" s="218"/>
      <c r="M265" s="219"/>
      <c r="N265" s="220"/>
      <c r="O265" s="220"/>
      <c r="P265" s="220"/>
      <c r="Q265" s="220"/>
      <c r="R265" s="220"/>
      <c r="S265" s="220"/>
      <c r="T265" s="221"/>
      <c r="AT265" s="222" t="s">
        <v>227</v>
      </c>
      <c r="AU265" s="222" t="s">
        <v>173</v>
      </c>
      <c r="AV265" s="11" t="s">
        <v>81</v>
      </c>
      <c r="AW265" s="11" t="s">
        <v>35</v>
      </c>
      <c r="AX265" s="11" t="s">
        <v>72</v>
      </c>
      <c r="AY265" s="222" t="s">
        <v>156</v>
      </c>
    </row>
    <row r="266" spans="2:51" s="12" customFormat="1" ht="13.5">
      <c r="B266" s="237"/>
      <c r="C266" s="238"/>
      <c r="D266" s="223" t="s">
        <v>227</v>
      </c>
      <c r="E266" s="239" t="s">
        <v>21</v>
      </c>
      <c r="F266" s="240" t="s">
        <v>250</v>
      </c>
      <c r="G266" s="238"/>
      <c r="H266" s="241">
        <v>0.515</v>
      </c>
      <c r="I266" s="242"/>
      <c r="J266" s="238"/>
      <c r="K266" s="238"/>
      <c r="L266" s="243"/>
      <c r="M266" s="244"/>
      <c r="N266" s="245"/>
      <c r="O266" s="245"/>
      <c r="P266" s="245"/>
      <c r="Q266" s="245"/>
      <c r="R266" s="245"/>
      <c r="S266" s="245"/>
      <c r="T266" s="246"/>
      <c r="AT266" s="247" t="s">
        <v>227</v>
      </c>
      <c r="AU266" s="247" t="s">
        <v>173</v>
      </c>
      <c r="AV266" s="12" t="s">
        <v>179</v>
      </c>
      <c r="AW266" s="12" t="s">
        <v>35</v>
      </c>
      <c r="AX266" s="12" t="s">
        <v>79</v>
      </c>
      <c r="AY266" s="247" t="s">
        <v>156</v>
      </c>
    </row>
    <row r="267" spans="2:65" s="1" customFormat="1" ht="38.25" customHeight="1">
      <c r="B267" s="41"/>
      <c r="C267" s="193" t="s">
        <v>523</v>
      </c>
      <c r="D267" s="193" t="s">
        <v>159</v>
      </c>
      <c r="E267" s="194" t="s">
        <v>524</v>
      </c>
      <c r="F267" s="195" t="s">
        <v>525</v>
      </c>
      <c r="G267" s="196" t="s">
        <v>225</v>
      </c>
      <c r="H267" s="197">
        <v>2.195</v>
      </c>
      <c r="I267" s="198"/>
      <c r="J267" s="199">
        <f>ROUND(I267*H267,2)</f>
        <v>0</v>
      </c>
      <c r="K267" s="195" t="s">
        <v>163</v>
      </c>
      <c r="L267" s="61"/>
      <c r="M267" s="200" t="s">
        <v>21</v>
      </c>
      <c r="N267" s="201" t="s">
        <v>43</v>
      </c>
      <c r="O267" s="42"/>
      <c r="P267" s="202">
        <f>O267*H267</f>
        <v>0</v>
      </c>
      <c r="Q267" s="202">
        <v>0</v>
      </c>
      <c r="R267" s="202">
        <f>Q267*H267</f>
        <v>0</v>
      </c>
      <c r="S267" s="202">
        <v>1.8</v>
      </c>
      <c r="T267" s="203">
        <f>S267*H267</f>
        <v>3.9509999999999996</v>
      </c>
      <c r="AR267" s="24" t="s">
        <v>179</v>
      </c>
      <c r="AT267" s="24" t="s">
        <v>159</v>
      </c>
      <c r="AU267" s="24" t="s">
        <v>173</v>
      </c>
      <c r="AY267" s="24" t="s">
        <v>156</v>
      </c>
      <c r="BE267" s="204">
        <f>IF(N267="základní",J267,0)</f>
        <v>0</v>
      </c>
      <c r="BF267" s="204">
        <f>IF(N267="snížená",J267,0)</f>
        <v>0</v>
      </c>
      <c r="BG267" s="204">
        <f>IF(N267="zákl. přenesená",J267,0)</f>
        <v>0</v>
      </c>
      <c r="BH267" s="204">
        <f>IF(N267="sníž. přenesená",J267,0)</f>
        <v>0</v>
      </c>
      <c r="BI267" s="204">
        <f>IF(N267="nulová",J267,0)</f>
        <v>0</v>
      </c>
      <c r="BJ267" s="24" t="s">
        <v>79</v>
      </c>
      <c r="BK267" s="204">
        <f>ROUND(I267*H267,2)</f>
        <v>0</v>
      </c>
      <c r="BL267" s="24" t="s">
        <v>179</v>
      </c>
      <c r="BM267" s="24" t="s">
        <v>526</v>
      </c>
    </row>
    <row r="268" spans="2:51" s="11" customFormat="1" ht="13.5">
      <c r="B268" s="212"/>
      <c r="C268" s="213"/>
      <c r="D268" s="205" t="s">
        <v>227</v>
      </c>
      <c r="E268" s="214" t="s">
        <v>21</v>
      </c>
      <c r="F268" s="215" t="s">
        <v>527</v>
      </c>
      <c r="G268" s="213"/>
      <c r="H268" s="216">
        <v>0.88</v>
      </c>
      <c r="I268" s="217"/>
      <c r="J268" s="213"/>
      <c r="K268" s="213"/>
      <c r="L268" s="218"/>
      <c r="M268" s="219"/>
      <c r="N268" s="220"/>
      <c r="O268" s="220"/>
      <c r="P268" s="220"/>
      <c r="Q268" s="220"/>
      <c r="R268" s="220"/>
      <c r="S268" s="220"/>
      <c r="T268" s="221"/>
      <c r="AT268" s="222" t="s">
        <v>227</v>
      </c>
      <c r="AU268" s="222" t="s">
        <v>173</v>
      </c>
      <c r="AV268" s="11" t="s">
        <v>81</v>
      </c>
      <c r="AW268" s="11" t="s">
        <v>35</v>
      </c>
      <c r="AX268" s="11" t="s">
        <v>72</v>
      </c>
      <c r="AY268" s="222" t="s">
        <v>156</v>
      </c>
    </row>
    <row r="269" spans="2:51" s="11" customFormat="1" ht="13.5">
      <c r="B269" s="212"/>
      <c r="C269" s="213"/>
      <c r="D269" s="205" t="s">
        <v>227</v>
      </c>
      <c r="E269" s="214" t="s">
        <v>21</v>
      </c>
      <c r="F269" s="215" t="s">
        <v>528</v>
      </c>
      <c r="G269" s="213"/>
      <c r="H269" s="216">
        <v>0.865</v>
      </c>
      <c r="I269" s="217"/>
      <c r="J269" s="213"/>
      <c r="K269" s="213"/>
      <c r="L269" s="218"/>
      <c r="M269" s="219"/>
      <c r="N269" s="220"/>
      <c r="O269" s="220"/>
      <c r="P269" s="220"/>
      <c r="Q269" s="220"/>
      <c r="R269" s="220"/>
      <c r="S269" s="220"/>
      <c r="T269" s="221"/>
      <c r="AT269" s="222" t="s">
        <v>227</v>
      </c>
      <c r="AU269" s="222" t="s">
        <v>173</v>
      </c>
      <c r="AV269" s="11" t="s">
        <v>81</v>
      </c>
      <c r="AW269" s="11" t="s">
        <v>35</v>
      </c>
      <c r="AX269" s="11" t="s">
        <v>72</v>
      </c>
      <c r="AY269" s="222" t="s">
        <v>156</v>
      </c>
    </row>
    <row r="270" spans="2:51" s="11" customFormat="1" ht="13.5">
      <c r="B270" s="212"/>
      <c r="C270" s="213"/>
      <c r="D270" s="205" t="s">
        <v>227</v>
      </c>
      <c r="E270" s="214" t="s">
        <v>21</v>
      </c>
      <c r="F270" s="215" t="s">
        <v>529</v>
      </c>
      <c r="G270" s="213"/>
      <c r="H270" s="216">
        <v>0.45</v>
      </c>
      <c r="I270" s="217"/>
      <c r="J270" s="213"/>
      <c r="K270" s="213"/>
      <c r="L270" s="218"/>
      <c r="M270" s="219"/>
      <c r="N270" s="220"/>
      <c r="O270" s="220"/>
      <c r="P270" s="220"/>
      <c r="Q270" s="220"/>
      <c r="R270" s="220"/>
      <c r="S270" s="220"/>
      <c r="T270" s="221"/>
      <c r="AT270" s="222" t="s">
        <v>227</v>
      </c>
      <c r="AU270" s="222" t="s">
        <v>173</v>
      </c>
      <c r="AV270" s="11" t="s">
        <v>81</v>
      </c>
      <c r="AW270" s="11" t="s">
        <v>35</v>
      </c>
      <c r="AX270" s="11" t="s">
        <v>72</v>
      </c>
      <c r="AY270" s="222" t="s">
        <v>156</v>
      </c>
    </row>
    <row r="271" spans="2:51" s="12" customFormat="1" ht="13.5">
      <c r="B271" s="237"/>
      <c r="C271" s="238"/>
      <c r="D271" s="223" t="s">
        <v>227</v>
      </c>
      <c r="E271" s="239" t="s">
        <v>21</v>
      </c>
      <c r="F271" s="240" t="s">
        <v>250</v>
      </c>
      <c r="G271" s="238"/>
      <c r="H271" s="241">
        <v>2.195</v>
      </c>
      <c r="I271" s="242"/>
      <c r="J271" s="238"/>
      <c r="K271" s="238"/>
      <c r="L271" s="243"/>
      <c r="M271" s="244"/>
      <c r="N271" s="245"/>
      <c r="O271" s="245"/>
      <c r="P271" s="245"/>
      <c r="Q271" s="245"/>
      <c r="R271" s="245"/>
      <c r="S271" s="245"/>
      <c r="T271" s="246"/>
      <c r="AT271" s="247" t="s">
        <v>227</v>
      </c>
      <c r="AU271" s="247" t="s">
        <v>173</v>
      </c>
      <c r="AV271" s="12" t="s">
        <v>179</v>
      </c>
      <c r="AW271" s="12" t="s">
        <v>35</v>
      </c>
      <c r="AX271" s="12" t="s">
        <v>79</v>
      </c>
      <c r="AY271" s="247" t="s">
        <v>156</v>
      </c>
    </row>
    <row r="272" spans="2:65" s="1" customFormat="1" ht="38.25" customHeight="1">
      <c r="B272" s="41"/>
      <c r="C272" s="193" t="s">
        <v>530</v>
      </c>
      <c r="D272" s="193" t="s">
        <v>159</v>
      </c>
      <c r="E272" s="194" t="s">
        <v>531</v>
      </c>
      <c r="F272" s="195" t="s">
        <v>532</v>
      </c>
      <c r="G272" s="196" t="s">
        <v>253</v>
      </c>
      <c r="H272" s="197">
        <v>1.5</v>
      </c>
      <c r="I272" s="198"/>
      <c r="J272" s="199">
        <f>ROUND(I272*H272,2)</f>
        <v>0</v>
      </c>
      <c r="K272" s="195" t="s">
        <v>163</v>
      </c>
      <c r="L272" s="61"/>
      <c r="M272" s="200" t="s">
        <v>21</v>
      </c>
      <c r="N272" s="201" t="s">
        <v>43</v>
      </c>
      <c r="O272" s="42"/>
      <c r="P272" s="202">
        <f>O272*H272</f>
        <v>0</v>
      </c>
      <c r="Q272" s="202">
        <v>0</v>
      </c>
      <c r="R272" s="202">
        <f>Q272*H272</f>
        <v>0</v>
      </c>
      <c r="S272" s="202">
        <v>0.27</v>
      </c>
      <c r="T272" s="203">
        <f>S272*H272</f>
        <v>0.405</v>
      </c>
      <c r="AR272" s="24" t="s">
        <v>179</v>
      </c>
      <c r="AT272" s="24" t="s">
        <v>159</v>
      </c>
      <c r="AU272" s="24" t="s">
        <v>173</v>
      </c>
      <c r="AY272" s="24" t="s">
        <v>156</v>
      </c>
      <c r="BE272" s="204">
        <f>IF(N272="základní",J272,0)</f>
        <v>0</v>
      </c>
      <c r="BF272" s="204">
        <f>IF(N272="snížená",J272,0)</f>
        <v>0</v>
      </c>
      <c r="BG272" s="204">
        <f>IF(N272="zákl. přenesená",J272,0)</f>
        <v>0</v>
      </c>
      <c r="BH272" s="204">
        <f>IF(N272="sníž. přenesená",J272,0)</f>
        <v>0</v>
      </c>
      <c r="BI272" s="204">
        <f>IF(N272="nulová",J272,0)</f>
        <v>0</v>
      </c>
      <c r="BJ272" s="24" t="s">
        <v>79</v>
      </c>
      <c r="BK272" s="204">
        <f>ROUND(I272*H272,2)</f>
        <v>0</v>
      </c>
      <c r="BL272" s="24" t="s">
        <v>179</v>
      </c>
      <c r="BM272" s="24" t="s">
        <v>533</v>
      </c>
    </row>
    <row r="273" spans="2:51" s="11" customFormat="1" ht="13.5">
      <c r="B273" s="212"/>
      <c r="C273" s="213"/>
      <c r="D273" s="205" t="s">
        <v>227</v>
      </c>
      <c r="E273" s="214" t="s">
        <v>21</v>
      </c>
      <c r="F273" s="215" t="s">
        <v>534</v>
      </c>
      <c r="G273" s="213"/>
      <c r="H273" s="216">
        <v>1.5</v>
      </c>
      <c r="I273" s="217"/>
      <c r="J273" s="213"/>
      <c r="K273" s="213"/>
      <c r="L273" s="218"/>
      <c r="M273" s="219"/>
      <c r="N273" s="220"/>
      <c r="O273" s="220"/>
      <c r="P273" s="220"/>
      <c r="Q273" s="220"/>
      <c r="R273" s="220"/>
      <c r="S273" s="220"/>
      <c r="T273" s="221"/>
      <c r="AT273" s="222" t="s">
        <v>227</v>
      </c>
      <c r="AU273" s="222" t="s">
        <v>173</v>
      </c>
      <c r="AV273" s="11" t="s">
        <v>81</v>
      </c>
      <c r="AW273" s="11" t="s">
        <v>35</v>
      </c>
      <c r="AX273" s="11" t="s">
        <v>79</v>
      </c>
      <c r="AY273" s="222" t="s">
        <v>156</v>
      </c>
    </row>
    <row r="274" spans="2:63" s="10" customFormat="1" ht="22.35" customHeight="1">
      <c r="B274" s="176"/>
      <c r="C274" s="177"/>
      <c r="D274" s="190" t="s">
        <v>71</v>
      </c>
      <c r="E274" s="191" t="s">
        <v>535</v>
      </c>
      <c r="F274" s="191" t="s">
        <v>536</v>
      </c>
      <c r="G274" s="177"/>
      <c r="H274" s="177"/>
      <c r="I274" s="180"/>
      <c r="J274" s="192">
        <f>BK274</f>
        <v>0</v>
      </c>
      <c r="K274" s="177"/>
      <c r="L274" s="182"/>
      <c r="M274" s="183"/>
      <c r="N274" s="184"/>
      <c r="O274" s="184"/>
      <c r="P274" s="185">
        <f>SUM(P275:P282)</f>
        <v>0</v>
      </c>
      <c r="Q274" s="184"/>
      <c r="R274" s="185">
        <f>SUM(R275:R282)</f>
        <v>0.003876</v>
      </c>
      <c r="S274" s="184"/>
      <c r="T274" s="186">
        <f>SUM(T275:T282)</f>
        <v>1.808103</v>
      </c>
      <c r="AR274" s="187" t="s">
        <v>79</v>
      </c>
      <c r="AT274" s="188" t="s">
        <v>71</v>
      </c>
      <c r="AU274" s="188" t="s">
        <v>81</v>
      </c>
      <c r="AY274" s="187" t="s">
        <v>156</v>
      </c>
      <c r="BK274" s="189">
        <f>SUM(BK275:BK282)</f>
        <v>0</v>
      </c>
    </row>
    <row r="275" spans="2:65" s="1" customFormat="1" ht="25.5" customHeight="1">
      <c r="B275" s="41"/>
      <c r="C275" s="193" t="s">
        <v>537</v>
      </c>
      <c r="D275" s="193" t="s">
        <v>159</v>
      </c>
      <c r="E275" s="194" t="s">
        <v>538</v>
      </c>
      <c r="F275" s="195" t="s">
        <v>539</v>
      </c>
      <c r="G275" s="196" t="s">
        <v>236</v>
      </c>
      <c r="H275" s="197">
        <v>1</v>
      </c>
      <c r="I275" s="198"/>
      <c r="J275" s="199">
        <f>ROUND(I275*H275,2)</f>
        <v>0</v>
      </c>
      <c r="K275" s="195" t="s">
        <v>163</v>
      </c>
      <c r="L275" s="61"/>
      <c r="M275" s="200" t="s">
        <v>21</v>
      </c>
      <c r="N275" s="201" t="s">
        <v>43</v>
      </c>
      <c r="O275" s="42"/>
      <c r="P275" s="202">
        <f>O275*H275</f>
        <v>0</v>
      </c>
      <c r="Q275" s="202">
        <v>0</v>
      </c>
      <c r="R275" s="202">
        <f>Q275*H275</f>
        <v>0</v>
      </c>
      <c r="S275" s="202">
        <v>0.0713</v>
      </c>
      <c r="T275" s="203">
        <f>S275*H275</f>
        <v>0.0713</v>
      </c>
      <c r="AR275" s="24" t="s">
        <v>179</v>
      </c>
      <c r="AT275" s="24" t="s">
        <v>159</v>
      </c>
      <c r="AU275" s="24" t="s">
        <v>173</v>
      </c>
      <c r="AY275" s="24" t="s">
        <v>156</v>
      </c>
      <c r="BE275" s="204">
        <f>IF(N275="základní",J275,0)</f>
        <v>0</v>
      </c>
      <c r="BF275" s="204">
        <f>IF(N275="snížená",J275,0)</f>
        <v>0</v>
      </c>
      <c r="BG275" s="204">
        <f>IF(N275="zákl. přenesená",J275,0)</f>
        <v>0</v>
      </c>
      <c r="BH275" s="204">
        <f>IF(N275="sníž. přenesená",J275,0)</f>
        <v>0</v>
      </c>
      <c r="BI275" s="204">
        <f>IF(N275="nulová",J275,0)</f>
        <v>0</v>
      </c>
      <c r="BJ275" s="24" t="s">
        <v>79</v>
      </c>
      <c r="BK275" s="204">
        <f>ROUND(I275*H275,2)</f>
        <v>0</v>
      </c>
      <c r="BL275" s="24" t="s">
        <v>179</v>
      </c>
      <c r="BM275" s="24" t="s">
        <v>540</v>
      </c>
    </row>
    <row r="276" spans="2:65" s="1" customFormat="1" ht="38.25" customHeight="1">
      <c r="B276" s="41"/>
      <c r="C276" s="193" t="s">
        <v>541</v>
      </c>
      <c r="D276" s="193" t="s">
        <v>159</v>
      </c>
      <c r="E276" s="194" t="s">
        <v>542</v>
      </c>
      <c r="F276" s="195" t="s">
        <v>543</v>
      </c>
      <c r="G276" s="196" t="s">
        <v>225</v>
      </c>
      <c r="H276" s="197">
        <v>0.88</v>
      </c>
      <c r="I276" s="198"/>
      <c r="J276" s="199">
        <f>ROUND(I276*H276,2)</f>
        <v>0</v>
      </c>
      <c r="K276" s="195" t="s">
        <v>163</v>
      </c>
      <c r="L276" s="61"/>
      <c r="M276" s="200" t="s">
        <v>21</v>
      </c>
      <c r="N276" s="201" t="s">
        <v>43</v>
      </c>
      <c r="O276" s="42"/>
      <c r="P276" s="202">
        <f>O276*H276</f>
        <v>0</v>
      </c>
      <c r="Q276" s="202">
        <v>0</v>
      </c>
      <c r="R276" s="202">
        <f>Q276*H276</f>
        <v>0</v>
      </c>
      <c r="S276" s="202">
        <v>1.8</v>
      </c>
      <c r="T276" s="203">
        <f>S276*H276</f>
        <v>1.584</v>
      </c>
      <c r="AR276" s="24" t="s">
        <v>179</v>
      </c>
      <c r="AT276" s="24" t="s">
        <v>159</v>
      </c>
      <c r="AU276" s="24" t="s">
        <v>173</v>
      </c>
      <c r="AY276" s="24" t="s">
        <v>156</v>
      </c>
      <c r="BE276" s="204">
        <f>IF(N276="základní",J276,0)</f>
        <v>0</v>
      </c>
      <c r="BF276" s="204">
        <f>IF(N276="snížená",J276,0)</f>
        <v>0</v>
      </c>
      <c r="BG276" s="204">
        <f>IF(N276="zákl. přenesená",J276,0)</f>
        <v>0</v>
      </c>
      <c r="BH276" s="204">
        <f>IF(N276="sníž. přenesená",J276,0)</f>
        <v>0</v>
      </c>
      <c r="BI276" s="204">
        <f>IF(N276="nulová",J276,0)</f>
        <v>0</v>
      </c>
      <c r="BJ276" s="24" t="s">
        <v>79</v>
      </c>
      <c r="BK276" s="204">
        <f>ROUND(I276*H276,2)</f>
        <v>0</v>
      </c>
      <c r="BL276" s="24" t="s">
        <v>179</v>
      </c>
      <c r="BM276" s="24" t="s">
        <v>544</v>
      </c>
    </row>
    <row r="277" spans="2:51" s="11" customFormat="1" ht="13.5">
      <c r="B277" s="212"/>
      <c r="C277" s="213"/>
      <c r="D277" s="223" t="s">
        <v>227</v>
      </c>
      <c r="E277" s="224" t="s">
        <v>21</v>
      </c>
      <c r="F277" s="225" t="s">
        <v>527</v>
      </c>
      <c r="G277" s="213"/>
      <c r="H277" s="226">
        <v>0.88</v>
      </c>
      <c r="I277" s="217"/>
      <c r="J277" s="213"/>
      <c r="K277" s="213"/>
      <c r="L277" s="218"/>
      <c r="M277" s="219"/>
      <c r="N277" s="220"/>
      <c r="O277" s="220"/>
      <c r="P277" s="220"/>
      <c r="Q277" s="220"/>
      <c r="R277" s="220"/>
      <c r="S277" s="220"/>
      <c r="T277" s="221"/>
      <c r="AT277" s="222" t="s">
        <v>227</v>
      </c>
      <c r="AU277" s="222" t="s">
        <v>173</v>
      </c>
      <c r="AV277" s="11" t="s">
        <v>81</v>
      </c>
      <c r="AW277" s="11" t="s">
        <v>35</v>
      </c>
      <c r="AX277" s="11" t="s">
        <v>79</v>
      </c>
      <c r="AY277" s="222" t="s">
        <v>156</v>
      </c>
    </row>
    <row r="278" spans="2:65" s="1" customFormat="1" ht="25.5" customHeight="1">
      <c r="B278" s="41"/>
      <c r="C278" s="193" t="s">
        <v>545</v>
      </c>
      <c r="D278" s="193" t="s">
        <v>159</v>
      </c>
      <c r="E278" s="194" t="s">
        <v>546</v>
      </c>
      <c r="F278" s="195" t="s">
        <v>547</v>
      </c>
      <c r="G278" s="196" t="s">
        <v>260</v>
      </c>
      <c r="H278" s="197">
        <v>0.221</v>
      </c>
      <c r="I278" s="198"/>
      <c r="J278" s="199">
        <f>ROUND(I278*H278,2)</f>
        <v>0</v>
      </c>
      <c r="K278" s="195" t="s">
        <v>163</v>
      </c>
      <c r="L278" s="61"/>
      <c r="M278" s="200" t="s">
        <v>21</v>
      </c>
      <c r="N278" s="201" t="s">
        <v>43</v>
      </c>
      <c r="O278" s="42"/>
      <c r="P278" s="202">
        <f>O278*H278</f>
        <v>0</v>
      </c>
      <c r="Q278" s="202">
        <v>0</v>
      </c>
      <c r="R278" s="202">
        <f>Q278*H278</f>
        <v>0</v>
      </c>
      <c r="S278" s="202">
        <v>0.143</v>
      </c>
      <c r="T278" s="203">
        <f>S278*H278</f>
        <v>0.031603</v>
      </c>
      <c r="AR278" s="24" t="s">
        <v>179</v>
      </c>
      <c r="AT278" s="24" t="s">
        <v>159</v>
      </c>
      <c r="AU278" s="24" t="s">
        <v>173</v>
      </c>
      <c r="AY278" s="24" t="s">
        <v>156</v>
      </c>
      <c r="BE278" s="204">
        <f>IF(N278="základní",J278,0)</f>
        <v>0</v>
      </c>
      <c r="BF278" s="204">
        <f>IF(N278="snížená",J278,0)</f>
        <v>0</v>
      </c>
      <c r="BG278" s="204">
        <f>IF(N278="zákl. přenesená",J278,0)</f>
        <v>0</v>
      </c>
      <c r="BH278" s="204">
        <f>IF(N278="sníž. přenesená",J278,0)</f>
        <v>0</v>
      </c>
      <c r="BI278" s="204">
        <f>IF(N278="nulová",J278,0)</f>
        <v>0</v>
      </c>
      <c r="BJ278" s="24" t="s">
        <v>79</v>
      </c>
      <c r="BK278" s="204">
        <f>ROUND(I278*H278,2)</f>
        <v>0</v>
      </c>
      <c r="BL278" s="24" t="s">
        <v>179</v>
      </c>
      <c r="BM278" s="24" t="s">
        <v>548</v>
      </c>
    </row>
    <row r="279" spans="2:51" s="11" customFormat="1" ht="13.5">
      <c r="B279" s="212"/>
      <c r="C279" s="213"/>
      <c r="D279" s="223" t="s">
        <v>227</v>
      </c>
      <c r="E279" s="224" t="s">
        <v>21</v>
      </c>
      <c r="F279" s="225" t="s">
        <v>549</v>
      </c>
      <c r="G279" s="213"/>
      <c r="H279" s="226">
        <v>0.221</v>
      </c>
      <c r="I279" s="217"/>
      <c r="J279" s="213"/>
      <c r="K279" s="213"/>
      <c r="L279" s="218"/>
      <c r="M279" s="219"/>
      <c r="N279" s="220"/>
      <c r="O279" s="220"/>
      <c r="P279" s="220"/>
      <c r="Q279" s="220"/>
      <c r="R279" s="220"/>
      <c r="S279" s="220"/>
      <c r="T279" s="221"/>
      <c r="AT279" s="222" t="s">
        <v>227</v>
      </c>
      <c r="AU279" s="222" t="s">
        <v>173</v>
      </c>
      <c r="AV279" s="11" t="s">
        <v>81</v>
      </c>
      <c r="AW279" s="11" t="s">
        <v>35</v>
      </c>
      <c r="AX279" s="11" t="s">
        <v>79</v>
      </c>
      <c r="AY279" s="222" t="s">
        <v>156</v>
      </c>
    </row>
    <row r="280" spans="2:65" s="1" customFormat="1" ht="25.5" customHeight="1">
      <c r="B280" s="41"/>
      <c r="C280" s="193" t="s">
        <v>550</v>
      </c>
      <c r="D280" s="193" t="s">
        <v>159</v>
      </c>
      <c r="E280" s="194" t="s">
        <v>551</v>
      </c>
      <c r="F280" s="195" t="s">
        <v>552</v>
      </c>
      <c r="G280" s="196" t="s">
        <v>260</v>
      </c>
      <c r="H280" s="197">
        <v>0.9</v>
      </c>
      <c r="I280" s="198"/>
      <c r="J280" s="199">
        <f>ROUND(I280*H280,2)</f>
        <v>0</v>
      </c>
      <c r="K280" s="195" t="s">
        <v>163</v>
      </c>
      <c r="L280" s="61"/>
      <c r="M280" s="200" t="s">
        <v>21</v>
      </c>
      <c r="N280" s="201" t="s">
        <v>43</v>
      </c>
      <c r="O280" s="42"/>
      <c r="P280" s="202">
        <f>O280*H280</f>
        <v>0</v>
      </c>
      <c r="Q280" s="202">
        <v>0.00074</v>
      </c>
      <c r="R280" s="202">
        <f>Q280*H280</f>
        <v>0.000666</v>
      </c>
      <c r="S280" s="202">
        <v>0.008</v>
      </c>
      <c r="T280" s="203">
        <f>S280*H280</f>
        <v>0.007200000000000001</v>
      </c>
      <c r="AR280" s="24" t="s">
        <v>179</v>
      </c>
      <c r="AT280" s="24" t="s">
        <v>159</v>
      </c>
      <c r="AU280" s="24" t="s">
        <v>173</v>
      </c>
      <c r="AY280" s="24" t="s">
        <v>156</v>
      </c>
      <c r="BE280" s="204">
        <f>IF(N280="základní",J280,0)</f>
        <v>0</v>
      </c>
      <c r="BF280" s="204">
        <f>IF(N280="snížená",J280,0)</f>
        <v>0</v>
      </c>
      <c r="BG280" s="204">
        <f>IF(N280="zákl. přenesená",J280,0)</f>
        <v>0</v>
      </c>
      <c r="BH280" s="204">
        <f>IF(N280="sníž. přenesená",J280,0)</f>
        <v>0</v>
      </c>
      <c r="BI280" s="204">
        <f>IF(N280="nulová",J280,0)</f>
        <v>0</v>
      </c>
      <c r="BJ280" s="24" t="s">
        <v>79</v>
      </c>
      <c r="BK280" s="204">
        <f>ROUND(I280*H280,2)</f>
        <v>0</v>
      </c>
      <c r="BL280" s="24" t="s">
        <v>179</v>
      </c>
      <c r="BM280" s="24" t="s">
        <v>553</v>
      </c>
    </row>
    <row r="281" spans="2:51" s="11" customFormat="1" ht="13.5">
      <c r="B281" s="212"/>
      <c r="C281" s="213"/>
      <c r="D281" s="223" t="s">
        <v>227</v>
      </c>
      <c r="E281" s="224" t="s">
        <v>21</v>
      </c>
      <c r="F281" s="225" t="s">
        <v>554</v>
      </c>
      <c r="G281" s="213"/>
      <c r="H281" s="226">
        <v>0.9</v>
      </c>
      <c r="I281" s="217"/>
      <c r="J281" s="213"/>
      <c r="K281" s="213"/>
      <c r="L281" s="218"/>
      <c r="M281" s="219"/>
      <c r="N281" s="220"/>
      <c r="O281" s="220"/>
      <c r="P281" s="220"/>
      <c r="Q281" s="220"/>
      <c r="R281" s="220"/>
      <c r="S281" s="220"/>
      <c r="T281" s="221"/>
      <c r="AT281" s="222" t="s">
        <v>227</v>
      </c>
      <c r="AU281" s="222" t="s">
        <v>173</v>
      </c>
      <c r="AV281" s="11" t="s">
        <v>81</v>
      </c>
      <c r="AW281" s="11" t="s">
        <v>35</v>
      </c>
      <c r="AX281" s="11" t="s">
        <v>79</v>
      </c>
      <c r="AY281" s="222" t="s">
        <v>156</v>
      </c>
    </row>
    <row r="282" spans="2:65" s="1" customFormat="1" ht="25.5" customHeight="1">
      <c r="B282" s="41"/>
      <c r="C282" s="193" t="s">
        <v>555</v>
      </c>
      <c r="D282" s="193" t="s">
        <v>159</v>
      </c>
      <c r="E282" s="194" t="s">
        <v>556</v>
      </c>
      <c r="F282" s="195" t="s">
        <v>557</v>
      </c>
      <c r="G282" s="196" t="s">
        <v>260</v>
      </c>
      <c r="H282" s="197">
        <v>3</v>
      </c>
      <c r="I282" s="198"/>
      <c r="J282" s="199">
        <f>ROUND(I282*H282,2)</f>
        <v>0</v>
      </c>
      <c r="K282" s="195" t="s">
        <v>163</v>
      </c>
      <c r="L282" s="61"/>
      <c r="M282" s="200" t="s">
        <v>21</v>
      </c>
      <c r="N282" s="201" t="s">
        <v>43</v>
      </c>
      <c r="O282" s="42"/>
      <c r="P282" s="202">
        <f>O282*H282</f>
        <v>0</v>
      </c>
      <c r="Q282" s="202">
        <v>0.00107</v>
      </c>
      <c r="R282" s="202">
        <f>Q282*H282</f>
        <v>0.00321</v>
      </c>
      <c r="S282" s="202">
        <v>0.038</v>
      </c>
      <c r="T282" s="203">
        <f>S282*H282</f>
        <v>0.11399999999999999</v>
      </c>
      <c r="AR282" s="24" t="s">
        <v>179</v>
      </c>
      <c r="AT282" s="24" t="s">
        <v>159</v>
      </c>
      <c r="AU282" s="24" t="s">
        <v>173</v>
      </c>
      <c r="AY282" s="24" t="s">
        <v>156</v>
      </c>
      <c r="BE282" s="204">
        <f>IF(N282="základní",J282,0)</f>
        <v>0</v>
      </c>
      <c r="BF282" s="204">
        <f>IF(N282="snížená",J282,0)</f>
        <v>0</v>
      </c>
      <c r="BG282" s="204">
        <f>IF(N282="zákl. přenesená",J282,0)</f>
        <v>0</v>
      </c>
      <c r="BH282" s="204">
        <f>IF(N282="sníž. přenesená",J282,0)</f>
        <v>0</v>
      </c>
      <c r="BI282" s="204">
        <f>IF(N282="nulová",J282,0)</f>
        <v>0</v>
      </c>
      <c r="BJ282" s="24" t="s">
        <v>79</v>
      </c>
      <c r="BK282" s="204">
        <f>ROUND(I282*H282,2)</f>
        <v>0</v>
      </c>
      <c r="BL282" s="24" t="s">
        <v>179</v>
      </c>
      <c r="BM282" s="24" t="s">
        <v>558</v>
      </c>
    </row>
    <row r="283" spans="2:63" s="10" customFormat="1" ht="22.35" customHeight="1">
      <c r="B283" s="176"/>
      <c r="C283" s="177"/>
      <c r="D283" s="190" t="s">
        <v>71</v>
      </c>
      <c r="E283" s="191" t="s">
        <v>559</v>
      </c>
      <c r="F283" s="191" t="s">
        <v>560</v>
      </c>
      <c r="G283" s="177"/>
      <c r="H283" s="177"/>
      <c r="I283" s="180"/>
      <c r="J283" s="192">
        <f>BK283</f>
        <v>0</v>
      </c>
      <c r="K283" s="177"/>
      <c r="L283" s="182"/>
      <c r="M283" s="183"/>
      <c r="N283" s="184"/>
      <c r="O283" s="184"/>
      <c r="P283" s="185">
        <f>SUM(P284:P288)</f>
        <v>0</v>
      </c>
      <c r="Q283" s="184"/>
      <c r="R283" s="185">
        <f>SUM(R284:R288)</f>
        <v>0</v>
      </c>
      <c r="S283" s="184"/>
      <c r="T283" s="186">
        <f>SUM(T284:T288)</f>
        <v>0</v>
      </c>
      <c r="AR283" s="187" t="s">
        <v>79</v>
      </c>
      <c r="AT283" s="188" t="s">
        <v>71</v>
      </c>
      <c r="AU283" s="188" t="s">
        <v>81</v>
      </c>
      <c r="AY283" s="187" t="s">
        <v>156</v>
      </c>
      <c r="BK283" s="189">
        <f>SUM(BK284:BK288)</f>
        <v>0</v>
      </c>
    </row>
    <row r="284" spans="2:65" s="1" customFormat="1" ht="25.5" customHeight="1">
      <c r="B284" s="41"/>
      <c r="C284" s="193" t="s">
        <v>561</v>
      </c>
      <c r="D284" s="193" t="s">
        <v>159</v>
      </c>
      <c r="E284" s="194" t="s">
        <v>562</v>
      </c>
      <c r="F284" s="195" t="s">
        <v>563</v>
      </c>
      <c r="G284" s="196" t="s">
        <v>245</v>
      </c>
      <c r="H284" s="197">
        <v>50.733</v>
      </c>
      <c r="I284" s="198"/>
      <c r="J284" s="199">
        <f>ROUND(I284*H284,2)</f>
        <v>0</v>
      </c>
      <c r="K284" s="195" t="s">
        <v>163</v>
      </c>
      <c r="L284" s="61"/>
      <c r="M284" s="200" t="s">
        <v>21</v>
      </c>
      <c r="N284" s="201" t="s">
        <v>43</v>
      </c>
      <c r="O284" s="42"/>
      <c r="P284" s="202">
        <f>O284*H284</f>
        <v>0</v>
      </c>
      <c r="Q284" s="202">
        <v>0</v>
      </c>
      <c r="R284" s="202">
        <f>Q284*H284</f>
        <v>0</v>
      </c>
      <c r="S284" s="202">
        <v>0</v>
      </c>
      <c r="T284" s="203">
        <f>S284*H284</f>
        <v>0</v>
      </c>
      <c r="AR284" s="24" t="s">
        <v>179</v>
      </c>
      <c r="AT284" s="24" t="s">
        <v>159</v>
      </c>
      <c r="AU284" s="24" t="s">
        <v>173</v>
      </c>
      <c r="AY284" s="24" t="s">
        <v>156</v>
      </c>
      <c r="BE284" s="204">
        <f>IF(N284="základní",J284,0)</f>
        <v>0</v>
      </c>
      <c r="BF284" s="204">
        <f>IF(N284="snížená",J284,0)</f>
        <v>0</v>
      </c>
      <c r="BG284" s="204">
        <f>IF(N284="zákl. přenesená",J284,0)</f>
        <v>0</v>
      </c>
      <c r="BH284" s="204">
        <f>IF(N284="sníž. přenesená",J284,0)</f>
        <v>0</v>
      </c>
      <c r="BI284" s="204">
        <f>IF(N284="nulová",J284,0)</f>
        <v>0</v>
      </c>
      <c r="BJ284" s="24" t="s">
        <v>79</v>
      </c>
      <c r="BK284" s="204">
        <f>ROUND(I284*H284,2)</f>
        <v>0</v>
      </c>
      <c r="BL284" s="24" t="s">
        <v>179</v>
      </c>
      <c r="BM284" s="24" t="s">
        <v>564</v>
      </c>
    </row>
    <row r="285" spans="2:65" s="1" customFormat="1" ht="25.5" customHeight="1">
      <c r="B285" s="41"/>
      <c r="C285" s="193" t="s">
        <v>565</v>
      </c>
      <c r="D285" s="193" t="s">
        <v>159</v>
      </c>
      <c r="E285" s="194" t="s">
        <v>566</v>
      </c>
      <c r="F285" s="195" t="s">
        <v>567</v>
      </c>
      <c r="G285" s="196" t="s">
        <v>245</v>
      </c>
      <c r="H285" s="197">
        <v>50.733</v>
      </c>
      <c r="I285" s="198"/>
      <c r="J285" s="199">
        <f>ROUND(I285*H285,2)</f>
        <v>0</v>
      </c>
      <c r="K285" s="195" t="s">
        <v>163</v>
      </c>
      <c r="L285" s="61"/>
      <c r="M285" s="200" t="s">
        <v>21</v>
      </c>
      <c r="N285" s="201" t="s">
        <v>43</v>
      </c>
      <c r="O285" s="42"/>
      <c r="P285" s="202">
        <f>O285*H285</f>
        <v>0</v>
      </c>
      <c r="Q285" s="202">
        <v>0</v>
      </c>
      <c r="R285" s="202">
        <f>Q285*H285</f>
        <v>0</v>
      </c>
      <c r="S285" s="202">
        <v>0</v>
      </c>
      <c r="T285" s="203">
        <f>S285*H285</f>
        <v>0</v>
      </c>
      <c r="AR285" s="24" t="s">
        <v>179</v>
      </c>
      <c r="AT285" s="24" t="s">
        <v>159</v>
      </c>
      <c r="AU285" s="24" t="s">
        <v>173</v>
      </c>
      <c r="AY285" s="24" t="s">
        <v>156</v>
      </c>
      <c r="BE285" s="204">
        <f>IF(N285="základní",J285,0)</f>
        <v>0</v>
      </c>
      <c r="BF285" s="204">
        <f>IF(N285="snížená",J285,0)</f>
        <v>0</v>
      </c>
      <c r="BG285" s="204">
        <f>IF(N285="zákl. přenesená",J285,0)</f>
        <v>0</v>
      </c>
      <c r="BH285" s="204">
        <f>IF(N285="sníž. přenesená",J285,0)</f>
        <v>0</v>
      </c>
      <c r="BI285" s="204">
        <f>IF(N285="nulová",J285,0)</f>
        <v>0</v>
      </c>
      <c r="BJ285" s="24" t="s">
        <v>79</v>
      </c>
      <c r="BK285" s="204">
        <f>ROUND(I285*H285,2)</f>
        <v>0</v>
      </c>
      <c r="BL285" s="24" t="s">
        <v>179</v>
      </c>
      <c r="BM285" s="24" t="s">
        <v>568</v>
      </c>
    </row>
    <row r="286" spans="2:65" s="1" customFormat="1" ht="25.5" customHeight="1">
      <c r="B286" s="41"/>
      <c r="C286" s="193" t="s">
        <v>569</v>
      </c>
      <c r="D286" s="193" t="s">
        <v>159</v>
      </c>
      <c r="E286" s="194" t="s">
        <v>570</v>
      </c>
      <c r="F286" s="195" t="s">
        <v>571</v>
      </c>
      <c r="G286" s="196" t="s">
        <v>245</v>
      </c>
      <c r="H286" s="197">
        <v>456.597</v>
      </c>
      <c r="I286" s="198"/>
      <c r="J286" s="199">
        <f>ROUND(I286*H286,2)</f>
        <v>0</v>
      </c>
      <c r="K286" s="195" t="s">
        <v>163</v>
      </c>
      <c r="L286" s="61"/>
      <c r="M286" s="200" t="s">
        <v>21</v>
      </c>
      <c r="N286" s="201" t="s">
        <v>43</v>
      </c>
      <c r="O286" s="42"/>
      <c r="P286" s="202">
        <f>O286*H286</f>
        <v>0</v>
      </c>
      <c r="Q286" s="202">
        <v>0</v>
      </c>
      <c r="R286" s="202">
        <f>Q286*H286</f>
        <v>0</v>
      </c>
      <c r="S286" s="202">
        <v>0</v>
      </c>
      <c r="T286" s="203">
        <f>S286*H286</f>
        <v>0</v>
      </c>
      <c r="AR286" s="24" t="s">
        <v>179</v>
      </c>
      <c r="AT286" s="24" t="s">
        <v>159</v>
      </c>
      <c r="AU286" s="24" t="s">
        <v>173</v>
      </c>
      <c r="AY286" s="24" t="s">
        <v>156</v>
      </c>
      <c r="BE286" s="204">
        <f>IF(N286="základní",J286,0)</f>
        <v>0</v>
      </c>
      <c r="BF286" s="204">
        <f>IF(N286="snížená",J286,0)</f>
        <v>0</v>
      </c>
      <c r="BG286" s="204">
        <f>IF(N286="zákl. přenesená",J286,0)</f>
        <v>0</v>
      </c>
      <c r="BH286" s="204">
        <f>IF(N286="sníž. přenesená",J286,0)</f>
        <v>0</v>
      </c>
      <c r="BI286" s="204">
        <f>IF(N286="nulová",J286,0)</f>
        <v>0</v>
      </c>
      <c r="BJ286" s="24" t="s">
        <v>79</v>
      </c>
      <c r="BK286" s="204">
        <f>ROUND(I286*H286,2)</f>
        <v>0</v>
      </c>
      <c r="BL286" s="24" t="s">
        <v>179</v>
      </c>
      <c r="BM286" s="24" t="s">
        <v>572</v>
      </c>
    </row>
    <row r="287" spans="2:51" s="11" customFormat="1" ht="13.5">
      <c r="B287" s="212"/>
      <c r="C287" s="213"/>
      <c r="D287" s="223" t="s">
        <v>227</v>
      </c>
      <c r="E287" s="213"/>
      <c r="F287" s="225" t="s">
        <v>573</v>
      </c>
      <c r="G287" s="213"/>
      <c r="H287" s="226">
        <v>456.597</v>
      </c>
      <c r="I287" s="217"/>
      <c r="J287" s="213"/>
      <c r="K287" s="213"/>
      <c r="L287" s="218"/>
      <c r="M287" s="219"/>
      <c r="N287" s="220"/>
      <c r="O287" s="220"/>
      <c r="P287" s="220"/>
      <c r="Q287" s="220"/>
      <c r="R287" s="220"/>
      <c r="S287" s="220"/>
      <c r="T287" s="221"/>
      <c r="AT287" s="222" t="s">
        <v>227</v>
      </c>
      <c r="AU287" s="222" t="s">
        <v>173</v>
      </c>
      <c r="AV287" s="11" t="s">
        <v>81</v>
      </c>
      <c r="AW287" s="11" t="s">
        <v>6</v>
      </c>
      <c r="AX287" s="11" t="s">
        <v>79</v>
      </c>
      <c r="AY287" s="222" t="s">
        <v>156</v>
      </c>
    </row>
    <row r="288" spans="2:65" s="1" customFormat="1" ht="38.25" customHeight="1">
      <c r="B288" s="41"/>
      <c r="C288" s="193" t="s">
        <v>574</v>
      </c>
      <c r="D288" s="193" t="s">
        <v>159</v>
      </c>
      <c r="E288" s="194" t="s">
        <v>575</v>
      </c>
      <c r="F288" s="195" t="s">
        <v>576</v>
      </c>
      <c r="G288" s="196" t="s">
        <v>245</v>
      </c>
      <c r="H288" s="197">
        <v>30.126</v>
      </c>
      <c r="I288" s="198"/>
      <c r="J288" s="199">
        <f>ROUND(I288*H288,2)</f>
        <v>0</v>
      </c>
      <c r="K288" s="195" t="s">
        <v>163</v>
      </c>
      <c r="L288" s="61"/>
      <c r="M288" s="200" t="s">
        <v>21</v>
      </c>
      <c r="N288" s="201" t="s">
        <v>43</v>
      </c>
      <c r="O288" s="42"/>
      <c r="P288" s="202">
        <f>O288*H288</f>
        <v>0</v>
      </c>
      <c r="Q288" s="202">
        <v>0</v>
      </c>
      <c r="R288" s="202">
        <f>Q288*H288</f>
        <v>0</v>
      </c>
      <c r="S288" s="202">
        <v>0</v>
      </c>
      <c r="T288" s="203">
        <f>S288*H288</f>
        <v>0</v>
      </c>
      <c r="AR288" s="24" t="s">
        <v>179</v>
      </c>
      <c r="AT288" s="24" t="s">
        <v>159</v>
      </c>
      <c r="AU288" s="24" t="s">
        <v>173</v>
      </c>
      <c r="AY288" s="24" t="s">
        <v>156</v>
      </c>
      <c r="BE288" s="204">
        <f>IF(N288="základní",J288,0)</f>
        <v>0</v>
      </c>
      <c r="BF288" s="204">
        <f>IF(N288="snížená",J288,0)</f>
        <v>0</v>
      </c>
      <c r="BG288" s="204">
        <f>IF(N288="zákl. přenesená",J288,0)</f>
        <v>0</v>
      </c>
      <c r="BH288" s="204">
        <f>IF(N288="sníž. přenesená",J288,0)</f>
        <v>0</v>
      </c>
      <c r="BI288" s="204">
        <f>IF(N288="nulová",J288,0)</f>
        <v>0</v>
      </c>
      <c r="BJ288" s="24" t="s">
        <v>79</v>
      </c>
      <c r="BK288" s="204">
        <f>ROUND(I288*H288,2)</f>
        <v>0</v>
      </c>
      <c r="BL288" s="24" t="s">
        <v>179</v>
      </c>
      <c r="BM288" s="24" t="s">
        <v>577</v>
      </c>
    </row>
    <row r="289" spans="2:63" s="10" customFormat="1" ht="37.35" customHeight="1">
      <c r="B289" s="176"/>
      <c r="C289" s="177"/>
      <c r="D289" s="178" t="s">
        <v>71</v>
      </c>
      <c r="E289" s="179" t="s">
        <v>578</v>
      </c>
      <c r="F289" s="179" t="s">
        <v>579</v>
      </c>
      <c r="G289" s="177"/>
      <c r="H289" s="177"/>
      <c r="I289" s="180"/>
      <c r="J289" s="181">
        <f>BK289</f>
        <v>0</v>
      </c>
      <c r="K289" s="177"/>
      <c r="L289" s="182"/>
      <c r="M289" s="183"/>
      <c r="N289" s="184"/>
      <c r="O289" s="184"/>
      <c r="P289" s="185">
        <f>P290+P300+P316+P320+P340+P349+P362+P384+P387+P393+P406+P445</f>
        <v>0</v>
      </c>
      <c r="Q289" s="184"/>
      <c r="R289" s="185">
        <f>R290+R300+R316+R320+R340+R349+R362+R384+R387+R393+R406+R445</f>
        <v>8.02503581</v>
      </c>
      <c r="S289" s="184"/>
      <c r="T289" s="186">
        <f>T290+T300+T316+T320+T340+T349+T362+T384+T387+T393+T406+T445</f>
        <v>1.4988275800000002</v>
      </c>
      <c r="AR289" s="187" t="s">
        <v>81</v>
      </c>
      <c r="AT289" s="188" t="s">
        <v>71</v>
      </c>
      <c r="AU289" s="188" t="s">
        <v>72</v>
      </c>
      <c r="AY289" s="187" t="s">
        <v>156</v>
      </c>
      <c r="BK289" s="189">
        <f>BK290+BK300+BK316+BK320+BK340+BK349+BK362+BK384+BK387+BK393+BK406+BK445</f>
        <v>0</v>
      </c>
    </row>
    <row r="290" spans="2:63" s="10" customFormat="1" ht="19.9" customHeight="1">
      <c r="B290" s="176"/>
      <c r="C290" s="177"/>
      <c r="D290" s="190" t="s">
        <v>71</v>
      </c>
      <c r="E290" s="191" t="s">
        <v>580</v>
      </c>
      <c r="F290" s="191" t="s">
        <v>581</v>
      </c>
      <c r="G290" s="177"/>
      <c r="H290" s="177"/>
      <c r="I290" s="180"/>
      <c r="J290" s="192">
        <f>BK290</f>
        <v>0</v>
      </c>
      <c r="K290" s="177"/>
      <c r="L290" s="182"/>
      <c r="M290" s="183"/>
      <c r="N290" s="184"/>
      <c r="O290" s="184"/>
      <c r="P290" s="185">
        <f>SUM(P291:P299)</f>
        <v>0</v>
      </c>
      <c r="Q290" s="184"/>
      <c r="R290" s="185">
        <f>SUM(R291:R299)</f>
        <v>0.0102991</v>
      </c>
      <c r="S290" s="184"/>
      <c r="T290" s="186">
        <f>SUM(T291:T299)</f>
        <v>0</v>
      </c>
      <c r="AR290" s="187" t="s">
        <v>81</v>
      </c>
      <c r="AT290" s="188" t="s">
        <v>71</v>
      </c>
      <c r="AU290" s="188" t="s">
        <v>79</v>
      </c>
      <c r="AY290" s="187" t="s">
        <v>156</v>
      </c>
      <c r="BK290" s="189">
        <f>SUM(BK291:BK299)</f>
        <v>0</v>
      </c>
    </row>
    <row r="291" spans="2:65" s="1" customFormat="1" ht="25.5" customHeight="1">
      <c r="B291" s="41"/>
      <c r="C291" s="193" t="s">
        <v>582</v>
      </c>
      <c r="D291" s="193" t="s">
        <v>159</v>
      </c>
      <c r="E291" s="194" t="s">
        <v>583</v>
      </c>
      <c r="F291" s="195" t="s">
        <v>584</v>
      </c>
      <c r="G291" s="196" t="s">
        <v>253</v>
      </c>
      <c r="H291" s="197">
        <v>1.655</v>
      </c>
      <c r="I291" s="198"/>
      <c r="J291" s="199">
        <f>ROUND(I291*H291,2)</f>
        <v>0</v>
      </c>
      <c r="K291" s="195" t="s">
        <v>163</v>
      </c>
      <c r="L291" s="61"/>
      <c r="M291" s="200" t="s">
        <v>21</v>
      </c>
      <c r="N291" s="201" t="s">
        <v>43</v>
      </c>
      <c r="O291" s="42"/>
      <c r="P291" s="202">
        <f>O291*H291</f>
        <v>0</v>
      </c>
      <c r="Q291" s="202">
        <v>0</v>
      </c>
      <c r="R291" s="202">
        <f>Q291*H291</f>
        <v>0</v>
      </c>
      <c r="S291" s="202">
        <v>0</v>
      </c>
      <c r="T291" s="203">
        <f>S291*H291</f>
        <v>0</v>
      </c>
      <c r="AR291" s="24" t="s">
        <v>316</v>
      </c>
      <c r="AT291" s="24" t="s">
        <v>159</v>
      </c>
      <c r="AU291" s="24" t="s">
        <v>81</v>
      </c>
      <c r="AY291" s="24" t="s">
        <v>156</v>
      </c>
      <c r="BE291" s="204">
        <f>IF(N291="základní",J291,0)</f>
        <v>0</v>
      </c>
      <c r="BF291" s="204">
        <f>IF(N291="snížená",J291,0)</f>
        <v>0</v>
      </c>
      <c r="BG291" s="204">
        <f>IF(N291="zákl. přenesená",J291,0)</f>
        <v>0</v>
      </c>
      <c r="BH291" s="204">
        <f>IF(N291="sníž. přenesená",J291,0)</f>
        <v>0</v>
      </c>
      <c r="BI291" s="204">
        <f>IF(N291="nulová",J291,0)</f>
        <v>0</v>
      </c>
      <c r="BJ291" s="24" t="s">
        <v>79</v>
      </c>
      <c r="BK291" s="204">
        <f>ROUND(I291*H291,2)</f>
        <v>0</v>
      </c>
      <c r="BL291" s="24" t="s">
        <v>316</v>
      </c>
      <c r="BM291" s="24" t="s">
        <v>585</v>
      </c>
    </row>
    <row r="292" spans="2:51" s="13" customFormat="1" ht="13.5">
      <c r="B292" s="248"/>
      <c r="C292" s="249"/>
      <c r="D292" s="205" t="s">
        <v>227</v>
      </c>
      <c r="E292" s="250" t="s">
        <v>21</v>
      </c>
      <c r="F292" s="251" t="s">
        <v>285</v>
      </c>
      <c r="G292" s="249"/>
      <c r="H292" s="252" t="s">
        <v>21</v>
      </c>
      <c r="I292" s="253"/>
      <c r="J292" s="249"/>
      <c r="K292" s="249"/>
      <c r="L292" s="254"/>
      <c r="M292" s="255"/>
      <c r="N292" s="256"/>
      <c r="O292" s="256"/>
      <c r="P292" s="256"/>
      <c r="Q292" s="256"/>
      <c r="R292" s="256"/>
      <c r="S292" s="256"/>
      <c r="T292" s="257"/>
      <c r="AT292" s="258" t="s">
        <v>227</v>
      </c>
      <c r="AU292" s="258" t="s">
        <v>81</v>
      </c>
      <c r="AV292" s="13" t="s">
        <v>79</v>
      </c>
      <c r="AW292" s="13" t="s">
        <v>35</v>
      </c>
      <c r="AX292" s="13" t="s">
        <v>72</v>
      </c>
      <c r="AY292" s="258" t="s">
        <v>156</v>
      </c>
    </row>
    <row r="293" spans="2:51" s="11" customFormat="1" ht="13.5">
      <c r="B293" s="212"/>
      <c r="C293" s="213"/>
      <c r="D293" s="223" t="s">
        <v>227</v>
      </c>
      <c r="E293" s="224" t="s">
        <v>21</v>
      </c>
      <c r="F293" s="225" t="s">
        <v>586</v>
      </c>
      <c r="G293" s="213"/>
      <c r="H293" s="226">
        <v>1.655</v>
      </c>
      <c r="I293" s="217"/>
      <c r="J293" s="213"/>
      <c r="K293" s="213"/>
      <c r="L293" s="218"/>
      <c r="M293" s="219"/>
      <c r="N293" s="220"/>
      <c r="O293" s="220"/>
      <c r="P293" s="220"/>
      <c r="Q293" s="220"/>
      <c r="R293" s="220"/>
      <c r="S293" s="220"/>
      <c r="T293" s="221"/>
      <c r="AT293" s="222" t="s">
        <v>227</v>
      </c>
      <c r="AU293" s="222" t="s">
        <v>81</v>
      </c>
      <c r="AV293" s="11" t="s">
        <v>81</v>
      </c>
      <c r="AW293" s="11" t="s">
        <v>35</v>
      </c>
      <c r="AX293" s="11" t="s">
        <v>79</v>
      </c>
      <c r="AY293" s="222" t="s">
        <v>156</v>
      </c>
    </row>
    <row r="294" spans="2:65" s="1" customFormat="1" ht="25.5" customHeight="1">
      <c r="B294" s="41"/>
      <c r="C294" s="227" t="s">
        <v>587</v>
      </c>
      <c r="D294" s="227" t="s">
        <v>238</v>
      </c>
      <c r="E294" s="228" t="s">
        <v>588</v>
      </c>
      <c r="F294" s="229" t="s">
        <v>589</v>
      </c>
      <c r="G294" s="230" t="s">
        <v>253</v>
      </c>
      <c r="H294" s="231">
        <v>1.986</v>
      </c>
      <c r="I294" s="232"/>
      <c r="J294" s="233">
        <f>ROUND(I294*H294,2)</f>
        <v>0</v>
      </c>
      <c r="K294" s="229" t="s">
        <v>163</v>
      </c>
      <c r="L294" s="234"/>
      <c r="M294" s="235" t="s">
        <v>21</v>
      </c>
      <c r="N294" s="236" t="s">
        <v>43</v>
      </c>
      <c r="O294" s="42"/>
      <c r="P294" s="202">
        <f>O294*H294</f>
        <v>0</v>
      </c>
      <c r="Q294" s="202">
        <v>0.005</v>
      </c>
      <c r="R294" s="202">
        <f>Q294*H294</f>
        <v>0.00993</v>
      </c>
      <c r="S294" s="202">
        <v>0</v>
      </c>
      <c r="T294" s="203">
        <f>S294*H294</f>
        <v>0</v>
      </c>
      <c r="AR294" s="24" t="s">
        <v>396</v>
      </c>
      <c r="AT294" s="24" t="s">
        <v>238</v>
      </c>
      <c r="AU294" s="24" t="s">
        <v>81</v>
      </c>
      <c r="AY294" s="24" t="s">
        <v>156</v>
      </c>
      <c r="BE294" s="204">
        <f>IF(N294="základní",J294,0)</f>
        <v>0</v>
      </c>
      <c r="BF294" s="204">
        <f>IF(N294="snížená",J294,0)</f>
        <v>0</v>
      </c>
      <c r="BG294" s="204">
        <f>IF(N294="zákl. přenesená",J294,0)</f>
        <v>0</v>
      </c>
      <c r="BH294" s="204">
        <f>IF(N294="sníž. přenesená",J294,0)</f>
        <v>0</v>
      </c>
      <c r="BI294" s="204">
        <f>IF(N294="nulová",J294,0)</f>
        <v>0</v>
      </c>
      <c r="BJ294" s="24" t="s">
        <v>79</v>
      </c>
      <c r="BK294" s="204">
        <f>ROUND(I294*H294,2)</f>
        <v>0</v>
      </c>
      <c r="BL294" s="24" t="s">
        <v>316</v>
      </c>
      <c r="BM294" s="24" t="s">
        <v>590</v>
      </c>
    </row>
    <row r="295" spans="2:51" s="11" customFormat="1" ht="13.5">
      <c r="B295" s="212"/>
      <c r="C295" s="213"/>
      <c r="D295" s="223" t="s">
        <v>227</v>
      </c>
      <c r="E295" s="213"/>
      <c r="F295" s="225" t="s">
        <v>591</v>
      </c>
      <c r="G295" s="213"/>
      <c r="H295" s="226">
        <v>1.986</v>
      </c>
      <c r="I295" s="217"/>
      <c r="J295" s="213"/>
      <c r="K295" s="213"/>
      <c r="L295" s="218"/>
      <c r="M295" s="219"/>
      <c r="N295" s="220"/>
      <c r="O295" s="220"/>
      <c r="P295" s="220"/>
      <c r="Q295" s="220"/>
      <c r="R295" s="220"/>
      <c r="S295" s="220"/>
      <c r="T295" s="221"/>
      <c r="AT295" s="222" t="s">
        <v>227</v>
      </c>
      <c r="AU295" s="222" t="s">
        <v>81</v>
      </c>
      <c r="AV295" s="11" t="s">
        <v>81</v>
      </c>
      <c r="AW295" s="11" t="s">
        <v>6</v>
      </c>
      <c r="AX295" s="11" t="s">
        <v>79</v>
      </c>
      <c r="AY295" s="222" t="s">
        <v>156</v>
      </c>
    </row>
    <row r="296" spans="2:65" s="1" customFormat="1" ht="25.5" customHeight="1">
      <c r="B296" s="41"/>
      <c r="C296" s="193" t="s">
        <v>592</v>
      </c>
      <c r="D296" s="193" t="s">
        <v>159</v>
      </c>
      <c r="E296" s="194" t="s">
        <v>593</v>
      </c>
      <c r="F296" s="195" t="s">
        <v>594</v>
      </c>
      <c r="G296" s="196" t="s">
        <v>253</v>
      </c>
      <c r="H296" s="197">
        <v>1.986</v>
      </c>
      <c r="I296" s="198"/>
      <c r="J296" s="199">
        <f>ROUND(I296*H296,2)</f>
        <v>0</v>
      </c>
      <c r="K296" s="195" t="s">
        <v>163</v>
      </c>
      <c r="L296" s="61"/>
      <c r="M296" s="200" t="s">
        <v>21</v>
      </c>
      <c r="N296" s="201" t="s">
        <v>43</v>
      </c>
      <c r="O296" s="42"/>
      <c r="P296" s="202">
        <f>O296*H296</f>
        <v>0</v>
      </c>
      <c r="Q296" s="202">
        <v>4E-05</v>
      </c>
      <c r="R296" s="202">
        <f>Q296*H296</f>
        <v>7.944000000000001E-05</v>
      </c>
      <c r="S296" s="202">
        <v>0</v>
      </c>
      <c r="T296" s="203">
        <f>S296*H296</f>
        <v>0</v>
      </c>
      <c r="AR296" s="24" t="s">
        <v>316</v>
      </c>
      <c r="AT296" s="24" t="s">
        <v>159</v>
      </c>
      <c r="AU296" s="24" t="s">
        <v>81</v>
      </c>
      <c r="AY296" s="24" t="s">
        <v>156</v>
      </c>
      <c r="BE296" s="204">
        <f>IF(N296="základní",J296,0)</f>
        <v>0</v>
      </c>
      <c r="BF296" s="204">
        <f>IF(N296="snížená",J296,0)</f>
        <v>0</v>
      </c>
      <c r="BG296" s="204">
        <f>IF(N296="zákl. přenesená",J296,0)</f>
        <v>0</v>
      </c>
      <c r="BH296" s="204">
        <f>IF(N296="sníž. přenesená",J296,0)</f>
        <v>0</v>
      </c>
      <c r="BI296" s="204">
        <f>IF(N296="nulová",J296,0)</f>
        <v>0</v>
      </c>
      <c r="BJ296" s="24" t="s">
        <v>79</v>
      </c>
      <c r="BK296" s="204">
        <f>ROUND(I296*H296,2)</f>
        <v>0</v>
      </c>
      <c r="BL296" s="24" t="s">
        <v>316</v>
      </c>
      <c r="BM296" s="24" t="s">
        <v>595</v>
      </c>
    </row>
    <row r="297" spans="2:51" s="11" customFormat="1" ht="13.5">
      <c r="B297" s="212"/>
      <c r="C297" s="213"/>
      <c r="D297" s="223" t="s">
        <v>227</v>
      </c>
      <c r="E297" s="213"/>
      <c r="F297" s="225" t="s">
        <v>591</v>
      </c>
      <c r="G297" s="213"/>
      <c r="H297" s="226">
        <v>1.986</v>
      </c>
      <c r="I297" s="217"/>
      <c r="J297" s="213"/>
      <c r="K297" s="213"/>
      <c r="L297" s="218"/>
      <c r="M297" s="219"/>
      <c r="N297" s="220"/>
      <c r="O297" s="220"/>
      <c r="P297" s="220"/>
      <c r="Q297" s="220"/>
      <c r="R297" s="220"/>
      <c r="S297" s="220"/>
      <c r="T297" s="221"/>
      <c r="AT297" s="222" t="s">
        <v>227</v>
      </c>
      <c r="AU297" s="222" t="s">
        <v>81</v>
      </c>
      <c r="AV297" s="11" t="s">
        <v>81</v>
      </c>
      <c r="AW297" s="11" t="s">
        <v>6</v>
      </c>
      <c r="AX297" s="11" t="s">
        <v>79</v>
      </c>
      <c r="AY297" s="222" t="s">
        <v>156</v>
      </c>
    </row>
    <row r="298" spans="2:65" s="1" customFormat="1" ht="16.5" customHeight="1">
      <c r="B298" s="41"/>
      <c r="C298" s="227" t="s">
        <v>596</v>
      </c>
      <c r="D298" s="227" t="s">
        <v>238</v>
      </c>
      <c r="E298" s="228" t="s">
        <v>597</v>
      </c>
      <c r="F298" s="229" t="s">
        <v>598</v>
      </c>
      <c r="G298" s="230" t="s">
        <v>253</v>
      </c>
      <c r="H298" s="231">
        <v>2.069</v>
      </c>
      <c r="I298" s="232"/>
      <c r="J298" s="233">
        <f>ROUND(I298*H298,2)</f>
        <v>0</v>
      </c>
      <c r="K298" s="229" t="s">
        <v>163</v>
      </c>
      <c r="L298" s="234"/>
      <c r="M298" s="235" t="s">
        <v>21</v>
      </c>
      <c r="N298" s="236" t="s">
        <v>43</v>
      </c>
      <c r="O298" s="42"/>
      <c r="P298" s="202">
        <f>O298*H298</f>
        <v>0</v>
      </c>
      <c r="Q298" s="202">
        <v>0.00014</v>
      </c>
      <c r="R298" s="202">
        <f>Q298*H298</f>
        <v>0.00028965999999999996</v>
      </c>
      <c r="S298" s="202">
        <v>0</v>
      </c>
      <c r="T298" s="203">
        <f>S298*H298</f>
        <v>0</v>
      </c>
      <c r="AR298" s="24" t="s">
        <v>396</v>
      </c>
      <c r="AT298" s="24" t="s">
        <v>238</v>
      </c>
      <c r="AU298" s="24" t="s">
        <v>81</v>
      </c>
      <c r="AY298" s="24" t="s">
        <v>156</v>
      </c>
      <c r="BE298" s="204">
        <f>IF(N298="základní",J298,0)</f>
        <v>0</v>
      </c>
      <c r="BF298" s="204">
        <f>IF(N298="snížená",J298,0)</f>
        <v>0</v>
      </c>
      <c r="BG298" s="204">
        <f>IF(N298="zákl. přenesená",J298,0)</f>
        <v>0</v>
      </c>
      <c r="BH298" s="204">
        <f>IF(N298="sníž. přenesená",J298,0)</f>
        <v>0</v>
      </c>
      <c r="BI298" s="204">
        <f>IF(N298="nulová",J298,0)</f>
        <v>0</v>
      </c>
      <c r="BJ298" s="24" t="s">
        <v>79</v>
      </c>
      <c r="BK298" s="204">
        <f>ROUND(I298*H298,2)</f>
        <v>0</v>
      </c>
      <c r="BL298" s="24" t="s">
        <v>316</v>
      </c>
      <c r="BM298" s="24" t="s">
        <v>599</v>
      </c>
    </row>
    <row r="299" spans="2:51" s="11" customFormat="1" ht="13.5">
      <c r="B299" s="212"/>
      <c r="C299" s="213"/>
      <c r="D299" s="205" t="s">
        <v>227</v>
      </c>
      <c r="E299" s="213"/>
      <c r="F299" s="215" t="s">
        <v>600</v>
      </c>
      <c r="G299" s="213"/>
      <c r="H299" s="216">
        <v>2.069</v>
      </c>
      <c r="I299" s="217"/>
      <c r="J299" s="213"/>
      <c r="K299" s="213"/>
      <c r="L299" s="218"/>
      <c r="M299" s="219"/>
      <c r="N299" s="220"/>
      <c r="O299" s="220"/>
      <c r="P299" s="220"/>
      <c r="Q299" s="220"/>
      <c r="R299" s="220"/>
      <c r="S299" s="220"/>
      <c r="T299" s="221"/>
      <c r="AT299" s="222" t="s">
        <v>227</v>
      </c>
      <c r="AU299" s="222" t="s">
        <v>81</v>
      </c>
      <c r="AV299" s="11" t="s">
        <v>81</v>
      </c>
      <c r="AW299" s="11" t="s">
        <v>6</v>
      </c>
      <c r="AX299" s="11" t="s">
        <v>79</v>
      </c>
      <c r="AY299" s="222" t="s">
        <v>156</v>
      </c>
    </row>
    <row r="300" spans="2:63" s="10" customFormat="1" ht="29.85" customHeight="1">
      <c r="B300" s="176"/>
      <c r="C300" s="177"/>
      <c r="D300" s="190" t="s">
        <v>71</v>
      </c>
      <c r="E300" s="191" t="s">
        <v>601</v>
      </c>
      <c r="F300" s="191" t="s">
        <v>602</v>
      </c>
      <c r="G300" s="177"/>
      <c r="H300" s="177"/>
      <c r="I300" s="180"/>
      <c r="J300" s="192">
        <f>BK300</f>
        <v>0</v>
      </c>
      <c r="K300" s="177"/>
      <c r="L300" s="182"/>
      <c r="M300" s="183"/>
      <c r="N300" s="184"/>
      <c r="O300" s="184"/>
      <c r="P300" s="185">
        <f>SUM(P301:P315)</f>
        <v>0</v>
      </c>
      <c r="Q300" s="184"/>
      <c r="R300" s="185">
        <f>SUM(R301:R315)</f>
        <v>0.9560336700000001</v>
      </c>
      <c r="S300" s="184"/>
      <c r="T300" s="186">
        <f>SUM(T301:T315)</f>
        <v>0</v>
      </c>
      <c r="AR300" s="187" t="s">
        <v>81</v>
      </c>
      <c r="AT300" s="188" t="s">
        <v>71</v>
      </c>
      <c r="AU300" s="188" t="s">
        <v>79</v>
      </c>
      <c r="AY300" s="187" t="s">
        <v>156</v>
      </c>
      <c r="BK300" s="189">
        <f>SUM(BK301:BK315)</f>
        <v>0</v>
      </c>
    </row>
    <row r="301" spans="2:65" s="1" customFormat="1" ht="25.5" customHeight="1">
      <c r="B301" s="41"/>
      <c r="C301" s="193" t="s">
        <v>603</v>
      </c>
      <c r="D301" s="193" t="s">
        <v>159</v>
      </c>
      <c r="E301" s="194" t="s">
        <v>604</v>
      </c>
      <c r="F301" s="195" t="s">
        <v>605</v>
      </c>
      <c r="G301" s="196" t="s">
        <v>253</v>
      </c>
      <c r="H301" s="197">
        <v>5.155</v>
      </c>
      <c r="I301" s="198"/>
      <c r="J301" s="199">
        <f>ROUND(I301*H301,2)</f>
        <v>0</v>
      </c>
      <c r="K301" s="195" t="s">
        <v>163</v>
      </c>
      <c r="L301" s="61"/>
      <c r="M301" s="200" t="s">
        <v>21</v>
      </c>
      <c r="N301" s="201" t="s">
        <v>43</v>
      </c>
      <c r="O301" s="42"/>
      <c r="P301" s="202">
        <f>O301*H301</f>
        <v>0</v>
      </c>
      <c r="Q301" s="202">
        <v>0.0001</v>
      </c>
      <c r="R301" s="202">
        <f>Q301*H301</f>
        <v>0.0005155</v>
      </c>
      <c r="S301" s="202">
        <v>0</v>
      </c>
      <c r="T301" s="203">
        <f>S301*H301</f>
        <v>0</v>
      </c>
      <c r="AR301" s="24" t="s">
        <v>316</v>
      </c>
      <c r="AT301" s="24" t="s">
        <v>159</v>
      </c>
      <c r="AU301" s="24" t="s">
        <v>81</v>
      </c>
      <c r="AY301" s="24" t="s">
        <v>156</v>
      </c>
      <c r="BE301" s="204">
        <f>IF(N301="základní",J301,0)</f>
        <v>0</v>
      </c>
      <c r="BF301" s="204">
        <f>IF(N301="snížená",J301,0)</f>
        <v>0</v>
      </c>
      <c r="BG301" s="204">
        <f>IF(N301="zákl. přenesená",J301,0)</f>
        <v>0</v>
      </c>
      <c r="BH301" s="204">
        <f>IF(N301="sníž. přenesená",J301,0)</f>
        <v>0</v>
      </c>
      <c r="BI301" s="204">
        <f>IF(N301="nulová",J301,0)</f>
        <v>0</v>
      </c>
      <c r="BJ301" s="24" t="s">
        <v>79</v>
      </c>
      <c r="BK301" s="204">
        <f>ROUND(I301*H301,2)</f>
        <v>0</v>
      </c>
      <c r="BL301" s="24" t="s">
        <v>316</v>
      </c>
      <c r="BM301" s="24" t="s">
        <v>606</v>
      </c>
    </row>
    <row r="302" spans="2:65" s="1" customFormat="1" ht="16.5" customHeight="1">
      <c r="B302" s="41"/>
      <c r="C302" s="227" t="s">
        <v>607</v>
      </c>
      <c r="D302" s="227" t="s">
        <v>238</v>
      </c>
      <c r="E302" s="228" t="s">
        <v>608</v>
      </c>
      <c r="F302" s="229" t="s">
        <v>609</v>
      </c>
      <c r="G302" s="230" t="s">
        <v>260</v>
      </c>
      <c r="H302" s="231">
        <v>12</v>
      </c>
      <c r="I302" s="232"/>
      <c r="J302" s="233">
        <f>ROUND(I302*H302,2)</f>
        <v>0</v>
      </c>
      <c r="K302" s="229" t="s">
        <v>163</v>
      </c>
      <c r="L302" s="234"/>
      <c r="M302" s="235" t="s">
        <v>21</v>
      </c>
      <c r="N302" s="236" t="s">
        <v>43</v>
      </c>
      <c r="O302" s="42"/>
      <c r="P302" s="202">
        <f>O302*H302</f>
        <v>0</v>
      </c>
      <c r="Q302" s="202">
        <v>0.00035</v>
      </c>
      <c r="R302" s="202">
        <f>Q302*H302</f>
        <v>0.0042</v>
      </c>
      <c r="S302" s="202">
        <v>0</v>
      </c>
      <c r="T302" s="203">
        <f>S302*H302</f>
        <v>0</v>
      </c>
      <c r="AR302" s="24" t="s">
        <v>396</v>
      </c>
      <c r="AT302" s="24" t="s">
        <v>238</v>
      </c>
      <c r="AU302" s="24" t="s">
        <v>81</v>
      </c>
      <c r="AY302" s="24" t="s">
        <v>156</v>
      </c>
      <c r="BE302" s="204">
        <f>IF(N302="základní",J302,0)</f>
        <v>0</v>
      </c>
      <c r="BF302" s="204">
        <f>IF(N302="snížená",J302,0)</f>
        <v>0</v>
      </c>
      <c r="BG302" s="204">
        <f>IF(N302="zákl. přenesená",J302,0)</f>
        <v>0</v>
      </c>
      <c r="BH302" s="204">
        <f>IF(N302="sníž. přenesená",J302,0)</f>
        <v>0</v>
      </c>
      <c r="BI302" s="204">
        <f>IF(N302="nulová",J302,0)</f>
        <v>0</v>
      </c>
      <c r="BJ302" s="24" t="s">
        <v>79</v>
      </c>
      <c r="BK302" s="204">
        <f>ROUND(I302*H302,2)</f>
        <v>0</v>
      </c>
      <c r="BL302" s="24" t="s">
        <v>316</v>
      </c>
      <c r="BM302" s="24" t="s">
        <v>610</v>
      </c>
    </row>
    <row r="303" spans="2:65" s="1" customFormat="1" ht="16.5" customHeight="1">
      <c r="B303" s="41"/>
      <c r="C303" s="227" t="s">
        <v>611</v>
      </c>
      <c r="D303" s="227" t="s">
        <v>238</v>
      </c>
      <c r="E303" s="228" t="s">
        <v>612</v>
      </c>
      <c r="F303" s="229" t="s">
        <v>613</v>
      </c>
      <c r="G303" s="230" t="s">
        <v>260</v>
      </c>
      <c r="H303" s="231">
        <v>27</v>
      </c>
      <c r="I303" s="232"/>
      <c r="J303" s="233">
        <f>ROUND(I303*H303,2)</f>
        <v>0</v>
      </c>
      <c r="K303" s="229" t="s">
        <v>163</v>
      </c>
      <c r="L303" s="234"/>
      <c r="M303" s="235" t="s">
        <v>21</v>
      </c>
      <c r="N303" s="236" t="s">
        <v>43</v>
      </c>
      <c r="O303" s="42"/>
      <c r="P303" s="202">
        <f>O303*H303</f>
        <v>0</v>
      </c>
      <c r="Q303" s="202">
        <v>0.00054</v>
      </c>
      <c r="R303" s="202">
        <f>Q303*H303</f>
        <v>0.014580000000000001</v>
      </c>
      <c r="S303" s="202">
        <v>0</v>
      </c>
      <c r="T303" s="203">
        <f>S303*H303</f>
        <v>0</v>
      </c>
      <c r="AR303" s="24" t="s">
        <v>396</v>
      </c>
      <c r="AT303" s="24" t="s">
        <v>238</v>
      </c>
      <c r="AU303" s="24" t="s">
        <v>81</v>
      </c>
      <c r="AY303" s="24" t="s">
        <v>156</v>
      </c>
      <c r="BE303" s="204">
        <f>IF(N303="základní",J303,0)</f>
        <v>0</v>
      </c>
      <c r="BF303" s="204">
        <f>IF(N303="snížená",J303,0)</f>
        <v>0</v>
      </c>
      <c r="BG303" s="204">
        <f>IF(N303="zákl. přenesená",J303,0)</f>
        <v>0</v>
      </c>
      <c r="BH303" s="204">
        <f>IF(N303="sníž. přenesená",J303,0)</f>
        <v>0</v>
      </c>
      <c r="BI303" s="204">
        <f>IF(N303="nulová",J303,0)</f>
        <v>0</v>
      </c>
      <c r="BJ303" s="24" t="s">
        <v>79</v>
      </c>
      <c r="BK303" s="204">
        <f>ROUND(I303*H303,2)</f>
        <v>0</v>
      </c>
      <c r="BL303" s="24" t="s">
        <v>316</v>
      </c>
      <c r="BM303" s="24" t="s">
        <v>614</v>
      </c>
    </row>
    <row r="304" spans="2:65" s="1" customFormat="1" ht="16.5" customHeight="1">
      <c r="B304" s="41"/>
      <c r="C304" s="193" t="s">
        <v>615</v>
      </c>
      <c r="D304" s="193" t="s">
        <v>159</v>
      </c>
      <c r="E304" s="194" t="s">
        <v>616</v>
      </c>
      <c r="F304" s="195" t="s">
        <v>617</v>
      </c>
      <c r="G304" s="196" t="s">
        <v>253</v>
      </c>
      <c r="H304" s="197">
        <v>427.37</v>
      </c>
      <c r="I304" s="198"/>
      <c r="J304" s="199">
        <f>ROUND(I304*H304,2)</f>
        <v>0</v>
      </c>
      <c r="K304" s="195" t="s">
        <v>163</v>
      </c>
      <c r="L304" s="61"/>
      <c r="M304" s="200" t="s">
        <v>21</v>
      </c>
      <c r="N304" s="201" t="s">
        <v>43</v>
      </c>
      <c r="O304" s="42"/>
      <c r="P304" s="202">
        <f>O304*H304</f>
        <v>0</v>
      </c>
      <c r="Q304" s="202">
        <v>0</v>
      </c>
      <c r="R304" s="202">
        <f>Q304*H304</f>
        <v>0</v>
      </c>
      <c r="S304" s="202">
        <v>0</v>
      </c>
      <c r="T304" s="203">
        <f>S304*H304</f>
        <v>0</v>
      </c>
      <c r="AR304" s="24" t="s">
        <v>316</v>
      </c>
      <c r="AT304" s="24" t="s">
        <v>159</v>
      </c>
      <c r="AU304" s="24" t="s">
        <v>81</v>
      </c>
      <c r="AY304" s="24" t="s">
        <v>156</v>
      </c>
      <c r="BE304" s="204">
        <f>IF(N304="základní",J304,0)</f>
        <v>0</v>
      </c>
      <c r="BF304" s="204">
        <f>IF(N304="snížená",J304,0)</f>
        <v>0</v>
      </c>
      <c r="BG304" s="204">
        <f>IF(N304="zákl. přenesená",J304,0)</f>
        <v>0</v>
      </c>
      <c r="BH304" s="204">
        <f>IF(N304="sníž. přenesená",J304,0)</f>
        <v>0</v>
      </c>
      <c r="BI304" s="204">
        <f>IF(N304="nulová",J304,0)</f>
        <v>0</v>
      </c>
      <c r="BJ304" s="24" t="s">
        <v>79</v>
      </c>
      <c r="BK304" s="204">
        <f>ROUND(I304*H304,2)</f>
        <v>0</v>
      </c>
      <c r="BL304" s="24" t="s">
        <v>316</v>
      </c>
      <c r="BM304" s="24" t="s">
        <v>618</v>
      </c>
    </row>
    <row r="305" spans="2:65" s="1" customFormat="1" ht="16.5" customHeight="1">
      <c r="B305" s="41"/>
      <c r="C305" s="227" t="s">
        <v>619</v>
      </c>
      <c r="D305" s="227" t="s">
        <v>238</v>
      </c>
      <c r="E305" s="228" t="s">
        <v>620</v>
      </c>
      <c r="F305" s="229" t="s">
        <v>621</v>
      </c>
      <c r="G305" s="230" t="s">
        <v>253</v>
      </c>
      <c r="H305" s="231">
        <v>448.739</v>
      </c>
      <c r="I305" s="232"/>
      <c r="J305" s="233">
        <f>ROUND(I305*H305,2)</f>
        <v>0</v>
      </c>
      <c r="K305" s="229" t="s">
        <v>163</v>
      </c>
      <c r="L305" s="234"/>
      <c r="M305" s="235" t="s">
        <v>21</v>
      </c>
      <c r="N305" s="236" t="s">
        <v>43</v>
      </c>
      <c r="O305" s="42"/>
      <c r="P305" s="202">
        <f>O305*H305</f>
        <v>0</v>
      </c>
      <c r="Q305" s="202">
        <v>0.00173</v>
      </c>
      <c r="R305" s="202">
        <f>Q305*H305</f>
        <v>0.77631847</v>
      </c>
      <c r="S305" s="202">
        <v>0</v>
      </c>
      <c r="T305" s="203">
        <f>S305*H305</f>
        <v>0</v>
      </c>
      <c r="AR305" s="24" t="s">
        <v>396</v>
      </c>
      <c r="AT305" s="24" t="s">
        <v>238</v>
      </c>
      <c r="AU305" s="24" t="s">
        <v>81</v>
      </c>
      <c r="AY305" s="24" t="s">
        <v>156</v>
      </c>
      <c r="BE305" s="204">
        <f>IF(N305="základní",J305,0)</f>
        <v>0</v>
      </c>
      <c r="BF305" s="204">
        <f>IF(N305="snížená",J305,0)</f>
        <v>0</v>
      </c>
      <c r="BG305" s="204">
        <f>IF(N305="zákl. přenesená",J305,0)</f>
        <v>0</v>
      </c>
      <c r="BH305" s="204">
        <f>IF(N305="sníž. přenesená",J305,0)</f>
        <v>0</v>
      </c>
      <c r="BI305" s="204">
        <f>IF(N305="nulová",J305,0)</f>
        <v>0</v>
      </c>
      <c r="BJ305" s="24" t="s">
        <v>79</v>
      </c>
      <c r="BK305" s="204">
        <f>ROUND(I305*H305,2)</f>
        <v>0</v>
      </c>
      <c r="BL305" s="24" t="s">
        <v>316</v>
      </c>
      <c r="BM305" s="24" t="s">
        <v>622</v>
      </c>
    </row>
    <row r="306" spans="2:51" s="11" customFormat="1" ht="13.5">
      <c r="B306" s="212"/>
      <c r="C306" s="213"/>
      <c r="D306" s="223" t="s">
        <v>227</v>
      </c>
      <c r="E306" s="213"/>
      <c r="F306" s="225" t="s">
        <v>623</v>
      </c>
      <c r="G306" s="213"/>
      <c r="H306" s="226">
        <v>448.739</v>
      </c>
      <c r="I306" s="217"/>
      <c r="J306" s="213"/>
      <c r="K306" s="213"/>
      <c r="L306" s="218"/>
      <c r="M306" s="219"/>
      <c r="N306" s="220"/>
      <c r="O306" s="220"/>
      <c r="P306" s="220"/>
      <c r="Q306" s="220"/>
      <c r="R306" s="220"/>
      <c r="S306" s="220"/>
      <c r="T306" s="221"/>
      <c r="AT306" s="222" t="s">
        <v>227</v>
      </c>
      <c r="AU306" s="222" t="s">
        <v>81</v>
      </c>
      <c r="AV306" s="11" t="s">
        <v>81</v>
      </c>
      <c r="AW306" s="11" t="s">
        <v>6</v>
      </c>
      <c r="AX306" s="11" t="s">
        <v>79</v>
      </c>
      <c r="AY306" s="222" t="s">
        <v>156</v>
      </c>
    </row>
    <row r="307" spans="2:65" s="1" customFormat="1" ht="38.25" customHeight="1">
      <c r="B307" s="41"/>
      <c r="C307" s="193" t="s">
        <v>624</v>
      </c>
      <c r="D307" s="193" t="s">
        <v>159</v>
      </c>
      <c r="E307" s="194" t="s">
        <v>625</v>
      </c>
      <c r="F307" s="195" t="s">
        <v>626</v>
      </c>
      <c r="G307" s="196" t="s">
        <v>260</v>
      </c>
      <c r="H307" s="197">
        <v>3.46</v>
      </c>
      <c r="I307" s="198"/>
      <c r="J307" s="199">
        <f>ROUND(I307*H307,2)</f>
        <v>0</v>
      </c>
      <c r="K307" s="195" t="s">
        <v>163</v>
      </c>
      <c r="L307" s="61"/>
      <c r="M307" s="200" t="s">
        <v>21</v>
      </c>
      <c r="N307" s="201" t="s">
        <v>43</v>
      </c>
      <c r="O307" s="42"/>
      <c r="P307" s="202">
        <f>O307*H307</f>
        <v>0</v>
      </c>
      <c r="Q307" s="202">
        <v>0.02573</v>
      </c>
      <c r="R307" s="202">
        <f>Q307*H307</f>
        <v>0.0890258</v>
      </c>
      <c r="S307" s="202">
        <v>0</v>
      </c>
      <c r="T307" s="203">
        <f>S307*H307</f>
        <v>0</v>
      </c>
      <c r="AR307" s="24" t="s">
        <v>316</v>
      </c>
      <c r="AT307" s="24" t="s">
        <v>159</v>
      </c>
      <c r="AU307" s="24" t="s">
        <v>81</v>
      </c>
      <c r="AY307" s="24" t="s">
        <v>156</v>
      </c>
      <c r="BE307" s="204">
        <f>IF(N307="základní",J307,0)</f>
        <v>0</v>
      </c>
      <c r="BF307" s="204">
        <f>IF(N307="snížená",J307,0)</f>
        <v>0</v>
      </c>
      <c r="BG307" s="204">
        <f>IF(N307="zákl. přenesená",J307,0)</f>
        <v>0</v>
      </c>
      <c r="BH307" s="204">
        <f>IF(N307="sníž. přenesená",J307,0)</f>
        <v>0</v>
      </c>
      <c r="BI307" s="204">
        <f>IF(N307="nulová",J307,0)</f>
        <v>0</v>
      </c>
      <c r="BJ307" s="24" t="s">
        <v>79</v>
      </c>
      <c r="BK307" s="204">
        <f>ROUND(I307*H307,2)</f>
        <v>0</v>
      </c>
      <c r="BL307" s="24" t="s">
        <v>316</v>
      </c>
      <c r="BM307" s="24" t="s">
        <v>627</v>
      </c>
    </row>
    <row r="308" spans="2:51" s="11" customFormat="1" ht="13.5">
      <c r="B308" s="212"/>
      <c r="C308" s="213"/>
      <c r="D308" s="223" t="s">
        <v>227</v>
      </c>
      <c r="E308" s="224" t="s">
        <v>21</v>
      </c>
      <c r="F308" s="225" t="s">
        <v>628</v>
      </c>
      <c r="G308" s="213"/>
      <c r="H308" s="226">
        <v>3.46</v>
      </c>
      <c r="I308" s="217"/>
      <c r="J308" s="213"/>
      <c r="K308" s="213"/>
      <c r="L308" s="218"/>
      <c r="M308" s="219"/>
      <c r="N308" s="220"/>
      <c r="O308" s="220"/>
      <c r="P308" s="220"/>
      <c r="Q308" s="220"/>
      <c r="R308" s="220"/>
      <c r="S308" s="220"/>
      <c r="T308" s="221"/>
      <c r="AT308" s="222" t="s">
        <v>227</v>
      </c>
      <c r="AU308" s="222" t="s">
        <v>81</v>
      </c>
      <c r="AV308" s="11" t="s">
        <v>81</v>
      </c>
      <c r="AW308" s="11" t="s">
        <v>35</v>
      </c>
      <c r="AX308" s="11" t="s">
        <v>79</v>
      </c>
      <c r="AY308" s="222" t="s">
        <v>156</v>
      </c>
    </row>
    <row r="309" spans="2:65" s="1" customFormat="1" ht="25.5" customHeight="1">
      <c r="B309" s="41"/>
      <c r="C309" s="193" t="s">
        <v>629</v>
      </c>
      <c r="D309" s="193" t="s">
        <v>159</v>
      </c>
      <c r="E309" s="194" t="s">
        <v>630</v>
      </c>
      <c r="F309" s="195" t="s">
        <v>631</v>
      </c>
      <c r="G309" s="196" t="s">
        <v>253</v>
      </c>
      <c r="H309" s="197">
        <v>5.155</v>
      </c>
      <c r="I309" s="198"/>
      <c r="J309" s="199">
        <f>ROUND(I309*H309,2)</f>
        <v>0</v>
      </c>
      <c r="K309" s="195" t="s">
        <v>163</v>
      </c>
      <c r="L309" s="61"/>
      <c r="M309" s="200" t="s">
        <v>21</v>
      </c>
      <c r="N309" s="201" t="s">
        <v>43</v>
      </c>
      <c r="O309" s="42"/>
      <c r="P309" s="202">
        <f>O309*H309</f>
        <v>0</v>
      </c>
      <c r="Q309" s="202">
        <v>0.00074</v>
      </c>
      <c r="R309" s="202">
        <f>Q309*H309</f>
        <v>0.0038147000000000003</v>
      </c>
      <c r="S309" s="202">
        <v>0</v>
      </c>
      <c r="T309" s="203">
        <f>S309*H309</f>
        <v>0</v>
      </c>
      <c r="AR309" s="24" t="s">
        <v>316</v>
      </c>
      <c r="AT309" s="24" t="s">
        <v>159</v>
      </c>
      <c r="AU309" s="24" t="s">
        <v>81</v>
      </c>
      <c r="AY309" s="24" t="s">
        <v>156</v>
      </c>
      <c r="BE309" s="204">
        <f>IF(N309="základní",J309,0)</f>
        <v>0</v>
      </c>
      <c r="BF309" s="204">
        <f>IF(N309="snížená",J309,0)</f>
        <v>0</v>
      </c>
      <c r="BG309" s="204">
        <f>IF(N309="zákl. přenesená",J309,0)</f>
        <v>0</v>
      </c>
      <c r="BH309" s="204">
        <f>IF(N309="sníž. přenesená",J309,0)</f>
        <v>0</v>
      </c>
      <c r="BI309" s="204">
        <f>IF(N309="nulová",J309,0)</f>
        <v>0</v>
      </c>
      <c r="BJ309" s="24" t="s">
        <v>79</v>
      </c>
      <c r="BK309" s="204">
        <f>ROUND(I309*H309,2)</f>
        <v>0</v>
      </c>
      <c r="BL309" s="24" t="s">
        <v>316</v>
      </c>
      <c r="BM309" s="24" t="s">
        <v>632</v>
      </c>
    </row>
    <row r="310" spans="2:51" s="13" customFormat="1" ht="13.5">
      <c r="B310" s="248"/>
      <c r="C310" s="249"/>
      <c r="D310" s="205" t="s">
        <v>227</v>
      </c>
      <c r="E310" s="250" t="s">
        <v>21</v>
      </c>
      <c r="F310" s="251" t="s">
        <v>285</v>
      </c>
      <c r="G310" s="249"/>
      <c r="H310" s="252" t="s">
        <v>21</v>
      </c>
      <c r="I310" s="253"/>
      <c r="J310" s="249"/>
      <c r="K310" s="249"/>
      <c r="L310" s="254"/>
      <c r="M310" s="255"/>
      <c r="N310" s="256"/>
      <c r="O310" s="256"/>
      <c r="P310" s="256"/>
      <c r="Q310" s="256"/>
      <c r="R310" s="256"/>
      <c r="S310" s="256"/>
      <c r="T310" s="257"/>
      <c r="AT310" s="258" t="s">
        <v>227</v>
      </c>
      <c r="AU310" s="258" t="s">
        <v>81</v>
      </c>
      <c r="AV310" s="13" t="s">
        <v>79</v>
      </c>
      <c r="AW310" s="13" t="s">
        <v>35</v>
      </c>
      <c r="AX310" s="13" t="s">
        <v>72</v>
      </c>
      <c r="AY310" s="258" t="s">
        <v>156</v>
      </c>
    </row>
    <row r="311" spans="2:51" s="11" customFormat="1" ht="13.5">
      <c r="B311" s="212"/>
      <c r="C311" s="213"/>
      <c r="D311" s="223" t="s">
        <v>227</v>
      </c>
      <c r="E311" s="224" t="s">
        <v>21</v>
      </c>
      <c r="F311" s="225" t="s">
        <v>633</v>
      </c>
      <c r="G311" s="213"/>
      <c r="H311" s="226">
        <v>5.155</v>
      </c>
      <c r="I311" s="217"/>
      <c r="J311" s="213"/>
      <c r="K311" s="213"/>
      <c r="L311" s="218"/>
      <c r="M311" s="219"/>
      <c r="N311" s="220"/>
      <c r="O311" s="220"/>
      <c r="P311" s="220"/>
      <c r="Q311" s="220"/>
      <c r="R311" s="220"/>
      <c r="S311" s="220"/>
      <c r="T311" s="221"/>
      <c r="AT311" s="222" t="s">
        <v>227</v>
      </c>
      <c r="AU311" s="222" t="s">
        <v>81</v>
      </c>
      <c r="AV311" s="11" t="s">
        <v>81</v>
      </c>
      <c r="AW311" s="11" t="s">
        <v>35</v>
      </c>
      <c r="AX311" s="11" t="s">
        <v>79</v>
      </c>
      <c r="AY311" s="222" t="s">
        <v>156</v>
      </c>
    </row>
    <row r="312" spans="2:65" s="1" customFormat="1" ht="16.5" customHeight="1">
      <c r="B312" s="41"/>
      <c r="C312" s="227" t="s">
        <v>634</v>
      </c>
      <c r="D312" s="227" t="s">
        <v>238</v>
      </c>
      <c r="E312" s="228" t="s">
        <v>635</v>
      </c>
      <c r="F312" s="229" t="s">
        <v>636</v>
      </c>
      <c r="G312" s="230" t="s">
        <v>253</v>
      </c>
      <c r="H312" s="231">
        <v>5.928</v>
      </c>
      <c r="I312" s="232"/>
      <c r="J312" s="233">
        <f>ROUND(I312*H312,2)</f>
        <v>0</v>
      </c>
      <c r="K312" s="229" t="s">
        <v>163</v>
      </c>
      <c r="L312" s="234"/>
      <c r="M312" s="235" t="s">
        <v>21</v>
      </c>
      <c r="N312" s="236" t="s">
        <v>43</v>
      </c>
      <c r="O312" s="42"/>
      <c r="P312" s="202">
        <f>O312*H312</f>
        <v>0</v>
      </c>
      <c r="Q312" s="202">
        <v>0.0114</v>
      </c>
      <c r="R312" s="202">
        <f>Q312*H312</f>
        <v>0.0675792</v>
      </c>
      <c r="S312" s="202">
        <v>0</v>
      </c>
      <c r="T312" s="203">
        <f>S312*H312</f>
        <v>0</v>
      </c>
      <c r="AR312" s="24" t="s">
        <v>396</v>
      </c>
      <c r="AT312" s="24" t="s">
        <v>238</v>
      </c>
      <c r="AU312" s="24" t="s">
        <v>81</v>
      </c>
      <c r="AY312" s="24" t="s">
        <v>156</v>
      </c>
      <c r="BE312" s="204">
        <f>IF(N312="základní",J312,0)</f>
        <v>0</v>
      </c>
      <c r="BF312" s="204">
        <f>IF(N312="snížená",J312,0)</f>
        <v>0</v>
      </c>
      <c r="BG312" s="204">
        <f>IF(N312="zákl. přenesená",J312,0)</f>
        <v>0</v>
      </c>
      <c r="BH312" s="204">
        <f>IF(N312="sníž. přenesená",J312,0)</f>
        <v>0</v>
      </c>
      <c r="BI312" s="204">
        <f>IF(N312="nulová",J312,0)</f>
        <v>0</v>
      </c>
      <c r="BJ312" s="24" t="s">
        <v>79</v>
      </c>
      <c r="BK312" s="204">
        <f>ROUND(I312*H312,2)</f>
        <v>0</v>
      </c>
      <c r="BL312" s="24" t="s">
        <v>316</v>
      </c>
      <c r="BM312" s="24" t="s">
        <v>637</v>
      </c>
    </row>
    <row r="313" spans="2:51" s="11" customFormat="1" ht="13.5">
      <c r="B313" s="212"/>
      <c r="C313" s="213"/>
      <c r="D313" s="223" t="s">
        <v>227</v>
      </c>
      <c r="E313" s="213"/>
      <c r="F313" s="225" t="s">
        <v>638</v>
      </c>
      <c r="G313" s="213"/>
      <c r="H313" s="226">
        <v>5.928</v>
      </c>
      <c r="I313" s="217"/>
      <c r="J313" s="213"/>
      <c r="K313" s="213"/>
      <c r="L313" s="218"/>
      <c r="M313" s="219"/>
      <c r="N313" s="220"/>
      <c r="O313" s="220"/>
      <c r="P313" s="220"/>
      <c r="Q313" s="220"/>
      <c r="R313" s="220"/>
      <c r="S313" s="220"/>
      <c r="T313" s="221"/>
      <c r="AT313" s="222" t="s">
        <v>227</v>
      </c>
      <c r="AU313" s="222" t="s">
        <v>81</v>
      </c>
      <c r="AV313" s="11" t="s">
        <v>81</v>
      </c>
      <c r="AW313" s="11" t="s">
        <v>6</v>
      </c>
      <c r="AX313" s="11" t="s">
        <v>79</v>
      </c>
      <c r="AY313" s="222" t="s">
        <v>156</v>
      </c>
    </row>
    <row r="314" spans="2:65" s="1" customFormat="1" ht="51" customHeight="1">
      <c r="B314" s="41"/>
      <c r="C314" s="193" t="s">
        <v>639</v>
      </c>
      <c r="D314" s="193" t="s">
        <v>159</v>
      </c>
      <c r="E314" s="194" t="s">
        <v>640</v>
      </c>
      <c r="F314" s="195" t="s">
        <v>641</v>
      </c>
      <c r="G314" s="196" t="s">
        <v>245</v>
      </c>
      <c r="H314" s="197">
        <v>0.956</v>
      </c>
      <c r="I314" s="198"/>
      <c r="J314" s="199">
        <f>ROUND(I314*H314,2)</f>
        <v>0</v>
      </c>
      <c r="K314" s="195" t="s">
        <v>163</v>
      </c>
      <c r="L314" s="61"/>
      <c r="M314" s="200" t="s">
        <v>21</v>
      </c>
      <c r="N314" s="201" t="s">
        <v>43</v>
      </c>
      <c r="O314" s="42"/>
      <c r="P314" s="202">
        <f>O314*H314</f>
        <v>0</v>
      </c>
      <c r="Q314" s="202">
        <v>0</v>
      </c>
      <c r="R314" s="202">
        <f>Q314*H314</f>
        <v>0</v>
      </c>
      <c r="S314" s="202">
        <v>0</v>
      </c>
      <c r="T314" s="203">
        <f>S314*H314</f>
        <v>0</v>
      </c>
      <c r="AR314" s="24" t="s">
        <v>316</v>
      </c>
      <c r="AT314" s="24" t="s">
        <v>159</v>
      </c>
      <c r="AU314" s="24" t="s">
        <v>81</v>
      </c>
      <c r="AY314" s="24" t="s">
        <v>156</v>
      </c>
      <c r="BE314" s="204">
        <f>IF(N314="základní",J314,0)</f>
        <v>0</v>
      </c>
      <c r="BF314" s="204">
        <f>IF(N314="snížená",J314,0)</f>
        <v>0</v>
      </c>
      <c r="BG314" s="204">
        <f>IF(N314="zákl. přenesená",J314,0)</f>
        <v>0</v>
      </c>
      <c r="BH314" s="204">
        <f>IF(N314="sníž. přenesená",J314,0)</f>
        <v>0</v>
      </c>
      <c r="BI314" s="204">
        <f>IF(N314="nulová",J314,0)</f>
        <v>0</v>
      </c>
      <c r="BJ314" s="24" t="s">
        <v>79</v>
      </c>
      <c r="BK314" s="204">
        <f>ROUND(I314*H314,2)</f>
        <v>0</v>
      </c>
      <c r="BL314" s="24" t="s">
        <v>316</v>
      </c>
      <c r="BM314" s="24" t="s">
        <v>642</v>
      </c>
    </row>
    <row r="315" spans="2:65" s="1" customFormat="1" ht="38.25" customHeight="1">
      <c r="B315" s="41"/>
      <c r="C315" s="193" t="s">
        <v>643</v>
      </c>
      <c r="D315" s="193" t="s">
        <v>159</v>
      </c>
      <c r="E315" s="194" t="s">
        <v>644</v>
      </c>
      <c r="F315" s="195" t="s">
        <v>645</v>
      </c>
      <c r="G315" s="196" t="s">
        <v>245</v>
      </c>
      <c r="H315" s="197">
        <v>0.956</v>
      </c>
      <c r="I315" s="198"/>
      <c r="J315" s="199">
        <f>ROUND(I315*H315,2)</f>
        <v>0</v>
      </c>
      <c r="K315" s="195" t="s">
        <v>163</v>
      </c>
      <c r="L315" s="61"/>
      <c r="M315" s="200" t="s">
        <v>21</v>
      </c>
      <c r="N315" s="201" t="s">
        <v>43</v>
      </c>
      <c r="O315" s="42"/>
      <c r="P315" s="202">
        <f>O315*H315</f>
        <v>0</v>
      </c>
      <c r="Q315" s="202">
        <v>0</v>
      </c>
      <c r="R315" s="202">
        <f>Q315*H315</f>
        <v>0</v>
      </c>
      <c r="S315" s="202">
        <v>0</v>
      </c>
      <c r="T315" s="203">
        <f>S315*H315</f>
        <v>0</v>
      </c>
      <c r="AR315" s="24" t="s">
        <v>316</v>
      </c>
      <c r="AT315" s="24" t="s">
        <v>159</v>
      </c>
      <c r="AU315" s="24" t="s">
        <v>81</v>
      </c>
      <c r="AY315" s="24" t="s">
        <v>156</v>
      </c>
      <c r="BE315" s="204">
        <f>IF(N315="základní",J315,0)</f>
        <v>0</v>
      </c>
      <c r="BF315" s="204">
        <f>IF(N315="snížená",J315,0)</f>
        <v>0</v>
      </c>
      <c r="BG315" s="204">
        <f>IF(N315="zákl. přenesená",J315,0)</f>
        <v>0</v>
      </c>
      <c r="BH315" s="204">
        <f>IF(N315="sníž. přenesená",J315,0)</f>
        <v>0</v>
      </c>
      <c r="BI315" s="204">
        <f>IF(N315="nulová",J315,0)</f>
        <v>0</v>
      </c>
      <c r="BJ315" s="24" t="s">
        <v>79</v>
      </c>
      <c r="BK315" s="204">
        <f>ROUND(I315*H315,2)</f>
        <v>0</v>
      </c>
      <c r="BL315" s="24" t="s">
        <v>316</v>
      </c>
      <c r="BM315" s="24" t="s">
        <v>646</v>
      </c>
    </row>
    <row r="316" spans="2:63" s="10" customFormat="1" ht="29.85" customHeight="1">
      <c r="B316" s="176"/>
      <c r="C316" s="177"/>
      <c r="D316" s="190" t="s">
        <v>71</v>
      </c>
      <c r="E316" s="191" t="s">
        <v>647</v>
      </c>
      <c r="F316" s="191" t="s">
        <v>648</v>
      </c>
      <c r="G316" s="177"/>
      <c r="H316" s="177"/>
      <c r="I316" s="180"/>
      <c r="J316" s="192">
        <f>BK316</f>
        <v>0</v>
      </c>
      <c r="K316" s="177"/>
      <c r="L316" s="182"/>
      <c r="M316" s="183"/>
      <c r="N316" s="184"/>
      <c r="O316" s="184"/>
      <c r="P316" s="185">
        <f>SUM(P317:P319)</f>
        <v>0</v>
      </c>
      <c r="Q316" s="184"/>
      <c r="R316" s="185">
        <f>SUM(R317:R319)</f>
        <v>0.003477</v>
      </c>
      <c r="S316" s="184"/>
      <c r="T316" s="186">
        <f>SUM(T317:T319)</f>
        <v>0.009519</v>
      </c>
      <c r="AR316" s="187" t="s">
        <v>81</v>
      </c>
      <c r="AT316" s="188" t="s">
        <v>71</v>
      </c>
      <c r="AU316" s="188" t="s">
        <v>79</v>
      </c>
      <c r="AY316" s="187" t="s">
        <v>156</v>
      </c>
      <c r="BK316" s="189">
        <f>SUM(BK317:BK319)</f>
        <v>0</v>
      </c>
    </row>
    <row r="317" spans="2:65" s="1" customFormat="1" ht="16.5" customHeight="1">
      <c r="B317" s="41"/>
      <c r="C317" s="193" t="s">
        <v>649</v>
      </c>
      <c r="D317" s="193" t="s">
        <v>159</v>
      </c>
      <c r="E317" s="194" t="s">
        <v>650</v>
      </c>
      <c r="F317" s="195" t="s">
        <v>651</v>
      </c>
      <c r="G317" s="196" t="s">
        <v>260</v>
      </c>
      <c r="H317" s="197">
        <v>5.7</v>
      </c>
      <c r="I317" s="198"/>
      <c r="J317" s="199">
        <f>ROUND(I317*H317,2)</f>
        <v>0</v>
      </c>
      <c r="K317" s="195" t="s">
        <v>163</v>
      </c>
      <c r="L317" s="61"/>
      <c r="M317" s="200" t="s">
        <v>21</v>
      </c>
      <c r="N317" s="201" t="s">
        <v>43</v>
      </c>
      <c r="O317" s="42"/>
      <c r="P317" s="202">
        <f>O317*H317</f>
        <v>0</v>
      </c>
      <c r="Q317" s="202">
        <v>0</v>
      </c>
      <c r="R317" s="202">
        <f>Q317*H317</f>
        <v>0</v>
      </c>
      <c r="S317" s="202">
        <v>0.00167</v>
      </c>
      <c r="T317" s="203">
        <f>S317*H317</f>
        <v>0.009519</v>
      </c>
      <c r="AR317" s="24" t="s">
        <v>316</v>
      </c>
      <c r="AT317" s="24" t="s">
        <v>159</v>
      </c>
      <c r="AU317" s="24" t="s">
        <v>81</v>
      </c>
      <c r="AY317" s="24" t="s">
        <v>156</v>
      </c>
      <c r="BE317" s="204">
        <f>IF(N317="základní",J317,0)</f>
        <v>0</v>
      </c>
      <c r="BF317" s="204">
        <f>IF(N317="snížená",J317,0)</f>
        <v>0</v>
      </c>
      <c r="BG317" s="204">
        <f>IF(N317="zákl. přenesená",J317,0)</f>
        <v>0</v>
      </c>
      <c r="BH317" s="204">
        <f>IF(N317="sníž. přenesená",J317,0)</f>
        <v>0</v>
      </c>
      <c r="BI317" s="204">
        <f>IF(N317="nulová",J317,0)</f>
        <v>0</v>
      </c>
      <c r="BJ317" s="24" t="s">
        <v>79</v>
      </c>
      <c r="BK317" s="204">
        <f>ROUND(I317*H317,2)</f>
        <v>0</v>
      </c>
      <c r="BL317" s="24" t="s">
        <v>316</v>
      </c>
      <c r="BM317" s="24" t="s">
        <v>652</v>
      </c>
    </row>
    <row r="318" spans="2:51" s="11" customFormat="1" ht="13.5">
      <c r="B318" s="212"/>
      <c r="C318" s="213"/>
      <c r="D318" s="223" t="s">
        <v>227</v>
      </c>
      <c r="E318" s="224" t="s">
        <v>21</v>
      </c>
      <c r="F318" s="225" t="s">
        <v>351</v>
      </c>
      <c r="G318" s="213"/>
      <c r="H318" s="226">
        <v>5.7</v>
      </c>
      <c r="I318" s="217"/>
      <c r="J318" s="213"/>
      <c r="K318" s="213"/>
      <c r="L318" s="218"/>
      <c r="M318" s="219"/>
      <c r="N318" s="220"/>
      <c r="O318" s="220"/>
      <c r="P318" s="220"/>
      <c r="Q318" s="220"/>
      <c r="R318" s="220"/>
      <c r="S318" s="220"/>
      <c r="T318" s="221"/>
      <c r="AT318" s="222" t="s">
        <v>227</v>
      </c>
      <c r="AU318" s="222" t="s">
        <v>81</v>
      </c>
      <c r="AV318" s="11" t="s">
        <v>81</v>
      </c>
      <c r="AW318" s="11" t="s">
        <v>35</v>
      </c>
      <c r="AX318" s="11" t="s">
        <v>79</v>
      </c>
      <c r="AY318" s="222" t="s">
        <v>156</v>
      </c>
    </row>
    <row r="319" spans="2:65" s="1" customFormat="1" ht="25.5" customHeight="1">
      <c r="B319" s="41"/>
      <c r="C319" s="193" t="s">
        <v>653</v>
      </c>
      <c r="D319" s="193" t="s">
        <v>159</v>
      </c>
      <c r="E319" s="194" t="s">
        <v>654</v>
      </c>
      <c r="F319" s="195" t="s">
        <v>655</v>
      </c>
      <c r="G319" s="196" t="s">
        <v>260</v>
      </c>
      <c r="H319" s="197">
        <v>5.7</v>
      </c>
      <c r="I319" s="198"/>
      <c r="J319" s="199">
        <f>ROUND(I319*H319,2)</f>
        <v>0</v>
      </c>
      <c r="K319" s="195" t="s">
        <v>163</v>
      </c>
      <c r="L319" s="61"/>
      <c r="M319" s="200" t="s">
        <v>21</v>
      </c>
      <c r="N319" s="201" t="s">
        <v>43</v>
      </c>
      <c r="O319" s="42"/>
      <c r="P319" s="202">
        <f>O319*H319</f>
        <v>0</v>
      </c>
      <c r="Q319" s="202">
        <v>0.00061</v>
      </c>
      <c r="R319" s="202">
        <f>Q319*H319</f>
        <v>0.003477</v>
      </c>
      <c r="S319" s="202">
        <v>0</v>
      </c>
      <c r="T319" s="203">
        <f>S319*H319</f>
        <v>0</v>
      </c>
      <c r="AR319" s="24" t="s">
        <v>316</v>
      </c>
      <c r="AT319" s="24" t="s">
        <v>159</v>
      </c>
      <c r="AU319" s="24" t="s">
        <v>81</v>
      </c>
      <c r="AY319" s="24" t="s">
        <v>156</v>
      </c>
      <c r="BE319" s="204">
        <f>IF(N319="základní",J319,0)</f>
        <v>0</v>
      </c>
      <c r="BF319" s="204">
        <f>IF(N319="snížená",J319,0)</f>
        <v>0</v>
      </c>
      <c r="BG319" s="204">
        <f>IF(N319="zákl. přenesená",J319,0)</f>
        <v>0</v>
      </c>
      <c r="BH319" s="204">
        <f>IF(N319="sníž. přenesená",J319,0)</f>
        <v>0</v>
      </c>
      <c r="BI319" s="204">
        <f>IF(N319="nulová",J319,0)</f>
        <v>0</v>
      </c>
      <c r="BJ319" s="24" t="s">
        <v>79</v>
      </c>
      <c r="BK319" s="204">
        <f>ROUND(I319*H319,2)</f>
        <v>0</v>
      </c>
      <c r="BL319" s="24" t="s">
        <v>316</v>
      </c>
      <c r="BM319" s="24" t="s">
        <v>656</v>
      </c>
    </row>
    <row r="320" spans="2:63" s="10" customFormat="1" ht="29.85" customHeight="1">
      <c r="B320" s="176"/>
      <c r="C320" s="177"/>
      <c r="D320" s="190" t="s">
        <v>71</v>
      </c>
      <c r="E320" s="191" t="s">
        <v>657</v>
      </c>
      <c r="F320" s="191" t="s">
        <v>658</v>
      </c>
      <c r="G320" s="177"/>
      <c r="H320" s="177"/>
      <c r="I320" s="180"/>
      <c r="J320" s="192">
        <f>BK320</f>
        <v>0</v>
      </c>
      <c r="K320" s="177"/>
      <c r="L320" s="182"/>
      <c r="M320" s="183"/>
      <c r="N320" s="184"/>
      <c r="O320" s="184"/>
      <c r="P320" s="185">
        <f>SUM(P321:P339)</f>
        <v>0</v>
      </c>
      <c r="Q320" s="184"/>
      <c r="R320" s="185">
        <f>SUM(R321:R339)</f>
        <v>0.25376125</v>
      </c>
      <c r="S320" s="184"/>
      <c r="T320" s="186">
        <f>SUM(T321:T339)</f>
        <v>0.01</v>
      </c>
      <c r="AR320" s="187" t="s">
        <v>81</v>
      </c>
      <c r="AT320" s="188" t="s">
        <v>71</v>
      </c>
      <c r="AU320" s="188" t="s">
        <v>79</v>
      </c>
      <c r="AY320" s="187" t="s">
        <v>156</v>
      </c>
      <c r="BK320" s="189">
        <f>SUM(BK321:BK339)</f>
        <v>0</v>
      </c>
    </row>
    <row r="321" spans="2:65" s="1" customFormat="1" ht="25.5" customHeight="1">
      <c r="B321" s="41"/>
      <c r="C321" s="193" t="s">
        <v>659</v>
      </c>
      <c r="D321" s="193" t="s">
        <v>159</v>
      </c>
      <c r="E321" s="194" t="s">
        <v>660</v>
      </c>
      <c r="F321" s="195" t="s">
        <v>661</v>
      </c>
      <c r="G321" s="196" t="s">
        <v>236</v>
      </c>
      <c r="H321" s="197">
        <v>2</v>
      </c>
      <c r="I321" s="198"/>
      <c r="J321" s="199">
        <f>ROUND(I321*H321,2)</f>
        <v>0</v>
      </c>
      <c r="K321" s="195" t="s">
        <v>163</v>
      </c>
      <c r="L321" s="61"/>
      <c r="M321" s="200" t="s">
        <v>21</v>
      </c>
      <c r="N321" s="201" t="s">
        <v>43</v>
      </c>
      <c r="O321" s="42"/>
      <c r="P321" s="202">
        <f>O321*H321</f>
        <v>0</v>
      </c>
      <c r="Q321" s="202">
        <v>0</v>
      </c>
      <c r="R321" s="202">
        <f>Q321*H321</f>
        <v>0</v>
      </c>
      <c r="S321" s="202">
        <v>0.005</v>
      </c>
      <c r="T321" s="203">
        <f>S321*H321</f>
        <v>0.01</v>
      </c>
      <c r="AR321" s="24" t="s">
        <v>316</v>
      </c>
      <c r="AT321" s="24" t="s">
        <v>159</v>
      </c>
      <c r="AU321" s="24" t="s">
        <v>81</v>
      </c>
      <c r="AY321" s="24" t="s">
        <v>156</v>
      </c>
      <c r="BE321" s="204">
        <f>IF(N321="základní",J321,0)</f>
        <v>0</v>
      </c>
      <c r="BF321" s="204">
        <f>IF(N321="snížená",J321,0)</f>
        <v>0</v>
      </c>
      <c r="BG321" s="204">
        <f>IF(N321="zákl. přenesená",J321,0)</f>
        <v>0</v>
      </c>
      <c r="BH321" s="204">
        <f>IF(N321="sníž. přenesená",J321,0)</f>
        <v>0</v>
      </c>
      <c r="BI321" s="204">
        <f>IF(N321="nulová",J321,0)</f>
        <v>0</v>
      </c>
      <c r="BJ321" s="24" t="s">
        <v>79</v>
      </c>
      <c r="BK321" s="204">
        <f>ROUND(I321*H321,2)</f>
        <v>0</v>
      </c>
      <c r="BL321" s="24" t="s">
        <v>316</v>
      </c>
      <c r="BM321" s="24" t="s">
        <v>662</v>
      </c>
    </row>
    <row r="322" spans="2:65" s="1" customFormat="1" ht="38.25" customHeight="1">
      <c r="B322" s="41"/>
      <c r="C322" s="193" t="s">
        <v>663</v>
      </c>
      <c r="D322" s="193" t="s">
        <v>159</v>
      </c>
      <c r="E322" s="194" t="s">
        <v>664</v>
      </c>
      <c r="F322" s="195" t="s">
        <v>665</v>
      </c>
      <c r="G322" s="196" t="s">
        <v>253</v>
      </c>
      <c r="H322" s="197">
        <v>8.265</v>
      </c>
      <c r="I322" s="198"/>
      <c r="J322" s="199">
        <f>ROUND(I322*H322,2)</f>
        <v>0</v>
      </c>
      <c r="K322" s="195" t="s">
        <v>163</v>
      </c>
      <c r="L322" s="61"/>
      <c r="M322" s="200" t="s">
        <v>21</v>
      </c>
      <c r="N322" s="201" t="s">
        <v>43</v>
      </c>
      <c r="O322" s="42"/>
      <c r="P322" s="202">
        <f>O322*H322</f>
        <v>0</v>
      </c>
      <c r="Q322" s="202">
        <v>0.00025</v>
      </c>
      <c r="R322" s="202">
        <f>Q322*H322</f>
        <v>0.0020662500000000004</v>
      </c>
      <c r="S322" s="202">
        <v>0</v>
      </c>
      <c r="T322" s="203">
        <f>S322*H322</f>
        <v>0</v>
      </c>
      <c r="AR322" s="24" t="s">
        <v>316</v>
      </c>
      <c r="AT322" s="24" t="s">
        <v>159</v>
      </c>
      <c r="AU322" s="24" t="s">
        <v>81</v>
      </c>
      <c r="AY322" s="24" t="s">
        <v>156</v>
      </c>
      <c r="BE322" s="204">
        <f>IF(N322="základní",J322,0)</f>
        <v>0</v>
      </c>
      <c r="BF322" s="204">
        <f>IF(N322="snížená",J322,0)</f>
        <v>0</v>
      </c>
      <c r="BG322" s="204">
        <f>IF(N322="zákl. přenesená",J322,0)</f>
        <v>0</v>
      </c>
      <c r="BH322" s="204">
        <f>IF(N322="sníž. přenesená",J322,0)</f>
        <v>0</v>
      </c>
      <c r="BI322" s="204">
        <f>IF(N322="nulová",J322,0)</f>
        <v>0</v>
      </c>
      <c r="BJ322" s="24" t="s">
        <v>79</v>
      </c>
      <c r="BK322" s="204">
        <f>ROUND(I322*H322,2)</f>
        <v>0</v>
      </c>
      <c r="BL322" s="24" t="s">
        <v>316</v>
      </c>
      <c r="BM322" s="24" t="s">
        <v>666</v>
      </c>
    </row>
    <row r="323" spans="2:51" s="11" customFormat="1" ht="13.5">
      <c r="B323" s="212"/>
      <c r="C323" s="213"/>
      <c r="D323" s="205" t="s">
        <v>227</v>
      </c>
      <c r="E323" s="214" t="s">
        <v>21</v>
      </c>
      <c r="F323" s="215" t="s">
        <v>667</v>
      </c>
      <c r="G323" s="213"/>
      <c r="H323" s="216">
        <v>2.175</v>
      </c>
      <c r="I323" s="217"/>
      <c r="J323" s="213"/>
      <c r="K323" s="213"/>
      <c r="L323" s="218"/>
      <c r="M323" s="219"/>
      <c r="N323" s="220"/>
      <c r="O323" s="220"/>
      <c r="P323" s="220"/>
      <c r="Q323" s="220"/>
      <c r="R323" s="220"/>
      <c r="S323" s="220"/>
      <c r="T323" s="221"/>
      <c r="AT323" s="222" t="s">
        <v>227</v>
      </c>
      <c r="AU323" s="222" t="s">
        <v>81</v>
      </c>
      <c r="AV323" s="11" t="s">
        <v>81</v>
      </c>
      <c r="AW323" s="11" t="s">
        <v>35</v>
      </c>
      <c r="AX323" s="11" t="s">
        <v>72</v>
      </c>
      <c r="AY323" s="222" t="s">
        <v>156</v>
      </c>
    </row>
    <row r="324" spans="2:51" s="11" customFormat="1" ht="13.5">
      <c r="B324" s="212"/>
      <c r="C324" s="213"/>
      <c r="D324" s="205" t="s">
        <v>227</v>
      </c>
      <c r="E324" s="214" t="s">
        <v>21</v>
      </c>
      <c r="F324" s="215" t="s">
        <v>668</v>
      </c>
      <c r="G324" s="213"/>
      <c r="H324" s="216">
        <v>6.09</v>
      </c>
      <c r="I324" s="217"/>
      <c r="J324" s="213"/>
      <c r="K324" s="213"/>
      <c r="L324" s="218"/>
      <c r="M324" s="219"/>
      <c r="N324" s="220"/>
      <c r="O324" s="220"/>
      <c r="P324" s="220"/>
      <c r="Q324" s="220"/>
      <c r="R324" s="220"/>
      <c r="S324" s="220"/>
      <c r="T324" s="221"/>
      <c r="AT324" s="222" t="s">
        <v>227</v>
      </c>
      <c r="AU324" s="222" t="s">
        <v>81</v>
      </c>
      <c r="AV324" s="11" t="s">
        <v>81</v>
      </c>
      <c r="AW324" s="11" t="s">
        <v>35</v>
      </c>
      <c r="AX324" s="11" t="s">
        <v>72</v>
      </c>
      <c r="AY324" s="222" t="s">
        <v>156</v>
      </c>
    </row>
    <row r="325" spans="2:51" s="12" customFormat="1" ht="13.5">
      <c r="B325" s="237"/>
      <c r="C325" s="238"/>
      <c r="D325" s="223" t="s">
        <v>227</v>
      </c>
      <c r="E325" s="239" t="s">
        <v>21</v>
      </c>
      <c r="F325" s="240" t="s">
        <v>250</v>
      </c>
      <c r="G325" s="238"/>
      <c r="H325" s="241">
        <v>8.265</v>
      </c>
      <c r="I325" s="242"/>
      <c r="J325" s="238"/>
      <c r="K325" s="238"/>
      <c r="L325" s="243"/>
      <c r="M325" s="244"/>
      <c r="N325" s="245"/>
      <c r="O325" s="245"/>
      <c r="P325" s="245"/>
      <c r="Q325" s="245"/>
      <c r="R325" s="245"/>
      <c r="S325" s="245"/>
      <c r="T325" s="246"/>
      <c r="AT325" s="247" t="s">
        <v>227</v>
      </c>
      <c r="AU325" s="247" t="s">
        <v>81</v>
      </c>
      <c r="AV325" s="12" t="s">
        <v>179</v>
      </c>
      <c r="AW325" s="12" t="s">
        <v>35</v>
      </c>
      <c r="AX325" s="12" t="s">
        <v>79</v>
      </c>
      <c r="AY325" s="247" t="s">
        <v>156</v>
      </c>
    </row>
    <row r="326" spans="2:65" s="1" customFormat="1" ht="16.5" customHeight="1">
      <c r="B326" s="41"/>
      <c r="C326" s="227" t="s">
        <v>669</v>
      </c>
      <c r="D326" s="227" t="s">
        <v>238</v>
      </c>
      <c r="E326" s="228" t="s">
        <v>670</v>
      </c>
      <c r="F326" s="229" t="s">
        <v>671</v>
      </c>
      <c r="G326" s="230" t="s">
        <v>236</v>
      </c>
      <c r="H326" s="231">
        <v>1</v>
      </c>
      <c r="I326" s="232"/>
      <c r="J326" s="233">
        <f>ROUND(I326*H326,2)</f>
        <v>0</v>
      </c>
      <c r="K326" s="229" t="s">
        <v>163</v>
      </c>
      <c r="L326" s="234"/>
      <c r="M326" s="235" t="s">
        <v>21</v>
      </c>
      <c r="N326" s="236" t="s">
        <v>43</v>
      </c>
      <c r="O326" s="42"/>
      <c r="P326" s="202">
        <f>O326*H326</f>
        <v>0</v>
      </c>
      <c r="Q326" s="202">
        <v>0.0389</v>
      </c>
      <c r="R326" s="202">
        <f>Q326*H326</f>
        <v>0.0389</v>
      </c>
      <c r="S326" s="202">
        <v>0</v>
      </c>
      <c r="T326" s="203">
        <f>S326*H326</f>
        <v>0</v>
      </c>
      <c r="AR326" s="24" t="s">
        <v>396</v>
      </c>
      <c r="AT326" s="24" t="s">
        <v>238</v>
      </c>
      <c r="AU326" s="24" t="s">
        <v>81</v>
      </c>
      <c r="AY326" s="24" t="s">
        <v>156</v>
      </c>
      <c r="BE326" s="204">
        <f>IF(N326="základní",J326,0)</f>
        <v>0</v>
      </c>
      <c r="BF326" s="204">
        <f>IF(N326="snížená",J326,0)</f>
        <v>0</v>
      </c>
      <c r="BG326" s="204">
        <f>IF(N326="zákl. přenesená",J326,0)</f>
        <v>0</v>
      </c>
      <c r="BH326" s="204">
        <f>IF(N326="sníž. přenesená",J326,0)</f>
        <v>0</v>
      </c>
      <c r="BI326" s="204">
        <f>IF(N326="nulová",J326,0)</f>
        <v>0</v>
      </c>
      <c r="BJ326" s="24" t="s">
        <v>79</v>
      </c>
      <c r="BK326" s="204">
        <f>ROUND(I326*H326,2)</f>
        <v>0</v>
      </c>
      <c r="BL326" s="24" t="s">
        <v>316</v>
      </c>
      <c r="BM326" s="24" t="s">
        <v>672</v>
      </c>
    </row>
    <row r="327" spans="2:65" s="1" customFormat="1" ht="16.5" customHeight="1">
      <c r="B327" s="41"/>
      <c r="C327" s="227" t="s">
        <v>673</v>
      </c>
      <c r="D327" s="227" t="s">
        <v>238</v>
      </c>
      <c r="E327" s="228" t="s">
        <v>674</v>
      </c>
      <c r="F327" s="229" t="s">
        <v>675</v>
      </c>
      <c r="G327" s="230" t="s">
        <v>236</v>
      </c>
      <c r="H327" s="231">
        <v>2</v>
      </c>
      <c r="I327" s="232"/>
      <c r="J327" s="233">
        <f>ROUND(I327*H327,2)</f>
        <v>0</v>
      </c>
      <c r="K327" s="229" t="s">
        <v>163</v>
      </c>
      <c r="L327" s="234"/>
      <c r="M327" s="235" t="s">
        <v>21</v>
      </c>
      <c r="N327" s="236" t="s">
        <v>43</v>
      </c>
      <c r="O327" s="42"/>
      <c r="P327" s="202">
        <f>O327*H327</f>
        <v>0</v>
      </c>
      <c r="Q327" s="202">
        <v>0.0544</v>
      </c>
      <c r="R327" s="202">
        <f>Q327*H327</f>
        <v>0.1088</v>
      </c>
      <c r="S327" s="202">
        <v>0</v>
      </c>
      <c r="T327" s="203">
        <f>S327*H327</f>
        <v>0</v>
      </c>
      <c r="AR327" s="24" t="s">
        <v>396</v>
      </c>
      <c r="AT327" s="24" t="s">
        <v>238</v>
      </c>
      <c r="AU327" s="24" t="s">
        <v>81</v>
      </c>
      <c r="AY327" s="24" t="s">
        <v>156</v>
      </c>
      <c r="BE327" s="204">
        <f>IF(N327="základní",J327,0)</f>
        <v>0</v>
      </c>
      <c r="BF327" s="204">
        <f>IF(N327="snížená",J327,0)</f>
        <v>0</v>
      </c>
      <c r="BG327" s="204">
        <f>IF(N327="zákl. přenesená",J327,0)</f>
        <v>0</v>
      </c>
      <c r="BH327" s="204">
        <f>IF(N327="sníž. přenesená",J327,0)</f>
        <v>0</v>
      </c>
      <c r="BI327" s="204">
        <f>IF(N327="nulová",J327,0)</f>
        <v>0</v>
      </c>
      <c r="BJ327" s="24" t="s">
        <v>79</v>
      </c>
      <c r="BK327" s="204">
        <f>ROUND(I327*H327,2)</f>
        <v>0</v>
      </c>
      <c r="BL327" s="24" t="s">
        <v>316</v>
      </c>
      <c r="BM327" s="24" t="s">
        <v>676</v>
      </c>
    </row>
    <row r="328" spans="2:65" s="1" customFormat="1" ht="25.5" customHeight="1">
      <c r="B328" s="41"/>
      <c r="C328" s="193" t="s">
        <v>677</v>
      </c>
      <c r="D328" s="193" t="s">
        <v>159</v>
      </c>
      <c r="E328" s="194" t="s">
        <v>678</v>
      </c>
      <c r="F328" s="195" t="s">
        <v>679</v>
      </c>
      <c r="G328" s="196" t="s">
        <v>260</v>
      </c>
      <c r="H328" s="197">
        <v>11.5</v>
      </c>
      <c r="I328" s="198"/>
      <c r="J328" s="199">
        <f>ROUND(I328*H328,2)</f>
        <v>0</v>
      </c>
      <c r="K328" s="195" t="s">
        <v>163</v>
      </c>
      <c r="L328" s="61"/>
      <c r="M328" s="200" t="s">
        <v>21</v>
      </c>
      <c r="N328" s="201" t="s">
        <v>43</v>
      </c>
      <c r="O328" s="42"/>
      <c r="P328" s="202">
        <f>O328*H328</f>
        <v>0</v>
      </c>
      <c r="Q328" s="202">
        <v>0.00015</v>
      </c>
      <c r="R328" s="202">
        <f>Q328*H328</f>
        <v>0.0017249999999999998</v>
      </c>
      <c r="S328" s="202">
        <v>0</v>
      </c>
      <c r="T328" s="203">
        <f>S328*H328</f>
        <v>0</v>
      </c>
      <c r="AR328" s="24" t="s">
        <v>316</v>
      </c>
      <c r="AT328" s="24" t="s">
        <v>159</v>
      </c>
      <c r="AU328" s="24" t="s">
        <v>81</v>
      </c>
      <c r="AY328" s="24" t="s">
        <v>156</v>
      </c>
      <c r="BE328" s="204">
        <f>IF(N328="základní",J328,0)</f>
        <v>0</v>
      </c>
      <c r="BF328" s="204">
        <f>IF(N328="snížená",J328,0)</f>
        <v>0</v>
      </c>
      <c r="BG328" s="204">
        <f>IF(N328="zákl. přenesená",J328,0)</f>
        <v>0</v>
      </c>
      <c r="BH328" s="204">
        <f>IF(N328="sníž. přenesená",J328,0)</f>
        <v>0</v>
      </c>
      <c r="BI328" s="204">
        <f>IF(N328="nulová",J328,0)</f>
        <v>0</v>
      </c>
      <c r="BJ328" s="24" t="s">
        <v>79</v>
      </c>
      <c r="BK328" s="204">
        <f>ROUND(I328*H328,2)</f>
        <v>0</v>
      </c>
      <c r="BL328" s="24" t="s">
        <v>316</v>
      </c>
      <c r="BM328" s="24" t="s">
        <v>680</v>
      </c>
    </row>
    <row r="329" spans="2:51" s="11" customFormat="1" ht="13.5">
      <c r="B329" s="212"/>
      <c r="C329" s="213"/>
      <c r="D329" s="205" t="s">
        <v>227</v>
      </c>
      <c r="E329" s="214" t="s">
        <v>21</v>
      </c>
      <c r="F329" s="215" t="s">
        <v>681</v>
      </c>
      <c r="G329" s="213"/>
      <c r="H329" s="216">
        <v>4.4</v>
      </c>
      <c r="I329" s="217"/>
      <c r="J329" s="213"/>
      <c r="K329" s="213"/>
      <c r="L329" s="218"/>
      <c r="M329" s="219"/>
      <c r="N329" s="220"/>
      <c r="O329" s="220"/>
      <c r="P329" s="220"/>
      <c r="Q329" s="220"/>
      <c r="R329" s="220"/>
      <c r="S329" s="220"/>
      <c r="T329" s="221"/>
      <c r="AT329" s="222" t="s">
        <v>227</v>
      </c>
      <c r="AU329" s="222" t="s">
        <v>81</v>
      </c>
      <c r="AV329" s="11" t="s">
        <v>81</v>
      </c>
      <c r="AW329" s="11" t="s">
        <v>35</v>
      </c>
      <c r="AX329" s="11" t="s">
        <v>72</v>
      </c>
      <c r="AY329" s="222" t="s">
        <v>156</v>
      </c>
    </row>
    <row r="330" spans="2:51" s="11" customFormat="1" ht="13.5">
      <c r="B330" s="212"/>
      <c r="C330" s="213"/>
      <c r="D330" s="205" t="s">
        <v>227</v>
      </c>
      <c r="E330" s="214" t="s">
        <v>21</v>
      </c>
      <c r="F330" s="215" t="s">
        <v>682</v>
      </c>
      <c r="G330" s="213"/>
      <c r="H330" s="216">
        <v>7.1</v>
      </c>
      <c r="I330" s="217"/>
      <c r="J330" s="213"/>
      <c r="K330" s="213"/>
      <c r="L330" s="218"/>
      <c r="M330" s="219"/>
      <c r="N330" s="220"/>
      <c r="O330" s="220"/>
      <c r="P330" s="220"/>
      <c r="Q330" s="220"/>
      <c r="R330" s="220"/>
      <c r="S330" s="220"/>
      <c r="T330" s="221"/>
      <c r="AT330" s="222" t="s">
        <v>227</v>
      </c>
      <c r="AU330" s="222" t="s">
        <v>81</v>
      </c>
      <c r="AV330" s="11" t="s">
        <v>81</v>
      </c>
      <c r="AW330" s="11" t="s">
        <v>35</v>
      </c>
      <c r="AX330" s="11" t="s">
        <v>72</v>
      </c>
      <c r="AY330" s="222" t="s">
        <v>156</v>
      </c>
    </row>
    <row r="331" spans="2:51" s="12" customFormat="1" ht="13.5">
      <c r="B331" s="237"/>
      <c r="C331" s="238"/>
      <c r="D331" s="223" t="s">
        <v>227</v>
      </c>
      <c r="E331" s="239" t="s">
        <v>21</v>
      </c>
      <c r="F331" s="240" t="s">
        <v>250</v>
      </c>
      <c r="G331" s="238"/>
      <c r="H331" s="241">
        <v>11.5</v>
      </c>
      <c r="I331" s="242"/>
      <c r="J331" s="238"/>
      <c r="K331" s="238"/>
      <c r="L331" s="243"/>
      <c r="M331" s="244"/>
      <c r="N331" s="245"/>
      <c r="O331" s="245"/>
      <c r="P331" s="245"/>
      <c r="Q331" s="245"/>
      <c r="R331" s="245"/>
      <c r="S331" s="245"/>
      <c r="T331" s="246"/>
      <c r="AT331" s="247" t="s">
        <v>227</v>
      </c>
      <c r="AU331" s="247" t="s">
        <v>81</v>
      </c>
      <c r="AV331" s="12" t="s">
        <v>179</v>
      </c>
      <c r="AW331" s="12" t="s">
        <v>35</v>
      </c>
      <c r="AX331" s="12" t="s">
        <v>79</v>
      </c>
      <c r="AY331" s="247" t="s">
        <v>156</v>
      </c>
    </row>
    <row r="332" spans="2:65" s="1" customFormat="1" ht="25.5" customHeight="1">
      <c r="B332" s="41"/>
      <c r="C332" s="193" t="s">
        <v>683</v>
      </c>
      <c r="D332" s="193" t="s">
        <v>159</v>
      </c>
      <c r="E332" s="194" t="s">
        <v>684</v>
      </c>
      <c r="F332" s="195" t="s">
        <v>685</v>
      </c>
      <c r="G332" s="196" t="s">
        <v>236</v>
      </c>
      <c r="H332" s="197">
        <v>2</v>
      </c>
      <c r="I332" s="198"/>
      <c r="J332" s="199">
        <f>ROUND(I332*H332,2)</f>
        <v>0</v>
      </c>
      <c r="K332" s="195" t="s">
        <v>163</v>
      </c>
      <c r="L332" s="61"/>
      <c r="M332" s="200" t="s">
        <v>21</v>
      </c>
      <c r="N332" s="201" t="s">
        <v>43</v>
      </c>
      <c r="O332" s="42"/>
      <c r="P332" s="202">
        <f>O332*H332</f>
        <v>0</v>
      </c>
      <c r="Q332" s="202">
        <v>0</v>
      </c>
      <c r="R332" s="202">
        <f>Q332*H332</f>
        <v>0</v>
      </c>
      <c r="S332" s="202">
        <v>0</v>
      </c>
      <c r="T332" s="203">
        <f>S332*H332</f>
        <v>0</v>
      </c>
      <c r="AR332" s="24" t="s">
        <v>316</v>
      </c>
      <c r="AT332" s="24" t="s">
        <v>159</v>
      </c>
      <c r="AU332" s="24" t="s">
        <v>81</v>
      </c>
      <c r="AY332" s="24" t="s">
        <v>156</v>
      </c>
      <c r="BE332" s="204">
        <f>IF(N332="základní",J332,0)</f>
        <v>0</v>
      </c>
      <c r="BF332" s="204">
        <f>IF(N332="snížená",J332,0)</f>
        <v>0</v>
      </c>
      <c r="BG332" s="204">
        <f>IF(N332="zákl. přenesená",J332,0)</f>
        <v>0</v>
      </c>
      <c r="BH332" s="204">
        <f>IF(N332="sníž. přenesená",J332,0)</f>
        <v>0</v>
      </c>
      <c r="BI332" s="204">
        <f>IF(N332="nulová",J332,0)</f>
        <v>0</v>
      </c>
      <c r="BJ332" s="24" t="s">
        <v>79</v>
      </c>
      <c r="BK332" s="204">
        <f>ROUND(I332*H332,2)</f>
        <v>0</v>
      </c>
      <c r="BL332" s="24" t="s">
        <v>316</v>
      </c>
      <c r="BM332" s="24" t="s">
        <v>686</v>
      </c>
    </row>
    <row r="333" spans="2:65" s="1" customFormat="1" ht="16.5" customHeight="1">
      <c r="B333" s="41"/>
      <c r="C333" s="227" t="s">
        <v>687</v>
      </c>
      <c r="D333" s="227" t="s">
        <v>238</v>
      </c>
      <c r="E333" s="228" t="s">
        <v>688</v>
      </c>
      <c r="F333" s="229" t="s">
        <v>689</v>
      </c>
      <c r="G333" s="230" t="s">
        <v>236</v>
      </c>
      <c r="H333" s="231">
        <v>2</v>
      </c>
      <c r="I333" s="232"/>
      <c r="J333" s="233">
        <f>ROUND(I333*H333,2)</f>
        <v>0</v>
      </c>
      <c r="K333" s="229" t="s">
        <v>163</v>
      </c>
      <c r="L333" s="234"/>
      <c r="M333" s="235" t="s">
        <v>21</v>
      </c>
      <c r="N333" s="236" t="s">
        <v>43</v>
      </c>
      <c r="O333" s="42"/>
      <c r="P333" s="202">
        <f>O333*H333</f>
        <v>0</v>
      </c>
      <c r="Q333" s="202">
        <v>0.048</v>
      </c>
      <c r="R333" s="202">
        <f>Q333*H333</f>
        <v>0.096</v>
      </c>
      <c r="S333" s="202">
        <v>0</v>
      </c>
      <c r="T333" s="203">
        <f>S333*H333</f>
        <v>0</v>
      </c>
      <c r="AR333" s="24" t="s">
        <v>396</v>
      </c>
      <c r="AT333" s="24" t="s">
        <v>238</v>
      </c>
      <c r="AU333" s="24" t="s">
        <v>81</v>
      </c>
      <c r="AY333" s="24" t="s">
        <v>156</v>
      </c>
      <c r="BE333" s="204">
        <f>IF(N333="základní",J333,0)</f>
        <v>0</v>
      </c>
      <c r="BF333" s="204">
        <f>IF(N333="snížená",J333,0)</f>
        <v>0</v>
      </c>
      <c r="BG333" s="204">
        <f>IF(N333="zákl. přenesená",J333,0)</f>
        <v>0</v>
      </c>
      <c r="BH333" s="204">
        <f>IF(N333="sníž. přenesená",J333,0)</f>
        <v>0</v>
      </c>
      <c r="BI333" s="204">
        <f>IF(N333="nulová",J333,0)</f>
        <v>0</v>
      </c>
      <c r="BJ333" s="24" t="s">
        <v>79</v>
      </c>
      <c r="BK333" s="204">
        <f>ROUND(I333*H333,2)</f>
        <v>0</v>
      </c>
      <c r="BL333" s="24" t="s">
        <v>316</v>
      </c>
      <c r="BM333" s="24" t="s">
        <v>690</v>
      </c>
    </row>
    <row r="334" spans="2:65" s="1" customFormat="1" ht="25.5" customHeight="1">
      <c r="B334" s="41"/>
      <c r="C334" s="193" t="s">
        <v>691</v>
      </c>
      <c r="D334" s="193" t="s">
        <v>159</v>
      </c>
      <c r="E334" s="194" t="s">
        <v>692</v>
      </c>
      <c r="F334" s="195" t="s">
        <v>693</v>
      </c>
      <c r="G334" s="196" t="s">
        <v>236</v>
      </c>
      <c r="H334" s="197">
        <v>1</v>
      </c>
      <c r="I334" s="198"/>
      <c r="J334" s="199">
        <f>ROUND(I334*H334,2)</f>
        <v>0</v>
      </c>
      <c r="K334" s="195" t="s">
        <v>163</v>
      </c>
      <c r="L334" s="61"/>
      <c r="M334" s="200" t="s">
        <v>21</v>
      </c>
      <c r="N334" s="201" t="s">
        <v>43</v>
      </c>
      <c r="O334" s="42"/>
      <c r="P334" s="202">
        <f>O334*H334</f>
        <v>0</v>
      </c>
      <c r="Q334" s="202">
        <v>0</v>
      </c>
      <c r="R334" s="202">
        <f>Q334*H334</f>
        <v>0</v>
      </c>
      <c r="S334" s="202">
        <v>0</v>
      </c>
      <c r="T334" s="203">
        <f>S334*H334</f>
        <v>0</v>
      </c>
      <c r="AR334" s="24" t="s">
        <v>316</v>
      </c>
      <c r="AT334" s="24" t="s">
        <v>159</v>
      </c>
      <c r="AU334" s="24" t="s">
        <v>81</v>
      </c>
      <c r="AY334" s="24" t="s">
        <v>156</v>
      </c>
      <c r="BE334" s="204">
        <f>IF(N334="základní",J334,0)</f>
        <v>0</v>
      </c>
      <c r="BF334" s="204">
        <f>IF(N334="snížená",J334,0)</f>
        <v>0</v>
      </c>
      <c r="BG334" s="204">
        <f>IF(N334="zákl. přenesená",J334,0)</f>
        <v>0</v>
      </c>
      <c r="BH334" s="204">
        <f>IF(N334="sníž. přenesená",J334,0)</f>
        <v>0</v>
      </c>
      <c r="BI334" s="204">
        <f>IF(N334="nulová",J334,0)</f>
        <v>0</v>
      </c>
      <c r="BJ334" s="24" t="s">
        <v>79</v>
      </c>
      <c r="BK334" s="204">
        <f>ROUND(I334*H334,2)</f>
        <v>0</v>
      </c>
      <c r="BL334" s="24" t="s">
        <v>316</v>
      </c>
      <c r="BM334" s="24" t="s">
        <v>694</v>
      </c>
    </row>
    <row r="335" spans="2:65" s="1" customFormat="1" ht="25.5" customHeight="1">
      <c r="B335" s="41"/>
      <c r="C335" s="193" t="s">
        <v>695</v>
      </c>
      <c r="D335" s="193" t="s">
        <v>159</v>
      </c>
      <c r="E335" s="194" t="s">
        <v>696</v>
      </c>
      <c r="F335" s="195" t="s">
        <v>697</v>
      </c>
      <c r="G335" s="196" t="s">
        <v>236</v>
      </c>
      <c r="H335" s="197">
        <v>1</v>
      </c>
      <c r="I335" s="198"/>
      <c r="J335" s="199">
        <f>ROUND(I335*H335,2)</f>
        <v>0</v>
      </c>
      <c r="K335" s="195" t="s">
        <v>163</v>
      </c>
      <c r="L335" s="61"/>
      <c r="M335" s="200" t="s">
        <v>21</v>
      </c>
      <c r="N335" s="201" t="s">
        <v>43</v>
      </c>
      <c r="O335" s="42"/>
      <c r="P335" s="202">
        <f>O335*H335</f>
        <v>0</v>
      </c>
      <c r="Q335" s="202">
        <v>0</v>
      </c>
      <c r="R335" s="202">
        <f>Q335*H335</f>
        <v>0</v>
      </c>
      <c r="S335" s="202">
        <v>0</v>
      </c>
      <c r="T335" s="203">
        <f>S335*H335</f>
        <v>0</v>
      </c>
      <c r="AR335" s="24" t="s">
        <v>316</v>
      </c>
      <c r="AT335" s="24" t="s">
        <v>159</v>
      </c>
      <c r="AU335" s="24" t="s">
        <v>81</v>
      </c>
      <c r="AY335" s="24" t="s">
        <v>156</v>
      </c>
      <c r="BE335" s="204">
        <f>IF(N335="základní",J335,0)</f>
        <v>0</v>
      </c>
      <c r="BF335" s="204">
        <f>IF(N335="snížená",J335,0)</f>
        <v>0</v>
      </c>
      <c r="BG335" s="204">
        <f>IF(N335="zákl. přenesená",J335,0)</f>
        <v>0</v>
      </c>
      <c r="BH335" s="204">
        <f>IF(N335="sníž. přenesená",J335,0)</f>
        <v>0</v>
      </c>
      <c r="BI335" s="204">
        <f>IF(N335="nulová",J335,0)</f>
        <v>0</v>
      </c>
      <c r="BJ335" s="24" t="s">
        <v>79</v>
      </c>
      <c r="BK335" s="204">
        <f>ROUND(I335*H335,2)</f>
        <v>0</v>
      </c>
      <c r="BL335" s="24" t="s">
        <v>316</v>
      </c>
      <c r="BM335" s="24" t="s">
        <v>698</v>
      </c>
    </row>
    <row r="336" spans="2:65" s="1" customFormat="1" ht="16.5" customHeight="1">
      <c r="B336" s="41"/>
      <c r="C336" s="227" t="s">
        <v>699</v>
      </c>
      <c r="D336" s="227" t="s">
        <v>238</v>
      </c>
      <c r="E336" s="228" t="s">
        <v>700</v>
      </c>
      <c r="F336" s="229" t="s">
        <v>701</v>
      </c>
      <c r="G336" s="230" t="s">
        <v>260</v>
      </c>
      <c r="H336" s="231">
        <v>5.7</v>
      </c>
      <c r="I336" s="232"/>
      <c r="J336" s="233">
        <f>ROUND(I336*H336,2)</f>
        <v>0</v>
      </c>
      <c r="K336" s="229" t="s">
        <v>163</v>
      </c>
      <c r="L336" s="234"/>
      <c r="M336" s="235" t="s">
        <v>21</v>
      </c>
      <c r="N336" s="236" t="s">
        <v>43</v>
      </c>
      <c r="O336" s="42"/>
      <c r="P336" s="202">
        <f>O336*H336</f>
        <v>0</v>
      </c>
      <c r="Q336" s="202">
        <v>0.0011</v>
      </c>
      <c r="R336" s="202">
        <f>Q336*H336</f>
        <v>0.00627</v>
      </c>
      <c r="S336" s="202">
        <v>0</v>
      </c>
      <c r="T336" s="203">
        <f>S336*H336</f>
        <v>0</v>
      </c>
      <c r="AR336" s="24" t="s">
        <v>396</v>
      </c>
      <c r="AT336" s="24" t="s">
        <v>238</v>
      </c>
      <c r="AU336" s="24" t="s">
        <v>81</v>
      </c>
      <c r="AY336" s="24" t="s">
        <v>156</v>
      </c>
      <c r="BE336" s="204">
        <f>IF(N336="základní",J336,0)</f>
        <v>0</v>
      </c>
      <c r="BF336" s="204">
        <f>IF(N336="snížená",J336,0)</f>
        <v>0</v>
      </c>
      <c r="BG336" s="204">
        <f>IF(N336="zákl. přenesená",J336,0)</f>
        <v>0</v>
      </c>
      <c r="BH336" s="204">
        <f>IF(N336="sníž. přenesená",J336,0)</f>
        <v>0</v>
      </c>
      <c r="BI336" s="204">
        <f>IF(N336="nulová",J336,0)</f>
        <v>0</v>
      </c>
      <c r="BJ336" s="24" t="s">
        <v>79</v>
      </c>
      <c r="BK336" s="204">
        <f>ROUND(I336*H336,2)</f>
        <v>0</v>
      </c>
      <c r="BL336" s="24" t="s">
        <v>316</v>
      </c>
      <c r="BM336" s="24" t="s">
        <v>702</v>
      </c>
    </row>
    <row r="337" spans="2:51" s="11" customFormat="1" ht="13.5">
      <c r="B337" s="212"/>
      <c r="C337" s="213"/>
      <c r="D337" s="223" t="s">
        <v>227</v>
      </c>
      <c r="E337" s="224" t="s">
        <v>21</v>
      </c>
      <c r="F337" s="225" t="s">
        <v>351</v>
      </c>
      <c r="G337" s="213"/>
      <c r="H337" s="226">
        <v>5.7</v>
      </c>
      <c r="I337" s="217"/>
      <c r="J337" s="213"/>
      <c r="K337" s="213"/>
      <c r="L337" s="218"/>
      <c r="M337" s="219"/>
      <c r="N337" s="220"/>
      <c r="O337" s="220"/>
      <c r="P337" s="220"/>
      <c r="Q337" s="220"/>
      <c r="R337" s="220"/>
      <c r="S337" s="220"/>
      <c r="T337" s="221"/>
      <c r="AT337" s="222" t="s">
        <v>227</v>
      </c>
      <c r="AU337" s="222" t="s">
        <v>81</v>
      </c>
      <c r="AV337" s="11" t="s">
        <v>81</v>
      </c>
      <c r="AW337" s="11" t="s">
        <v>35</v>
      </c>
      <c r="AX337" s="11" t="s">
        <v>79</v>
      </c>
      <c r="AY337" s="222" t="s">
        <v>156</v>
      </c>
    </row>
    <row r="338" spans="2:65" s="1" customFormat="1" ht="38.25" customHeight="1">
      <c r="B338" s="41"/>
      <c r="C338" s="193" t="s">
        <v>703</v>
      </c>
      <c r="D338" s="193" t="s">
        <v>159</v>
      </c>
      <c r="E338" s="194" t="s">
        <v>704</v>
      </c>
      <c r="F338" s="195" t="s">
        <v>705</v>
      </c>
      <c r="G338" s="196" t="s">
        <v>245</v>
      </c>
      <c r="H338" s="197">
        <v>0.254</v>
      </c>
      <c r="I338" s="198"/>
      <c r="J338" s="199">
        <f>ROUND(I338*H338,2)</f>
        <v>0</v>
      </c>
      <c r="K338" s="195" t="s">
        <v>163</v>
      </c>
      <c r="L338" s="61"/>
      <c r="M338" s="200" t="s">
        <v>21</v>
      </c>
      <c r="N338" s="201" t="s">
        <v>43</v>
      </c>
      <c r="O338" s="42"/>
      <c r="P338" s="202">
        <f>O338*H338</f>
        <v>0</v>
      </c>
      <c r="Q338" s="202">
        <v>0</v>
      </c>
      <c r="R338" s="202">
        <f>Q338*H338</f>
        <v>0</v>
      </c>
      <c r="S338" s="202">
        <v>0</v>
      </c>
      <c r="T338" s="203">
        <f>S338*H338</f>
        <v>0</v>
      </c>
      <c r="AR338" s="24" t="s">
        <v>316</v>
      </c>
      <c r="AT338" s="24" t="s">
        <v>159</v>
      </c>
      <c r="AU338" s="24" t="s">
        <v>81</v>
      </c>
      <c r="AY338" s="24" t="s">
        <v>156</v>
      </c>
      <c r="BE338" s="204">
        <f>IF(N338="základní",J338,0)</f>
        <v>0</v>
      </c>
      <c r="BF338" s="204">
        <f>IF(N338="snížená",J338,0)</f>
        <v>0</v>
      </c>
      <c r="BG338" s="204">
        <f>IF(N338="zákl. přenesená",J338,0)</f>
        <v>0</v>
      </c>
      <c r="BH338" s="204">
        <f>IF(N338="sníž. přenesená",J338,0)</f>
        <v>0</v>
      </c>
      <c r="BI338" s="204">
        <f>IF(N338="nulová",J338,0)</f>
        <v>0</v>
      </c>
      <c r="BJ338" s="24" t="s">
        <v>79</v>
      </c>
      <c r="BK338" s="204">
        <f>ROUND(I338*H338,2)</f>
        <v>0</v>
      </c>
      <c r="BL338" s="24" t="s">
        <v>316</v>
      </c>
      <c r="BM338" s="24" t="s">
        <v>706</v>
      </c>
    </row>
    <row r="339" spans="2:65" s="1" customFormat="1" ht="38.25" customHeight="1">
      <c r="B339" s="41"/>
      <c r="C339" s="193" t="s">
        <v>707</v>
      </c>
      <c r="D339" s="193" t="s">
        <v>159</v>
      </c>
      <c r="E339" s="194" t="s">
        <v>708</v>
      </c>
      <c r="F339" s="195" t="s">
        <v>709</v>
      </c>
      <c r="G339" s="196" t="s">
        <v>245</v>
      </c>
      <c r="H339" s="197">
        <v>0.254</v>
      </c>
      <c r="I339" s="198"/>
      <c r="J339" s="199">
        <f>ROUND(I339*H339,2)</f>
        <v>0</v>
      </c>
      <c r="K339" s="195" t="s">
        <v>163</v>
      </c>
      <c r="L339" s="61"/>
      <c r="M339" s="200" t="s">
        <v>21</v>
      </c>
      <c r="N339" s="201" t="s">
        <v>43</v>
      </c>
      <c r="O339" s="42"/>
      <c r="P339" s="202">
        <f>O339*H339</f>
        <v>0</v>
      </c>
      <c r="Q339" s="202">
        <v>0</v>
      </c>
      <c r="R339" s="202">
        <f>Q339*H339</f>
        <v>0</v>
      </c>
      <c r="S339" s="202">
        <v>0</v>
      </c>
      <c r="T339" s="203">
        <f>S339*H339</f>
        <v>0</v>
      </c>
      <c r="AR339" s="24" t="s">
        <v>316</v>
      </c>
      <c r="AT339" s="24" t="s">
        <v>159</v>
      </c>
      <c r="AU339" s="24" t="s">
        <v>81</v>
      </c>
      <c r="AY339" s="24" t="s">
        <v>156</v>
      </c>
      <c r="BE339" s="204">
        <f>IF(N339="základní",J339,0)</f>
        <v>0</v>
      </c>
      <c r="BF339" s="204">
        <f>IF(N339="snížená",J339,0)</f>
        <v>0</v>
      </c>
      <c r="BG339" s="204">
        <f>IF(N339="zákl. přenesená",J339,0)</f>
        <v>0</v>
      </c>
      <c r="BH339" s="204">
        <f>IF(N339="sníž. přenesená",J339,0)</f>
        <v>0</v>
      </c>
      <c r="BI339" s="204">
        <f>IF(N339="nulová",J339,0)</f>
        <v>0</v>
      </c>
      <c r="BJ339" s="24" t="s">
        <v>79</v>
      </c>
      <c r="BK339" s="204">
        <f>ROUND(I339*H339,2)</f>
        <v>0</v>
      </c>
      <c r="BL339" s="24" t="s">
        <v>316</v>
      </c>
      <c r="BM339" s="24" t="s">
        <v>710</v>
      </c>
    </row>
    <row r="340" spans="2:63" s="10" customFormat="1" ht="29.85" customHeight="1">
      <c r="B340" s="176"/>
      <c r="C340" s="177"/>
      <c r="D340" s="190" t="s">
        <v>71</v>
      </c>
      <c r="E340" s="191" t="s">
        <v>711</v>
      </c>
      <c r="F340" s="191" t="s">
        <v>712</v>
      </c>
      <c r="G340" s="177"/>
      <c r="H340" s="177"/>
      <c r="I340" s="180"/>
      <c r="J340" s="192">
        <f>BK340</f>
        <v>0</v>
      </c>
      <c r="K340" s="177"/>
      <c r="L340" s="182"/>
      <c r="M340" s="183"/>
      <c r="N340" s="184"/>
      <c r="O340" s="184"/>
      <c r="P340" s="185">
        <f>SUM(P341:P348)</f>
        <v>0</v>
      </c>
      <c r="Q340" s="184"/>
      <c r="R340" s="185">
        <f>SUM(R341:R348)</f>
        <v>0.1648</v>
      </c>
      <c r="S340" s="184"/>
      <c r="T340" s="186">
        <f>SUM(T341:T348)</f>
        <v>0</v>
      </c>
      <c r="AR340" s="187" t="s">
        <v>81</v>
      </c>
      <c r="AT340" s="188" t="s">
        <v>71</v>
      </c>
      <c r="AU340" s="188" t="s">
        <v>79</v>
      </c>
      <c r="AY340" s="187" t="s">
        <v>156</v>
      </c>
      <c r="BK340" s="189">
        <f>SUM(BK341:BK348)</f>
        <v>0</v>
      </c>
    </row>
    <row r="341" spans="2:65" s="1" customFormat="1" ht="16.5" customHeight="1">
      <c r="B341" s="41"/>
      <c r="C341" s="193" t="s">
        <v>713</v>
      </c>
      <c r="D341" s="193" t="s">
        <v>159</v>
      </c>
      <c r="E341" s="194" t="s">
        <v>714</v>
      </c>
      <c r="F341" s="195" t="s">
        <v>715</v>
      </c>
      <c r="G341" s="196" t="s">
        <v>236</v>
      </c>
      <c r="H341" s="197">
        <v>3</v>
      </c>
      <c r="I341" s="198"/>
      <c r="J341" s="199">
        <f>ROUND(I341*H341,2)</f>
        <v>0</v>
      </c>
      <c r="K341" s="195" t="s">
        <v>163</v>
      </c>
      <c r="L341" s="61"/>
      <c r="M341" s="200" t="s">
        <v>21</v>
      </c>
      <c r="N341" s="201" t="s">
        <v>43</v>
      </c>
      <c r="O341" s="42"/>
      <c r="P341" s="202">
        <f>O341*H341</f>
        <v>0</v>
      </c>
      <c r="Q341" s="202">
        <v>0</v>
      </c>
      <c r="R341" s="202">
        <f>Q341*H341</f>
        <v>0</v>
      </c>
      <c r="S341" s="202">
        <v>0</v>
      </c>
      <c r="T341" s="203">
        <f>S341*H341</f>
        <v>0</v>
      </c>
      <c r="AR341" s="24" t="s">
        <v>316</v>
      </c>
      <c r="AT341" s="24" t="s">
        <v>159</v>
      </c>
      <c r="AU341" s="24" t="s">
        <v>81</v>
      </c>
      <c r="AY341" s="24" t="s">
        <v>156</v>
      </c>
      <c r="BE341" s="204">
        <f>IF(N341="základní",J341,0)</f>
        <v>0</v>
      </c>
      <c r="BF341" s="204">
        <f>IF(N341="snížená",J341,0)</f>
        <v>0</v>
      </c>
      <c r="BG341" s="204">
        <f>IF(N341="zákl. přenesená",J341,0)</f>
        <v>0</v>
      </c>
      <c r="BH341" s="204">
        <f>IF(N341="sníž. přenesená",J341,0)</f>
        <v>0</v>
      </c>
      <c r="BI341" s="204">
        <f>IF(N341="nulová",J341,0)</f>
        <v>0</v>
      </c>
      <c r="BJ341" s="24" t="s">
        <v>79</v>
      </c>
      <c r="BK341" s="204">
        <f>ROUND(I341*H341,2)</f>
        <v>0</v>
      </c>
      <c r="BL341" s="24" t="s">
        <v>316</v>
      </c>
      <c r="BM341" s="24" t="s">
        <v>716</v>
      </c>
    </row>
    <row r="342" spans="2:47" s="1" customFormat="1" ht="27">
      <c r="B342" s="41"/>
      <c r="C342" s="63"/>
      <c r="D342" s="223" t="s">
        <v>166</v>
      </c>
      <c r="E342" s="63"/>
      <c r="F342" s="261" t="s">
        <v>717</v>
      </c>
      <c r="G342" s="63"/>
      <c r="H342" s="63"/>
      <c r="I342" s="163"/>
      <c r="J342" s="63"/>
      <c r="K342" s="63"/>
      <c r="L342" s="61"/>
      <c r="M342" s="207"/>
      <c r="N342" s="42"/>
      <c r="O342" s="42"/>
      <c r="P342" s="42"/>
      <c r="Q342" s="42"/>
      <c r="R342" s="42"/>
      <c r="S342" s="42"/>
      <c r="T342" s="78"/>
      <c r="AT342" s="24" t="s">
        <v>166</v>
      </c>
      <c r="AU342" s="24" t="s">
        <v>81</v>
      </c>
    </row>
    <row r="343" spans="2:65" s="1" customFormat="1" ht="16.5" customHeight="1">
      <c r="B343" s="41"/>
      <c r="C343" s="227" t="s">
        <v>718</v>
      </c>
      <c r="D343" s="227" t="s">
        <v>238</v>
      </c>
      <c r="E343" s="228" t="s">
        <v>719</v>
      </c>
      <c r="F343" s="229" t="s">
        <v>720</v>
      </c>
      <c r="G343" s="230" t="s">
        <v>236</v>
      </c>
      <c r="H343" s="231">
        <v>2</v>
      </c>
      <c r="I343" s="232"/>
      <c r="J343" s="233">
        <f aca="true" t="shared" si="0" ref="J343:J348">ROUND(I343*H343,2)</f>
        <v>0</v>
      </c>
      <c r="K343" s="229" t="s">
        <v>21</v>
      </c>
      <c r="L343" s="234"/>
      <c r="M343" s="235" t="s">
        <v>21</v>
      </c>
      <c r="N343" s="236" t="s">
        <v>43</v>
      </c>
      <c r="O343" s="42"/>
      <c r="P343" s="202">
        <f aca="true" t="shared" si="1" ref="P343:P348">O343*H343</f>
        <v>0</v>
      </c>
      <c r="Q343" s="202">
        <v>0.0047</v>
      </c>
      <c r="R343" s="202">
        <f aca="true" t="shared" si="2" ref="R343:R348">Q343*H343</f>
        <v>0.0094</v>
      </c>
      <c r="S343" s="202">
        <v>0</v>
      </c>
      <c r="T343" s="203">
        <f aca="true" t="shared" si="3" ref="T343:T348">S343*H343</f>
        <v>0</v>
      </c>
      <c r="AR343" s="24" t="s">
        <v>396</v>
      </c>
      <c r="AT343" s="24" t="s">
        <v>238</v>
      </c>
      <c r="AU343" s="24" t="s">
        <v>81</v>
      </c>
      <c r="AY343" s="24" t="s">
        <v>156</v>
      </c>
      <c r="BE343" s="204">
        <f aca="true" t="shared" si="4" ref="BE343:BE348">IF(N343="základní",J343,0)</f>
        <v>0</v>
      </c>
      <c r="BF343" s="204">
        <f aca="true" t="shared" si="5" ref="BF343:BF348">IF(N343="snížená",J343,0)</f>
        <v>0</v>
      </c>
      <c r="BG343" s="204">
        <f aca="true" t="shared" si="6" ref="BG343:BG348">IF(N343="zákl. přenesená",J343,0)</f>
        <v>0</v>
      </c>
      <c r="BH343" s="204">
        <f aca="true" t="shared" si="7" ref="BH343:BH348">IF(N343="sníž. přenesená",J343,0)</f>
        <v>0</v>
      </c>
      <c r="BI343" s="204">
        <f aca="true" t="shared" si="8" ref="BI343:BI348">IF(N343="nulová",J343,0)</f>
        <v>0</v>
      </c>
      <c r="BJ343" s="24" t="s">
        <v>79</v>
      </c>
      <c r="BK343" s="204">
        <f aca="true" t="shared" si="9" ref="BK343:BK348">ROUND(I343*H343,2)</f>
        <v>0</v>
      </c>
      <c r="BL343" s="24" t="s">
        <v>316</v>
      </c>
      <c r="BM343" s="24" t="s">
        <v>721</v>
      </c>
    </row>
    <row r="344" spans="2:65" s="1" customFormat="1" ht="16.5" customHeight="1">
      <c r="B344" s="41"/>
      <c r="C344" s="227" t="s">
        <v>722</v>
      </c>
      <c r="D344" s="227" t="s">
        <v>238</v>
      </c>
      <c r="E344" s="228" t="s">
        <v>723</v>
      </c>
      <c r="F344" s="229" t="s">
        <v>724</v>
      </c>
      <c r="G344" s="230" t="s">
        <v>236</v>
      </c>
      <c r="H344" s="231">
        <v>1</v>
      </c>
      <c r="I344" s="232"/>
      <c r="J344" s="233">
        <f t="shared" si="0"/>
        <v>0</v>
      </c>
      <c r="K344" s="229" t="s">
        <v>21</v>
      </c>
      <c r="L344" s="234"/>
      <c r="M344" s="235" t="s">
        <v>21</v>
      </c>
      <c r="N344" s="236" t="s">
        <v>43</v>
      </c>
      <c r="O344" s="42"/>
      <c r="P344" s="202">
        <f t="shared" si="1"/>
        <v>0</v>
      </c>
      <c r="Q344" s="202">
        <v>0.0024</v>
      </c>
      <c r="R344" s="202">
        <f t="shared" si="2"/>
        <v>0.0024</v>
      </c>
      <c r="S344" s="202">
        <v>0</v>
      </c>
      <c r="T344" s="203">
        <f t="shared" si="3"/>
        <v>0</v>
      </c>
      <c r="AR344" s="24" t="s">
        <v>396</v>
      </c>
      <c r="AT344" s="24" t="s">
        <v>238</v>
      </c>
      <c r="AU344" s="24" t="s">
        <v>81</v>
      </c>
      <c r="AY344" s="24" t="s">
        <v>156</v>
      </c>
      <c r="BE344" s="204">
        <f t="shared" si="4"/>
        <v>0</v>
      </c>
      <c r="BF344" s="204">
        <f t="shared" si="5"/>
        <v>0</v>
      </c>
      <c r="BG344" s="204">
        <f t="shared" si="6"/>
        <v>0</v>
      </c>
      <c r="BH344" s="204">
        <f t="shared" si="7"/>
        <v>0</v>
      </c>
      <c r="BI344" s="204">
        <f t="shared" si="8"/>
        <v>0</v>
      </c>
      <c r="BJ344" s="24" t="s">
        <v>79</v>
      </c>
      <c r="BK344" s="204">
        <f t="shared" si="9"/>
        <v>0</v>
      </c>
      <c r="BL344" s="24" t="s">
        <v>316</v>
      </c>
      <c r="BM344" s="24" t="s">
        <v>725</v>
      </c>
    </row>
    <row r="345" spans="2:65" s="1" customFormat="1" ht="25.5" customHeight="1">
      <c r="B345" s="41"/>
      <c r="C345" s="193" t="s">
        <v>726</v>
      </c>
      <c r="D345" s="193" t="s">
        <v>159</v>
      </c>
      <c r="E345" s="194" t="s">
        <v>727</v>
      </c>
      <c r="F345" s="195" t="s">
        <v>728</v>
      </c>
      <c r="G345" s="196" t="s">
        <v>236</v>
      </c>
      <c r="H345" s="197">
        <v>1</v>
      </c>
      <c r="I345" s="198"/>
      <c r="J345" s="199">
        <f t="shared" si="0"/>
        <v>0</v>
      </c>
      <c r="K345" s="195" t="s">
        <v>163</v>
      </c>
      <c r="L345" s="61"/>
      <c r="M345" s="200" t="s">
        <v>21</v>
      </c>
      <c r="N345" s="201" t="s">
        <v>43</v>
      </c>
      <c r="O345" s="42"/>
      <c r="P345" s="202">
        <f t="shared" si="1"/>
        <v>0</v>
      </c>
      <c r="Q345" s="202">
        <v>0</v>
      </c>
      <c r="R345" s="202">
        <f t="shared" si="2"/>
        <v>0</v>
      </c>
      <c r="S345" s="202">
        <v>0</v>
      </c>
      <c r="T345" s="203">
        <f t="shared" si="3"/>
        <v>0</v>
      </c>
      <c r="AR345" s="24" t="s">
        <v>316</v>
      </c>
      <c r="AT345" s="24" t="s">
        <v>159</v>
      </c>
      <c r="AU345" s="24" t="s">
        <v>81</v>
      </c>
      <c r="AY345" s="24" t="s">
        <v>156</v>
      </c>
      <c r="BE345" s="204">
        <f t="shared" si="4"/>
        <v>0</v>
      </c>
      <c r="BF345" s="204">
        <f t="shared" si="5"/>
        <v>0</v>
      </c>
      <c r="BG345" s="204">
        <f t="shared" si="6"/>
        <v>0</v>
      </c>
      <c r="BH345" s="204">
        <f t="shared" si="7"/>
        <v>0</v>
      </c>
      <c r="BI345" s="204">
        <f t="shared" si="8"/>
        <v>0</v>
      </c>
      <c r="BJ345" s="24" t="s">
        <v>79</v>
      </c>
      <c r="BK345" s="204">
        <f t="shared" si="9"/>
        <v>0</v>
      </c>
      <c r="BL345" s="24" t="s">
        <v>316</v>
      </c>
      <c r="BM345" s="24" t="s">
        <v>729</v>
      </c>
    </row>
    <row r="346" spans="2:65" s="1" customFormat="1" ht="25.5" customHeight="1">
      <c r="B346" s="41"/>
      <c r="C346" s="227" t="s">
        <v>730</v>
      </c>
      <c r="D346" s="227" t="s">
        <v>238</v>
      </c>
      <c r="E346" s="228" t="s">
        <v>731</v>
      </c>
      <c r="F346" s="229" t="s">
        <v>732</v>
      </c>
      <c r="G346" s="230" t="s">
        <v>236</v>
      </c>
      <c r="H346" s="231">
        <v>1</v>
      </c>
      <c r="I346" s="232"/>
      <c r="J346" s="233">
        <f t="shared" si="0"/>
        <v>0</v>
      </c>
      <c r="K346" s="229" t="s">
        <v>21</v>
      </c>
      <c r="L346" s="234"/>
      <c r="M346" s="235" t="s">
        <v>21</v>
      </c>
      <c r="N346" s="236" t="s">
        <v>43</v>
      </c>
      <c r="O346" s="42"/>
      <c r="P346" s="202">
        <f t="shared" si="1"/>
        <v>0</v>
      </c>
      <c r="Q346" s="202">
        <v>0.153</v>
      </c>
      <c r="R346" s="202">
        <f t="shared" si="2"/>
        <v>0.153</v>
      </c>
      <c r="S346" s="202">
        <v>0</v>
      </c>
      <c r="T346" s="203">
        <f t="shared" si="3"/>
        <v>0</v>
      </c>
      <c r="AR346" s="24" t="s">
        <v>396</v>
      </c>
      <c r="AT346" s="24" t="s">
        <v>238</v>
      </c>
      <c r="AU346" s="24" t="s">
        <v>81</v>
      </c>
      <c r="AY346" s="24" t="s">
        <v>156</v>
      </c>
      <c r="BE346" s="204">
        <f t="shared" si="4"/>
        <v>0</v>
      </c>
      <c r="BF346" s="204">
        <f t="shared" si="5"/>
        <v>0</v>
      </c>
      <c r="BG346" s="204">
        <f t="shared" si="6"/>
        <v>0</v>
      </c>
      <c r="BH346" s="204">
        <f t="shared" si="7"/>
        <v>0</v>
      </c>
      <c r="BI346" s="204">
        <f t="shared" si="8"/>
        <v>0</v>
      </c>
      <c r="BJ346" s="24" t="s">
        <v>79</v>
      </c>
      <c r="BK346" s="204">
        <f t="shared" si="9"/>
        <v>0</v>
      </c>
      <c r="BL346" s="24" t="s">
        <v>316</v>
      </c>
      <c r="BM346" s="24" t="s">
        <v>733</v>
      </c>
    </row>
    <row r="347" spans="2:65" s="1" customFormat="1" ht="38.25" customHeight="1">
      <c r="B347" s="41"/>
      <c r="C347" s="193" t="s">
        <v>734</v>
      </c>
      <c r="D347" s="193" t="s">
        <v>159</v>
      </c>
      <c r="E347" s="194" t="s">
        <v>735</v>
      </c>
      <c r="F347" s="195" t="s">
        <v>736</v>
      </c>
      <c r="G347" s="196" t="s">
        <v>245</v>
      </c>
      <c r="H347" s="197">
        <v>0.165</v>
      </c>
      <c r="I347" s="198"/>
      <c r="J347" s="199">
        <f t="shared" si="0"/>
        <v>0</v>
      </c>
      <c r="K347" s="195" t="s">
        <v>163</v>
      </c>
      <c r="L347" s="61"/>
      <c r="M347" s="200" t="s">
        <v>21</v>
      </c>
      <c r="N347" s="201" t="s">
        <v>43</v>
      </c>
      <c r="O347" s="42"/>
      <c r="P347" s="202">
        <f t="shared" si="1"/>
        <v>0</v>
      </c>
      <c r="Q347" s="202">
        <v>0</v>
      </c>
      <c r="R347" s="202">
        <f t="shared" si="2"/>
        <v>0</v>
      </c>
      <c r="S347" s="202">
        <v>0</v>
      </c>
      <c r="T347" s="203">
        <f t="shared" si="3"/>
        <v>0</v>
      </c>
      <c r="AR347" s="24" t="s">
        <v>316</v>
      </c>
      <c r="AT347" s="24" t="s">
        <v>159</v>
      </c>
      <c r="AU347" s="24" t="s">
        <v>81</v>
      </c>
      <c r="AY347" s="24" t="s">
        <v>156</v>
      </c>
      <c r="BE347" s="204">
        <f t="shared" si="4"/>
        <v>0</v>
      </c>
      <c r="BF347" s="204">
        <f t="shared" si="5"/>
        <v>0</v>
      </c>
      <c r="BG347" s="204">
        <f t="shared" si="6"/>
        <v>0</v>
      </c>
      <c r="BH347" s="204">
        <f t="shared" si="7"/>
        <v>0</v>
      </c>
      <c r="BI347" s="204">
        <f t="shared" si="8"/>
        <v>0</v>
      </c>
      <c r="BJ347" s="24" t="s">
        <v>79</v>
      </c>
      <c r="BK347" s="204">
        <f t="shared" si="9"/>
        <v>0</v>
      </c>
      <c r="BL347" s="24" t="s">
        <v>316</v>
      </c>
      <c r="BM347" s="24" t="s">
        <v>737</v>
      </c>
    </row>
    <row r="348" spans="2:65" s="1" customFormat="1" ht="38.25" customHeight="1">
      <c r="B348" s="41"/>
      <c r="C348" s="193" t="s">
        <v>738</v>
      </c>
      <c r="D348" s="193" t="s">
        <v>159</v>
      </c>
      <c r="E348" s="194" t="s">
        <v>739</v>
      </c>
      <c r="F348" s="195" t="s">
        <v>740</v>
      </c>
      <c r="G348" s="196" t="s">
        <v>245</v>
      </c>
      <c r="H348" s="197">
        <v>0.165</v>
      </c>
      <c r="I348" s="198"/>
      <c r="J348" s="199">
        <f t="shared" si="0"/>
        <v>0</v>
      </c>
      <c r="K348" s="195" t="s">
        <v>163</v>
      </c>
      <c r="L348" s="61"/>
      <c r="M348" s="200" t="s">
        <v>21</v>
      </c>
      <c r="N348" s="201" t="s">
        <v>43</v>
      </c>
      <c r="O348" s="42"/>
      <c r="P348" s="202">
        <f t="shared" si="1"/>
        <v>0</v>
      </c>
      <c r="Q348" s="202">
        <v>0</v>
      </c>
      <c r="R348" s="202">
        <f t="shared" si="2"/>
        <v>0</v>
      </c>
      <c r="S348" s="202">
        <v>0</v>
      </c>
      <c r="T348" s="203">
        <f t="shared" si="3"/>
        <v>0</v>
      </c>
      <c r="AR348" s="24" t="s">
        <v>316</v>
      </c>
      <c r="AT348" s="24" t="s">
        <v>159</v>
      </c>
      <c r="AU348" s="24" t="s">
        <v>81</v>
      </c>
      <c r="AY348" s="24" t="s">
        <v>156</v>
      </c>
      <c r="BE348" s="204">
        <f t="shared" si="4"/>
        <v>0</v>
      </c>
      <c r="BF348" s="204">
        <f t="shared" si="5"/>
        <v>0</v>
      </c>
      <c r="BG348" s="204">
        <f t="shared" si="6"/>
        <v>0</v>
      </c>
      <c r="BH348" s="204">
        <f t="shared" si="7"/>
        <v>0</v>
      </c>
      <c r="BI348" s="204">
        <f t="shared" si="8"/>
        <v>0</v>
      </c>
      <c r="BJ348" s="24" t="s">
        <v>79</v>
      </c>
      <c r="BK348" s="204">
        <f t="shared" si="9"/>
        <v>0</v>
      </c>
      <c r="BL348" s="24" t="s">
        <v>316</v>
      </c>
      <c r="BM348" s="24" t="s">
        <v>741</v>
      </c>
    </row>
    <row r="349" spans="2:63" s="10" customFormat="1" ht="29.85" customHeight="1">
      <c r="B349" s="176"/>
      <c r="C349" s="177"/>
      <c r="D349" s="190" t="s">
        <v>71</v>
      </c>
      <c r="E349" s="191" t="s">
        <v>742</v>
      </c>
      <c r="F349" s="191" t="s">
        <v>743</v>
      </c>
      <c r="G349" s="177"/>
      <c r="H349" s="177"/>
      <c r="I349" s="180"/>
      <c r="J349" s="192">
        <f>BK349</f>
        <v>0</v>
      </c>
      <c r="K349" s="177"/>
      <c r="L349" s="182"/>
      <c r="M349" s="183"/>
      <c r="N349" s="184"/>
      <c r="O349" s="184"/>
      <c r="P349" s="185">
        <f>SUM(P350:P361)</f>
        <v>0</v>
      </c>
      <c r="Q349" s="184"/>
      <c r="R349" s="185">
        <f>SUM(R350:R361)</f>
        <v>1.4596220999999998</v>
      </c>
      <c r="S349" s="184"/>
      <c r="T349" s="186">
        <f>SUM(T350:T361)</f>
        <v>0</v>
      </c>
      <c r="AR349" s="187" t="s">
        <v>81</v>
      </c>
      <c r="AT349" s="188" t="s">
        <v>71</v>
      </c>
      <c r="AU349" s="188" t="s">
        <v>79</v>
      </c>
      <c r="AY349" s="187" t="s">
        <v>156</v>
      </c>
      <c r="BK349" s="189">
        <f>SUM(BK350:BK361)</f>
        <v>0</v>
      </c>
    </row>
    <row r="350" spans="2:65" s="1" customFormat="1" ht="25.5" customHeight="1">
      <c r="B350" s="41"/>
      <c r="C350" s="193" t="s">
        <v>401</v>
      </c>
      <c r="D350" s="193" t="s">
        <v>159</v>
      </c>
      <c r="E350" s="194" t="s">
        <v>744</v>
      </c>
      <c r="F350" s="195" t="s">
        <v>745</v>
      </c>
      <c r="G350" s="196" t="s">
        <v>260</v>
      </c>
      <c r="H350" s="197">
        <v>42.15</v>
      </c>
      <c r="I350" s="198"/>
      <c r="J350" s="199">
        <f>ROUND(I350*H350,2)</f>
        <v>0</v>
      </c>
      <c r="K350" s="195" t="s">
        <v>163</v>
      </c>
      <c r="L350" s="61"/>
      <c r="M350" s="200" t="s">
        <v>21</v>
      </c>
      <c r="N350" s="201" t="s">
        <v>43</v>
      </c>
      <c r="O350" s="42"/>
      <c r="P350" s="202">
        <f>O350*H350</f>
        <v>0</v>
      </c>
      <c r="Q350" s="202">
        <v>0.00028</v>
      </c>
      <c r="R350" s="202">
        <f>Q350*H350</f>
        <v>0.011801999999999998</v>
      </c>
      <c r="S350" s="202">
        <v>0</v>
      </c>
      <c r="T350" s="203">
        <f>S350*H350</f>
        <v>0</v>
      </c>
      <c r="AR350" s="24" t="s">
        <v>316</v>
      </c>
      <c r="AT350" s="24" t="s">
        <v>159</v>
      </c>
      <c r="AU350" s="24" t="s">
        <v>81</v>
      </c>
      <c r="AY350" s="24" t="s">
        <v>156</v>
      </c>
      <c r="BE350" s="204">
        <f>IF(N350="základní",J350,0)</f>
        <v>0</v>
      </c>
      <c r="BF350" s="204">
        <f>IF(N350="snížená",J350,0)</f>
        <v>0</v>
      </c>
      <c r="BG350" s="204">
        <f>IF(N350="zákl. přenesená",J350,0)</f>
        <v>0</v>
      </c>
      <c r="BH350" s="204">
        <f>IF(N350="sníž. přenesená",J350,0)</f>
        <v>0</v>
      </c>
      <c r="BI350" s="204">
        <f>IF(N350="nulová",J350,0)</f>
        <v>0</v>
      </c>
      <c r="BJ350" s="24" t="s">
        <v>79</v>
      </c>
      <c r="BK350" s="204">
        <f>ROUND(I350*H350,2)</f>
        <v>0</v>
      </c>
      <c r="BL350" s="24" t="s">
        <v>316</v>
      </c>
      <c r="BM350" s="24" t="s">
        <v>746</v>
      </c>
    </row>
    <row r="351" spans="2:51" s="11" customFormat="1" ht="13.5">
      <c r="B351" s="212"/>
      <c r="C351" s="213"/>
      <c r="D351" s="205" t="s">
        <v>227</v>
      </c>
      <c r="E351" s="214" t="s">
        <v>21</v>
      </c>
      <c r="F351" s="215" t="s">
        <v>480</v>
      </c>
      <c r="G351" s="213"/>
      <c r="H351" s="216">
        <v>29.35</v>
      </c>
      <c r="I351" s="217"/>
      <c r="J351" s="213"/>
      <c r="K351" s="213"/>
      <c r="L351" s="218"/>
      <c r="M351" s="219"/>
      <c r="N351" s="220"/>
      <c r="O351" s="220"/>
      <c r="P351" s="220"/>
      <c r="Q351" s="220"/>
      <c r="R351" s="220"/>
      <c r="S351" s="220"/>
      <c r="T351" s="221"/>
      <c r="AT351" s="222" t="s">
        <v>227</v>
      </c>
      <c r="AU351" s="222" t="s">
        <v>81</v>
      </c>
      <c r="AV351" s="11" t="s">
        <v>81</v>
      </c>
      <c r="AW351" s="11" t="s">
        <v>35</v>
      </c>
      <c r="AX351" s="11" t="s">
        <v>72</v>
      </c>
      <c r="AY351" s="222" t="s">
        <v>156</v>
      </c>
    </row>
    <row r="352" spans="2:51" s="11" customFormat="1" ht="13.5">
      <c r="B352" s="212"/>
      <c r="C352" s="213"/>
      <c r="D352" s="205" t="s">
        <v>227</v>
      </c>
      <c r="E352" s="214" t="s">
        <v>21</v>
      </c>
      <c r="F352" s="215" t="s">
        <v>481</v>
      </c>
      <c r="G352" s="213"/>
      <c r="H352" s="216">
        <v>12.8</v>
      </c>
      <c r="I352" s="217"/>
      <c r="J352" s="213"/>
      <c r="K352" s="213"/>
      <c r="L352" s="218"/>
      <c r="M352" s="219"/>
      <c r="N352" s="220"/>
      <c r="O352" s="220"/>
      <c r="P352" s="220"/>
      <c r="Q352" s="220"/>
      <c r="R352" s="220"/>
      <c r="S352" s="220"/>
      <c r="T352" s="221"/>
      <c r="AT352" s="222" t="s">
        <v>227</v>
      </c>
      <c r="AU352" s="222" t="s">
        <v>81</v>
      </c>
      <c r="AV352" s="11" t="s">
        <v>81</v>
      </c>
      <c r="AW352" s="11" t="s">
        <v>35</v>
      </c>
      <c r="AX352" s="11" t="s">
        <v>72</v>
      </c>
      <c r="AY352" s="222" t="s">
        <v>156</v>
      </c>
    </row>
    <row r="353" spans="2:51" s="12" customFormat="1" ht="13.5">
      <c r="B353" s="237"/>
      <c r="C353" s="238"/>
      <c r="D353" s="223" t="s">
        <v>227</v>
      </c>
      <c r="E353" s="239" t="s">
        <v>21</v>
      </c>
      <c r="F353" s="240" t="s">
        <v>250</v>
      </c>
      <c r="G353" s="238"/>
      <c r="H353" s="241">
        <v>42.15</v>
      </c>
      <c r="I353" s="242"/>
      <c r="J353" s="238"/>
      <c r="K353" s="238"/>
      <c r="L353" s="243"/>
      <c r="M353" s="244"/>
      <c r="N353" s="245"/>
      <c r="O353" s="245"/>
      <c r="P353" s="245"/>
      <c r="Q353" s="245"/>
      <c r="R353" s="245"/>
      <c r="S353" s="245"/>
      <c r="T353" s="246"/>
      <c r="AT353" s="247" t="s">
        <v>227</v>
      </c>
      <c r="AU353" s="247" t="s">
        <v>81</v>
      </c>
      <c r="AV353" s="12" t="s">
        <v>179</v>
      </c>
      <c r="AW353" s="12" t="s">
        <v>35</v>
      </c>
      <c r="AX353" s="12" t="s">
        <v>79</v>
      </c>
      <c r="AY353" s="247" t="s">
        <v>156</v>
      </c>
    </row>
    <row r="354" spans="2:65" s="1" customFormat="1" ht="16.5" customHeight="1">
      <c r="B354" s="41"/>
      <c r="C354" s="227" t="s">
        <v>747</v>
      </c>
      <c r="D354" s="227" t="s">
        <v>238</v>
      </c>
      <c r="E354" s="228" t="s">
        <v>748</v>
      </c>
      <c r="F354" s="229" t="s">
        <v>749</v>
      </c>
      <c r="G354" s="230" t="s">
        <v>236</v>
      </c>
      <c r="H354" s="231">
        <v>231.825</v>
      </c>
      <c r="I354" s="232"/>
      <c r="J354" s="233">
        <f>ROUND(I354*H354,2)</f>
        <v>0</v>
      </c>
      <c r="K354" s="229" t="s">
        <v>163</v>
      </c>
      <c r="L354" s="234"/>
      <c r="M354" s="235" t="s">
        <v>21</v>
      </c>
      <c r="N354" s="236" t="s">
        <v>43</v>
      </c>
      <c r="O354" s="42"/>
      <c r="P354" s="202">
        <f>O354*H354</f>
        <v>0</v>
      </c>
      <c r="Q354" s="202">
        <v>0.00026</v>
      </c>
      <c r="R354" s="202">
        <f>Q354*H354</f>
        <v>0.060274499999999995</v>
      </c>
      <c r="S354" s="202">
        <v>0</v>
      </c>
      <c r="T354" s="203">
        <f>S354*H354</f>
        <v>0</v>
      </c>
      <c r="AR354" s="24" t="s">
        <v>396</v>
      </c>
      <c r="AT354" s="24" t="s">
        <v>238</v>
      </c>
      <c r="AU354" s="24" t="s">
        <v>81</v>
      </c>
      <c r="AY354" s="24" t="s">
        <v>156</v>
      </c>
      <c r="BE354" s="204">
        <f>IF(N354="základní",J354,0)</f>
        <v>0</v>
      </c>
      <c r="BF354" s="204">
        <f>IF(N354="snížená",J354,0)</f>
        <v>0</v>
      </c>
      <c r="BG354" s="204">
        <f>IF(N354="zákl. přenesená",J354,0)</f>
        <v>0</v>
      </c>
      <c r="BH354" s="204">
        <f>IF(N354="sníž. přenesená",J354,0)</f>
        <v>0</v>
      </c>
      <c r="BI354" s="204">
        <f>IF(N354="nulová",J354,0)</f>
        <v>0</v>
      </c>
      <c r="BJ354" s="24" t="s">
        <v>79</v>
      </c>
      <c r="BK354" s="204">
        <f>ROUND(I354*H354,2)</f>
        <v>0</v>
      </c>
      <c r="BL354" s="24" t="s">
        <v>316</v>
      </c>
      <c r="BM354" s="24" t="s">
        <v>750</v>
      </c>
    </row>
    <row r="355" spans="2:51" s="11" customFormat="1" ht="13.5">
      <c r="B355" s="212"/>
      <c r="C355" s="213"/>
      <c r="D355" s="205" t="s">
        <v>227</v>
      </c>
      <c r="E355" s="214" t="s">
        <v>21</v>
      </c>
      <c r="F355" s="215" t="s">
        <v>751</v>
      </c>
      <c r="G355" s="213"/>
      <c r="H355" s="216">
        <v>210.75</v>
      </c>
      <c r="I355" s="217"/>
      <c r="J355" s="213"/>
      <c r="K355" s="213"/>
      <c r="L355" s="218"/>
      <c r="M355" s="219"/>
      <c r="N355" s="220"/>
      <c r="O355" s="220"/>
      <c r="P355" s="220"/>
      <c r="Q355" s="220"/>
      <c r="R355" s="220"/>
      <c r="S355" s="220"/>
      <c r="T355" s="221"/>
      <c r="AT355" s="222" t="s">
        <v>227</v>
      </c>
      <c r="AU355" s="222" t="s">
        <v>81</v>
      </c>
      <c r="AV355" s="11" t="s">
        <v>81</v>
      </c>
      <c r="AW355" s="11" t="s">
        <v>35</v>
      </c>
      <c r="AX355" s="11" t="s">
        <v>79</v>
      </c>
      <c r="AY355" s="222" t="s">
        <v>156</v>
      </c>
    </row>
    <row r="356" spans="2:51" s="11" customFormat="1" ht="13.5">
      <c r="B356" s="212"/>
      <c r="C356" s="213"/>
      <c r="D356" s="223" t="s">
        <v>227</v>
      </c>
      <c r="E356" s="213"/>
      <c r="F356" s="225" t="s">
        <v>752</v>
      </c>
      <c r="G356" s="213"/>
      <c r="H356" s="226">
        <v>231.825</v>
      </c>
      <c r="I356" s="217"/>
      <c r="J356" s="213"/>
      <c r="K356" s="213"/>
      <c r="L356" s="218"/>
      <c r="M356" s="219"/>
      <c r="N356" s="220"/>
      <c r="O356" s="220"/>
      <c r="P356" s="220"/>
      <c r="Q356" s="220"/>
      <c r="R356" s="220"/>
      <c r="S356" s="220"/>
      <c r="T356" s="221"/>
      <c r="AT356" s="222" t="s">
        <v>227</v>
      </c>
      <c r="AU356" s="222" t="s">
        <v>81</v>
      </c>
      <c r="AV356" s="11" t="s">
        <v>81</v>
      </c>
      <c r="AW356" s="11" t="s">
        <v>6</v>
      </c>
      <c r="AX356" s="11" t="s">
        <v>79</v>
      </c>
      <c r="AY356" s="222" t="s">
        <v>156</v>
      </c>
    </row>
    <row r="357" spans="2:65" s="1" customFormat="1" ht="25.5" customHeight="1">
      <c r="B357" s="41"/>
      <c r="C357" s="193" t="s">
        <v>432</v>
      </c>
      <c r="D357" s="193" t="s">
        <v>159</v>
      </c>
      <c r="E357" s="194" t="s">
        <v>753</v>
      </c>
      <c r="F357" s="195" t="s">
        <v>754</v>
      </c>
      <c r="G357" s="196" t="s">
        <v>253</v>
      </c>
      <c r="H357" s="197">
        <v>55.68</v>
      </c>
      <c r="I357" s="198"/>
      <c r="J357" s="199">
        <f>ROUND(I357*H357,2)</f>
        <v>0</v>
      </c>
      <c r="K357" s="195" t="s">
        <v>163</v>
      </c>
      <c r="L357" s="61"/>
      <c r="M357" s="200" t="s">
        <v>21</v>
      </c>
      <c r="N357" s="201" t="s">
        <v>43</v>
      </c>
      <c r="O357" s="42"/>
      <c r="P357" s="202">
        <f>O357*H357</f>
        <v>0</v>
      </c>
      <c r="Q357" s="202">
        <v>0.0038</v>
      </c>
      <c r="R357" s="202">
        <f>Q357*H357</f>
        <v>0.211584</v>
      </c>
      <c r="S357" s="202">
        <v>0</v>
      </c>
      <c r="T357" s="203">
        <f>S357*H357</f>
        <v>0</v>
      </c>
      <c r="AR357" s="24" t="s">
        <v>316</v>
      </c>
      <c r="AT357" s="24" t="s">
        <v>159</v>
      </c>
      <c r="AU357" s="24" t="s">
        <v>81</v>
      </c>
      <c r="AY357" s="24" t="s">
        <v>156</v>
      </c>
      <c r="BE357" s="204">
        <f>IF(N357="základní",J357,0)</f>
        <v>0</v>
      </c>
      <c r="BF357" s="204">
        <f>IF(N357="snížená",J357,0)</f>
        <v>0</v>
      </c>
      <c r="BG357" s="204">
        <f>IF(N357="zákl. přenesená",J357,0)</f>
        <v>0</v>
      </c>
      <c r="BH357" s="204">
        <f>IF(N357="sníž. přenesená",J357,0)</f>
        <v>0</v>
      </c>
      <c r="BI357" s="204">
        <f>IF(N357="nulová",J357,0)</f>
        <v>0</v>
      </c>
      <c r="BJ357" s="24" t="s">
        <v>79</v>
      </c>
      <c r="BK357" s="204">
        <f>ROUND(I357*H357,2)</f>
        <v>0</v>
      </c>
      <c r="BL357" s="24" t="s">
        <v>316</v>
      </c>
      <c r="BM357" s="24" t="s">
        <v>755</v>
      </c>
    </row>
    <row r="358" spans="2:65" s="1" customFormat="1" ht="16.5" customHeight="1">
      <c r="B358" s="41"/>
      <c r="C358" s="227" t="s">
        <v>535</v>
      </c>
      <c r="D358" s="227" t="s">
        <v>238</v>
      </c>
      <c r="E358" s="228" t="s">
        <v>756</v>
      </c>
      <c r="F358" s="229" t="s">
        <v>757</v>
      </c>
      <c r="G358" s="230" t="s">
        <v>253</v>
      </c>
      <c r="H358" s="231">
        <v>61.248</v>
      </c>
      <c r="I358" s="232"/>
      <c r="J358" s="233">
        <f>ROUND(I358*H358,2)</f>
        <v>0</v>
      </c>
      <c r="K358" s="229" t="s">
        <v>163</v>
      </c>
      <c r="L358" s="234"/>
      <c r="M358" s="235" t="s">
        <v>21</v>
      </c>
      <c r="N358" s="236" t="s">
        <v>43</v>
      </c>
      <c r="O358" s="42"/>
      <c r="P358" s="202">
        <f>O358*H358</f>
        <v>0</v>
      </c>
      <c r="Q358" s="202">
        <v>0.0192</v>
      </c>
      <c r="R358" s="202">
        <f>Q358*H358</f>
        <v>1.1759616</v>
      </c>
      <c r="S358" s="202">
        <v>0</v>
      </c>
      <c r="T358" s="203">
        <f>S358*H358</f>
        <v>0</v>
      </c>
      <c r="AR358" s="24" t="s">
        <v>396</v>
      </c>
      <c r="AT358" s="24" t="s">
        <v>238</v>
      </c>
      <c r="AU358" s="24" t="s">
        <v>81</v>
      </c>
      <c r="AY358" s="24" t="s">
        <v>156</v>
      </c>
      <c r="BE358" s="204">
        <f>IF(N358="základní",J358,0)</f>
        <v>0</v>
      </c>
      <c r="BF358" s="204">
        <f>IF(N358="snížená",J358,0)</f>
        <v>0</v>
      </c>
      <c r="BG358" s="204">
        <f>IF(N358="zákl. přenesená",J358,0)</f>
        <v>0</v>
      </c>
      <c r="BH358" s="204">
        <f>IF(N358="sníž. přenesená",J358,0)</f>
        <v>0</v>
      </c>
      <c r="BI358" s="204">
        <f>IF(N358="nulová",J358,0)</f>
        <v>0</v>
      </c>
      <c r="BJ358" s="24" t="s">
        <v>79</v>
      </c>
      <c r="BK358" s="204">
        <f>ROUND(I358*H358,2)</f>
        <v>0</v>
      </c>
      <c r="BL358" s="24" t="s">
        <v>316</v>
      </c>
      <c r="BM358" s="24" t="s">
        <v>758</v>
      </c>
    </row>
    <row r="359" spans="2:51" s="11" customFormat="1" ht="13.5">
      <c r="B359" s="212"/>
      <c r="C359" s="213"/>
      <c r="D359" s="223" t="s">
        <v>227</v>
      </c>
      <c r="E359" s="213"/>
      <c r="F359" s="225" t="s">
        <v>759</v>
      </c>
      <c r="G359" s="213"/>
      <c r="H359" s="226">
        <v>61.248</v>
      </c>
      <c r="I359" s="217"/>
      <c r="J359" s="213"/>
      <c r="K359" s="213"/>
      <c r="L359" s="218"/>
      <c r="M359" s="219"/>
      <c r="N359" s="220"/>
      <c r="O359" s="220"/>
      <c r="P359" s="220"/>
      <c r="Q359" s="220"/>
      <c r="R359" s="220"/>
      <c r="S359" s="220"/>
      <c r="T359" s="221"/>
      <c r="AT359" s="222" t="s">
        <v>227</v>
      </c>
      <c r="AU359" s="222" t="s">
        <v>81</v>
      </c>
      <c r="AV359" s="11" t="s">
        <v>81</v>
      </c>
      <c r="AW359" s="11" t="s">
        <v>6</v>
      </c>
      <c r="AX359" s="11" t="s">
        <v>79</v>
      </c>
      <c r="AY359" s="222" t="s">
        <v>156</v>
      </c>
    </row>
    <row r="360" spans="2:65" s="1" customFormat="1" ht="38.25" customHeight="1">
      <c r="B360" s="41"/>
      <c r="C360" s="193" t="s">
        <v>760</v>
      </c>
      <c r="D360" s="193" t="s">
        <v>159</v>
      </c>
      <c r="E360" s="194" t="s">
        <v>761</v>
      </c>
      <c r="F360" s="195" t="s">
        <v>762</v>
      </c>
      <c r="G360" s="196" t="s">
        <v>245</v>
      </c>
      <c r="H360" s="197">
        <v>1.46</v>
      </c>
      <c r="I360" s="198"/>
      <c r="J360" s="199">
        <f>ROUND(I360*H360,2)</f>
        <v>0</v>
      </c>
      <c r="K360" s="195" t="s">
        <v>163</v>
      </c>
      <c r="L360" s="61"/>
      <c r="M360" s="200" t="s">
        <v>21</v>
      </c>
      <c r="N360" s="201" t="s">
        <v>43</v>
      </c>
      <c r="O360" s="42"/>
      <c r="P360" s="202">
        <f>O360*H360</f>
        <v>0</v>
      </c>
      <c r="Q360" s="202">
        <v>0</v>
      </c>
      <c r="R360" s="202">
        <f>Q360*H360</f>
        <v>0</v>
      </c>
      <c r="S360" s="202">
        <v>0</v>
      </c>
      <c r="T360" s="203">
        <f>S360*H360</f>
        <v>0</v>
      </c>
      <c r="AR360" s="24" t="s">
        <v>316</v>
      </c>
      <c r="AT360" s="24" t="s">
        <v>159</v>
      </c>
      <c r="AU360" s="24" t="s">
        <v>81</v>
      </c>
      <c r="AY360" s="24" t="s">
        <v>156</v>
      </c>
      <c r="BE360" s="204">
        <f>IF(N360="základní",J360,0)</f>
        <v>0</v>
      </c>
      <c r="BF360" s="204">
        <f>IF(N360="snížená",J360,0)</f>
        <v>0</v>
      </c>
      <c r="BG360" s="204">
        <f>IF(N360="zákl. přenesená",J360,0)</f>
        <v>0</v>
      </c>
      <c r="BH360" s="204">
        <f>IF(N360="sníž. přenesená",J360,0)</f>
        <v>0</v>
      </c>
      <c r="BI360" s="204">
        <f>IF(N360="nulová",J360,0)</f>
        <v>0</v>
      </c>
      <c r="BJ360" s="24" t="s">
        <v>79</v>
      </c>
      <c r="BK360" s="204">
        <f>ROUND(I360*H360,2)</f>
        <v>0</v>
      </c>
      <c r="BL360" s="24" t="s">
        <v>316</v>
      </c>
      <c r="BM360" s="24" t="s">
        <v>763</v>
      </c>
    </row>
    <row r="361" spans="2:65" s="1" customFormat="1" ht="38.25" customHeight="1">
      <c r="B361" s="41"/>
      <c r="C361" s="193" t="s">
        <v>559</v>
      </c>
      <c r="D361" s="193" t="s">
        <v>159</v>
      </c>
      <c r="E361" s="194" t="s">
        <v>764</v>
      </c>
      <c r="F361" s="195" t="s">
        <v>765</v>
      </c>
      <c r="G361" s="196" t="s">
        <v>245</v>
      </c>
      <c r="H361" s="197">
        <v>1.46</v>
      </c>
      <c r="I361" s="198"/>
      <c r="J361" s="199">
        <f>ROUND(I361*H361,2)</f>
        <v>0</v>
      </c>
      <c r="K361" s="195" t="s">
        <v>163</v>
      </c>
      <c r="L361" s="61"/>
      <c r="M361" s="200" t="s">
        <v>21</v>
      </c>
      <c r="N361" s="201" t="s">
        <v>43</v>
      </c>
      <c r="O361" s="42"/>
      <c r="P361" s="202">
        <f>O361*H361</f>
        <v>0</v>
      </c>
      <c r="Q361" s="202">
        <v>0</v>
      </c>
      <c r="R361" s="202">
        <f>Q361*H361</f>
        <v>0</v>
      </c>
      <c r="S361" s="202">
        <v>0</v>
      </c>
      <c r="T361" s="203">
        <f>S361*H361</f>
        <v>0</v>
      </c>
      <c r="AR361" s="24" t="s">
        <v>316</v>
      </c>
      <c r="AT361" s="24" t="s">
        <v>159</v>
      </c>
      <c r="AU361" s="24" t="s">
        <v>81</v>
      </c>
      <c r="AY361" s="24" t="s">
        <v>156</v>
      </c>
      <c r="BE361" s="204">
        <f>IF(N361="základní",J361,0)</f>
        <v>0</v>
      </c>
      <c r="BF361" s="204">
        <f>IF(N361="snížená",J361,0)</f>
        <v>0</v>
      </c>
      <c r="BG361" s="204">
        <f>IF(N361="zákl. přenesená",J361,0)</f>
        <v>0</v>
      </c>
      <c r="BH361" s="204">
        <f>IF(N361="sníž. přenesená",J361,0)</f>
        <v>0</v>
      </c>
      <c r="BI361" s="204">
        <f>IF(N361="nulová",J361,0)</f>
        <v>0</v>
      </c>
      <c r="BJ361" s="24" t="s">
        <v>79</v>
      </c>
      <c r="BK361" s="204">
        <f>ROUND(I361*H361,2)</f>
        <v>0</v>
      </c>
      <c r="BL361" s="24" t="s">
        <v>316</v>
      </c>
      <c r="BM361" s="24" t="s">
        <v>766</v>
      </c>
    </row>
    <row r="362" spans="2:63" s="10" customFormat="1" ht="29.85" customHeight="1">
      <c r="B362" s="176"/>
      <c r="C362" s="177"/>
      <c r="D362" s="190" t="s">
        <v>71</v>
      </c>
      <c r="E362" s="191" t="s">
        <v>767</v>
      </c>
      <c r="F362" s="191" t="s">
        <v>768</v>
      </c>
      <c r="G362" s="177"/>
      <c r="H362" s="177"/>
      <c r="I362" s="180"/>
      <c r="J362" s="192">
        <f>BK362</f>
        <v>0</v>
      </c>
      <c r="K362" s="177"/>
      <c r="L362" s="182"/>
      <c r="M362" s="183"/>
      <c r="N362" s="184"/>
      <c r="O362" s="184"/>
      <c r="P362" s="185">
        <f>SUM(P363:P383)</f>
        <v>0</v>
      </c>
      <c r="Q362" s="184"/>
      <c r="R362" s="185">
        <f>SUM(R363:R383)</f>
        <v>3.7593309</v>
      </c>
      <c r="S362" s="184"/>
      <c r="T362" s="186">
        <f>SUM(T363:T383)</f>
        <v>1.311438</v>
      </c>
      <c r="AR362" s="187" t="s">
        <v>81</v>
      </c>
      <c r="AT362" s="188" t="s">
        <v>71</v>
      </c>
      <c r="AU362" s="188" t="s">
        <v>79</v>
      </c>
      <c r="AY362" s="187" t="s">
        <v>156</v>
      </c>
      <c r="BK362" s="189">
        <f>SUM(BK363:BK383)</f>
        <v>0</v>
      </c>
    </row>
    <row r="363" spans="2:65" s="1" customFormat="1" ht="25.5" customHeight="1">
      <c r="B363" s="41"/>
      <c r="C363" s="193" t="s">
        <v>769</v>
      </c>
      <c r="D363" s="193" t="s">
        <v>159</v>
      </c>
      <c r="E363" s="194" t="s">
        <v>770</v>
      </c>
      <c r="F363" s="195" t="s">
        <v>771</v>
      </c>
      <c r="G363" s="196" t="s">
        <v>253</v>
      </c>
      <c r="H363" s="197">
        <v>425</v>
      </c>
      <c r="I363" s="198"/>
      <c r="J363" s="199">
        <f>ROUND(I363*H363,2)</f>
        <v>0</v>
      </c>
      <c r="K363" s="195" t="s">
        <v>163</v>
      </c>
      <c r="L363" s="61"/>
      <c r="M363" s="200" t="s">
        <v>21</v>
      </c>
      <c r="N363" s="201" t="s">
        <v>43</v>
      </c>
      <c r="O363" s="42"/>
      <c r="P363" s="202">
        <f>O363*H363</f>
        <v>0</v>
      </c>
      <c r="Q363" s="202">
        <v>0</v>
      </c>
      <c r="R363" s="202">
        <f>Q363*H363</f>
        <v>0</v>
      </c>
      <c r="S363" s="202">
        <v>0</v>
      </c>
      <c r="T363" s="203">
        <f>S363*H363</f>
        <v>0</v>
      </c>
      <c r="AR363" s="24" t="s">
        <v>316</v>
      </c>
      <c r="AT363" s="24" t="s">
        <v>159</v>
      </c>
      <c r="AU363" s="24" t="s">
        <v>81</v>
      </c>
      <c r="AY363" s="24" t="s">
        <v>156</v>
      </c>
      <c r="BE363" s="204">
        <f>IF(N363="základní",J363,0)</f>
        <v>0</v>
      </c>
      <c r="BF363" s="204">
        <f>IF(N363="snížená",J363,0)</f>
        <v>0</v>
      </c>
      <c r="BG363" s="204">
        <f>IF(N363="zákl. přenesená",J363,0)</f>
        <v>0</v>
      </c>
      <c r="BH363" s="204">
        <f>IF(N363="sníž. přenesená",J363,0)</f>
        <v>0</v>
      </c>
      <c r="BI363" s="204">
        <f>IF(N363="nulová",J363,0)</f>
        <v>0</v>
      </c>
      <c r="BJ363" s="24" t="s">
        <v>79</v>
      </c>
      <c r="BK363" s="204">
        <f>ROUND(I363*H363,2)</f>
        <v>0</v>
      </c>
      <c r="BL363" s="24" t="s">
        <v>316</v>
      </c>
      <c r="BM363" s="24" t="s">
        <v>772</v>
      </c>
    </row>
    <row r="364" spans="2:65" s="1" customFormat="1" ht="25.5" customHeight="1">
      <c r="B364" s="41"/>
      <c r="C364" s="193" t="s">
        <v>773</v>
      </c>
      <c r="D364" s="193" t="s">
        <v>159</v>
      </c>
      <c r="E364" s="194" t="s">
        <v>774</v>
      </c>
      <c r="F364" s="195" t="s">
        <v>775</v>
      </c>
      <c r="G364" s="196" t="s">
        <v>253</v>
      </c>
      <c r="H364" s="197">
        <v>425</v>
      </c>
      <c r="I364" s="198"/>
      <c r="J364" s="199">
        <f>ROUND(I364*H364,2)</f>
        <v>0</v>
      </c>
      <c r="K364" s="195" t="s">
        <v>163</v>
      </c>
      <c r="L364" s="61"/>
      <c r="M364" s="200" t="s">
        <v>21</v>
      </c>
      <c r="N364" s="201" t="s">
        <v>43</v>
      </c>
      <c r="O364" s="42"/>
      <c r="P364" s="202">
        <f>O364*H364</f>
        <v>0</v>
      </c>
      <c r="Q364" s="202">
        <v>0.0045</v>
      </c>
      <c r="R364" s="202">
        <f>Q364*H364</f>
        <v>1.9124999999999999</v>
      </c>
      <c r="S364" s="202">
        <v>0</v>
      </c>
      <c r="T364" s="203">
        <f>S364*H364</f>
        <v>0</v>
      </c>
      <c r="AR364" s="24" t="s">
        <v>316</v>
      </c>
      <c r="AT364" s="24" t="s">
        <v>159</v>
      </c>
      <c r="AU364" s="24" t="s">
        <v>81</v>
      </c>
      <c r="AY364" s="24" t="s">
        <v>156</v>
      </c>
      <c r="BE364" s="204">
        <f>IF(N364="základní",J364,0)</f>
        <v>0</v>
      </c>
      <c r="BF364" s="204">
        <f>IF(N364="snížená",J364,0)</f>
        <v>0</v>
      </c>
      <c r="BG364" s="204">
        <f>IF(N364="zákl. přenesená",J364,0)</f>
        <v>0</v>
      </c>
      <c r="BH364" s="204">
        <f>IF(N364="sníž. přenesená",J364,0)</f>
        <v>0</v>
      </c>
      <c r="BI364" s="204">
        <f>IF(N364="nulová",J364,0)</f>
        <v>0</v>
      </c>
      <c r="BJ364" s="24" t="s">
        <v>79</v>
      </c>
      <c r="BK364" s="204">
        <f>ROUND(I364*H364,2)</f>
        <v>0</v>
      </c>
      <c r="BL364" s="24" t="s">
        <v>316</v>
      </c>
      <c r="BM364" s="24" t="s">
        <v>776</v>
      </c>
    </row>
    <row r="365" spans="2:65" s="1" customFormat="1" ht="16.5" customHeight="1">
      <c r="B365" s="41"/>
      <c r="C365" s="193" t="s">
        <v>777</v>
      </c>
      <c r="D365" s="193" t="s">
        <v>159</v>
      </c>
      <c r="E365" s="194" t="s">
        <v>778</v>
      </c>
      <c r="F365" s="195" t="s">
        <v>779</v>
      </c>
      <c r="G365" s="196" t="s">
        <v>253</v>
      </c>
      <c r="H365" s="197">
        <v>425</v>
      </c>
      <c r="I365" s="198"/>
      <c r="J365" s="199">
        <f>ROUND(I365*H365,2)</f>
        <v>0</v>
      </c>
      <c r="K365" s="195" t="s">
        <v>163</v>
      </c>
      <c r="L365" s="61"/>
      <c r="M365" s="200" t="s">
        <v>21</v>
      </c>
      <c r="N365" s="201" t="s">
        <v>43</v>
      </c>
      <c r="O365" s="42"/>
      <c r="P365" s="202">
        <f>O365*H365</f>
        <v>0</v>
      </c>
      <c r="Q365" s="202">
        <v>0</v>
      </c>
      <c r="R365" s="202">
        <f>Q365*H365</f>
        <v>0</v>
      </c>
      <c r="S365" s="202">
        <v>0.003</v>
      </c>
      <c r="T365" s="203">
        <f>S365*H365</f>
        <v>1.2750000000000001</v>
      </c>
      <c r="AR365" s="24" t="s">
        <v>316</v>
      </c>
      <c r="AT365" s="24" t="s">
        <v>159</v>
      </c>
      <c r="AU365" s="24" t="s">
        <v>81</v>
      </c>
      <c r="AY365" s="24" t="s">
        <v>156</v>
      </c>
      <c r="BE365" s="204">
        <f>IF(N365="základní",J365,0)</f>
        <v>0</v>
      </c>
      <c r="BF365" s="204">
        <f>IF(N365="snížená",J365,0)</f>
        <v>0</v>
      </c>
      <c r="BG365" s="204">
        <f>IF(N365="zákl. přenesená",J365,0)</f>
        <v>0</v>
      </c>
      <c r="BH365" s="204">
        <f>IF(N365="sníž. přenesená",J365,0)</f>
        <v>0</v>
      </c>
      <c r="BI365" s="204">
        <f>IF(N365="nulová",J365,0)</f>
        <v>0</v>
      </c>
      <c r="BJ365" s="24" t="s">
        <v>79</v>
      </c>
      <c r="BK365" s="204">
        <f>ROUND(I365*H365,2)</f>
        <v>0</v>
      </c>
      <c r="BL365" s="24" t="s">
        <v>316</v>
      </c>
      <c r="BM365" s="24" t="s">
        <v>780</v>
      </c>
    </row>
    <row r="366" spans="2:65" s="1" customFormat="1" ht="16.5" customHeight="1">
      <c r="B366" s="41"/>
      <c r="C366" s="193" t="s">
        <v>781</v>
      </c>
      <c r="D366" s="193" t="s">
        <v>159</v>
      </c>
      <c r="E366" s="194" t="s">
        <v>782</v>
      </c>
      <c r="F366" s="195" t="s">
        <v>783</v>
      </c>
      <c r="G366" s="196" t="s">
        <v>260</v>
      </c>
      <c r="H366" s="197">
        <v>121.46</v>
      </c>
      <c r="I366" s="198"/>
      <c r="J366" s="199">
        <f>ROUND(I366*H366,2)</f>
        <v>0</v>
      </c>
      <c r="K366" s="195" t="s">
        <v>163</v>
      </c>
      <c r="L366" s="61"/>
      <c r="M366" s="200" t="s">
        <v>21</v>
      </c>
      <c r="N366" s="201" t="s">
        <v>43</v>
      </c>
      <c r="O366" s="42"/>
      <c r="P366" s="202">
        <f>O366*H366</f>
        <v>0</v>
      </c>
      <c r="Q366" s="202">
        <v>0</v>
      </c>
      <c r="R366" s="202">
        <f>Q366*H366</f>
        <v>0</v>
      </c>
      <c r="S366" s="202">
        <v>0.0003</v>
      </c>
      <c r="T366" s="203">
        <f>S366*H366</f>
        <v>0.036438</v>
      </c>
      <c r="AR366" s="24" t="s">
        <v>316</v>
      </c>
      <c r="AT366" s="24" t="s">
        <v>159</v>
      </c>
      <c r="AU366" s="24" t="s">
        <v>81</v>
      </c>
      <c r="AY366" s="24" t="s">
        <v>156</v>
      </c>
      <c r="BE366" s="204">
        <f>IF(N366="základní",J366,0)</f>
        <v>0</v>
      </c>
      <c r="BF366" s="204">
        <f>IF(N366="snížená",J366,0)</f>
        <v>0</v>
      </c>
      <c r="BG366" s="204">
        <f>IF(N366="zákl. přenesená",J366,0)</f>
        <v>0</v>
      </c>
      <c r="BH366" s="204">
        <f>IF(N366="sníž. přenesená",J366,0)</f>
        <v>0</v>
      </c>
      <c r="BI366" s="204">
        <f>IF(N366="nulová",J366,0)</f>
        <v>0</v>
      </c>
      <c r="BJ366" s="24" t="s">
        <v>79</v>
      </c>
      <c r="BK366" s="204">
        <f>ROUND(I366*H366,2)</f>
        <v>0</v>
      </c>
      <c r="BL366" s="24" t="s">
        <v>316</v>
      </c>
      <c r="BM366" s="24" t="s">
        <v>784</v>
      </c>
    </row>
    <row r="367" spans="2:51" s="11" customFormat="1" ht="13.5">
      <c r="B367" s="212"/>
      <c r="C367" s="213"/>
      <c r="D367" s="223" t="s">
        <v>227</v>
      </c>
      <c r="E367" s="224" t="s">
        <v>21</v>
      </c>
      <c r="F367" s="225" t="s">
        <v>785</v>
      </c>
      <c r="G367" s="213"/>
      <c r="H367" s="226">
        <v>121.46</v>
      </c>
      <c r="I367" s="217"/>
      <c r="J367" s="213"/>
      <c r="K367" s="213"/>
      <c r="L367" s="218"/>
      <c r="M367" s="219"/>
      <c r="N367" s="220"/>
      <c r="O367" s="220"/>
      <c r="P367" s="220"/>
      <c r="Q367" s="220"/>
      <c r="R367" s="220"/>
      <c r="S367" s="220"/>
      <c r="T367" s="221"/>
      <c r="AT367" s="222" t="s">
        <v>227</v>
      </c>
      <c r="AU367" s="222" t="s">
        <v>81</v>
      </c>
      <c r="AV367" s="11" t="s">
        <v>81</v>
      </c>
      <c r="AW367" s="11" t="s">
        <v>35</v>
      </c>
      <c r="AX367" s="11" t="s">
        <v>79</v>
      </c>
      <c r="AY367" s="222" t="s">
        <v>156</v>
      </c>
    </row>
    <row r="368" spans="2:65" s="1" customFormat="1" ht="16.5" customHeight="1">
      <c r="B368" s="41"/>
      <c r="C368" s="193" t="s">
        <v>786</v>
      </c>
      <c r="D368" s="193" t="s">
        <v>159</v>
      </c>
      <c r="E368" s="194" t="s">
        <v>787</v>
      </c>
      <c r="F368" s="195" t="s">
        <v>788</v>
      </c>
      <c r="G368" s="196" t="s">
        <v>260</v>
      </c>
      <c r="H368" s="197">
        <v>121.16</v>
      </c>
      <c r="I368" s="198"/>
      <c r="J368" s="199">
        <f>ROUND(I368*H368,2)</f>
        <v>0</v>
      </c>
      <c r="K368" s="195" t="s">
        <v>163</v>
      </c>
      <c r="L368" s="61"/>
      <c r="M368" s="200" t="s">
        <v>21</v>
      </c>
      <c r="N368" s="201" t="s">
        <v>43</v>
      </c>
      <c r="O368" s="42"/>
      <c r="P368" s="202">
        <f>O368*H368</f>
        <v>0</v>
      </c>
      <c r="Q368" s="202">
        <v>1E-05</v>
      </c>
      <c r="R368" s="202">
        <f>Q368*H368</f>
        <v>0.0012116</v>
      </c>
      <c r="S368" s="202">
        <v>0</v>
      </c>
      <c r="T368" s="203">
        <f>S368*H368</f>
        <v>0</v>
      </c>
      <c r="AR368" s="24" t="s">
        <v>316</v>
      </c>
      <c r="AT368" s="24" t="s">
        <v>159</v>
      </c>
      <c r="AU368" s="24" t="s">
        <v>81</v>
      </c>
      <c r="AY368" s="24" t="s">
        <v>156</v>
      </c>
      <c r="BE368" s="204">
        <f>IF(N368="základní",J368,0)</f>
        <v>0</v>
      </c>
      <c r="BF368" s="204">
        <f>IF(N368="snížená",J368,0)</f>
        <v>0</v>
      </c>
      <c r="BG368" s="204">
        <f>IF(N368="zákl. přenesená",J368,0)</f>
        <v>0</v>
      </c>
      <c r="BH368" s="204">
        <f>IF(N368="sníž. přenesená",J368,0)</f>
        <v>0</v>
      </c>
      <c r="BI368" s="204">
        <f>IF(N368="nulová",J368,0)</f>
        <v>0</v>
      </c>
      <c r="BJ368" s="24" t="s">
        <v>79</v>
      </c>
      <c r="BK368" s="204">
        <f>ROUND(I368*H368,2)</f>
        <v>0</v>
      </c>
      <c r="BL368" s="24" t="s">
        <v>316</v>
      </c>
      <c r="BM368" s="24" t="s">
        <v>789</v>
      </c>
    </row>
    <row r="369" spans="2:51" s="11" customFormat="1" ht="13.5">
      <c r="B369" s="212"/>
      <c r="C369" s="213"/>
      <c r="D369" s="223" t="s">
        <v>227</v>
      </c>
      <c r="E369" s="224" t="s">
        <v>21</v>
      </c>
      <c r="F369" s="225" t="s">
        <v>790</v>
      </c>
      <c r="G369" s="213"/>
      <c r="H369" s="226">
        <v>121.16</v>
      </c>
      <c r="I369" s="217"/>
      <c r="J369" s="213"/>
      <c r="K369" s="213"/>
      <c r="L369" s="218"/>
      <c r="M369" s="219"/>
      <c r="N369" s="220"/>
      <c r="O369" s="220"/>
      <c r="P369" s="220"/>
      <c r="Q369" s="220"/>
      <c r="R369" s="220"/>
      <c r="S369" s="220"/>
      <c r="T369" s="221"/>
      <c r="AT369" s="222" t="s">
        <v>227</v>
      </c>
      <c r="AU369" s="222" t="s">
        <v>81</v>
      </c>
      <c r="AV369" s="11" t="s">
        <v>81</v>
      </c>
      <c r="AW369" s="11" t="s">
        <v>35</v>
      </c>
      <c r="AX369" s="11" t="s">
        <v>79</v>
      </c>
      <c r="AY369" s="222" t="s">
        <v>156</v>
      </c>
    </row>
    <row r="370" spans="2:65" s="1" customFormat="1" ht="16.5" customHeight="1">
      <c r="B370" s="41"/>
      <c r="C370" s="227" t="s">
        <v>791</v>
      </c>
      <c r="D370" s="227" t="s">
        <v>238</v>
      </c>
      <c r="E370" s="228" t="s">
        <v>792</v>
      </c>
      <c r="F370" s="229" t="s">
        <v>793</v>
      </c>
      <c r="G370" s="230" t="s">
        <v>260</v>
      </c>
      <c r="H370" s="231">
        <v>127.218</v>
      </c>
      <c r="I370" s="232"/>
      <c r="J370" s="233">
        <f>ROUND(I370*H370,2)</f>
        <v>0</v>
      </c>
      <c r="K370" s="229" t="s">
        <v>21</v>
      </c>
      <c r="L370" s="234"/>
      <c r="M370" s="235" t="s">
        <v>21</v>
      </c>
      <c r="N370" s="236" t="s">
        <v>43</v>
      </c>
      <c r="O370" s="42"/>
      <c r="P370" s="202">
        <f>O370*H370</f>
        <v>0</v>
      </c>
      <c r="Q370" s="202">
        <v>0.0002</v>
      </c>
      <c r="R370" s="202">
        <f>Q370*H370</f>
        <v>0.0254436</v>
      </c>
      <c r="S370" s="202">
        <v>0</v>
      </c>
      <c r="T370" s="203">
        <f>S370*H370</f>
        <v>0</v>
      </c>
      <c r="AR370" s="24" t="s">
        <v>396</v>
      </c>
      <c r="AT370" s="24" t="s">
        <v>238</v>
      </c>
      <c r="AU370" s="24" t="s">
        <v>81</v>
      </c>
      <c r="AY370" s="24" t="s">
        <v>156</v>
      </c>
      <c r="BE370" s="204">
        <f>IF(N370="základní",J370,0)</f>
        <v>0</v>
      </c>
      <c r="BF370" s="204">
        <f>IF(N370="snížená",J370,0)</f>
        <v>0</v>
      </c>
      <c r="BG370" s="204">
        <f>IF(N370="zákl. přenesená",J370,0)</f>
        <v>0</v>
      </c>
      <c r="BH370" s="204">
        <f>IF(N370="sníž. přenesená",J370,0)</f>
        <v>0</v>
      </c>
      <c r="BI370" s="204">
        <f>IF(N370="nulová",J370,0)</f>
        <v>0</v>
      </c>
      <c r="BJ370" s="24" t="s">
        <v>79</v>
      </c>
      <c r="BK370" s="204">
        <f>ROUND(I370*H370,2)</f>
        <v>0</v>
      </c>
      <c r="BL370" s="24" t="s">
        <v>316</v>
      </c>
      <c r="BM370" s="24" t="s">
        <v>794</v>
      </c>
    </row>
    <row r="371" spans="2:51" s="11" customFormat="1" ht="13.5">
      <c r="B371" s="212"/>
      <c r="C371" s="213"/>
      <c r="D371" s="223" t="s">
        <v>227</v>
      </c>
      <c r="E371" s="213"/>
      <c r="F371" s="225" t="s">
        <v>795</v>
      </c>
      <c r="G371" s="213"/>
      <c r="H371" s="226">
        <v>127.218</v>
      </c>
      <c r="I371" s="217"/>
      <c r="J371" s="213"/>
      <c r="K371" s="213"/>
      <c r="L371" s="218"/>
      <c r="M371" s="219"/>
      <c r="N371" s="220"/>
      <c r="O371" s="220"/>
      <c r="P371" s="220"/>
      <c r="Q371" s="220"/>
      <c r="R371" s="220"/>
      <c r="S371" s="220"/>
      <c r="T371" s="221"/>
      <c r="AT371" s="222" t="s">
        <v>227</v>
      </c>
      <c r="AU371" s="222" t="s">
        <v>81</v>
      </c>
      <c r="AV371" s="11" t="s">
        <v>81</v>
      </c>
      <c r="AW371" s="11" t="s">
        <v>6</v>
      </c>
      <c r="AX371" s="11" t="s">
        <v>79</v>
      </c>
      <c r="AY371" s="222" t="s">
        <v>156</v>
      </c>
    </row>
    <row r="372" spans="2:65" s="1" customFormat="1" ht="16.5" customHeight="1">
      <c r="B372" s="41"/>
      <c r="C372" s="227" t="s">
        <v>796</v>
      </c>
      <c r="D372" s="227" t="s">
        <v>238</v>
      </c>
      <c r="E372" s="228" t="s">
        <v>797</v>
      </c>
      <c r="F372" s="229" t="s">
        <v>798</v>
      </c>
      <c r="G372" s="230" t="s">
        <v>260</v>
      </c>
      <c r="H372" s="231">
        <v>123.583</v>
      </c>
      <c r="I372" s="232"/>
      <c r="J372" s="233">
        <f>ROUND(I372*H372,2)</f>
        <v>0</v>
      </c>
      <c r="K372" s="229" t="s">
        <v>21</v>
      </c>
      <c r="L372" s="234"/>
      <c r="M372" s="235" t="s">
        <v>21</v>
      </c>
      <c r="N372" s="236" t="s">
        <v>43</v>
      </c>
      <c r="O372" s="42"/>
      <c r="P372" s="202">
        <f>O372*H372</f>
        <v>0</v>
      </c>
      <c r="Q372" s="202">
        <v>0.0002</v>
      </c>
      <c r="R372" s="202">
        <f>Q372*H372</f>
        <v>0.024716600000000002</v>
      </c>
      <c r="S372" s="202">
        <v>0</v>
      </c>
      <c r="T372" s="203">
        <f>S372*H372</f>
        <v>0</v>
      </c>
      <c r="AR372" s="24" t="s">
        <v>396</v>
      </c>
      <c r="AT372" s="24" t="s">
        <v>238</v>
      </c>
      <c r="AU372" s="24" t="s">
        <v>81</v>
      </c>
      <c r="AY372" s="24" t="s">
        <v>156</v>
      </c>
      <c r="BE372" s="204">
        <f>IF(N372="základní",J372,0)</f>
        <v>0</v>
      </c>
      <c r="BF372" s="204">
        <f>IF(N372="snížená",J372,0)</f>
        <v>0</v>
      </c>
      <c r="BG372" s="204">
        <f>IF(N372="zákl. přenesená",J372,0)</f>
        <v>0</v>
      </c>
      <c r="BH372" s="204">
        <f>IF(N372="sníž. přenesená",J372,0)</f>
        <v>0</v>
      </c>
      <c r="BI372" s="204">
        <f>IF(N372="nulová",J372,0)</f>
        <v>0</v>
      </c>
      <c r="BJ372" s="24" t="s">
        <v>79</v>
      </c>
      <c r="BK372" s="204">
        <f>ROUND(I372*H372,2)</f>
        <v>0</v>
      </c>
      <c r="BL372" s="24" t="s">
        <v>316</v>
      </c>
      <c r="BM372" s="24" t="s">
        <v>799</v>
      </c>
    </row>
    <row r="373" spans="2:51" s="11" customFormat="1" ht="13.5">
      <c r="B373" s="212"/>
      <c r="C373" s="213"/>
      <c r="D373" s="223" t="s">
        <v>227</v>
      </c>
      <c r="E373" s="213"/>
      <c r="F373" s="225" t="s">
        <v>800</v>
      </c>
      <c r="G373" s="213"/>
      <c r="H373" s="226">
        <v>123.583</v>
      </c>
      <c r="I373" s="217"/>
      <c r="J373" s="213"/>
      <c r="K373" s="213"/>
      <c r="L373" s="218"/>
      <c r="M373" s="219"/>
      <c r="N373" s="220"/>
      <c r="O373" s="220"/>
      <c r="P373" s="220"/>
      <c r="Q373" s="220"/>
      <c r="R373" s="220"/>
      <c r="S373" s="220"/>
      <c r="T373" s="221"/>
      <c r="AT373" s="222" t="s">
        <v>227</v>
      </c>
      <c r="AU373" s="222" t="s">
        <v>81</v>
      </c>
      <c r="AV373" s="11" t="s">
        <v>81</v>
      </c>
      <c r="AW373" s="11" t="s">
        <v>6</v>
      </c>
      <c r="AX373" s="11" t="s">
        <v>79</v>
      </c>
      <c r="AY373" s="222" t="s">
        <v>156</v>
      </c>
    </row>
    <row r="374" spans="2:65" s="1" customFormat="1" ht="25.5" customHeight="1">
      <c r="B374" s="41"/>
      <c r="C374" s="193" t="s">
        <v>801</v>
      </c>
      <c r="D374" s="193" t="s">
        <v>159</v>
      </c>
      <c r="E374" s="194" t="s">
        <v>802</v>
      </c>
      <c r="F374" s="195" t="s">
        <v>803</v>
      </c>
      <c r="G374" s="196" t="s">
        <v>253</v>
      </c>
      <c r="H374" s="197">
        <v>425</v>
      </c>
      <c r="I374" s="198"/>
      <c r="J374" s="199">
        <f>ROUND(I374*H374,2)</f>
        <v>0</v>
      </c>
      <c r="K374" s="195" t="s">
        <v>163</v>
      </c>
      <c r="L374" s="61"/>
      <c r="M374" s="200" t="s">
        <v>21</v>
      </c>
      <c r="N374" s="201" t="s">
        <v>43</v>
      </c>
      <c r="O374" s="42"/>
      <c r="P374" s="202">
        <f>O374*H374</f>
        <v>0</v>
      </c>
      <c r="Q374" s="202">
        <v>0.0004</v>
      </c>
      <c r="R374" s="202">
        <f>Q374*H374</f>
        <v>0.17</v>
      </c>
      <c r="S374" s="202">
        <v>0</v>
      </c>
      <c r="T374" s="203">
        <f>S374*H374</f>
        <v>0</v>
      </c>
      <c r="AR374" s="24" t="s">
        <v>316</v>
      </c>
      <c r="AT374" s="24" t="s">
        <v>159</v>
      </c>
      <c r="AU374" s="24" t="s">
        <v>81</v>
      </c>
      <c r="AY374" s="24" t="s">
        <v>156</v>
      </c>
      <c r="BE374" s="204">
        <f>IF(N374="základní",J374,0)</f>
        <v>0</v>
      </c>
      <c r="BF374" s="204">
        <f>IF(N374="snížená",J374,0)</f>
        <v>0</v>
      </c>
      <c r="BG374" s="204">
        <f>IF(N374="zákl. přenesená",J374,0)</f>
        <v>0</v>
      </c>
      <c r="BH374" s="204">
        <f>IF(N374="sníž. přenesená",J374,0)</f>
        <v>0</v>
      </c>
      <c r="BI374" s="204">
        <f>IF(N374="nulová",J374,0)</f>
        <v>0</v>
      </c>
      <c r="BJ374" s="24" t="s">
        <v>79</v>
      </c>
      <c r="BK374" s="204">
        <f>ROUND(I374*H374,2)</f>
        <v>0</v>
      </c>
      <c r="BL374" s="24" t="s">
        <v>316</v>
      </c>
      <c r="BM374" s="24" t="s">
        <v>804</v>
      </c>
    </row>
    <row r="375" spans="2:65" s="1" customFormat="1" ht="25.5" customHeight="1">
      <c r="B375" s="41"/>
      <c r="C375" s="193" t="s">
        <v>805</v>
      </c>
      <c r="D375" s="193" t="s">
        <v>159</v>
      </c>
      <c r="E375" s="194" t="s">
        <v>806</v>
      </c>
      <c r="F375" s="195" t="s">
        <v>807</v>
      </c>
      <c r="G375" s="196" t="s">
        <v>253</v>
      </c>
      <c r="H375" s="197">
        <v>8.481</v>
      </c>
      <c r="I375" s="198"/>
      <c r="J375" s="199">
        <f>ROUND(I375*H375,2)</f>
        <v>0</v>
      </c>
      <c r="K375" s="195" t="s">
        <v>163</v>
      </c>
      <c r="L375" s="61"/>
      <c r="M375" s="200" t="s">
        <v>21</v>
      </c>
      <c r="N375" s="201" t="s">
        <v>43</v>
      </c>
      <c r="O375" s="42"/>
      <c r="P375" s="202">
        <f>O375*H375</f>
        <v>0</v>
      </c>
      <c r="Q375" s="202">
        <v>0.0005</v>
      </c>
      <c r="R375" s="202">
        <f>Q375*H375</f>
        <v>0.0042405</v>
      </c>
      <c r="S375" s="202">
        <v>0</v>
      </c>
      <c r="T375" s="203">
        <f>S375*H375</f>
        <v>0</v>
      </c>
      <c r="AR375" s="24" t="s">
        <v>316</v>
      </c>
      <c r="AT375" s="24" t="s">
        <v>159</v>
      </c>
      <c r="AU375" s="24" t="s">
        <v>81</v>
      </c>
      <c r="AY375" s="24" t="s">
        <v>156</v>
      </c>
      <c r="BE375" s="204">
        <f>IF(N375="základní",J375,0)</f>
        <v>0</v>
      </c>
      <c r="BF375" s="204">
        <f>IF(N375="snížená",J375,0)</f>
        <v>0</v>
      </c>
      <c r="BG375" s="204">
        <f>IF(N375="zákl. přenesená",J375,0)</f>
        <v>0</v>
      </c>
      <c r="BH375" s="204">
        <f>IF(N375="sníž. přenesená",J375,0)</f>
        <v>0</v>
      </c>
      <c r="BI375" s="204">
        <f>IF(N375="nulová",J375,0)</f>
        <v>0</v>
      </c>
      <c r="BJ375" s="24" t="s">
        <v>79</v>
      </c>
      <c r="BK375" s="204">
        <f>ROUND(I375*H375,2)</f>
        <v>0</v>
      </c>
      <c r="BL375" s="24" t="s">
        <v>316</v>
      </c>
      <c r="BM375" s="24" t="s">
        <v>808</v>
      </c>
    </row>
    <row r="376" spans="2:51" s="13" customFormat="1" ht="13.5">
      <c r="B376" s="248"/>
      <c r="C376" s="249"/>
      <c r="D376" s="205" t="s">
        <v>227</v>
      </c>
      <c r="E376" s="250" t="s">
        <v>21</v>
      </c>
      <c r="F376" s="251" t="s">
        <v>809</v>
      </c>
      <c r="G376" s="249"/>
      <c r="H376" s="252" t="s">
        <v>21</v>
      </c>
      <c r="I376" s="253"/>
      <c r="J376" s="249"/>
      <c r="K376" s="249"/>
      <c r="L376" s="254"/>
      <c r="M376" s="255"/>
      <c r="N376" s="256"/>
      <c r="O376" s="256"/>
      <c r="P376" s="256"/>
      <c r="Q376" s="256"/>
      <c r="R376" s="256"/>
      <c r="S376" s="256"/>
      <c r="T376" s="257"/>
      <c r="AT376" s="258" t="s">
        <v>227</v>
      </c>
      <c r="AU376" s="258" t="s">
        <v>81</v>
      </c>
      <c r="AV376" s="13" t="s">
        <v>79</v>
      </c>
      <c r="AW376" s="13" t="s">
        <v>35</v>
      </c>
      <c r="AX376" s="13" t="s">
        <v>72</v>
      </c>
      <c r="AY376" s="258" t="s">
        <v>156</v>
      </c>
    </row>
    <row r="377" spans="2:51" s="11" customFormat="1" ht="13.5">
      <c r="B377" s="212"/>
      <c r="C377" s="213"/>
      <c r="D377" s="223" t="s">
        <v>227</v>
      </c>
      <c r="E377" s="224" t="s">
        <v>21</v>
      </c>
      <c r="F377" s="225" t="s">
        <v>810</v>
      </c>
      <c r="G377" s="213"/>
      <c r="H377" s="226">
        <v>8.481</v>
      </c>
      <c r="I377" s="217"/>
      <c r="J377" s="213"/>
      <c r="K377" s="213"/>
      <c r="L377" s="218"/>
      <c r="M377" s="219"/>
      <c r="N377" s="220"/>
      <c r="O377" s="220"/>
      <c r="P377" s="220"/>
      <c r="Q377" s="220"/>
      <c r="R377" s="220"/>
      <c r="S377" s="220"/>
      <c r="T377" s="221"/>
      <c r="AT377" s="222" t="s">
        <v>227</v>
      </c>
      <c r="AU377" s="222" t="s">
        <v>81</v>
      </c>
      <c r="AV377" s="11" t="s">
        <v>81</v>
      </c>
      <c r="AW377" s="11" t="s">
        <v>35</v>
      </c>
      <c r="AX377" s="11" t="s">
        <v>79</v>
      </c>
      <c r="AY377" s="222" t="s">
        <v>156</v>
      </c>
    </row>
    <row r="378" spans="2:65" s="1" customFormat="1" ht="25.5" customHeight="1">
      <c r="B378" s="41"/>
      <c r="C378" s="227" t="s">
        <v>811</v>
      </c>
      <c r="D378" s="227" t="s">
        <v>238</v>
      </c>
      <c r="E378" s="228" t="s">
        <v>812</v>
      </c>
      <c r="F378" s="229" t="s">
        <v>813</v>
      </c>
      <c r="G378" s="230" t="s">
        <v>253</v>
      </c>
      <c r="H378" s="231">
        <v>476.829</v>
      </c>
      <c r="I378" s="232"/>
      <c r="J378" s="233">
        <f>ROUND(I378*H378,2)</f>
        <v>0</v>
      </c>
      <c r="K378" s="229" t="s">
        <v>163</v>
      </c>
      <c r="L378" s="234"/>
      <c r="M378" s="235" t="s">
        <v>21</v>
      </c>
      <c r="N378" s="236" t="s">
        <v>43</v>
      </c>
      <c r="O378" s="42"/>
      <c r="P378" s="202">
        <f>O378*H378</f>
        <v>0</v>
      </c>
      <c r="Q378" s="202">
        <v>0.0034</v>
      </c>
      <c r="R378" s="202">
        <f>Q378*H378</f>
        <v>1.6212186</v>
      </c>
      <c r="S378" s="202">
        <v>0</v>
      </c>
      <c r="T378" s="203">
        <f>S378*H378</f>
        <v>0</v>
      </c>
      <c r="AR378" s="24" t="s">
        <v>396</v>
      </c>
      <c r="AT378" s="24" t="s">
        <v>238</v>
      </c>
      <c r="AU378" s="24" t="s">
        <v>81</v>
      </c>
      <c r="AY378" s="24" t="s">
        <v>156</v>
      </c>
      <c r="BE378" s="204">
        <f>IF(N378="základní",J378,0)</f>
        <v>0</v>
      </c>
      <c r="BF378" s="204">
        <f>IF(N378="snížená",J378,0)</f>
        <v>0</v>
      </c>
      <c r="BG378" s="204">
        <f>IF(N378="zákl. přenesená",J378,0)</f>
        <v>0</v>
      </c>
      <c r="BH378" s="204">
        <f>IF(N378="sníž. přenesená",J378,0)</f>
        <v>0</v>
      </c>
      <c r="BI378" s="204">
        <f>IF(N378="nulová",J378,0)</f>
        <v>0</v>
      </c>
      <c r="BJ378" s="24" t="s">
        <v>79</v>
      </c>
      <c r="BK378" s="204">
        <f>ROUND(I378*H378,2)</f>
        <v>0</v>
      </c>
      <c r="BL378" s="24" t="s">
        <v>316</v>
      </c>
      <c r="BM378" s="24" t="s">
        <v>814</v>
      </c>
    </row>
    <row r="379" spans="2:51" s="11" customFormat="1" ht="13.5">
      <c r="B379" s="212"/>
      <c r="C379" s="213"/>
      <c r="D379" s="205" t="s">
        <v>227</v>
      </c>
      <c r="E379" s="214" t="s">
        <v>21</v>
      </c>
      <c r="F379" s="215" t="s">
        <v>815</v>
      </c>
      <c r="G379" s="213"/>
      <c r="H379" s="216">
        <v>433.481</v>
      </c>
      <c r="I379" s="217"/>
      <c r="J379" s="213"/>
      <c r="K379" s="213"/>
      <c r="L379" s="218"/>
      <c r="M379" s="219"/>
      <c r="N379" s="220"/>
      <c r="O379" s="220"/>
      <c r="P379" s="220"/>
      <c r="Q379" s="220"/>
      <c r="R379" s="220"/>
      <c r="S379" s="220"/>
      <c r="T379" s="221"/>
      <c r="AT379" s="222" t="s">
        <v>227</v>
      </c>
      <c r="AU379" s="222" t="s">
        <v>81</v>
      </c>
      <c r="AV379" s="11" t="s">
        <v>81</v>
      </c>
      <c r="AW379" s="11" t="s">
        <v>35</v>
      </c>
      <c r="AX379" s="11" t="s">
        <v>79</v>
      </c>
      <c r="AY379" s="222" t="s">
        <v>156</v>
      </c>
    </row>
    <row r="380" spans="2:51" s="11" customFormat="1" ht="13.5">
      <c r="B380" s="212"/>
      <c r="C380" s="213"/>
      <c r="D380" s="223" t="s">
        <v>227</v>
      </c>
      <c r="E380" s="213"/>
      <c r="F380" s="225" t="s">
        <v>816</v>
      </c>
      <c r="G380" s="213"/>
      <c r="H380" s="226">
        <v>476.829</v>
      </c>
      <c r="I380" s="217"/>
      <c r="J380" s="213"/>
      <c r="K380" s="213"/>
      <c r="L380" s="218"/>
      <c r="M380" s="219"/>
      <c r="N380" s="220"/>
      <c r="O380" s="220"/>
      <c r="P380" s="220"/>
      <c r="Q380" s="220"/>
      <c r="R380" s="220"/>
      <c r="S380" s="220"/>
      <c r="T380" s="221"/>
      <c r="AT380" s="222" t="s">
        <v>227</v>
      </c>
      <c r="AU380" s="222" t="s">
        <v>81</v>
      </c>
      <c r="AV380" s="11" t="s">
        <v>81</v>
      </c>
      <c r="AW380" s="11" t="s">
        <v>6</v>
      </c>
      <c r="AX380" s="11" t="s">
        <v>79</v>
      </c>
      <c r="AY380" s="222" t="s">
        <v>156</v>
      </c>
    </row>
    <row r="381" spans="2:65" s="1" customFormat="1" ht="16.5" customHeight="1">
      <c r="B381" s="41"/>
      <c r="C381" s="193" t="s">
        <v>817</v>
      </c>
      <c r="D381" s="193" t="s">
        <v>159</v>
      </c>
      <c r="E381" s="194" t="s">
        <v>818</v>
      </c>
      <c r="F381" s="195" t="s">
        <v>819</v>
      </c>
      <c r="G381" s="196" t="s">
        <v>260</v>
      </c>
      <c r="H381" s="197">
        <v>121.46</v>
      </c>
      <c r="I381" s="198"/>
      <c r="J381" s="199">
        <f>ROUND(I381*H381,2)</f>
        <v>0</v>
      </c>
      <c r="K381" s="195" t="s">
        <v>21</v>
      </c>
      <c r="L381" s="61"/>
      <c r="M381" s="200" t="s">
        <v>21</v>
      </c>
      <c r="N381" s="201" t="s">
        <v>43</v>
      </c>
      <c r="O381" s="42"/>
      <c r="P381" s="202">
        <f>O381*H381</f>
        <v>0</v>
      </c>
      <c r="Q381" s="202">
        <v>0</v>
      </c>
      <c r="R381" s="202">
        <f>Q381*H381</f>
        <v>0</v>
      </c>
      <c r="S381" s="202">
        <v>0</v>
      </c>
      <c r="T381" s="203">
        <f>S381*H381</f>
        <v>0</v>
      </c>
      <c r="AR381" s="24" t="s">
        <v>316</v>
      </c>
      <c r="AT381" s="24" t="s">
        <v>159</v>
      </c>
      <c r="AU381" s="24" t="s">
        <v>81</v>
      </c>
      <c r="AY381" s="24" t="s">
        <v>156</v>
      </c>
      <c r="BE381" s="204">
        <f>IF(N381="základní",J381,0)</f>
        <v>0</v>
      </c>
      <c r="BF381" s="204">
        <f>IF(N381="snížená",J381,0)</f>
        <v>0</v>
      </c>
      <c r="BG381" s="204">
        <f>IF(N381="zákl. přenesená",J381,0)</f>
        <v>0</v>
      </c>
      <c r="BH381" s="204">
        <f>IF(N381="sníž. přenesená",J381,0)</f>
        <v>0</v>
      </c>
      <c r="BI381" s="204">
        <f>IF(N381="nulová",J381,0)</f>
        <v>0</v>
      </c>
      <c r="BJ381" s="24" t="s">
        <v>79</v>
      </c>
      <c r="BK381" s="204">
        <f>ROUND(I381*H381,2)</f>
        <v>0</v>
      </c>
      <c r="BL381" s="24" t="s">
        <v>316</v>
      </c>
      <c r="BM381" s="24" t="s">
        <v>820</v>
      </c>
    </row>
    <row r="382" spans="2:65" s="1" customFormat="1" ht="38.25" customHeight="1">
      <c r="B382" s="41"/>
      <c r="C382" s="193" t="s">
        <v>821</v>
      </c>
      <c r="D382" s="193" t="s">
        <v>159</v>
      </c>
      <c r="E382" s="194" t="s">
        <v>822</v>
      </c>
      <c r="F382" s="195" t="s">
        <v>823</v>
      </c>
      <c r="G382" s="196" t="s">
        <v>245</v>
      </c>
      <c r="H382" s="197">
        <v>3.759</v>
      </c>
      <c r="I382" s="198"/>
      <c r="J382" s="199">
        <f>ROUND(I382*H382,2)</f>
        <v>0</v>
      </c>
      <c r="K382" s="195" t="s">
        <v>163</v>
      </c>
      <c r="L382" s="61"/>
      <c r="M382" s="200" t="s">
        <v>21</v>
      </c>
      <c r="N382" s="201" t="s">
        <v>43</v>
      </c>
      <c r="O382" s="42"/>
      <c r="P382" s="202">
        <f>O382*H382</f>
        <v>0</v>
      </c>
      <c r="Q382" s="202">
        <v>0</v>
      </c>
      <c r="R382" s="202">
        <f>Q382*H382</f>
        <v>0</v>
      </c>
      <c r="S382" s="202">
        <v>0</v>
      </c>
      <c r="T382" s="203">
        <f>S382*H382</f>
        <v>0</v>
      </c>
      <c r="AR382" s="24" t="s">
        <v>316</v>
      </c>
      <c r="AT382" s="24" t="s">
        <v>159</v>
      </c>
      <c r="AU382" s="24" t="s">
        <v>81</v>
      </c>
      <c r="AY382" s="24" t="s">
        <v>156</v>
      </c>
      <c r="BE382" s="204">
        <f>IF(N382="základní",J382,0)</f>
        <v>0</v>
      </c>
      <c r="BF382" s="204">
        <f>IF(N382="snížená",J382,0)</f>
        <v>0</v>
      </c>
      <c r="BG382" s="204">
        <f>IF(N382="zákl. přenesená",J382,0)</f>
        <v>0</v>
      </c>
      <c r="BH382" s="204">
        <f>IF(N382="sníž. přenesená",J382,0)</f>
        <v>0</v>
      </c>
      <c r="BI382" s="204">
        <f>IF(N382="nulová",J382,0)</f>
        <v>0</v>
      </c>
      <c r="BJ382" s="24" t="s">
        <v>79</v>
      </c>
      <c r="BK382" s="204">
        <f>ROUND(I382*H382,2)</f>
        <v>0</v>
      </c>
      <c r="BL382" s="24" t="s">
        <v>316</v>
      </c>
      <c r="BM382" s="24" t="s">
        <v>824</v>
      </c>
    </row>
    <row r="383" spans="2:65" s="1" customFormat="1" ht="38.25" customHeight="1">
      <c r="B383" s="41"/>
      <c r="C383" s="193" t="s">
        <v>825</v>
      </c>
      <c r="D383" s="193" t="s">
        <v>159</v>
      </c>
      <c r="E383" s="194" t="s">
        <v>826</v>
      </c>
      <c r="F383" s="195" t="s">
        <v>827</v>
      </c>
      <c r="G383" s="196" t="s">
        <v>245</v>
      </c>
      <c r="H383" s="197">
        <v>3.759</v>
      </c>
      <c r="I383" s="198"/>
      <c r="J383" s="199">
        <f>ROUND(I383*H383,2)</f>
        <v>0</v>
      </c>
      <c r="K383" s="195" t="s">
        <v>163</v>
      </c>
      <c r="L383" s="61"/>
      <c r="M383" s="200" t="s">
        <v>21</v>
      </c>
      <c r="N383" s="201" t="s">
        <v>43</v>
      </c>
      <c r="O383" s="42"/>
      <c r="P383" s="202">
        <f>O383*H383</f>
        <v>0</v>
      </c>
      <c r="Q383" s="202">
        <v>0</v>
      </c>
      <c r="R383" s="202">
        <f>Q383*H383</f>
        <v>0</v>
      </c>
      <c r="S383" s="202">
        <v>0</v>
      </c>
      <c r="T383" s="203">
        <f>S383*H383</f>
        <v>0</v>
      </c>
      <c r="AR383" s="24" t="s">
        <v>316</v>
      </c>
      <c r="AT383" s="24" t="s">
        <v>159</v>
      </c>
      <c r="AU383" s="24" t="s">
        <v>81</v>
      </c>
      <c r="AY383" s="24" t="s">
        <v>156</v>
      </c>
      <c r="BE383" s="204">
        <f>IF(N383="základní",J383,0)</f>
        <v>0</v>
      </c>
      <c r="BF383" s="204">
        <f>IF(N383="snížená",J383,0)</f>
        <v>0</v>
      </c>
      <c r="BG383" s="204">
        <f>IF(N383="zákl. přenesená",J383,0)</f>
        <v>0</v>
      </c>
      <c r="BH383" s="204">
        <f>IF(N383="sníž. přenesená",J383,0)</f>
        <v>0</v>
      </c>
      <c r="BI383" s="204">
        <f>IF(N383="nulová",J383,0)</f>
        <v>0</v>
      </c>
      <c r="BJ383" s="24" t="s">
        <v>79</v>
      </c>
      <c r="BK383" s="204">
        <f>ROUND(I383*H383,2)</f>
        <v>0</v>
      </c>
      <c r="BL383" s="24" t="s">
        <v>316</v>
      </c>
      <c r="BM383" s="24" t="s">
        <v>828</v>
      </c>
    </row>
    <row r="384" spans="2:63" s="10" customFormat="1" ht="29.85" customHeight="1">
      <c r="B384" s="176"/>
      <c r="C384" s="177"/>
      <c r="D384" s="190" t="s">
        <v>71</v>
      </c>
      <c r="E384" s="191" t="s">
        <v>829</v>
      </c>
      <c r="F384" s="191" t="s">
        <v>830</v>
      </c>
      <c r="G384" s="177"/>
      <c r="H384" s="177"/>
      <c r="I384" s="180"/>
      <c r="J384" s="192">
        <f>BK384</f>
        <v>0</v>
      </c>
      <c r="K384" s="177"/>
      <c r="L384" s="182"/>
      <c r="M384" s="183"/>
      <c r="N384" s="184"/>
      <c r="O384" s="184"/>
      <c r="P384" s="185">
        <f>SUM(P385:P386)</f>
        <v>0</v>
      </c>
      <c r="Q384" s="184"/>
      <c r="R384" s="185">
        <f>SUM(R385:R386)</f>
        <v>0.10771199999999999</v>
      </c>
      <c r="S384" s="184"/>
      <c r="T384" s="186">
        <f>SUM(T385:T386)</f>
        <v>0</v>
      </c>
      <c r="AR384" s="187" t="s">
        <v>81</v>
      </c>
      <c r="AT384" s="188" t="s">
        <v>71</v>
      </c>
      <c r="AU384" s="188" t="s">
        <v>79</v>
      </c>
      <c r="AY384" s="187" t="s">
        <v>156</v>
      </c>
      <c r="BK384" s="189">
        <f>SUM(BK385:BK386)</f>
        <v>0</v>
      </c>
    </row>
    <row r="385" spans="2:65" s="1" customFormat="1" ht="16.5" customHeight="1">
      <c r="B385" s="41"/>
      <c r="C385" s="193" t="s">
        <v>831</v>
      </c>
      <c r="D385" s="193" t="s">
        <v>159</v>
      </c>
      <c r="E385" s="194" t="s">
        <v>832</v>
      </c>
      <c r="F385" s="195" t="s">
        <v>833</v>
      </c>
      <c r="G385" s="196" t="s">
        <v>253</v>
      </c>
      <c r="H385" s="197">
        <v>31.68</v>
      </c>
      <c r="I385" s="198"/>
      <c r="J385" s="199">
        <f>ROUND(I385*H385,2)</f>
        <v>0</v>
      </c>
      <c r="K385" s="195" t="s">
        <v>163</v>
      </c>
      <c r="L385" s="61"/>
      <c r="M385" s="200" t="s">
        <v>21</v>
      </c>
      <c r="N385" s="201" t="s">
        <v>43</v>
      </c>
      <c r="O385" s="42"/>
      <c r="P385" s="202">
        <f>O385*H385</f>
        <v>0</v>
      </c>
      <c r="Q385" s="202">
        <v>0.0034</v>
      </c>
      <c r="R385" s="202">
        <f>Q385*H385</f>
        <v>0.10771199999999999</v>
      </c>
      <c r="S385" s="202">
        <v>0</v>
      </c>
      <c r="T385" s="203">
        <f>S385*H385</f>
        <v>0</v>
      </c>
      <c r="AR385" s="24" t="s">
        <v>316</v>
      </c>
      <c r="AT385" s="24" t="s">
        <v>159</v>
      </c>
      <c r="AU385" s="24" t="s">
        <v>81</v>
      </c>
      <c r="AY385" s="24" t="s">
        <v>156</v>
      </c>
      <c r="BE385" s="204">
        <f>IF(N385="základní",J385,0)</f>
        <v>0</v>
      </c>
      <c r="BF385" s="204">
        <f>IF(N385="snížená",J385,0)</f>
        <v>0</v>
      </c>
      <c r="BG385" s="204">
        <f>IF(N385="zákl. přenesená",J385,0)</f>
        <v>0</v>
      </c>
      <c r="BH385" s="204">
        <f>IF(N385="sníž. přenesená",J385,0)</f>
        <v>0</v>
      </c>
      <c r="BI385" s="204">
        <f>IF(N385="nulová",J385,0)</f>
        <v>0</v>
      </c>
      <c r="BJ385" s="24" t="s">
        <v>79</v>
      </c>
      <c r="BK385" s="204">
        <f>ROUND(I385*H385,2)</f>
        <v>0</v>
      </c>
      <c r="BL385" s="24" t="s">
        <v>316</v>
      </c>
      <c r="BM385" s="24" t="s">
        <v>834</v>
      </c>
    </row>
    <row r="386" spans="2:51" s="11" customFormat="1" ht="13.5">
      <c r="B386" s="212"/>
      <c r="C386" s="213"/>
      <c r="D386" s="205" t="s">
        <v>227</v>
      </c>
      <c r="E386" s="214" t="s">
        <v>21</v>
      </c>
      <c r="F386" s="215" t="s">
        <v>835</v>
      </c>
      <c r="G386" s="213"/>
      <c r="H386" s="216">
        <v>31.68</v>
      </c>
      <c r="I386" s="217"/>
      <c r="J386" s="213"/>
      <c r="K386" s="213"/>
      <c r="L386" s="218"/>
      <c r="M386" s="219"/>
      <c r="N386" s="220"/>
      <c r="O386" s="220"/>
      <c r="P386" s="220"/>
      <c r="Q386" s="220"/>
      <c r="R386" s="220"/>
      <c r="S386" s="220"/>
      <c r="T386" s="221"/>
      <c r="AT386" s="222" t="s">
        <v>227</v>
      </c>
      <c r="AU386" s="222" t="s">
        <v>81</v>
      </c>
      <c r="AV386" s="11" t="s">
        <v>81</v>
      </c>
      <c r="AW386" s="11" t="s">
        <v>35</v>
      </c>
      <c r="AX386" s="11" t="s">
        <v>79</v>
      </c>
      <c r="AY386" s="222" t="s">
        <v>156</v>
      </c>
    </row>
    <row r="387" spans="2:63" s="10" customFormat="1" ht="29.85" customHeight="1">
      <c r="B387" s="176"/>
      <c r="C387" s="177"/>
      <c r="D387" s="190" t="s">
        <v>71</v>
      </c>
      <c r="E387" s="191" t="s">
        <v>836</v>
      </c>
      <c r="F387" s="191" t="s">
        <v>837</v>
      </c>
      <c r="G387" s="177"/>
      <c r="H387" s="177"/>
      <c r="I387" s="180"/>
      <c r="J387" s="192">
        <f>BK387</f>
        <v>0</v>
      </c>
      <c r="K387" s="177"/>
      <c r="L387" s="182"/>
      <c r="M387" s="183"/>
      <c r="N387" s="184"/>
      <c r="O387" s="184"/>
      <c r="P387" s="185">
        <f>SUM(P388:P392)</f>
        <v>0</v>
      </c>
      <c r="Q387" s="184"/>
      <c r="R387" s="185">
        <f>SUM(R388:R392)</f>
        <v>0.40224</v>
      </c>
      <c r="S387" s="184"/>
      <c r="T387" s="186">
        <f>SUM(T388:T392)</f>
        <v>0</v>
      </c>
      <c r="AR387" s="187" t="s">
        <v>81</v>
      </c>
      <c r="AT387" s="188" t="s">
        <v>71</v>
      </c>
      <c r="AU387" s="188" t="s">
        <v>79</v>
      </c>
      <c r="AY387" s="187" t="s">
        <v>156</v>
      </c>
      <c r="BK387" s="189">
        <f>SUM(BK388:BK392)</f>
        <v>0</v>
      </c>
    </row>
    <row r="388" spans="2:65" s="1" customFormat="1" ht="25.5" customHeight="1">
      <c r="B388" s="41"/>
      <c r="C388" s="193" t="s">
        <v>838</v>
      </c>
      <c r="D388" s="193" t="s">
        <v>159</v>
      </c>
      <c r="E388" s="194" t="s">
        <v>839</v>
      </c>
      <c r="F388" s="195" t="s">
        <v>840</v>
      </c>
      <c r="G388" s="196" t="s">
        <v>253</v>
      </c>
      <c r="H388" s="197">
        <v>24</v>
      </c>
      <c r="I388" s="198"/>
      <c r="J388" s="199">
        <f>ROUND(I388*H388,2)</f>
        <v>0</v>
      </c>
      <c r="K388" s="195" t="s">
        <v>163</v>
      </c>
      <c r="L388" s="61"/>
      <c r="M388" s="200" t="s">
        <v>21</v>
      </c>
      <c r="N388" s="201" t="s">
        <v>43</v>
      </c>
      <c r="O388" s="42"/>
      <c r="P388" s="202">
        <f>O388*H388</f>
        <v>0</v>
      </c>
      <c r="Q388" s="202">
        <v>0.0029</v>
      </c>
      <c r="R388" s="202">
        <f>Q388*H388</f>
        <v>0.0696</v>
      </c>
      <c r="S388" s="202">
        <v>0</v>
      </c>
      <c r="T388" s="203">
        <f>S388*H388</f>
        <v>0</v>
      </c>
      <c r="AR388" s="24" t="s">
        <v>316</v>
      </c>
      <c r="AT388" s="24" t="s">
        <v>159</v>
      </c>
      <c r="AU388" s="24" t="s">
        <v>81</v>
      </c>
      <c r="AY388" s="24" t="s">
        <v>156</v>
      </c>
      <c r="BE388" s="204">
        <f>IF(N388="základní",J388,0)</f>
        <v>0</v>
      </c>
      <c r="BF388" s="204">
        <f>IF(N388="snížená",J388,0)</f>
        <v>0</v>
      </c>
      <c r="BG388" s="204">
        <f>IF(N388="zákl. přenesená",J388,0)</f>
        <v>0</v>
      </c>
      <c r="BH388" s="204">
        <f>IF(N388="sníž. přenesená",J388,0)</f>
        <v>0</v>
      </c>
      <c r="BI388" s="204">
        <f>IF(N388="nulová",J388,0)</f>
        <v>0</v>
      </c>
      <c r="BJ388" s="24" t="s">
        <v>79</v>
      </c>
      <c r="BK388" s="204">
        <f>ROUND(I388*H388,2)</f>
        <v>0</v>
      </c>
      <c r="BL388" s="24" t="s">
        <v>316</v>
      </c>
      <c r="BM388" s="24" t="s">
        <v>841</v>
      </c>
    </row>
    <row r="389" spans="2:51" s="11" customFormat="1" ht="13.5">
      <c r="B389" s="212"/>
      <c r="C389" s="213"/>
      <c r="D389" s="223" t="s">
        <v>227</v>
      </c>
      <c r="E389" s="224" t="s">
        <v>21</v>
      </c>
      <c r="F389" s="225" t="s">
        <v>842</v>
      </c>
      <c r="G389" s="213"/>
      <c r="H389" s="226">
        <v>24</v>
      </c>
      <c r="I389" s="217"/>
      <c r="J389" s="213"/>
      <c r="K389" s="213"/>
      <c r="L389" s="218"/>
      <c r="M389" s="219"/>
      <c r="N389" s="220"/>
      <c r="O389" s="220"/>
      <c r="P389" s="220"/>
      <c r="Q389" s="220"/>
      <c r="R389" s="220"/>
      <c r="S389" s="220"/>
      <c r="T389" s="221"/>
      <c r="AT389" s="222" t="s">
        <v>227</v>
      </c>
      <c r="AU389" s="222" t="s">
        <v>81</v>
      </c>
      <c r="AV389" s="11" t="s">
        <v>81</v>
      </c>
      <c r="AW389" s="11" t="s">
        <v>35</v>
      </c>
      <c r="AX389" s="11" t="s">
        <v>79</v>
      </c>
      <c r="AY389" s="222" t="s">
        <v>156</v>
      </c>
    </row>
    <row r="390" spans="2:65" s="1" customFormat="1" ht="25.5" customHeight="1">
      <c r="B390" s="41"/>
      <c r="C390" s="227" t="s">
        <v>843</v>
      </c>
      <c r="D390" s="227" t="s">
        <v>238</v>
      </c>
      <c r="E390" s="228" t="s">
        <v>844</v>
      </c>
      <c r="F390" s="229" t="s">
        <v>845</v>
      </c>
      <c r="G390" s="230" t="s">
        <v>253</v>
      </c>
      <c r="H390" s="231">
        <v>26.4</v>
      </c>
      <c r="I390" s="232"/>
      <c r="J390" s="233">
        <f>ROUND(I390*H390,2)</f>
        <v>0</v>
      </c>
      <c r="K390" s="229" t="s">
        <v>21</v>
      </c>
      <c r="L390" s="234"/>
      <c r="M390" s="235" t="s">
        <v>21</v>
      </c>
      <c r="N390" s="236" t="s">
        <v>43</v>
      </c>
      <c r="O390" s="42"/>
      <c r="P390" s="202">
        <f>O390*H390</f>
        <v>0</v>
      </c>
      <c r="Q390" s="202">
        <v>0.0126</v>
      </c>
      <c r="R390" s="202">
        <f>Q390*H390</f>
        <v>0.33264</v>
      </c>
      <c r="S390" s="202">
        <v>0</v>
      </c>
      <c r="T390" s="203">
        <f>S390*H390</f>
        <v>0</v>
      </c>
      <c r="AR390" s="24" t="s">
        <v>396</v>
      </c>
      <c r="AT390" s="24" t="s">
        <v>238</v>
      </c>
      <c r="AU390" s="24" t="s">
        <v>81</v>
      </c>
      <c r="AY390" s="24" t="s">
        <v>156</v>
      </c>
      <c r="BE390" s="204">
        <f>IF(N390="základní",J390,0)</f>
        <v>0</v>
      </c>
      <c r="BF390" s="204">
        <f>IF(N390="snížená",J390,0)</f>
        <v>0</v>
      </c>
      <c r="BG390" s="204">
        <f>IF(N390="zákl. přenesená",J390,0)</f>
        <v>0</v>
      </c>
      <c r="BH390" s="204">
        <f>IF(N390="sníž. přenesená",J390,0)</f>
        <v>0</v>
      </c>
      <c r="BI390" s="204">
        <f>IF(N390="nulová",J390,0)</f>
        <v>0</v>
      </c>
      <c r="BJ390" s="24" t="s">
        <v>79</v>
      </c>
      <c r="BK390" s="204">
        <f>ROUND(I390*H390,2)</f>
        <v>0</v>
      </c>
      <c r="BL390" s="24" t="s">
        <v>316</v>
      </c>
      <c r="BM390" s="24" t="s">
        <v>846</v>
      </c>
    </row>
    <row r="391" spans="2:51" s="11" customFormat="1" ht="13.5">
      <c r="B391" s="212"/>
      <c r="C391" s="213"/>
      <c r="D391" s="223" t="s">
        <v>227</v>
      </c>
      <c r="E391" s="213"/>
      <c r="F391" s="225" t="s">
        <v>847</v>
      </c>
      <c r="G391" s="213"/>
      <c r="H391" s="226">
        <v>26.4</v>
      </c>
      <c r="I391" s="217"/>
      <c r="J391" s="213"/>
      <c r="K391" s="213"/>
      <c r="L391" s="218"/>
      <c r="M391" s="219"/>
      <c r="N391" s="220"/>
      <c r="O391" s="220"/>
      <c r="P391" s="220"/>
      <c r="Q391" s="220"/>
      <c r="R391" s="220"/>
      <c r="S391" s="220"/>
      <c r="T391" s="221"/>
      <c r="AT391" s="222" t="s">
        <v>227</v>
      </c>
      <c r="AU391" s="222" t="s">
        <v>81</v>
      </c>
      <c r="AV391" s="11" t="s">
        <v>81</v>
      </c>
      <c r="AW391" s="11" t="s">
        <v>6</v>
      </c>
      <c r="AX391" s="11" t="s">
        <v>79</v>
      </c>
      <c r="AY391" s="222" t="s">
        <v>156</v>
      </c>
    </row>
    <row r="392" spans="2:65" s="1" customFormat="1" ht="25.5" customHeight="1">
      <c r="B392" s="41"/>
      <c r="C392" s="193" t="s">
        <v>848</v>
      </c>
      <c r="D392" s="193" t="s">
        <v>159</v>
      </c>
      <c r="E392" s="194" t="s">
        <v>849</v>
      </c>
      <c r="F392" s="195" t="s">
        <v>850</v>
      </c>
      <c r="G392" s="196" t="s">
        <v>253</v>
      </c>
      <c r="H392" s="197">
        <v>24</v>
      </c>
      <c r="I392" s="198"/>
      <c r="J392" s="199">
        <f>ROUND(I392*H392,2)</f>
        <v>0</v>
      </c>
      <c r="K392" s="195" t="s">
        <v>163</v>
      </c>
      <c r="L392" s="61"/>
      <c r="M392" s="200" t="s">
        <v>21</v>
      </c>
      <c r="N392" s="201" t="s">
        <v>43</v>
      </c>
      <c r="O392" s="42"/>
      <c r="P392" s="202">
        <f>O392*H392</f>
        <v>0</v>
      </c>
      <c r="Q392" s="202">
        <v>0</v>
      </c>
      <c r="R392" s="202">
        <f>Q392*H392</f>
        <v>0</v>
      </c>
      <c r="S392" s="202">
        <v>0</v>
      </c>
      <c r="T392" s="203">
        <f>S392*H392</f>
        <v>0</v>
      </c>
      <c r="AR392" s="24" t="s">
        <v>316</v>
      </c>
      <c r="AT392" s="24" t="s">
        <v>159</v>
      </c>
      <c r="AU392" s="24" t="s">
        <v>81</v>
      </c>
      <c r="AY392" s="24" t="s">
        <v>156</v>
      </c>
      <c r="BE392" s="204">
        <f>IF(N392="základní",J392,0)</f>
        <v>0</v>
      </c>
      <c r="BF392" s="204">
        <f>IF(N392="snížená",J392,0)</f>
        <v>0</v>
      </c>
      <c r="BG392" s="204">
        <f>IF(N392="zákl. přenesená",J392,0)</f>
        <v>0</v>
      </c>
      <c r="BH392" s="204">
        <f>IF(N392="sníž. přenesená",J392,0)</f>
        <v>0</v>
      </c>
      <c r="BI392" s="204">
        <f>IF(N392="nulová",J392,0)</f>
        <v>0</v>
      </c>
      <c r="BJ392" s="24" t="s">
        <v>79</v>
      </c>
      <c r="BK392" s="204">
        <f>ROUND(I392*H392,2)</f>
        <v>0</v>
      </c>
      <c r="BL392" s="24" t="s">
        <v>316</v>
      </c>
      <c r="BM392" s="24" t="s">
        <v>851</v>
      </c>
    </row>
    <row r="393" spans="2:63" s="10" customFormat="1" ht="29.85" customHeight="1">
      <c r="B393" s="176"/>
      <c r="C393" s="177"/>
      <c r="D393" s="190" t="s">
        <v>71</v>
      </c>
      <c r="E393" s="191" t="s">
        <v>852</v>
      </c>
      <c r="F393" s="191" t="s">
        <v>853</v>
      </c>
      <c r="G393" s="177"/>
      <c r="H393" s="177"/>
      <c r="I393" s="180"/>
      <c r="J393" s="192">
        <f>BK393</f>
        <v>0</v>
      </c>
      <c r="K393" s="177"/>
      <c r="L393" s="182"/>
      <c r="M393" s="183"/>
      <c r="N393" s="184"/>
      <c r="O393" s="184"/>
      <c r="P393" s="185">
        <f>SUM(P394:P405)</f>
        <v>0</v>
      </c>
      <c r="Q393" s="184"/>
      <c r="R393" s="185">
        <f>SUM(R394:R405)</f>
        <v>0.019997960000000002</v>
      </c>
      <c r="S393" s="184"/>
      <c r="T393" s="186">
        <f>SUM(T394:T405)</f>
        <v>0</v>
      </c>
      <c r="AR393" s="187" t="s">
        <v>81</v>
      </c>
      <c r="AT393" s="188" t="s">
        <v>71</v>
      </c>
      <c r="AU393" s="188" t="s">
        <v>79</v>
      </c>
      <c r="AY393" s="187" t="s">
        <v>156</v>
      </c>
      <c r="BK393" s="189">
        <f>SUM(BK394:BK405)</f>
        <v>0</v>
      </c>
    </row>
    <row r="394" spans="2:65" s="1" customFormat="1" ht="25.5" customHeight="1">
      <c r="B394" s="41"/>
      <c r="C394" s="193" t="s">
        <v>854</v>
      </c>
      <c r="D394" s="193" t="s">
        <v>159</v>
      </c>
      <c r="E394" s="194" t="s">
        <v>855</v>
      </c>
      <c r="F394" s="195" t="s">
        <v>856</v>
      </c>
      <c r="G394" s="196" t="s">
        <v>253</v>
      </c>
      <c r="H394" s="197">
        <v>57.72</v>
      </c>
      <c r="I394" s="198"/>
      <c r="J394" s="199">
        <f>ROUND(I394*H394,2)</f>
        <v>0</v>
      </c>
      <c r="K394" s="195" t="s">
        <v>163</v>
      </c>
      <c r="L394" s="61"/>
      <c r="M394" s="200" t="s">
        <v>21</v>
      </c>
      <c r="N394" s="201" t="s">
        <v>43</v>
      </c>
      <c r="O394" s="42"/>
      <c r="P394" s="202">
        <f>O394*H394</f>
        <v>0</v>
      </c>
      <c r="Q394" s="202">
        <v>0</v>
      </c>
      <c r="R394" s="202">
        <f>Q394*H394</f>
        <v>0</v>
      </c>
      <c r="S394" s="202">
        <v>0</v>
      </c>
      <c r="T394" s="203">
        <f>S394*H394</f>
        <v>0</v>
      </c>
      <c r="AR394" s="24" t="s">
        <v>316</v>
      </c>
      <c r="AT394" s="24" t="s">
        <v>159</v>
      </c>
      <c r="AU394" s="24" t="s">
        <v>81</v>
      </c>
      <c r="AY394" s="24" t="s">
        <v>156</v>
      </c>
      <c r="BE394" s="204">
        <f>IF(N394="základní",J394,0)</f>
        <v>0</v>
      </c>
      <c r="BF394" s="204">
        <f>IF(N394="snížená",J394,0)</f>
        <v>0</v>
      </c>
      <c r="BG394" s="204">
        <f>IF(N394="zákl. přenesená",J394,0)</f>
        <v>0</v>
      </c>
      <c r="BH394" s="204">
        <f>IF(N394="sníž. přenesená",J394,0)</f>
        <v>0</v>
      </c>
      <c r="BI394" s="204">
        <f>IF(N394="nulová",J394,0)</f>
        <v>0</v>
      </c>
      <c r="BJ394" s="24" t="s">
        <v>79</v>
      </c>
      <c r="BK394" s="204">
        <f>ROUND(I394*H394,2)</f>
        <v>0</v>
      </c>
      <c r="BL394" s="24" t="s">
        <v>316</v>
      </c>
      <c r="BM394" s="24" t="s">
        <v>857</v>
      </c>
    </row>
    <row r="395" spans="2:65" s="1" customFormat="1" ht="16.5" customHeight="1">
      <c r="B395" s="41"/>
      <c r="C395" s="193" t="s">
        <v>858</v>
      </c>
      <c r="D395" s="193" t="s">
        <v>159</v>
      </c>
      <c r="E395" s="194" t="s">
        <v>859</v>
      </c>
      <c r="F395" s="195" t="s">
        <v>860</v>
      </c>
      <c r="G395" s="196" t="s">
        <v>253</v>
      </c>
      <c r="H395" s="197">
        <v>57.72</v>
      </c>
      <c r="I395" s="198"/>
      <c r="J395" s="199">
        <f>ROUND(I395*H395,2)</f>
        <v>0</v>
      </c>
      <c r="K395" s="195" t="s">
        <v>163</v>
      </c>
      <c r="L395" s="61"/>
      <c r="M395" s="200" t="s">
        <v>21</v>
      </c>
      <c r="N395" s="201" t="s">
        <v>43</v>
      </c>
      <c r="O395" s="42"/>
      <c r="P395" s="202">
        <f>O395*H395</f>
        <v>0</v>
      </c>
      <c r="Q395" s="202">
        <v>6E-05</v>
      </c>
      <c r="R395" s="202">
        <f>Q395*H395</f>
        <v>0.0034632</v>
      </c>
      <c r="S395" s="202">
        <v>0</v>
      </c>
      <c r="T395" s="203">
        <f>S395*H395</f>
        <v>0</v>
      </c>
      <c r="AR395" s="24" t="s">
        <v>316</v>
      </c>
      <c r="AT395" s="24" t="s">
        <v>159</v>
      </c>
      <c r="AU395" s="24" t="s">
        <v>81</v>
      </c>
      <c r="AY395" s="24" t="s">
        <v>156</v>
      </c>
      <c r="BE395" s="204">
        <f>IF(N395="základní",J395,0)</f>
        <v>0</v>
      </c>
      <c r="BF395" s="204">
        <f>IF(N395="snížená",J395,0)</f>
        <v>0</v>
      </c>
      <c r="BG395" s="204">
        <f>IF(N395="zákl. přenesená",J395,0)</f>
        <v>0</v>
      </c>
      <c r="BH395" s="204">
        <f>IF(N395="sníž. přenesená",J395,0)</f>
        <v>0</v>
      </c>
      <c r="BI395" s="204">
        <f>IF(N395="nulová",J395,0)</f>
        <v>0</v>
      </c>
      <c r="BJ395" s="24" t="s">
        <v>79</v>
      </c>
      <c r="BK395" s="204">
        <f>ROUND(I395*H395,2)</f>
        <v>0</v>
      </c>
      <c r="BL395" s="24" t="s">
        <v>316</v>
      </c>
      <c r="BM395" s="24" t="s">
        <v>861</v>
      </c>
    </row>
    <row r="396" spans="2:51" s="13" customFormat="1" ht="13.5">
      <c r="B396" s="248"/>
      <c r="C396" s="249"/>
      <c r="D396" s="205" t="s">
        <v>227</v>
      </c>
      <c r="E396" s="250" t="s">
        <v>21</v>
      </c>
      <c r="F396" s="251" t="s">
        <v>862</v>
      </c>
      <c r="G396" s="249"/>
      <c r="H396" s="252" t="s">
        <v>21</v>
      </c>
      <c r="I396" s="253"/>
      <c r="J396" s="249"/>
      <c r="K396" s="249"/>
      <c r="L396" s="254"/>
      <c r="M396" s="255"/>
      <c r="N396" s="256"/>
      <c r="O396" s="256"/>
      <c r="P396" s="256"/>
      <c r="Q396" s="256"/>
      <c r="R396" s="256"/>
      <c r="S396" s="256"/>
      <c r="T396" s="257"/>
      <c r="AT396" s="258" t="s">
        <v>227</v>
      </c>
      <c r="AU396" s="258" t="s">
        <v>81</v>
      </c>
      <c r="AV396" s="13" t="s">
        <v>79</v>
      </c>
      <c r="AW396" s="13" t="s">
        <v>35</v>
      </c>
      <c r="AX396" s="13" t="s">
        <v>72</v>
      </c>
      <c r="AY396" s="258" t="s">
        <v>156</v>
      </c>
    </row>
    <row r="397" spans="2:51" s="11" customFormat="1" ht="27">
      <c r="B397" s="212"/>
      <c r="C397" s="213"/>
      <c r="D397" s="223" t="s">
        <v>227</v>
      </c>
      <c r="E397" s="224" t="s">
        <v>21</v>
      </c>
      <c r="F397" s="225" t="s">
        <v>863</v>
      </c>
      <c r="G397" s="213"/>
      <c r="H397" s="226">
        <v>57.72</v>
      </c>
      <c r="I397" s="217"/>
      <c r="J397" s="213"/>
      <c r="K397" s="213"/>
      <c r="L397" s="218"/>
      <c r="M397" s="219"/>
      <c r="N397" s="220"/>
      <c r="O397" s="220"/>
      <c r="P397" s="220"/>
      <c r="Q397" s="220"/>
      <c r="R397" s="220"/>
      <c r="S397" s="220"/>
      <c r="T397" s="221"/>
      <c r="AT397" s="222" t="s">
        <v>227</v>
      </c>
      <c r="AU397" s="222" t="s">
        <v>81</v>
      </c>
      <c r="AV397" s="11" t="s">
        <v>81</v>
      </c>
      <c r="AW397" s="11" t="s">
        <v>35</v>
      </c>
      <c r="AX397" s="11" t="s">
        <v>79</v>
      </c>
      <c r="AY397" s="222" t="s">
        <v>156</v>
      </c>
    </row>
    <row r="398" spans="2:65" s="1" customFormat="1" ht="25.5" customHeight="1">
      <c r="B398" s="41"/>
      <c r="C398" s="193" t="s">
        <v>864</v>
      </c>
      <c r="D398" s="193" t="s">
        <v>159</v>
      </c>
      <c r="E398" s="194" t="s">
        <v>865</v>
      </c>
      <c r="F398" s="195" t="s">
        <v>866</v>
      </c>
      <c r="G398" s="196" t="s">
        <v>253</v>
      </c>
      <c r="H398" s="197">
        <v>57.72</v>
      </c>
      <c r="I398" s="198"/>
      <c r="J398" s="199">
        <f>ROUND(I398*H398,2)</f>
        <v>0</v>
      </c>
      <c r="K398" s="195" t="s">
        <v>163</v>
      </c>
      <c r="L398" s="61"/>
      <c r="M398" s="200" t="s">
        <v>21</v>
      </c>
      <c r="N398" s="201" t="s">
        <v>43</v>
      </c>
      <c r="O398" s="42"/>
      <c r="P398" s="202">
        <f>O398*H398</f>
        <v>0</v>
      </c>
      <c r="Q398" s="202">
        <v>0.00024</v>
      </c>
      <c r="R398" s="202">
        <f>Q398*H398</f>
        <v>0.0138528</v>
      </c>
      <c r="S398" s="202">
        <v>0</v>
      </c>
      <c r="T398" s="203">
        <f>S398*H398</f>
        <v>0</v>
      </c>
      <c r="AR398" s="24" t="s">
        <v>316</v>
      </c>
      <c r="AT398" s="24" t="s">
        <v>159</v>
      </c>
      <c r="AU398" s="24" t="s">
        <v>81</v>
      </c>
      <c r="AY398" s="24" t="s">
        <v>156</v>
      </c>
      <c r="BE398" s="204">
        <f>IF(N398="základní",J398,0)</f>
        <v>0</v>
      </c>
      <c r="BF398" s="204">
        <f>IF(N398="snížená",J398,0)</f>
        <v>0</v>
      </c>
      <c r="BG398" s="204">
        <f>IF(N398="zákl. přenesená",J398,0)</f>
        <v>0</v>
      </c>
      <c r="BH398" s="204">
        <f>IF(N398="sníž. přenesená",J398,0)</f>
        <v>0</v>
      </c>
      <c r="BI398" s="204">
        <f>IF(N398="nulová",J398,0)</f>
        <v>0</v>
      </c>
      <c r="BJ398" s="24" t="s">
        <v>79</v>
      </c>
      <c r="BK398" s="204">
        <f>ROUND(I398*H398,2)</f>
        <v>0</v>
      </c>
      <c r="BL398" s="24" t="s">
        <v>316</v>
      </c>
      <c r="BM398" s="24" t="s">
        <v>867</v>
      </c>
    </row>
    <row r="399" spans="2:65" s="1" customFormat="1" ht="25.5" customHeight="1">
      <c r="B399" s="41"/>
      <c r="C399" s="193" t="s">
        <v>868</v>
      </c>
      <c r="D399" s="193" t="s">
        <v>159</v>
      </c>
      <c r="E399" s="194" t="s">
        <v>869</v>
      </c>
      <c r="F399" s="195" t="s">
        <v>870</v>
      </c>
      <c r="G399" s="196" t="s">
        <v>253</v>
      </c>
      <c r="H399" s="197">
        <v>57.72</v>
      </c>
      <c r="I399" s="198"/>
      <c r="J399" s="199">
        <f>ROUND(I399*H399,2)</f>
        <v>0</v>
      </c>
      <c r="K399" s="195" t="s">
        <v>163</v>
      </c>
      <c r="L399" s="61"/>
      <c r="M399" s="200" t="s">
        <v>21</v>
      </c>
      <c r="N399" s="201" t="s">
        <v>43</v>
      </c>
      <c r="O399" s="42"/>
      <c r="P399" s="202">
        <f>O399*H399</f>
        <v>0</v>
      </c>
      <c r="Q399" s="202">
        <v>3E-05</v>
      </c>
      <c r="R399" s="202">
        <f>Q399*H399</f>
        <v>0.0017316</v>
      </c>
      <c r="S399" s="202">
        <v>0</v>
      </c>
      <c r="T399" s="203">
        <f>S399*H399</f>
        <v>0</v>
      </c>
      <c r="AR399" s="24" t="s">
        <v>316</v>
      </c>
      <c r="AT399" s="24" t="s">
        <v>159</v>
      </c>
      <c r="AU399" s="24" t="s">
        <v>81</v>
      </c>
      <c r="AY399" s="24" t="s">
        <v>156</v>
      </c>
      <c r="BE399" s="204">
        <f>IF(N399="základní",J399,0)</f>
        <v>0</v>
      </c>
      <c r="BF399" s="204">
        <f>IF(N399="snížená",J399,0)</f>
        <v>0</v>
      </c>
      <c r="BG399" s="204">
        <f>IF(N399="zákl. přenesená",J399,0)</f>
        <v>0</v>
      </c>
      <c r="BH399" s="204">
        <f>IF(N399="sníž. přenesená",J399,0)</f>
        <v>0</v>
      </c>
      <c r="BI399" s="204">
        <f>IF(N399="nulová",J399,0)</f>
        <v>0</v>
      </c>
      <c r="BJ399" s="24" t="s">
        <v>79</v>
      </c>
      <c r="BK399" s="204">
        <f>ROUND(I399*H399,2)</f>
        <v>0</v>
      </c>
      <c r="BL399" s="24" t="s">
        <v>316</v>
      </c>
      <c r="BM399" s="24" t="s">
        <v>871</v>
      </c>
    </row>
    <row r="400" spans="2:65" s="1" customFormat="1" ht="25.5" customHeight="1">
      <c r="B400" s="41"/>
      <c r="C400" s="193" t="s">
        <v>872</v>
      </c>
      <c r="D400" s="193" t="s">
        <v>159</v>
      </c>
      <c r="E400" s="194" t="s">
        <v>873</v>
      </c>
      <c r="F400" s="195" t="s">
        <v>874</v>
      </c>
      <c r="G400" s="196" t="s">
        <v>253</v>
      </c>
      <c r="H400" s="197">
        <v>3.256</v>
      </c>
      <c r="I400" s="198"/>
      <c r="J400" s="199">
        <f>ROUND(I400*H400,2)</f>
        <v>0</v>
      </c>
      <c r="K400" s="195" t="s">
        <v>163</v>
      </c>
      <c r="L400" s="61"/>
      <c r="M400" s="200" t="s">
        <v>21</v>
      </c>
      <c r="N400" s="201" t="s">
        <v>43</v>
      </c>
      <c r="O400" s="42"/>
      <c r="P400" s="202">
        <f>O400*H400</f>
        <v>0</v>
      </c>
      <c r="Q400" s="202">
        <v>0.00011</v>
      </c>
      <c r="R400" s="202">
        <f>Q400*H400</f>
        <v>0.00035816</v>
      </c>
      <c r="S400" s="202">
        <v>0</v>
      </c>
      <c r="T400" s="203">
        <f>S400*H400</f>
        <v>0</v>
      </c>
      <c r="AR400" s="24" t="s">
        <v>316</v>
      </c>
      <c r="AT400" s="24" t="s">
        <v>159</v>
      </c>
      <c r="AU400" s="24" t="s">
        <v>81</v>
      </c>
      <c r="AY400" s="24" t="s">
        <v>156</v>
      </c>
      <c r="BE400" s="204">
        <f>IF(N400="základní",J400,0)</f>
        <v>0</v>
      </c>
      <c r="BF400" s="204">
        <f>IF(N400="snížená",J400,0)</f>
        <v>0</v>
      </c>
      <c r="BG400" s="204">
        <f>IF(N400="zákl. přenesená",J400,0)</f>
        <v>0</v>
      </c>
      <c r="BH400" s="204">
        <f>IF(N400="sníž. přenesená",J400,0)</f>
        <v>0</v>
      </c>
      <c r="BI400" s="204">
        <f>IF(N400="nulová",J400,0)</f>
        <v>0</v>
      </c>
      <c r="BJ400" s="24" t="s">
        <v>79</v>
      </c>
      <c r="BK400" s="204">
        <f>ROUND(I400*H400,2)</f>
        <v>0</v>
      </c>
      <c r="BL400" s="24" t="s">
        <v>316</v>
      </c>
      <c r="BM400" s="24" t="s">
        <v>875</v>
      </c>
    </row>
    <row r="401" spans="2:51" s="11" customFormat="1" ht="13.5">
      <c r="B401" s="212"/>
      <c r="C401" s="213"/>
      <c r="D401" s="223" t="s">
        <v>227</v>
      </c>
      <c r="E401" s="224" t="s">
        <v>21</v>
      </c>
      <c r="F401" s="225" t="s">
        <v>876</v>
      </c>
      <c r="G401" s="213"/>
      <c r="H401" s="226">
        <v>3.256</v>
      </c>
      <c r="I401" s="217"/>
      <c r="J401" s="213"/>
      <c r="K401" s="213"/>
      <c r="L401" s="218"/>
      <c r="M401" s="219"/>
      <c r="N401" s="220"/>
      <c r="O401" s="220"/>
      <c r="P401" s="220"/>
      <c r="Q401" s="220"/>
      <c r="R401" s="220"/>
      <c r="S401" s="220"/>
      <c r="T401" s="221"/>
      <c r="AT401" s="222" t="s">
        <v>227</v>
      </c>
      <c r="AU401" s="222" t="s">
        <v>81</v>
      </c>
      <c r="AV401" s="11" t="s">
        <v>81</v>
      </c>
      <c r="AW401" s="11" t="s">
        <v>35</v>
      </c>
      <c r="AX401" s="11" t="s">
        <v>79</v>
      </c>
      <c r="AY401" s="222" t="s">
        <v>156</v>
      </c>
    </row>
    <row r="402" spans="2:65" s="1" customFormat="1" ht="25.5" customHeight="1">
      <c r="B402" s="41"/>
      <c r="C402" s="193" t="s">
        <v>877</v>
      </c>
      <c r="D402" s="193" t="s">
        <v>159</v>
      </c>
      <c r="E402" s="194" t="s">
        <v>878</v>
      </c>
      <c r="F402" s="195" t="s">
        <v>879</v>
      </c>
      <c r="G402" s="196" t="s">
        <v>253</v>
      </c>
      <c r="H402" s="197">
        <v>6.58</v>
      </c>
      <c r="I402" s="198"/>
      <c r="J402" s="199">
        <f>ROUND(I402*H402,2)</f>
        <v>0</v>
      </c>
      <c r="K402" s="195" t="s">
        <v>163</v>
      </c>
      <c r="L402" s="61"/>
      <c r="M402" s="200" t="s">
        <v>21</v>
      </c>
      <c r="N402" s="201" t="s">
        <v>43</v>
      </c>
      <c r="O402" s="42"/>
      <c r="P402" s="202">
        <f>O402*H402</f>
        <v>0</v>
      </c>
      <c r="Q402" s="202">
        <v>9E-05</v>
      </c>
      <c r="R402" s="202">
        <f>Q402*H402</f>
        <v>0.0005922000000000001</v>
      </c>
      <c r="S402" s="202">
        <v>0</v>
      </c>
      <c r="T402" s="203">
        <f>S402*H402</f>
        <v>0</v>
      </c>
      <c r="AR402" s="24" t="s">
        <v>316</v>
      </c>
      <c r="AT402" s="24" t="s">
        <v>159</v>
      </c>
      <c r="AU402" s="24" t="s">
        <v>81</v>
      </c>
      <c r="AY402" s="24" t="s">
        <v>156</v>
      </c>
      <c r="BE402" s="204">
        <f>IF(N402="základní",J402,0)</f>
        <v>0</v>
      </c>
      <c r="BF402" s="204">
        <f>IF(N402="snížená",J402,0)</f>
        <v>0</v>
      </c>
      <c r="BG402" s="204">
        <f>IF(N402="zákl. přenesená",J402,0)</f>
        <v>0</v>
      </c>
      <c r="BH402" s="204">
        <f>IF(N402="sníž. přenesená",J402,0)</f>
        <v>0</v>
      </c>
      <c r="BI402" s="204">
        <f>IF(N402="nulová",J402,0)</f>
        <v>0</v>
      </c>
      <c r="BJ402" s="24" t="s">
        <v>79</v>
      </c>
      <c r="BK402" s="204">
        <f>ROUND(I402*H402,2)</f>
        <v>0</v>
      </c>
      <c r="BL402" s="24" t="s">
        <v>316</v>
      </c>
      <c r="BM402" s="24" t="s">
        <v>880</v>
      </c>
    </row>
    <row r="403" spans="2:51" s="11" customFormat="1" ht="13.5">
      <c r="B403" s="212"/>
      <c r="C403" s="213"/>
      <c r="D403" s="205" t="s">
        <v>227</v>
      </c>
      <c r="E403" s="214" t="s">
        <v>21</v>
      </c>
      <c r="F403" s="215" t="s">
        <v>881</v>
      </c>
      <c r="G403" s="213"/>
      <c r="H403" s="216">
        <v>3.256</v>
      </c>
      <c r="I403" s="217"/>
      <c r="J403" s="213"/>
      <c r="K403" s="213"/>
      <c r="L403" s="218"/>
      <c r="M403" s="219"/>
      <c r="N403" s="220"/>
      <c r="O403" s="220"/>
      <c r="P403" s="220"/>
      <c r="Q403" s="220"/>
      <c r="R403" s="220"/>
      <c r="S403" s="220"/>
      <c r="T403" s="221"/>
      <c r="AT403" s="222" t="s">
        <v>227</v>
      </c>
      <c r="AU403" s="222" t="s">
        <v>81</v>
      </c>
      <c r="AV403" s="11" t="s">
        <v>81</v>
      </c>
      <c r="AW403" s="11" t="s">
        <v>35</v>
      </c>
      <c r="AX403" s="11" t="s">
        <v>72</v>
      </c>
      <c r="AY403" s="222" t="s">
        <v>156</v>
      </c>
    </row>
    <row r="404" spans="2:51" s="11" customFormat="1" ht="13.5">
      <c r="B404" s="212"/>
      <c r="C404" s="213"/>
      <c r="D404" s="205" t="s">
        <v>227</v>
      </c>
      <c r="E404" s="214" t="s">
        <v>21</v>
      </c>
      <c r="F404" s="215" t="s">
        <v>882</v>
      </c>
      <c r="G404" s="213"/>
      <c r="H404" s="216">
        <v>3.324</v>
      </c>
      <c r="I404" s="217"/>
      <c r="J404" s="213"/>
      <c r="K404" s="213"/>
      <c r="L404" s="218"/>
      <c r="M404" s="219"/>
      <c r="N404" s="220"/>
      <c r="O404" s="220"/>
      <c r="P404" s="220"/>
      <c r="Q404" s="220"/>
      <c r="R404" s="220"/>
      <c r="S404" s="220"/>
      <c r="T404" s="221"/>
      <c r="AT404" s="222" t="s">
        <v>227</v>
      </c>
      <c r="AU404" s="222" t="s">
        <v>81</v>
      </c>
      <c r="AV404" s="11" t="s">
        <v>81</v>
      </c>
      <c r="AW404" s="11" t="s">
        <v>35</v>
      </c>
      <c r="AX404" s="11" t="s">
        <v>72</v>
      </c>
      <c r="AY404" s="222" t="s">
        <v>156</v>
      </c>
    </row>
    <row r="405" spans="2:51" s="12" customFormat="1" ht="13.5">
      <c r="B405" s="237"/>
      <c r="C405" s="238"/>
      <c r="D405" s="205" t="s">
        <v>227</v>
      </c>
      <c r="E405" s="262" t="s">
        <v>21</v>
      </c>
      <c r="F405" s="263" t="s">
        <v>250</v>
      </c>
      <c r="G405" s="238"/>
      <c r="H405" s="264">
        <v>6.58</v>
      </c>
      <c r="I405" s="242"/>
      <c r="J405" s="238"/>
      <c r="K405" s="238"/>
      <c r="L405" s="243"/>
      <c r="M405" s="244"/>
      <c r="N405" s="245"/>
      <c r="O405" s="245"/>
      <c r="P405" s="245"/>
      <c r="Q405" s="245"/>
      <c r="R405" s="245"/>
      <c r="S405" s="245"/>
      <c r="T405" s="246"/>
      <c r="AT405" s="247" t="s">
        <v>227</v>
      </c>
      <c r="AU405" s="247" t="s">
        <v>81</v>
      </c>
      <c r="AV405" s="12" t="s">
        <v>179</v>
      </c>
      <c r="AW405" s="12" t="s">
        <v>35</v>
      </c>
      <c r="AX405" s="12" t="s">
        <v>79</v>
      </c>
      <c r="AY405" s="247" t="s">
        <v>156</v>
      </c>
    </row>
    <row r="406" spans="2:63" s="10" customFormat="1" ht="29.85" customHeight="1">
      <c r="B406" s="176"/>
      <c r="C406" s="177"/>
      <c r="D406" s="190" t="s">
        <v>71</v>
      </c>
      <c r="E406" s="191" t="s">
        <v>883</v>
      </c>
      <c r="F406" s="191" t="s">
        <v>884</v>
      </c>
      <c r="G406" s="177"/>
      <c r="H406" s="177"/>
      <c r="I406" s="180"/>
      <c r="J406" s="192">
        <f>BK406</f>
        <v>0</v>
      </c>
      <c r="K406" s="177"/>
      <c r="L406" s="182"/>
      <c r="M406" s="183"/>
      <c r="N406" s="184"/>
      <c r="O406" s="184"/>
      <c r="P406" s="185">
        <f>SUM(P407:P444)</f>
        <v>0</v>
      </c>
      <c r="Q406" s="184"/>
      <c r="R406" s="185">
        <f>SUM(R407:R444)</f>
        <v>0.8807883700000001</v>
      </c>
      <c r="S406" s="184"/>
      <c r="T406" s="186">
        <f>SUM(T407:T444)</f>
        <v>0.16787058000000002</v>
      </c>
      <c r="AR406" s="187" t="s">
        <v>81</v>
      </c>
      <c r="AT406" s="188" t="s">
        <v>71</v>
      </c>
      <c r="AU406" s="188" t="s">
        <v>79</v>
      </c>
      <c r="AY406" s="187" t="s">
        <v>156</v>
      </c>
      <c r="BK406" s="189">
        <f>SUM(BK407:BK444)</f>
        <v>0</v>
      </c>
    </row>
    <row r="407" spans="2:65" s="1" customFormat="1" ht="16.5" customHeight="1">
      <c r="B407" s="41"/>
      <c r="C407" s="193" t="s">
        <v>885</v>
      </c>
      <c r="D407" s="193" t="s">
        <v>159</v>
      </c>
      <c r="E407" s="194" t="s">
        <v>886</v>
      </c>
      <c r="F407" s="195" t="s">
        <v>887</v>
      </c>
      <c r="G407" s="196" t="s">
        <v>253</v>
      </c>
      <c r="H407" s="197">
        <v>541.518</v>
      </c>
      <c r="I407" s="198"/>
      <c r="J407" s="199">
        <f>ROUND(I407*H407,2)</f>
        <v>0</v>
      </c>
      <c r="K407" s="195" t="s">
        <v>163</v>
      </c>
      <c r="L407" s="61"/>
      <c r="M407" s="200" t="s">
        <v>21</v>
      </c>
      <c r="N407" s="201" t="s">
        <v>43</v>
      </c>
      <c r="O407" s="42"/>
      <c r="P407" s="202">
        <f>O407*H407</f>
        <v>0</v>
      </c>
      <c r="Q407" s="202">
        <v>0.001</v>
      </c>
      <c r="R407" s="202">
        <f>Q407*H407</f>
        <v>0.541518</v>
      </c>
      <c r="S407" s="202">
        <v>0.00031</v>
      </c>
      <c r="T407" s="203">
        <f>S407*H407</f>
        <v>0.16787058000000002</v>
      </c>
      <c r="AR407" s="24" t="s">
        <v>316</v>
      </c>
      <c r="AT407" s="24" t="s">
        <v>159</v>
      </c>
      <c r="AU407" s="24" t="s">
        <v>81</v>
      </c>
      <c r="AY407" s="24" t="s">
        <v>156</v>
      </c>
      <c r="BE407" s="204">
        <f>IF(N407="základní",J407,0)</f>
        <v>0</v>
      </c>
      <c r="BF407" s="204">
        <f>IF(N407="snížená",J407,0)</f>
        <v>0</v>
      </c>
      <c r="BG407" s="204">
        <f>IF(N407="zákl. přenesená",J407,0)</f>
        <v>0</v>
      </c>
      <c r="BH407" s="204">
        <f>IF(N407="sníž. přenesená",J407,0)</f>
        <v>0</v>
      </c>
      <c r="BI407" s="204">
        <f>IF(N407="nulová",J407,0)</f>
        <v>0</v>
      </c>
      <c r="BJ407" s="24" t="s">
        <v>79</v>
      </c>
      <c r="BK407" s="204">
        <f>ROUND(I407*H407,2)</f>
        <v>0</v>
      </c>
      <c r="BL407" s="24" t="s">
        <v>316</v>
      </c>
      <c r="BM407" s="24" t="s">
        <v>888</v>
      </c>
    </row>
    <row r="408" spans="2:51" s="13" customFormat="1" ht="13.5">
      <c r="B408" s="248"/>
      <c r="C408" s="249"/>
      <c r="D408" s="205" t="s">
        <v>227</v>
      </c>
      <c r="E408" s="250" t="s">
        <v>21</v>
      </c>
      <c r="F408" s="251" t="s">
        <v>292</v>
      </c>
      <c r="G408" s="249"/>
      <c r="H408" s="252" t="s">
        <v>21</v>
      </c>
      <c r="I408" s="253"/>
      <c r="J408" s="249"/>
      <c r="K408" s="249"/>
      <c r="L408" s="254"/>
      <c r="M408" s="255"/>
      <c r="N408" s="256"/>
      <c r="O408" s="256"/>
      <c r="P408" s="256"/>
      <c r="Q408" s="256"/>
      <c r="R408" s="256"/>
      <c r="S408" s="256"/>
      <c r="T408" s="257"/>
      <c r="AT408" s="258" t="s">
        <v>227</v>
      </c>
      <c r="AU408" s="258" t="s">
        <v>81</v>
      </c>
      <c r="AV408" s="13" t="s">
        <v>79</v>
      </c>
      <c r="AW408" s="13" t="s">
        <v>35</v>
      </c>
      <c r="AX408" s="13" t="s">
        <v>72</v>
      </c>
      <c r="AY408" s="258" t="s">
        <v>156</v>
      </c>
    </row>
    <row r="409" spans="2:51" s="11" customFormat="1" ht="13.5">
      <c r="B409" s="212"/>
      <c r="C409" s="213"/>
      <c r="D409" s="205" t="s">
        <v>227</v>
      </c>
      <c r="E409" s="214" t="s">
        <v>21</v>
      </c>
      <c r="F409" s="215" t="s">
        <v>889</v>
      </c>
      <c r="G409" s="213"/>
      <c r="H409" s="216">
        <v>149.825</v>
      </c>
      <c r="I409" s="217"/>
      <c r="J409" s="213"/>
      <c r="K409" s="213"/>
      <c r="L409" s="218"/>
      <c r="M409" s="219"/>
      <c r="N409" s="220"/>
      <c r="O409" s="220"/>
      <c r="P409" s="220"/>
      <c r="Q409" s="220"/>
      <c r="R409" s="220"/>
      <c r="S409" s="220"/>
      <c r="T409" s="221"/>
      <c r="AT409" s="222" t="s">
        <v>227</v>
      </c>
      <c r="AU409" s="222" t="s">
        <v>81</v>
      </c>
      <c r="AV409" s="11" t="s">
        <v>81</v>
      </c>
      <c r="AW409" s="11" t="s">
        <v>35</v>
      </c>
      <c r="AX409" s="11" t="s">
        <v>72</v>
      </c>
      <c r="AY409" s="222" t="s">
        <v>156</v>
      </c>
    </row>
    <row r="410" spans="2:51" s="13" customFormat="1" ht="13.5">
      <c r="B410" s="248"/>
      <c r="C410" s="249"/>
      <c r="D410" s="205" t="s">
        <v>227</v>
      </c>
      <c r="E410" s="250" t="s">
        <v>21</v>
      </c>
      <c r="F410" s="251" t="s">
        <v>277</v>
      </c>
      <c r="G410" s="249"/>
      <c r="H410" s="252" t="s">
        <v>21</v>
      </c>
      <c r="I410" s="253"/>
      <c r="J410" s="249"/>
      <c r="K410" s="249"/>
      <c r="L410" s="254"/>
      <c r="M410" s="255"/>
      <c r="N410" s="256"/>
      <c r="O410" s="256"/>
      <c r="P410" s="256"/>
      <c r="Q410" s="256"/>
      <c r="R410" s="256"/>
      <c r="S410" s="256"/>
      <c r="T410" s="257"/>
      <c r="AT410" s="258" t="s">
        <v>227</v>
      </c>
      <c r="AU410" s="258" t="s">
        <v>81</v>
      </c>
      <c r="AV410" s="13" t="s">
        <v>79</v>
      </c>
      <c r="AW410" s="13" t="s">
        <v>35</v>
      </c>
      <c r="AX410" s="13" t="s">
        <v>72</v>
      </c>
      <c r="AY410" s="258" t="s">
        <v>156</v>
      </c>
    </row>
    <row r="411" spans="2:51" s="11" customFormat="1" ht="13.5">
      <c r="B411" s="212"/>
      <c r="C411" s="213"/>
      <c r="D411" s="205" t="s">
        <v>227</v>
      </c>
      <c r="E411" s="214" t="s">
        <v>21</v>
      </c>
      <c r="F411" s="215" t="s">
        <v>890</v>
      </c>
      <c r="G411" s="213"/>
      <c r="H411" s="216">
        <v>46.2</v>
      </c>
      <c r="I411" s="217"/>
      <c r="J411" s="213"/>
      <c r="K411" s="213"/>
      <c r="L411" s="218"/>
      <c r="M411" s="219"/>
      <c r="N411" s="220"/>
      <c r="O411" s="220"/>
      <c r="P411" s="220"/>
      <c r="Q411" s="220"/>
      <c r="R411" s="220"/>
      <c r="S411" s="220"/>
      <c r="T411" s="221"/>
      <c r="AT411" s="222" t="s">
        <v>227</v>
      </c>
      <c r="AU411" s="222" t="s">
        <v>81</v>
      </c>
      <c r="AV411" s="11" t="s">
        <v>81</v>
      </c>
      <c r="AW411" s="11" t="s">
        <v>35</v>
      </c>
      <c r="AX411" s="11" t="s">
        <v>72</v>
      </c>
      <c r="AY411" s="222" t="s">
        <v>156</v>
      </c>
    </row>
    <row r="412" spans="2:51" s="11" customFormat="1" ht="13.5">
      <c r="B412" s="212"/>
      <c r="C412" s="213"/>
      <c r="D412" s="205" t="s">
        <v>227</v>
      </c>
      <c r="E412" s="214" t="s">
        <v>21</v>
      </c>
      <c r="F412" s="215" t="s">
        <v>891</v>
      </c>
      <c r="G412" s="213"/>
      <c r="H412" s="216">
        <v>30.115</v>
      </c>
      <c r="I412" s="217"/>
      <c r="J412" s="213"/>
      <c r="K412" s="213"/>
      <c r="L412" s="218"/>
      <c r="M412" s="219"/>
      <c r="N412" s="220"/>
      <c r="O412" s="220"/>
      <c r="P412" s="220"/>
      <c r="Q412" s="220"/>
      <c r="R412" s="220"/>
      <c r="S412" s="220"/>
      <c r="T412" s="221"/>
      <c r="AT412" s="222" t="s">
        <v>227</v>
      </c>
      <c r="AU412" s="222" t="s">
        <v>81</v>
      </c>
      <c r="AV412" s="11" t="s">
        <v>81</v>
      </c>
      <c r="AW412" s="11" t="s">
        <v>35</v>
      </c>
      <c r="AX412" s="11" t="s">
        <v>72</v>
      </c>
      <c r="AY412" s="222" t="s">
        <v>156</v>
      </c>
    </row>
    <row r="413" spans="2:51" s="11" customFormat="1" ht="13.5">
      <c r="B413" s="212"/>
      <c r="C413" s="213"/>
      <c r="D413" s="205" t="s">
        <v>227</v>
      </c>
      <c r="E413" s="214" t="s">
        <v>21</v>
      </c>
      <c r="F413" s="215" t="s">
        <v>313</v>
      </c>
      <c r="G413" s="213"/>
      <c r="H413" s="216">
        <v>-16.031</v>
      </c>
      <c r="I413" s="217"/>
      <c r="J413" s="213"/>
      <c r="K413" s="213"/>
      <c r="L413" s="218"/>
      <c r="M413" s="219"/>
      <c r="N413" s="220"/>
      <c r="O413" s="220"/>
      <c r="P413" s="220"/>
      <c r="Q413" s="220"/>
      <c r="R413" s="220"/>
      <c r="S413" s="220"/>
      <c r="T413" s="221"/>
      <c r="AT413" s="222" t="s">
        <v>227</v>
      </c>
      <c r="AU413" s="222" t="s">
        <v>81</v>
      </c>
      <c r="AV413" s="11" t="s">
        <v>81</v>
      </c>
      <c r="AW413" s="11" t="s">
        <v>35</v>
      </c>
      <c r="AX413" s="11" t="s">
        <v>72</v>
      </c>
      <c r="AY413" s="222" t="s">
        <v>156</v>
      </c>
    </row>
    <row r="414" spans="2:51" s="11" customFormat="1" ht="13.5">
      <c r="B414" s="212"/>
      <c r="C414" s="213"/>
      <c r="D414" s="205" t="s">
        <v>227</v>
      </c>
      <c r="E414" s="214" t="s">
        <v>21</v>
      </c>
      <c r="F414" s="215" t="s">
        <v>314</v>
      </c>
      <c r="G414" s="213"/>
      <c r="H414" s="216">
        <v>7.04</v>
      </c>
      <c r="I414" s="217"/>
      <c r="J414" s="213"/>
      <c r="K414" s="213"/>
      <c r="L414" s="218"/>
      <c r="M414" s="219"/>
      <c r="N414" s="220"/>
      <c r="O414" s="220"/>
      <c r="P414" s="220"/>
      <c r="Q414" s="220"/>
      <c r="R414" s="220"/>
      <c r="S414" s="220"/>
      <c r="T414" s="221"/>
      <c r="AT414" s="222" t="s">
        <v>227</v>
      </c>
      <c r="AU414" s="222" t="s">
        <v>81</v>
      </c>
      <c r="AV414" s="11" t="s">
        <v>81</v>
      </c>
      <c r="AW414" s="11" t="s">
        <v>35</v>
      </c>
      <c r="AX414" s="11" t="s">
        <v>72</v>
      </c>
      <c r="AY414" s="222" t="s">
        <v>156</v>
      </c>
    </row>
    <row r="415" spans="2:51" s="13" customFormat="1" ht="13.5">
      <c r="B415" s="248"/>
      <c r="C415" s="249"/>
      <c r="D415" s="205" t="s">
        <v>227</v>
      </c>
      <c r="E415" s="250" t="s">
        <v>21</v>
      </c>
      <c r="F415" s="251" t="s">
        <v>279</v>
      </c>
      <c r="G415" s="249"/>
      <c r="H415" s="252" t="s">
        <v>21</v>
      </c>
      <c r="I415" s="253"/>
      <c r="J415" s="249"/>
      <c r="K415" s="249"/>
      <c r="L415" s="254"/>
      <c r="M415" s="255"/>
      <c r="N415" s="256"/>
      <c r="O415" s="256"/>
      <c r="P415" s="256"/>
      <c r="Q415" s="256"/>
      <c r="R415" s="256"/>
      <c r="S415" s="256"/>
      <c r="T415" s="257"/>
      <c r="AT415" s="258" t="s">
        <v>227</v>
      </c>
      <c r="AU415" s="258" t="s">
        <v>81</v>
      </c>
      <c r="AV415" s="13" t="s">
        <v>79</v>
      </c>
      <c r="AW415" s="13" t="s">
        <v>35</v>
      </c>
      <c r="AX415" s="13" t="s">
        <v>72</v>
      </c>
      <c r="AY415" s="258" t="s">
        <v>156</v>
      </c>
    </row>
    <row r="416" spans="2:51" s="11" customFormat="1" ht="13.5">
      <c r="B416" s="212"/>
      <c r="C416" s="213"/>
      <c r="D416" s="205" t="s">
        <v>227</v>
      </c>
      <c r="E416" s="214" t="s">
        <v>21</v>
      </c>
      <c r="F416" s="215" t="s">
        <v>892</v>
      </c>
      <c r="G416" s="213"/>
      <c r="H416" s="216">
        <v>60.14</v>
      </c>
      <c r="I416" s="217"/>
      <c r="J416" s="213"/>
      <c r="K416" s="213"/>
      <c r="L416" s="218"/>
      <c r="M416" s="219"/>
      <c r="N416" s="220"/>
      <c r="O416" s="220"/>
      <c r="P416" s="220"/>
      <c r="Q416" s="220"/>
      <c r="R416" s="220"/>
      <c r="S416" s="220"/>
      <c r="T416" s="221"/>
      <c r="AT416" s="222" t="s">
        <v>227</v>
      </c>
      <c r="AU416" s="222" t="s">
        <v>81</v>
      </c>
      <c r="AV416" s="11" t="s">
        <v>81</v>
      </c>
      <c r="AW416" s="11" t="s">
        <v>35</v>
      </c>
      <c r="AX416" s="11" t="s">
        <v>72</v>
      </c>
      <c r="AY416" s="222" t="s">
        <v>156</v>
      </c>
    </row>
    <row r="417" spans="2:51" s="11" customFormat="1" ht="13.5">
      <c r="B417" s="212"/>
      <c r="C417" s="213"/>
      <c r="D417" s="205" t="s">
        <v>227</v>
      </c>
      <c r="E417" s="214" t="s">
        <v>21</v>
      </c>
      <c r="F417" s="215" t="s">
        <v>893</v>
      </c>
      <c r="G417" s="213"/>
      <c r="H417" s="216">
        <v>29.45</v>
      </c>
      <c r="I417" s="217"/>
      <c r="J417" s="213"/>
      <c r="K417" s="213"/>
      <c r="L417" s="218"/>
      <c r="M417" s="219"/>
      <c r="N417" s="220"/>
      <c r="O417" s="220"/>
      <c r="P417" s="220"/>
      <c r="Q417" s="220"/>
      <c r="R417" s="220"/>
      <c r="S417" s="220"/>
      <c r="T417" s="221"/>
      <c r="AT417" s="222" t="s">
        <v>227</v>
      </c>
      <c r="AU417" s="222" t="s">
        <v>81</v>
      </c>
      <c r="AV417" s="11" t="s">
        <v>81</v>
      </c>
      <c r="AW417" s="11" t="s">
        <v>35</v>
      </c>
      <c r="AX417" s="11" t="s">
        <v>72</v>
      </c>
      <c r="AY417" s="222" t="s">
        <v>156</v>
      </c>
    </row>
    <row r="418" spans="2:51" s="11" customFormat="1" ht="13.5">
      <c r="B418" s="212"/>
      <c r="C418" s="213"/>
      <c r="D418" s="205" t="s">
        <v>227</v>
      </c>
      <c r="E418" s="214" t="s">
        <v>21</v>
      </c>
      <c r="F418" s="215" t="s">
        <v>313</v>
      </c>
      <c r="G418" s="213"/>
      <c r="H418" s="216">
        <v>-16.031</v>
      </c>
      <c r="I418" s="217"/>
      <c r="J418" s="213"/>
      <c r="K418" s="213"/>
      <c r="L418" s="218"/>
      <c r="M418" s="219"/>
      <c r="N418" s="220"/>
      <c r="O418" s="220"/>
      <c r="P418" s="220"/>
      <c r="Q418" s="220"/>
      <c r="R418" s="220"/>
      <c r="S418" s="220"/>
      <c r="T418" s="221"/>
      <c r="AT418" s="222" t="s">
        <v>227</v>
      </c>
      <c r="AU418" s="222" t="s">
        <v>81</v>
      </c>
      <c r="AV418" s="11" t="s">
        <v>81</v>
      </c>
      <c r="AW418" s="11" t="s">
        <v>35</v>
      </c>
      <c r="AX418" s="11" t="s">
        <v>72</v>
      </c>
      <c r="AY418" s="222" t="s">
        <v>156</v>
      </c>
    </row>
    <row r="419" spans="2:51" s="13" customFormat="1" ht="13.5">
      <c r="B419" s="248"/>
      <c r="C419" s="249"/>
      <c r="D419" s="205" t="s">
        <v>227</v>
      </c>
      <c r="E419" s="250" t="s">
        <v>21</v>
      </c>
      <c r="F419" s="251" t="s">
        <v>894</v>
      </c>
      <c r="G419" s="249"/>
      <c r="H419" s="252" t="s">
        <v>21</v>
      </c>
      <c r="I419" s="253"/>
      <c r="J419" s="249"/>
      <c r="K419" s="249"/>
      <c r="L419" s="254"/>
      <c r="M419" s="255"/>
      <c r="N419" s="256"/>
      <c r="O419" s="256"/>
      <c r="P419" s="256"/>
      <c r="Q419" s="256"/>
      <c r="R419" s="256"/>
      <c r="S419" s="256"/>
      <c r="T419" s="257"/>
      <c r="AT419" s="258" t="s">
        <v>227</v>
      </c>
      <c r="AU419" s="258" t="s">
        <v>81</v>
      </c>
      <c r="AV419" s="13" t="s">
        <v>79</v>
      </c>
      <c r="AW419" s="13" t="s">
        <v>35</v>
      </c>
      <c r="AX419" s="13" t="s">
        <v>72</v>
      </c>
      <c r="AY419" s="258" t="s">
        <v>156</v>
      </c>
    </row>
    <row r="420" spans="2:51" s="11" customFormat="1" ht="13.5">
      <c r="B420" s="212"/>
      <c r="C420" s="213"/>
      <c r="D420" s="205" t="s">
        <v>227</v>
      </c>
      <c r="E420" s="214" t="s">
        <v>21</v>
      </c>
      <c r="F420" s="215" t="s">
        <v>895</v>
      </c>
      <c r="G420" s="213"/>
      <c r="H420" s="216">
        <v>250.81</v>
      </c>
      <c r="I420" s="217"/>
      <c r="J420" s="213"/>
      <c r="K420" s="213"/>
      <c r="L420" s="218"/>
      <c r="M420" s="219"/>
      <c r="N420" s="220"/>
      <c r="O420" s="220"/>
      <c r="P420" s="220"/>
      <c r="Q420" s="220"/>
      <c r="R420" s="220"/>
      <c r="S420" s="220"/>
      <c r="T420" s="221"/>
      <c r="AT420" s="222" t="s">
        <v>227</v>
      </c>
      <c r="AU420" s="222" t="s">
        <v>81</v>
      </c>
      <c r="AV420" s="11" t="s">
        <v>81</v>
      </c>
      <c r="AW420" s="11" t="s">
        <v>35</v>
      </c>
      <c r="AX420" s="11" t="s">
        <v>72</v>
      </c>
      <c r="AY420" s="222" t="s">
        <v>156</v>
      </c>
    </row>
    <row r="421" spans="2:51" s="12" customFormat="1" ht="13.5">
      <c r="B421" s="237"/>
      <c r="C421" s="238"/>
      <c r="D421" s="223" t="s">
        <v>227</v>
      </c>
      <c r="E421" s="239" t="s">
        <v>21</v>
      </c>
      <c r="F421" s="240" t="s">
        <v>250</v>
      </c>
      <c r="G421" s="238"/>
      <c r="H421" s="241">
        <v>541.518</v>
      </c>
      <c r="I421" s="242"/>
      <c r="J421" s="238"/>
      <c r="K421" s="238"/>
      <c r="L421" s="243"/>
      <c r="M421" s="244"/>
      <c r="N421" s="245"/>
      <c r="O421" s="245"/>
      <c r="P421" s="245"/>
      <c r="Q421" s="245"/>
      <c r="R421" s="245"/>
      <c r="S421" s="245"/>
      <c r="T421" s="246"/>
      <c r="AT421" s="247" t="s">
        <v>227</v>
      </c>
      <c r="AU421" s="247" t="s">
        <v>81</v>
      </c>
      <c r="AV421" s="12" t="s">
        <v>179</v>
      </c>
      <c r="AW421" s="12" t="s">
        <v>35</v>
      </c>
      <c r="AX421" s="12" t="s">
        <v>79</v>
      </c>
      <c r="AY421" s="247" t="s">
        <v>156</v>
      </c>
    </row>
    <row r="422" spans="2:65" s="1" customFormat="1" ht="25.5" customHeight="1">
      <c r="B422" s="41"/>
      <c r="C422" s="193" t="s">
        <v>896</v>
      </c>
      <c r="D422" s="193" t="s">
        <v>159</v>
      </c>
      <c r="E422" s="194" t="s">
        <v>897</v>
      </c>
      <c r="F422" s="195" t="s">
        <v>898</v>
      </c>
      <c r="G422" s="196" t="s">
        <v>253</v>
      </c>
      <c r="H422" s="197">
        <v>208.128</v>
      </c>
      <c r="I422" s="198"/>
      <c r="J422" s="199">
        <f>ROUND(I422*H422,2)</f>
        <v>0</v>
      </c>
      <c r="K422" s="195" t="s">
        <v>163</v>
      </c>
      <c r="L422" s="61"/>
      <c r="M422" s="200" t="s">
        <v>21</v>
      </c>
      <c r="N422" s="201" t="s">
        <v>43</v>
      </c>
      <c r="O422" s="42"/>
      <c r="P422" s="202">
        <f>O422*H422</f>
        <v>0</v>
      </c>
      <c r="Q422" s="202">
        <v>0</v>
      </c>
      <c r="R422" s="202">
        <f>Q422*H422</f>
        <v>0</v>
      </c>
      <c r="S422" s="202">
        <v>0</v>
      </c>
      <c r="T422" s="203">
        <f>S422*H422</f>
        <v>0</v>
      </c>
      <c r="AR422" s="24" t="s">
        <v>316</v>
      </c>
      <c r="AT422" s="24" t="s">
        <v>159</v>
      </c>
      <c r="AU422" s="24" t="s">
        <v>81</v>
      </c>
      <c r="AY422" s="24" t="s">
        <v>156</v>
      </c>
      <c r="BE422" s="204">
        <f>IF(N422="základní",J422,0)</f>
        <v>0</v>
      </c>
      <c r="BF422" s="204">
        <f>IF(N422="snížená",J422,0)</f>
        <v>0</v>
      </c>
      <c r="BG422" s="204">
        <f>IF(N422="zákl. přenesená",J422,0)</f>
        <v>0</v>
      </c>
      <c r="BH422" s="204">
        <f>IF(N422="sníž. přenesená",J422,0)</f>
        <v>0</v>
      </c>
      <c r="BI422" s="204">
        <f>IF(N422="nulová",J422,0)</f>
        <v>0</v>
      </c>
      <c r="BJ422" s="24" t="s">
        <v>79</v>
      </c>
      <c r="BK422" s="204">
        <f>ROUND(I422*H422,2)</f>
        <v>0</v>
      </c>
      <c r="BL422" s="24" t="s">
        <v>316</v>
      </c>
      <c r="BM422" s="24" t="s">
        <v>899</v>
      </c>
    </row>
    <row r="423" spans="2:51" s="11" customFormat="1" ht="13.5">
      <c r="B423" s="212"/>
      <c r="C423" s="213"/>
      <c r="D423" s="205" t="s">
        <v>227</v>
      </c>
      <c r="E423" s="214" t="s">
        <v>21</v>
      </c>
      <c r="F423" s="215" t="s">
        <v>900</v>
      </c>
      <c r="G423" s="213"/>
      <c r="H423" s="216">
        <v>73.92</v>
      </c>
      <c r="I423" s="217"/>
      <c r="J423" s="213"/>
      <c r="K423" s="213"/>
      <c r="L423" s="218"/>
      <c r="M423" s="219"/>
      <c r="N423" s="220"/>
      <c r="O423" s="220"/>
      <c r="P423" s="220"/>
      <c r="Q423" s="220"/>
      <c r="R423" s="220"/>
      <c r="S423" s="220"/>
      <c r="T423" s="221"/>
      <c r="AT423" s="222" t="s">
        <v>227</v>
      </c>
      <c r="AU423" s="222" t="s">
        <v>81</v>
      </c>
      <c r="AV423" s="11" t="s">
        <v>81</v>
      </c>
      <c r="AW423" s="11" t="s">
        <v>35</v>
      </c>
      <c r="AX423" s="11" t="s">
        <v>72</v>
      </c>
      <c r="AY423" s="222" t="s">
        <v>156</v>
      </c>
    </row>
    <row r="424" spans="2:51" s="11" customFormat="1" ht="13.5">
      <c r="B424" s="212"/>
      <c r="C424" s="213"/>
      <c r="D424" s="205" t="s">
        <v>227</v>
      </c>
      <c r="E424" s="214" t="s">
        <v>21</v>
      </c>
      <c r="F424" s="215" t="s">
        <v>901</v>
      </c>
      <c r="G424" s="213"/>
      <c r="H424" s="216">
        <v>43.146</v>
      </c>
      <c r="I424" s="217"/>
      <c r="J424" s="213"/>
      <c r="K424" s="213"/>
      <c r="L424" s="218"/>
      <c r="M424" s="219"/>
      <c r="N424" s="220"/>
      <c r="O424" s="220"/>
      <c r="P424" s="220"/>
      <c r="Q424" s="220"/>
      <c r="R424" s="220"/>
      <c r="S424" s="220"/>
      <c r="T424" s="221"/>
      <c r="AT424" s="222" t="s">
        <v>227</v>
      </c>
      <c r="AU424" s="222" t="s">
        <v>81</v>
      </c>
      <c r="AV424" s="11" t="s">
        <v>81</v>
      </c>
      <c r="AW424" s="11" t="s">
        <v>35</v>
      </c>
      <c r="AX424" s="11" t="s">
        <v>72</v>
      </c>
      <c r="AY424" s="222" t="s">
        <v>156</v>
      </c>
    </row>
    <row r="425" spans="2:51" s="11" customFormat="1" ht="13.5">
      <c r="B425" s="212"/>
      <c r="C425" s="213"/>
      <c r="D425" s="205" t="s">
        <v>227</v>
      </c>
      <c r="E425" s="214" t="s">
        <v>21</v>
      </c>
      <c r="F425" s="215" t="s">
        <v>902</v>
      </c>
      <c r="G425" s="213"/>
      <c r="H425" s="216">
        <v>18.912</v>
      </c>
      <c r="I425" s="217"/>
      <c r="J425" s="213"/>
      <c r="K425" s="213"/>
      <c r="L425" s="218"/>
      <c r="M425" s="219"/>
      <c r="N425" s="220"/>
      <c r="O425" s="220"/>
      <c r="P425" s="220"/>
      <c r="Q425" s="220"/>
      <c r="R425" s="220"/>
      <c r="S425" s="220"/>
      <c r="T425" s="221"/>
      <c r="AT425" s="222" t="s">
        <v>227</v>
      </c>
      <c r="AU425" s="222" t="s">
        <v>81</v>
      </c>
      <c r="AV425" s="11" t="s">
        <v>81</v>
      </c>
      <c r="AW425" s="11" t="s">
        <v>35</v>
      </c>
      <c r="AX425" s="11" t="s">
        <v>72</v>
      </c>
      <c r="AY425" s="222" t="s">
        <v>156</v>
      </c>
    </row>
    <row r="426" spans="2:51" s="11" customFormat="1" ht="13.5">
      <c r="B426" s="212"/>
      <c r="C426" s="213"/>
      <c r="D426" s="205" t="s">
        <v>227</v>
      </c>
      <c r="E426" s="214" t="s">
        <v>21</v>
      </c>
      <c r="F426" s="215" t="s">
        <v>903</v>
      </c>
      <c r="G426" s="213"/>
      <c r="H426" s="216">
        <v>72.15</v>
      </c>
      <c r="I426" s="217"/>
      <c r="J426" s="213"/>
      <c r="K426" s="213"/>
      <c r="L426" s="218"/>
      <c r="M426" s="219"/>
      <c r="N426" s="220"/>
      <c r="O426" s="220"/>
      <c r="P426" s="220"/>
      <c r="Q426" s="220"/>
      <c r="R426" s="220"/>
      <c r="S426" s="220"/>
      <c r="T426" s="221"/>
      <c r="AT426" s="222" t="s">
        <v>227</v>
      </c>
      <c r="AU426" s="222" t="s">
        <v>81</v>
      </c>
      <c r="AV426" s="11" t="s">
        <v>81</v>
      </c>
      <c r="AW426" s="11" t="s">
        <v>35</v>
      </c>
      <c r="AX426" s="11" t="s">
        <v>72</v>
      </c>
      <c r="AY426" s="222" t="s">
        <v>156</v>
      </c>
    </row>
    <row r="427" spans="2:51" s="12" customFormat="1" ht="13.5">
      <c r="B427" s="237"/>
      <c r="C427" s="238"/>
      <c r="D427" s="223" t="s">
        <v>227</v>
      </c>
      <c r="E427" s="239" t="s">
        <v>21</v>
      </c>
      <c r="F427" s="240" t="s">
        <v>250</v>
      </c>
      <c r="G427" s="238"/>
      <c r="H427" s="241">
        <v>208.128</v>
      </c>
      <c r="I427" s="242"/>
      <c r="J427" s="238"/>
      <c r="K427" s="238"/>
      <c r="L427" s="243"/>
      <c r="M427" s="244"/>
      <c r="N427" s="245"/>
      <c r="O427" s="245"/>
      <c r="P427" s="245"/>
      <c r="Q427" s="245"/>
      <c r="R427" s="245"/>
      <c r="S427" s="245"/>
      <c r="T427" s="246"/>
      <c r="AT427" s="247" t="s">
        <v>227</v>
      </c>
      <c r="AU427" s="247" t="s">
        <v>81</v>
      </c>
      <c r="AV427" s="12" t="s">
        <v>179</v>
      </c>
      <c r="AW427" s="12" t="s">
        <v>35</v>
      </c>
      <c r="AX427" s="12" t="s">
        <v>79</v>
      </c>
      <c r="AY427" s="247" t="s">
        <v>156</v>
      </c>
    </row>
    <row r="428" spans="2:65" s="1" customFormat="1" ht="16.5" customHeight="1">
      <c r="B428" s="41"/>
      <c r="C428" s="227" t="s">
        <v>904</v>
      </c>
      <c r="D428" s="227" t="s">
        <v>238</v>
      </c>
      <c r="E428" s="228" t="s">
        <v>905</v>
      </c>
      <c r="F428" s="229" t="s">
        <v>906</v>
      </c>
      <c r="G428" s="230" t="s">
        <v>253</v>
      </c>
      <c r="H428" s="231">
        <v>218.534</v>
      </c>
      <c r="I428" s="232"/>
      <c r="J428" s="233">
        <f>ROUND(I428*H428,2)</f>
        <v>0</v>
      </c>
      <c r="K428" s="229" t="s">
        <v>163</v>
      </c>
      <c r="L428" s="234"/>
      <c r="M428" s="235" t="s">
        <v>21</v>
      </c>
      <c r="N428" s="236" t="s">
        <v>43</v>
      </c>
      <c r="O428" s="42"/>
      <c r="P428" s="202">
        <f>O428*H428</f>
        <v>0</v>
      </c>
      <c r="Q428" s="202">
        <v>0</v>
      </c>
      <c r="R428" s="202">
        <f>Q428*H428</f>
        <v>0</v>
      </c>
      <c r="S428" s="202">
        <v>0</v>
      </c>
      <c r="T428" s="203">
        <f>S428*H428</f>
        <v>0</v>
      </c>
      <c r="AR428" s="24" t="s">
        <v>396</v>
      </c>
      <c r="AT428" s="24" t="s">
        <v>238</v>
      </c>
      <c r="AU428" s="24" t="s">
        <v>81</v>
      </c>
      <c r="AY428" s="24" t="s">
        <v>156</v>
      </c>
      <c r="BE428" s="204">
        <f>IF(N428="základní",J428,0)</f>
        <v>0</v>
      </c>
      <c r="BF428" s="204">
        <f>IF(N428="snížená",J428,0)</f>
        <v>0</v>
      </c>
      <c r="BG428" s="204">
        <f>IF(N428="zákl. přenesená",J428,0)</f>
        <v>0</v>
      </c>
      <c r="BH428" s="204">
        <f>IF(N428="sníž. přenesená",J428,0)</f>
        <v>0</v>
      </c>
      <c r="BI428" s="204">
        <f>IF(N428="nulová",J428,0)</f>
        <v>0</v>
      </c>
      <c r="BJ428" s="24" t="s">
        <v>79</v>
      </c>
      <c r="BK428" s="204">
        <f>ROUND(I428*H428,2)</f>
        <v>0</v>
      </c>
      <c r="BL428" s="24" t="s">
        <v>316</v>
      </c>
      <c r="BM428" s="24" t="s">
        <v>907</v>
      </c>
    </row>
    <row r="429" spans="2:51" s="11" customFormat="1" ht="13.5">
      <c r="B429" s="212"/>
      <c r="C429" s="213"/>
      <c r="D429" s="223" t="s">
        <v>227</v>
      </c>
      <c r="E429" s="213"/>
      <c r="F429" s="225" t="s">
        <v>908</v>
      </c>
      <c r="G429" s="213"/>
      <c r="H429" s="226">
        <v>218.534</v>
      </c>
      <c r="I429" s="217"/>
      <c r="J429" s="213"/>
      <c r="K429" s="213"/>
      <c r="L429" s="218"/>
      <c r="M429" s="219"/>
      <c r="N429" s="220"/>
      <c r="O429" s="220"/>
      <c r="P429" s="220"/>
      <c r="Q429" s="220"/>
      <c r="R429" s="220"/>
      <c r="S429" s="220"/>
      <c r="T429" s="221"/>
      <c r="AT429" s="222" t="s">
        <v>227</v>
      </c>
      <c r="AU429" s="222" t="s">
        <v>81</v>
      </c>
      <c r="AV429" s="11" t="s">
        <v>81</v>
      </c>
      <c r="AW429" s="11" t="s">
        <v>6</v>
      </c>
      <c r="AX429" s="11" t="s">
        <v>79</v>
      </c>
      <c r="AY429" s="222" t="s">
        <v>156</v>
      </c>
    </row>
    <row r="430" spans="2:65" s="1" customFormat="1" ht="38.25" customHeight="1">
      <c r="B430" s="41"/>
      <c r="C430" s="193" t="s">
        <v>909</v>
      </c>
      <c r="D430" s="193" t="s">
        <v>159</v>
      </c>
      <c r="E430" s="194" t="s">
        <v>910</v>
      </c>
      <c r="F430" s="195" t="s">
        <v>911</v>
      </c>
      <c r="G430" s="196" t="s">
        <v>253</v>
      </c>
      <c r="H430" s="197">
        <v>280</v>
      </c>
      <c r="I430" s="198"/>
      <c r="J430" s="199">
        <f>ROUND(I430*H430,2)</f>
        <v>0</v>
      </c>
      <c r="K430" s="195" t="s">
        <v>163</v>
      </c>
      <c r="L430" s="61"/>
      <c r="M430" s="200" t="s">
        <v>21</v>
      </c>
      <c r="N430" s="201" t="s">
        <v>43</v>
      </c>
      <c r="O430" s="42"/>
      <c r="P430" s="202">
        <f>O430*H430</f>
        <v>0</v>
      </c>
      <c r="Q430" s="202">
        <v>0</v>
      </c>
      <c r="R430" s="202">
        <f>Q430*H430</f>
        <v>0</v>
      </c>
      <c r="S430" s="202">
        <v>0</v>
      </c>
      <c r="T430" s="203">
        <f>S430*H430</f>
        <v>0</v>
      </c>
      <c r="AR430" s="24" t="s">
        <v>316</v>
      </c>
      <c r="AT430" s="24" t="s">
        <v>159</v>
      </c>
      <c r="AU430" s="24" t="s">
        <v>81</v>
      </c>
      <c r="AY430" s="24" t="s">
        <v>156</v>
      </c>
      <c r="BE430" s="204">
        <f>IF(N430="základní",J430,0)</f>
        <v>0</v>
      </c>
      <c r="BF430" s="204">
        <f>IF(N430="snížená",J430,0)</f>
        <v>0</v>
      </c>
      <c r="BG430" s="204">
        <f>IF(N430="zákl. přenesená",J430,0)</f>
        <v>0</v>
      </c>
      <c r="BH430" s="204">
        <f>IF(N430="sníž. přenesená",J430,0)</f>
        <v>0</v>
      </c>
      <c r="BI430" s="204">
        <f>IF(N430="nulová",J430,0)</f>
        <v>0</v>
      </c>
      <c r="BJ430" s="24" t="s">
        <v>79</v>
      </c>
      <c r="BK430" s="204">
        <f>ROUND(I430*H430,2)</f>
        <v>0</v>
      </c>
      <c r="BL430" s="24" t="s">
        <v>316</v>
      </c>
      <c r="BM430" s="24" t="s">
        <v>912</v>
      </c>
    </row>
    <row r="431" spans="2:65" s="1" customFormat="1" ht="16.5" customHeight="1">
      <c r="B431" s="41"/>
      <c r="C431" s="227" t="s">
        <v>913</v>
      </c>
      <c r="D431" s="227" t="s">
        <v>238</v>
      </c>
      <c r="E431" s="228" t="s">
        <v>914</v>
      </c>
      <c r="F431" s="229" t="s">
        <v>915</v>
      </c>
      <c r="G431" s="230" t="s">
        <v>253</v>
      </c>
      <c r="H431" s="231">
        <v>294</v>
      </c>
      <c r="I431" s="232"/>
      <c r="J431" s="233">
        <f>ROUND(I431*H431,2)</f>
        <v>0</v>
      </c>
      <c r="K431" s="229" t="s">
        <v>163</v>
      </c>
      <c r="L431" s="234"/>
      <c r="M431" s="235" t="s">
        <v>21</v>
      </c>
      <c r="N431" s="236" t="s">
        <v>43</v>
      </c>
      <c r="O431" s="42"/>
      <c r="P431" s="202">
        <f>O431*H431</f>
        <v>0</v>
      </c>
      <c r="Q431" s="202">
        <v>0</v>
      </c>
      <c r="R431" s="202">
        <f>Q431*H431</f>
        <v>0</v>
      </c>
      <c r="S431" s="202">
        <v>0</v>
      </c>
      <c r="T431" s="203">
        <f>S431*H431</f>
        <v>0</v>
      </c>
      <c r="AR431" s="24" t="s">
        <v>396</v>
      </c>
      <c r="AT431" s="24" t="s">
        <v>238</v>
      </c>
      <c r="AU431" s="24" t="s">
        <v>81</v>
      </c>
      <c r="AY431" s="24" t="s">
        <v>156</v>
      </c>
      <c r="BE431" s="204">
        <f>IF(N431="základní",J431,0)</f>
        <v>0</v>
      </c>
      <c r="BF431" s="204">
        <f>IF(N431="snížená",J431,0)</f>
        <v>0</v>
      </c>
      <c r="BG431" s="204">
        <f>IF(N431="zákl. přenesená",J431,0)</f>
        <v>0</v>
      </c>
      <c r="BH431" s="204">
        <f>IF(N431="sníž. přenesená",J431,0)</f>
        <v>0</v>
      </c>
      <c r="BI431" s="204">
        <f>IF(N431="nulová",J431,0)</f>
        <v>0</v>
      </c>
      <c r="BJ431" s="24" t="s">
        <v>79</v>
      </c>
      <c r="BK431" s="204">
        <f>ROUND(I431*H431,2)</f>
        <v>0</v>
      </c>
      <c r="BL431" s="24" t="s">
        <v>316</v>
      </c>
      <c r="BM431" s="24" t="s">
        <v>916</v>
      </c>
    </row>
    <row r="432" spans="2:51" s="11" customFormat="1" ht="13.5">
      <c r="B432" s="212"/>
      <c r="C432" s="213"/>
      <c r="D432" s="223" t="s">
        <v>227</v>
      </c>
      <c r="E432" s="213"/>
      <c r="F432" s="225" t="s">
        <v>917</v>
      </c>
      <c r="G432" s="213"/>
      <c r="H432" s="226">
        <v>294</v>
      </c>
      <c r="I432" s="217"/>
      <c r="J432" s="213"/>
      <c r="K432" s="213"/>
      <c r="L432" s="218"/>
      <c r="M432" s="219"/>
      <c r="N432" s="220"/>
      <c r="O432" s="220"/>
      <c r="P432" s="220"/>
      <c r="Q432" s="220"/>
      <c r="R432" s="220"/>
      <c r="S432" s="220"/>
      <c r="T432" s="221"/>
      <c r="AT432" s="222" t="s">
        <v>227</v>
      </c>
      <c r="AU432" s="222" t="s">
        <v>81</v>
      </c>
      <c r="AV432" s="11" t="s">
        <v>81</v>
      </c>
      <c r="AW432" s="11" t="s">
        <v>6</v>
      </c>
      <c r="AX432" s="11" t="s">
        <v>79</v>
      </c>
      <c r="AY432" s="222" t="s">
        <v>156</v>
      </c>
    </row>
    <row r="433" spans="2:65" s="1" customFormat="1" ht="16.5" customHeight="1">
      <c r="B433" s="41"/>
      <c r="C433" s="193" t="s">
        <v>918</v>
      </c>
      <c r="D433" s="193" t="s">
        <v>159</v>
      </c>
      <c r="E433" s="194" t="s">
        <v>919</v>
      </c>
      <c r="F433" s="195" t="s">
        <v>920</v>
      </c>
      <c r="G433" s="196" t="s">
        <v>253</v>
      </c>
      <c r="H433" s="197">
        <v>541.518</v>
      </c>
      <c r="I433" s="198"/>
      <c r="J433" s="199">
        <f>ROUND(I433*H433,2)</f>
        <v>0</v>
      </c>
      <c r="K433" s="195" t="s">
        <v>163</v>
      </c>
      <c r="L433" s="61"/>
      <c r="M433" s="200" t="s">
        <v>21</v>
      </c>
      <c r="N433" s="201" t="s">
        <v>43</v>
      </c>
      <c r="O433" s="42"/>
      <c r="P433" s="202">
        <f>O433*H433</f>
        <v>0</v>
      </c>
      <c r="Q433" s="202">
        <v>0.0002</v>
      </c>
      <c r="R433" s="202">
        <f>Q433*H433</f>
        <v>0.10830360000000001</v>
      </c>
      <c r="S433" s="202">
        <v>0</v>
      </c>
      <c r="T433" s="203">
        <f>S433*H433</f>
        <v>0</v>
      </c>
      <c r="AR433" s="24" t="s">
        <v>316</v>
      </c>
      <c r="AT433" s="24" t="s">
        <v>159</v>
      </c>
      <c r="AU433" s="24" t="s">
        <v>81</v>
      </c>
      <c r="AY433" s="24" t="s">
        <v>156</v>
      </c>
      <c r="BE433" s="204">
        <f>IF(N433="základní",J433,0)</f>
        <v>0</v>
      </c>
      <c r="BF433" s="204">
        <f>IF(N433="snížená",J433,0)</f>
        <v>0</v>
      </c>
      <c r="BG433" s="204">
        <f>IF(N433="zákl. přenesená",J433,0)</f>
        <v>0</v>
      </c>
      <c r="BH433" s="204">
        <f>IF(N433="sníž. přenesená",J433,0)</f>
        <v>0</v>
      </c>
      <c r="BI433" s="204">
        <f>IF(N433="nulová",J433,0)</f>
        <v>0</v>
      </c>
      <c r="BJ433" s="24" t="s">
        <v>79</v>
      </c>
      <c r="BK433" s="204">
        <f>ROUND(I433*H433,2)</f>
        <v>0</v>
      </c>
      <c r="BL433" s="24" t="s">
        <v>316</v>
      </c>
      <c r="BM433" s="24" t="s">
        <v>921</v>
      </c>
    </row>
    <row r="434" spans="2:65" s="1" customFormat="1" ht="38.25" customHeight="1">
      <c r="B434" s="41"/>
      <c r="C434" s="193" t="s">
        <v>922</v>
      </c>
      <c r="D434" s="193" t="s">
        <v>159</v>
      </c>
      <c r="E434" s="194" t="s">
        <v>923</v>
      </c>
      <c r="F434" s="195" t="s">
        <v>924</v>
      </c>
      <c r="G434" s="196" t="s">
        <v>253</v>
      </c>
      <c r="H434" s="197">
        <v>250.81</v>
      </c>
      <c r="I434" s="198"/>
      <c r="J434" s="199">
        <f>ROUND(I434*H434,2)</f>
        <v>0</v>
      </c>
      <c r="K434" s="195" t="s">
        <v>21</v>
      </c>
      <c r="L434" s="61"/>
      <c r="M434" s="200" t="s">
        <v>21</v>
      </c>
      <c r="N434" s="201" t="s">
        <v>43</v>
      </c>
      <c r="O434" s="42"/>
      <c r="P434" s="202">
        <f>O434*H434</f>
        <v>0</v>
      </c>
      <c r="Q434" s="202">
        <v>0.00026</v>
      </c>
      <c r="R434" s="202">
        <f>Q434*H434</f>
        <v>0.0652106</v>
      </c>
      <c r="S434" s="202">
        <v>0</v>
      </c>
      <c r="T434" s="203">
        <f>S434*H434</f>
        <v>0</v>
      </c>
      <c r="AR434" s="24" t="s">
        <v>316</v>
      </c>
      <c r="AT434" s="24" t="s">
        <v>159</v>
      </c>
      <c r="AU434" s="24" t="s">
        <v>81</v>
      </c>
      <c r="AY434" s="24" t="s">
        <v>156</v>
      </c>
      <c r="BE434" s="204">
        <f>IF(N434="základní",J434,0)</f>
        <v>0</v>
      </c>
      <c r="BF434" s="204">
        <f>IF(N434="snížená",J434,0)</f>
        <v>0</v>
      </c>
      <c r="BG434" s="204">
        <f>IF(N434="zákl. přenesená",J434,0)</f>
        <v>0</v>
      </c>
      <c r="BH434" s="204">
        <f>IF(N434="sníž. přenesená",J434,0)</f>
        <v>0</v>
      </c>
      <c r="BI434" s="204">
        <f>IF(N434="nulová",J434,0)</f>
        <v>0</v>
      </c>
      <c r="BJ434" s="24" t="s">
        <v>79</v>
      </c>
      <c r="BK434" s="204">
        <f>ROUND(I434*H434,2)</f>
        <v>0</v>
      </c>
      <c r="BL434" s="24" t="s">
        <v>316</v>
      </c>
      <c r="BM434" s="24" t="s">
        <v>925</v>
      </c>
    </row>
    <row r="435" spans="2:51" s="13" customFormat="1" ht="13.5">
      <c r="B435" s="248"/>
      <c r="C435" s="249"/>
      <c r="D435" s="205" t="s">
        <v>227</v>
      </c>
      <c r="E435" s="250" t="s">
        <v>21</v>
      </c>
      <c r="F435" s="251" t="s">
        <v>894</v>
      </c>
      <c r="G435" s="249"/>
      <c r="H435" s="252" t="s">
        <v>21</v>
      </c>
      <c r="I435" s="253"/>
      <c r="J435" s="249"/>
      <c r="K435" s="249"/>
      <c r="L435" s="254"/>
      <c r="M435" s="255"/>
      <c r="N435" s="256"/>
      <c r="O435" s="256"/>
      <c r="P435" s="256"/>
      <c r="Q435" s="256"/>
      <c r="R435" s="256"/>
      <c r="S435" s="256"/>
      <c r="T435" s="257"/>
      <c r="AT435" s="258" t="s">
        <v>227</v>
      </c>
      <c r="AU435" s="258" t="s">
        <v>81</v>
      </c>
      <c r="AV435" s="13" t="s">
        <v>79</v>
      </c>
      <c r="AW435" s="13" t="s">
        <v>35</v>
      </c>
      <c r="AX435" s="13" t="s">
        <v>72</v>
      </c>
      <c r="AY435" s="258" t="s">
        <v>156</v>
      </c>
    </row>
    <row r="436" spans="2:51" s="11" customFormat="1" ht="13.5">
      <c r="B436" s="212"/>
      <c r="C436" s="213"/>
      <c r="D436" s="223" t="s">
        <v>227</v>
      </c>
      <c r="E436" s="224" t="s">
        <v>21</v>
      </c>
      <c r="F436" s="225" t="s">
        <v>895</v>
      </c>
      <c r="G436" s="213"/>
      <c r="H436" s="226">
        <v>250.81</v>
      </c>
      <c r="I436" s="217"/>
      <c r="J436" s="213"/>
      <c r="K436" s="213"/>
      <c r="L436" s="218"/>
      <c r="M436" s="219"/>
      <c r="N436" s="220"/>
      <c r="O436" s="220"/>
      <c r="P436" s="220"/>
      <c r="Q436" s="220"/>
      <c r="R436" s="220"/>
      <c r="S436" s="220"/>
      <c r="T436" s="221"/>
      <c r="AT436" s="222" t="s">
        <v>227</v>
      </c>
      <c r="AU436" s="222" t="s">
        <v>81</v>
      </c>
      <c r="AV436" s="11" t="s">
        <v>81</v>
      </c>
      <c r="AW436" s="11" t="s">
        <v>35</v>
      </c>
      <c r="AX436" s="11" t="s">
        <v>79</v>
      </c>
      <c r="AY436" s="222" t="s">
        <v>156</v>
      </c>
    </row>
    <row r="437" spans="2:65" s="1" customFormat="1" ht="25.5" customHeight="1">
      <c r="B437" s="41"/>
      <c r="C437" s="193" t="s">
        <v>926</v>
      </c>
      <c r="D437" s="193" t="s">
        <v>159</v>
      </c>
      <c r="E437" s="194" t="s">
        <v>927</v>
      </c>
      <c r="F437" s="195" t="s">
        <v>928</v>
      </c>
      <c r="G437" s="196" t="s">
        <v>253</v>
      </c>
      <c r="H437" s="197">
        <v>571.573</v>
      </c>
      <c r="I437" s="198"/>
      <c r="J437" s="199">
        <f>ROUND(I437*H437,2)</f>
        <v>0</v>
      </c>
      <c r="K437" s="195" t="s">
        <v>163</v>
      </c>
      <c r="L437" s="61"/>
      <c r="M437" s="200" t="s">
        <v>21</v>
      </c>
      <c r="N437" s="201" t="s">
        <v>43</v>
      </c>
      <c r="O437" s="42"/>
      <c r="P437" s="202">
        <f>O437*H437</f>
        <v>0</v>
      </c>
      <c r="Q437" s="202">
        <v>0.00029</v>
      </c>
      <c r="R437" s="202">
        <f>Q437*H437</f>
        <v>0.16575617</v>
      </c>
      <c r="S437" s="202">
        <v>0</v>
      </c>
      <c r="T437" s="203">
        <f>S437*H437</f>
        <v>0</v>
      </c>
      <c r="AR437" s="24" t="s">
        <v>316</v>
      </c>
      <c r="AT437" s="24" t="s">
        <v>159</v>
      </c>
      <c r="AU437" s="24" t="s">
        <v>81</v>
      </c>
      <c r="AY437" s="24" t="s">
        <v>156</v>
      </c>
      <c r="BE437" s="204">
        <f>IF(N437="základní",J437,0)</f>
        <v>0</v>
      </c>
      <c r="BF437" s="204">
        <f>IF(N437="snížená",J437,0)</f>
        <v>0</v>
      </c>
      <c r="BG437" s="204">
        <f>IF(N437="zákl. přenesená",J437,0)</f>
        <v>0</v>
      </c>
      <c r="BH437" s="204">
        <f>IF(N437="sníž. přenesená",J437,0)</f>
        <v>0</v>
      </c>
      <c r="BI437" s="204">
        <f>IF(N437="nulová",J437,0)</f>
        <v>0</v>
      </c>
      <c r="BJ437" s="24" t="s">
        <v>79</v>
      </c>
      <c r="BK437" s="204">
        <f>ROUND(I437*H437,2)</f>
        <v>0</v>
      </c>
      <c r="BL437" s="24" t="s">
        <v>316</v>
      </c>
      <c r="BM437" s="24" t="s">
        <v>929</v>
      </c>
    </row>
    <row r="438" spans="2:51" s="11" customFormat="1" ht="13.5">
      <c r="B438" s="212"/>
      <c r="C438" s="213"/>
      <c r="D438" s="205" t="s">
        <v>227</v>
      </c>
      <c r="E438" s="214" t="s">
        <v>21</v>
      </c>
      <c r="F438" s="215" t="s">
        <v>930</v>
      </c>
      <c r="G438" s="213"/>
      <c r="H438" s="216">
        <v>149.825</v>
      </c>
      <c r="I438" s="217"/>
      <c r="J438" s="213"/>
      <c r="K438" s="213"/>
      <c r="L438" s="218"/>
      <c r="M438" s="219"/>
      <c r="N438" s="220"/>
      <c r="O438" s="220"/>
      <c r="P438" s="220"/>
      <c r="Q438" s="220"/>
      <c r="R438" s="220"/>
      <c r="S438" s="220"/>
      <c r="T438" s="221"/>
      <c r="AT438" s="222" t="s">
        <v>227</v>
      </c>
      <c r="AU438" s="222" t="s">
        <v>81</v>
      </c>
      <c r="AV438" s="11" t="s">
        <v>81</v>
      </c>
      <c r="AW438" s="11" t="s">
        <v>35</v>
      </c>
      <c r="AX438" s="11" t="s">
        <v>72</v>
      </c>
      <c r="AY438" s="222" t="s">
        <v>156</v>
      </c>
    </row>
    <row r="439" spans="2:51" s="11" customFormat="1" ht="13.5">
      <c r="B439" s="212"/>
      <c r="C439" s="213"/>
      <c r="D439" s="205" t="s">
        <v>227</v>
      </c>
      <c r="E439" s="214" t="s">
        <v>21</v>
      </c>
      <c r="F439" s="215" t="s">
        <v>931</v>
      </c>
      <c r="G439" s="213"/>
      <c r="H439" s="216">
        <v>130.659</v>
      </c>
      <c r="I439" s="217"/>
      <c r="J439" s="213"/>
      <c r="K439" s="213"/>
      <c r="L439" s="218"/>
      <c r="M439" s="219"/>
      <c r="N439" s="220"/>
      <c r="O439" s="220"/>
      <c r="P439" s="220"/>
      <c r="Q439" s="220"/>
      <c r="R439" s="220"/>
      <c r="S439" s="220"/>
      <c r="T439" s="221"/>
      <c r="AT439" s="222" t="s">
        <v>227</v>
      </c>
      <c r="AU439" s="222" t="s">
        <v>81</v>
      </c>
      <c r="AV439" s="11" t="s">
        <v>81</v>
      </c>
      <c r="AW439" s="11" t="s">
        <v>35</v>
      </c>
      <c r="AX439" s="11" t="s">
        <v>72</v>
      </c>
      <c r="AY439" s="222" t="s">
        <v>156</v>
      </c>
    </row>
    <row r="440" spans="2:51" s="11" customFormat="1" ht="13.5">
      <c r="B440" s="212"/>
      <c r="C440" s="213"/>
      <c r="D440" s="205" t="s">
        <v>227</v>
      </c>
      <c r="E440" s="214" t="s">
        <v>21</v>
      </c>
      <c r="F440" s="215" t="s">
        <v>932</v>
      </c>
      <c r="G440" s="213"/>
      <c r="H440" s="216">
        <v>162.625</v>
      </c>
      <c r="I440" s="217"/>
      <c r="J440" s="213"/>
      <c r="K440" s="213"/>
      <c r="L440" s="218"/>
      <c r="M440" s="219"/>
      <c r="N440" s="220"/>
      <c r="O440" s="220"/>
      <c r="P440" s="220"/>
      <c r="Q440" s="220"/>
      <c r="R440" s="220"/>
      <c r="S440" s="220"/>
      <c r="T440" s="221"/>
      <c r="AT440" s="222" t="s">
        <v>227</v>
      </c>
      <c r="AU440" s="222" t="s">
        <v>81</v>
      </c>
      <c r="AV440" s="11" t="s">
        <v>81</v>
      </c>
      <c r="AW440" s="11" t="s">
        <v>35</v>
      </c>
      <c r="AX440" s="11" t="s">
        <v>72</v>
      </c>
      <c r="AY440" s="222" t="s">
        <v>156</v>
      </c>
    </row>
    <row r="441" spans="2:51" s="11" customFormat="1" ht="13.5">
      <c r="B441" s="212"/>
      <c r="C441" s="213"/>
      <c r="D441" s="205" t="s">
        <v>227</v>
      </c>
      <c r="E441" s="214" t="s">
        <v>21</v>
      </c>
      <c r="F441" s="215" t="s">
        <v>933</v>
      </c>
      <c r="G441" s="213"/>
      <c r="H441" s="216">
        <v>2.225</v>
      </c>
      <c r="I441" s="217"/>
      <c r="J441" s="213"/>
      <c r="K441" s="213"/>
      <c r="L441" s="218"/>
      <c r="M441" s="219"/>
      <c r="N441" s="220"/>
      <c r="O441" s="220"/>
      <c r="P441" s="220"/>
      <c r="Q441" s="220"/>
      <c r="R441" s="220"/>
      <c r="S441" s="220"/>
      <c r="T441" s="221"/>
      <c r="AT441" s="222" t="s">
        <v>227</v>
      </c>
      <c r="AU441" s="222" t="s">
        <v>81</v>
      </c>
      <c r="AV441" s="11" t="s">
        <v>81</v>
      </c>
      <c r="AW441" s="11" t="s">
        <v>35</v>
      </c>
      <c r="AX441" s="11" t="s">
        <v>72</v>
      </c>
      <c r="AY441" s="222" t="s">
        <v>156</v>
      </c>
    </row>
    <row r="442" spans="2:51" s="11" customFormat="1" ht="13.5">
      <c r="B442" s="212"/>
      <c r="C442" s="213"/>
      <c r="D442" s="205" t="s">
        <v>227</v>
      </c>
      <c r="E442" s="214" t="s">
        <v>21</v>
      </c>
      <c r="F442" s="215" t="s">
        <v>934</v>
      </c>
      <c r="G442" s="213"/>
      <c r="H442" s="216">
        <v>108.849</v>
      </c>
      <c r="I442" s="217"/>
      <c r="J442" s="213"/>
      <c r="K442" s="213"/>
      <c r="L442" s="218"/>
      <c r="M442" s="219"/>
      <c r="N442" s="220"/>
      <c r="O442" s="220"/>
      <c r="P442" s="220"/>
      <c r="Q442" s="220"/>
      <c r="R442" s="220"/>
      <c r="S442" s="220"/>
      <c r="T442" s="221"/>
      <c r="AT442" s="222" t="s">
        <v>227</v>
      </c>
      <c r="AU442" s="222" t="s">
        <v>81</v>
      </c>
      <c r="AV442" s="11" t="s">
        <v>81</v>
      </c>
      <c r="AW442" s="11" t="s">
        <v>35</v>
      </c>
      <c r="AX442" s="11" t="s">
        <v>72</v>
      </c>
      <c r="AY442" s="222" t="s">
        <v>156</v>
      </c>
    </row>
    <row r="443" spans="2:51" s="11" customFormat="1" ht="13.5">
      <c r="B443" s="212"/>
      <c r="C443" s="213"/>
      <c r="D443" s="205" t="s">
        <v>227</v>
      </c>
      <c r="E443" s="214" t="s">
        <v>21</v>
      </c>
      <c r="F443" s="215" t="s">
        <v>935</v>
      </c>
      <c r="G443" s="213"/>
      <c r="H443" s="216">
        <v>17.39</v>
      </c>
      <c r="I443" s="217"/>
      <c r="J443" s="213"/>
      <c r="K443" s="213"/>
      <c r="L443" s="218"/>
      <c r="M443" s="219"/>
      <c r="N443" s="220"/>
      <c r="O443" s="220"/>
      <c r="P443" s="220"/>
      <c r="Q443" s="220"/>
      <c r="R443" s="220"/>
      <c r="S443" s="220"/>
      <c r="T443" s="221"/>
      <c r="AT443" s="222" t="s">
        <v>227</v>
      </c>
      <c r="AU443" s="222" t="s">
        <v>81</v>
      </c>
      <c r="AV443" s="11" t="s">
        <v>81</v>
      </c>
      <c r="AW443" s="11" t="s">
        <v>35</v>
      </c>
      <c r="AX443" s="11" t="s">
        <v>72</v>
      </c>
      <c r="AY443" s="222" t="s">
        <v>156</v>
      </c>
    </row>
    <row r="444" spans="2:51" s="12" customFormat="1" ht="13.5">
      <c r="B444" s="237"/>
      <c r="C444" s="238"/>
      <c r="D444" s="205" t="s">
        <v>227</v>
      </c>
      <c r="E444" s="262" t="s">
        <v>21</v>
      </c>
      <c r="F444" s="263" t="s">
        <v>250</v>
      </c>
      <c r="G444" s="238"/>
      <c r="H444" s="264">
        <v>571.573</v>
      </c>
      <c r="I444" s="242"/>
      <c r="J444" s="238"/>
      <c r="K444" s="238"/>
      <c r="L444" s="243"/>
      <c r="M444" s="244"/>
      <c r="N444" s="245"/>
      <c r="O444" s="245"/>
      <c r="P444" s="245"/>
      <c r="Q444" s="245"/>
      <c r="R444" s="245"/>
      <c r="S444" s="245"/>
      <c r="T444" s="246"/>
      <c r="AT444" s="247" t="s">
        <v>227</v>
      </c>
      <c r="AU444" s="247" t="s">
        <v>81</v>
      </c>
      <c r="AV444" s="12" t="s">
        <v>179</v>
      </c>
      <c r="AW444" s="12" t="s">
        <v>35</v>
      </c>
      <c r="AX444" s="12" t="s">
        <v>79</v>
      </c>
      <c r="AY444" s="247" t="s">
        <v>156</v>
      </c>
    </row>
    <row r="445" spans="2:63" s="10" customFormat="1" ht="29.85" customHeight="1">
      <c r="B445" s="176"/>
      <c r="C445" s="177"/>
      <c r="D445" s="190" t="s">
        <v>71</v>
      </c>
      <c r="E445" s="191" t="s">
        <v>936</v>
      </c>
      <c r="F445" s="191" t="s">
        <v>937</v>
      </c>
      <c r="G445" s="177"/>
      <c r="H445" s="177"/>
      <c r="I445" s="180"/>
      <c r="J445" s="192">
        <f>BK445</f>
        <v>0</v>
      </c>
      <c r="K445" s="177"/>
      <c r="L445" s="182"/>
      <c r="M445" s="183"/>
      <c r="N445" s="184"/>
      <c r="O445" s="184"/>
      <c r="P445" s="185">
        <f>SUM(P446:P453)</f>
        <v>0</v>
      </c>
      <c r="Q445" s="184"/>
      <c r="R445" s="185">
        <f>SUM(R446:R453)</f>
        <v>0.006973460000000001</v>
      </c>
      <c r="S445" s="184"/>
      <c r="T445" s="186">
        <f>SUM(T446:T453)</f>
        <v>0</v>
      </c>
      <c r="AR445" s="187" t="s">
        <v>81</v>
      </c>
      <c r="AT445" s="188" t="s">
        <v>71</v>
      </c>
      <c r="AU445" s="188" t="s">
        <v>79</v>
      </c>
      <c r="AY445" s="187" t="s">
        <v>156</v>
      </c>
      <c r="BK445" s="189">
        <f>SUM(BK446:BK453)</f>
        <v>0</v>
      </c>
    </row>
    <row r="446" spans="2:65" s="1" customFormat="1" ht="25.5" customHeight="1">
      <c r="B446" s="41"/>
      <c r="C446" s="193" t="s">
        <v>938</v>
      </c>
      <c r="D446" s="193" t="s">
        <v>159</v>
      </c>
      <c r="E446" s="194" t="s">
        <v>939</v>
      </c>
      <c r="F446" s="195" t="s">
        <v>940</v>
      </c>
      <c r="G446" s="196" t="s">
        <v>253</v>
      </c>
      <c r="H446" s="197">
        <v>2.762</v>
      </c>
      <c r="I446" s="198"/>
      <c r="J446" s="199">
        <f>ROUND(I446*H446,2)</f>
        <v>0</v>
      </c>
      <c r="K446" s="195" t="s">
        <v>163</v>
      </c>
      <c r="L446" s="61"/>
      <c r="M446" s="200" t="s">
        <v>21</v>
      </c>
      <c r="N446" s="201" t="s">
        <v>43</v>
      </c>
      <c r="O446" s="42"/>
      <c r="P446" s="202">
        <f>O446*H446</f>
        <v>0</v>
      </c>
      <c r="Q446" s="202">
        <v>0</v>
      </c>
      <c r="R446" s="202">
        <f>Q446*H446</f>
        <v>0</v>
      </c>
      <c r="S446" s="202">
        <v>0</v>
      </c>
      <c r="T446" s="203">
        <f>S446*H446</f>
        <v>0</v>
      </c>
      <c r="AR446" s="24" t="s">
        <v>316</v>
      </c>
      <c r="AT446" s="24" t="s">
        <v>159</v>
      </c>
      <c r="AU446" s="24" t="s">
        <v>81</v>
      </c>
      <c r="AY446" s="24" t="s">
        <v>156</v>
      </c>
      <c r="BE446" s="204">
        <f>IF(N446="základní",J446,0)</f>
        <v>0</v>
      </c>
      <c r="BF446" s="204">
        <f>IF(N446="snížená",J446,0)</f>
        <v>0</v>
      </c>
      <c r="BG446" s="204">
        <f>IF(N446="zákl. přenesená",J446,0)</f>
        <v>0</v>
      </c>
      <c r="BH446" s="204">
        <f>IF(N446="sníž. přenesená",J446,0)</f>
        <v>0</v>
      </c>
      <c r="BI446" s="204">
        <f>IF(N446="nulová",J446,0)</f>
        <v>0</v>
      </c>
      <c r="BJ446" s="24" t="s">
        <v>79</v>
      </c>
      <c r="BK446" s="204">
        <f>ROUND(I446*H446,2)</f>
        <v>0</v>
      </c>
      <c r="BL446" s="24" t="s">
        <v>316</v>
      </c>
      <c r="BM446" s="24" t="s">
        <v>941</v>
      </c>
    </row>
    <row r="447" spans="2:51" s="11" customFormat="1" ht="13.5">
      <c r="B447" s="212"/>
      <c r="C447" s="213"/>
      <c r="D447" s="223" t="s">
        <v>227</v>
      </c>
      <c r="E447" s="224" t="s">
        <v>21</v>
      </c>
      <c r="F447" s="225" t="s">
        <v>942</v>
      </c>
      <c r="G447" s="213"/>
      <c r="H447" s="226">
        <v>2.762</v>
      </c>
      <c r="I447" s="217"/>
      <c r="J447" s="213"/>
      <c r="K447" s="213"/>
      <c r="L447" s="218"/>
      <c r="M447" s="219"/>
      <c r="N447" s="220"/>
      <c r="O447" s="220"/>
      <c r="P447" s="220"/>
      <c r="Q447" s="220"/>
      <c r="R447" s="220"/>
      <c r="S447" s="220"/>
      <c r="T447" s="221"/>
      <c r="AT447" s="222" t="s">
        <v>227</v>
      </c>
      <c r="AU447" s="222" t="s">
        <v>81</v>
      </c>
      <c r="AV447" s="11" t="s">
        <v>81</v>
      </c>
      <c r="AW447" s="11" t="s">
        <v>35</v>
      </c>
      <c r="AX447" s="11" t="s">
        <v>79</v>
      </c>
      <c r="AY447" s="222" t="s">
        <v>156</v>
      </c>
    </row>
    <row r="448" spans="2:65" s="1" customFormat="1" ht="25.5" customHeight="1">
      <c r="B448" s="41"/>
      <c r="C448" s="193" t="s">
        <v>943</v>
      </c>
      <c r="D448" s="193" t="s">
        <v>159</v>
      </c>
      <c r="E448" s="194" t="s">
        <v>944</v>
      </c>
      <c r="F448" s="195" t="s">
        <v>945</v>
      </c>
      <c r="G448" s="196" t="s">
        <v>253</v>
      </c>
      <c r="H448" s="197">
        <v>10.743</v>
      </c>
      <c r="I448" s="198"/>
      <c r="J448" s="199">
        <f>ROUND(I448*H448,2)</f>
        <v>0</v>
      </c>
      <c r="K448" s="195" t="s">
        <v>163</v>
      </c>
      <c r="L448" s="61"/>
      <c r="M448" s="200" t="s">
        <v>21</v>
      </c>
      <c r="N448" s="201" t="s">
        <v>43</v>
      </c>
      <c r="O448" s="42"/>
      <c r="P448" s="202">
        <f>O448*H448</f>
        <v>0</v>
      </c>
      <c r="Q448" s="202">
        <v>0</v>
      </c>
      <c r="R448" s="202">
        <f>Q448*H448</f>
        <v>0</v>
      </c>
      <c r="S448" s="202">
        <v>0</v>
      </c>
      <c r="T448" s="203">
        <f>S448*H448</f>
        <v>0</v>
      </c>
      <c r="AR448" s="24" t="s">
        <v>316</v>
      </c>
      <c r="AT448" s="24" t="s">
        <v>159</v>
      </c>
      <c r="AU448" s="24" t="s">
        <v>81</v>
      </c>
      <c r="AY448" s="24" t="s">
        <v>156</v>
      </c>
      <c r="BE448" s="204">
        <f>IF(N448="základní",J448,0)</f>
        <v>0</v>
      </c>
      <c r="BF448" s="204">
        <f>IF(N448="snížená",J448,0)</f>
        <v>0</v>
      </c>
      <c r="BG448" s="204">
        <f>IF(N448="zákl. přenesená",J448,0)</f>
        <v>0</v>
      </c>
      <c r="BH448" s="204">
        <f>IF(N448="sníž. přenesená",J448,0)</f>
        <v>0</v>
      </c>
      <c r="BI448" s="204">
        <f>IF(N448="nulová",J448,0)</f>
        <v>0</v>
      </c>
      <c r="BJ448" s="24" t="s">
        <v>79</v>
      </c>
      <c r="BK448" s="204">
        <f>ROUND(I448*H448,2)</f>
        <v>0</v>
      </c>
      <c r="BL448" s="24" t="s">
        <v>316</v>
      </c>
      <c r="BM448" s="24" t="s">
        <v>946</v>
      </c>
    </row>
    <row r="449" spans="2:51" s="11" customFormat="1" ht="13.5">
      <c r="B449" s="212"/>
      <c r="C449" s="213"/>
      <c r="D449" s="223" t="s">
        <v>227</v>
      </c>
      <c r="E449" s="224" t="s">
        <v>21</v>
      </c>
      <c r="F449" s="225" t="s">
        <v>947</v>
      </c>
      <c r="G449" s="213"/>
      <c r="H449" s="226">
        <v>10.743</v>
      </c>
      <c r="I449" s="217"/>
      <c r="J449" s="213"/>
      <c r="K449" s="213"/>
      <c r="L449" s="218"/>
      <c r="M449" s="219"/>
      <c r="N449" s="220"/>
      <c r="O449" s="220"/>
      <c r="P449" s="220"/>
      <c r="Q449" s="220"/>
      <c r="R449" s="220"/>
      <c r="S449" s="220"/>
      <c r="T449" s="221"/>
      <c r="AT449" s="222" t="s">
        <v>227</v>
      </c>
      <c r="AU449" s="222" t="s">
        <v>81</v>
      </c>
      <c r="AV449" s="11" t="s">
        <v>81</v>
      </c>
      <c r="AW449" s="11" t="s">
        <v>35</v>
      </c>
      <c r="AX449" s="11" t="s">
        <v>79</v>
      </c>
      <c r="AY449" s="222" t="s">
        <v>156</v>
      </c>
    </row>
    <row r="450" spans="2:65" s="1" customFormat="1" ht="25.5" customHeight="1">
      <c r="B450" s="41"/>
      <c r="C450" s="193" t="s">
        <v>948</v>
      </c>
      <c r="D450" s="193" t="s">
        <v>159</v>
      </c>
      <c r="E450" s="194" t="s">
        <v>949</v>
      </c>
      <c r="F450" s="195" t="s">
        <v>950</v>
      </c>
      <c r="G450" s="196" t="s">
        <v>253</v>
      </c>
      <c r="H450" s="197">
        <v>2.762</v>
      </c>
      <c r="I450" s="198"/>
      <c r="J450" s="199">
        <f>ROUND(I450*H450,2)</f>
        <v>0</v>
      </c>
      <c r="K450" s="195" t="s">
        <v>163</v>
      </c>
      <c r="L450" s="61"/>
      <c r="M450" s="200" t="s">
        <v>21</v>
      </c>
      <c r="N450" s="201" t="s">
        <v>43</v>
      </c>
      <c r="O450" s="42"/>
      <c r="P450" s="202">
        <f>O450*H450</f>
        <v>0</v>
      </c>
      <c r="Q450" s="202">
        <v>0.0004</v>
      </c>
      <c r="R450" s="202">
        <f>Q450*H450</f>
        <v>0.0011048</v>
      </c>
      <c r="S450" s="202">
        <v>0</v>
      </c>
      <c r="T450" s="203">
        <f>S450*H450</f>
        <v>0</v>
      </c>
      <c r="AR450" s="24" t="s">
        <v>316</v>
      </c>
      <c r="AT450" s="24" t="s">
        <v>159</v>
      </c>
      <c r="AU450" s="24" t="s">
        <v>81</v>
      </c>
      <c r="AY450" s="24" t="s">
        <v>156</v>
      </c>
      <c r="BE450" s="204">
        <f>IF(N450="základní",J450,0)</f>
        <v>0</v>
      </c>
      <c r="BF450" s="204">
        <f>IF(N450="snížená",J450,0)</f>
        <v>0</v>
      </c>
      <c r="BG450" s="204">
        <f>IF(N450="zákl. přenesená",J450,0)</f>
        <v>0</v>
      </c>
      <c r="BH450" s="204">
        <f>IF(N450="sníž. přenesená",J450,0)</f>
        <v>0</v>
      </c>
      <c r="BI450" s="204">
        <f>IF(N450="nulová",J450,0)</f>
        <v>0</v>
      </c>
      <c r="BJ450" s="24" t="s">
        <v>79</v>
      </c>
      <c r="BK450" s="204">
        <f>ROUND(I450*H450,2)</f>
        <v>0</v>
      </c>
      <c r="BL450" s="24" t="s">
        <v>316</v>
      </c>
      <c r="BM450" s="24" t="s">
        <v>951</v>
      </c>
    </row>
    <row r="451" spans="2:65" s="1" customFormat="1" ht="25.5" customHeight="1">
      <c r="B451" s="41"/>
      <c r="C451" s="193" t="s">
        <v>952</v>
      </c>
      <c r="D451" s="193" t="s">
        <v>159</v>
      </c>
      <c r="E451" s="194" t="s">
        <v>953</v>
      </c>
      <c r="F451" s="195" t="s">
        <v>954</v>
      </c>
      <c r="G451" s="196" t="s">
        <v>253</v>
      </c>
      <c r="H451" s="197">
        <v>2.762</v>
      </c>
      <c r="I451" s="198"/>
      <c r="J451" s="199">
        <f>ROUND(I451*H451,2)</f>
        <v>0</v>
      </c>
      <c r="K451" s="195" t="s">
        <v>163</v>
      </c>
      <c r="L451" s="61"/>
      <c r="M451" s="200" t="s">
        <v>21</v>
      </c>
      <c r="N451" s="201" t="s">
        <v>43</v>
      </c>
      <c r="O451" s="42"/>
      <c r="P451" s="202">
        <f>O451*H451</f>
        <v>0</v>
      </c>
      <c r="Q451" s="202">
        <v>0.00018</v>
      </c>
      <c r="R451" s="202">
        <f>Q451*H451</f>
        <v>0.0004971600000000001</v>
      </c>
      <c r="S451" s="202">
        <v>0</v>
      </c>
      <c r="T451" s="203">
        <f>S451*H451</f>
        <v>0</v>
      </c>
      <c r="AR451" s="24" t="s">
        <v>316</v>
      </c>
      <c r="AT451" s="24" t="s">
        <v>159</v>
      </c>
      <c r="AU451" s="24" t="s">
        <v>81</v>
      </c>
      <c r="AY451" s="24" t="s">
        <v>156</v>
      </c>
      <c r="BE451" s="204">
        <f>IF(N451="základní",J451,0)</f>
        <v>0</v>
      </c>
      <c r="BF451" s="204">
        <f>IF(N451="snížená",J451,0)</f>
        <v>0</v>
      </c>
      <c r="BG451" s="204">
        <f>IF(N451="zákl. přenesená",J451,0)</f>
        <v>0</v>
      </c>
      <c r="BH451" s="204">
        <f>IF(N451="sníž. přenesená",J451,0)</f>
        <v>0</v>
      </c>
      <c r="BI451" s="204">
        <f>IF(N451="nulová",J451,0)</f>
        <v>0</v>
      </c>
      <c r="BJ451" s="24" t="s">
        <v>79</v>
      </c>
      <c r="BK451" s="204">
        <f>ROUND(I451*H451,2)</f>
        <v>0</v>
      </c>
      <c r="BL451" s="24" t="s">
        <v>316</v>
      </c>
      <c r="BM451" s="24" t="s">
        <v>955</v>
      </c>
    </row>
    <row r="452" spans="2:65" s="1" customFormat="1" ht="25.5" customHeight="1">
      <c r="B452" s="41"/>
      <c r="C452" s="193" t="s">
        <v>956</v>
      </c>
      <c r="D452" s="193" t="s">
        <v>159</v>
      </c>
      <c r="E452" s="194" t="s">
        <v>957</v>
      </c>
      <c r="F452" s="195" t="s">
        <v>958</v>
      </c>
      <c r="G452" s="196" t="s">
        <v>253</v>
      </c>
      <c r="H452" s="197">
        <v>10.743</v>
      </c>
      <c r="I452" s="198"/>
      <c r="J452" s="199">
        <f>ROUND(I452*H452,2)</f>
        <v>0</v>
      </c>
      <c r="K452" s="195" t="s">
        <v>163</v>
      </c>
      <c r="L452" s="61"/>
      <c r="M452" s="200" t="s">
        <v>21</v>
      </c>
      <c r="N452" s="201" t="s">
        <v>43</v>
      </c>
      <c r="O452" s="42"/>
      <c r="P452" s="202">
        <f>O452*H452</f>
        <v>0</v>
      </c>
      <c r="Q452" s="202">
        <v>0.00035</v>
      </c>
      <c r="R452" s="202">
        <f>Q452*H452</f>
        <v>0.00376005</v>
      </c>
      <c r="S452" s="202">
        <v>0</v>
      </c>
      <c r="T452" s="203">
        <f>S452*H452</f>
        <v>0</v>
      </c>
      <c r="AR452" s="24" t="s">
        <v>316</v>
      </c>
      <c r="AT452" s="24" t="s">
        <v>159</v>
      </c>
      <c r="AU452" s="24" t="s">
        <v>81</v>
      </c>
      <c r="AY452" s="24" t="s">
        <v>156</v>
      </c>
      <c r="BE452" s="204">
        <f>IF(N452="základní",J452,0)</f>
        <v>0</v>
      </c>
      <c r="BF452" s="204">
        <f>IF(N452="snížená",J452,0)</f>
        <v>0</v>
      </c>
      <c r="BG452" s="204">
        <f>IF(N452="zákl. přenesená",J452,0)</f>
        <v>0</v>
      </c>
      <c r="BH452" s="204">
        <f>IF(N452="sníž. přenesená",J452,0)</f>
        <v>0</v>
      </c>
      <c r="BI452" s="204">
        <f>IF(N452="nulová",J452,0)</f>
        <v>0</v>
      </c>
      <c r="BJ452" s="24" t="s">
        <v>79</v>
      </c>
      <c r="BK452" s="204">
        <f>ROUND(I452*H452,2)</f>
        <v>0</v>
      </c>
      <c r="BL452" s="24" t="s">
        <v>316</v>
      </c>
      <c r="BM452" s="24" t="s">
        <v>959</v>
      </c>
    </row>
    <row r="453" spans="2:65" s="1" customFormat="1" ht="25.5" customHeight="1">
      <c r="B453" s="41"/>
      <c r="C453" s="193" t="s">
        <v>960</v>
      </c>
      <c r="D453" s="193" t="s">
        <v>159</v>
      </c>
      <c r="E453" s="194" t="s">
        <v>961</v>
      </c>
      <c r="F453" s="195" t="s">
        <v>962</v>
      </c>
      <c r="G453" s="196" t="s">
        <v>253</v>
      </c>
      <c r="H453" s="197">
        <v>10.743</v>
      </c>
      <c r="I453" s="198"/>
      <c r="J453" s="199">
        <f>ROUND(I453*H453,2)</f>
        <v>0</v>
      </c>
      <c r="K453" s="195" t="s">
        <v>163</v>
      </c>
      <c r="L453" s="61"/>
      <c r="M453" s="200" t="s">
        <v>21</v>
      </c>
      <c r="N453" s="201" t="s">
        <v>43</v>
      </c>
      <c r="O453" s="42"/>
      <c r="P453" s="202">
        <f>O453*H453</f>
        <v>0</v>
      </c>
      <c r="Q453" s="202">
        <v>0.00015</v>
      </c>
      <c r="R453" s="202">
        <f>Q453*H453</f>
        <v>0.00161145</v>
      </c>
      <c r="S453" s="202">
        <v>0</v>
      </c>
      <c r="T453" s="203">
        <f>S453*H453</f>
        <v>0</v>
      </c>
      <c r="AR453" s="24" t="s">
        <v>316</v>
      </c>
      <c r="AT453" s="24" t="s">
        <v>159</v>
      </c>
      <c r="AU453" s="24" t="s">
        <v>81</v>
      </c>
      <c r="AY453" s="24" t="s">
        <v>156</v>
      </c>
      <c r="BE453" s="204">
        <f>IF(N453="základní",J453,0)</f>
        <v>0</v>
      </c>
      <c r="BF453" s="204">
        <f>IF(N453="snížená",J453,0)</f>
        <v>0</v>
      </c>
      <c r="BG453" s="204">
        <f>IF(N453="zákl. přenesená",J453,0)</f>
        <v>0</v>
      </c>
      <c r="BH453" s="204">
        <f>IF(N453="sníž. přenesená",J453,0)</f>
        <v>0</v>
      </c>
      <c r="BI453" s="204">
        <f>IF(N453="nulová",J453,0)</f>
        <v>0</v>
      </c>
      <c r="BJ453" s="24" t="s">
        <v>79</v>
      </c>
      <c r="BK453" s="204">
        <f>ROUND(I453*H453,2)</f>
        <v>0</v>
      </c>
      <c r="BL453" s="24" t="s">
        <v>316</v>
      </c>
      <c r="BM453" s="24" t="s">
        <v>963</v>
      </c>
    </row>
    <row r="454" spans="2:63" s="10" customFormat="1" ht="37.35" customHeight="1">
      <c r="B454" s="176"/>
      <c r="C454" s="177"/>
      <c r="D454" s="190" t="s">
        <v>71</v>
      </c>
      <c r="E454" s="265" t="s">
        <v>964</v>
      </c>
      <c r="F454" s="265" t="s">
        <v>965</v>
      </c>
      <c r="G454" s="177"/>
      <c r="H454" s="177"/>
      <c r="I454" s="180"/>
      <c r="J454" s="266">
        <f>BK454</f>
        <v>0</v>
      </c>
      <c r="K454" s="177"/>
      <c r="L454" s="182"/>
      <c r="M454" s="183"/>
      <c r="N454" s="184"/>
      <c r="O454" s="184"/>
      <c r="P454" s="185">
        <f>SUM(P455:P456)</f>
        <v>0</v>
      </c>
      <c r="Q454" s="184"/>
      <c r="R454" s="185">
        <f>SUM(R455:R456)</f>
        <v>0</v>
      </c>
      <c r="S454" s="184"/>
      <c r="T454" s="186">
        <f>SUM(T455:T456)</f>
        <v>0</v>
      </c>
      <c r="AR454" s="187" t="s">
        <v>179</v>
      </c>
      <c r="AT454" s="188" t="s">
        <v>71</v>
      </c>
      <c r="AU454" s="188" t="s">
        <v>72</v>
      </c>
      <c r="AY454" s="187" t="s">
        <v>156</v>
      </c>
      <c r="BK454" s="189">
        <f>SUM(BK455:BK456)</f>
        <v>0</v>
      </c>
    </row>
    <row r="455" spans="2:65" s="1" customFormat="1" ht="25.5" customHeight="1">
      <c r="B455" s="41"/>
      <c r="C455" s="193" t="s">
        <v>966</v>
      </c>
      <c r="D455" s="193" t="s">
        <v>159</v>
      </c>
      <c r="E455" s="194" t="s">
        <v>967</v>
      </c>
      <c r="F455" s="195" t="s">
        <v>968</v>
      </c>
      <c r="G455" s="196" t="s">
        <v>969</v>
      </c>
      <c r="H455" s="197">
        <v>24</v>
      </c>
      <c r="I455" s="198"/>
      <c r="J455" s="199">
        <f>ROUND(I455*H455,2)</f>
        <v>0</v>
      </c>
      <c r="K455" s="195" t="s">
        <v>163</v>
      </c>
      <c r="L455" s="61"/>
      <c r="M455" s="200" t="s">
        <v>21</v>
      </c>
      <c r="N455" s="201" t="s">
        <v>43</v>
      </c>
      <c r="O455" s="42"/>
      <c r="P455" s="202">
        <f>O455*H455</f>
        <v>0</v>
      </c>
      <c r="Q455" s="202">
        <v>0</v>
      </c>
      <c r="R455" s="202">
        <f>Q455*H455</f>
        <v>0</v>
      </c>
      <c r="S455" s="202">
        <v>0</v>
      </c>
      <c r="T455" s="203">
        <f>S455*H455</f>
        <v>0</v>
      </c>
      <c r="AR455" s="24" t="s">
        <v>970</v>
      </c>
      <c r="AT455" s="24" t="s">
        <v>159</v>
      </c>
      <c r="AU455" s="24" t="s">
        <v>79</v>
      </c>
      <c r="AY455" s="24" t="s">
        <v>156</v>
      </c>
      <c r="BE455" s="204">
        <f>IF(N455="základní",J455,0)</f>
        <v>0</v>
      </c>
      <c r="BF455" s="204">
        <f>IF(N455="snížená",J455,0)</f>
        <v>0</v>
      </c>
      <c r="BG455" s="204">
        <f>IF(N455="zákl. přenesená",J455,0)</f>
        <v>0</v>
      </c>
      <c r="BH455" s="204">
        <f>IF(N455="sníž. přenesená",J455,0)</f>
        <v>0</v>
      </c>
      <c r="BI455" s="204">
        <f>IF(N455="nulová",J455,0)</f>
        <v>0</v>
      </c>
      <c r="BJ455" s="24" t="s">
        <v>79</v>
      </c>
      <c r="BK455" s="204">
        <f>ROUND(I455*H455,2)</f>
        <v>0</v>
      </c>
      <c r="BL455" s="24" t="s">
        <v>970</v>
      </c>
      <c r="BM455" s="24" t="s">
        <v>971</v>
      </c>
    </row>
    <row r="456" spans="2:47" s="1" customFormat="1" ht="40.5">
      <c r="B456" s="41"/>
      <c r="C456" s="63"/>
      <c r="D456" s="205" t="s">
        <v>166</v>
      </c>
      <c r="E456" s="63"/>
      <c r="F456" s="206" t="s">
        <v>972</v>
      </c>
      <c r="G456" s="63"/>
      <c r="H456" s="63"/>
      <c r="I456" s="163"/>
      <c r="J456" s="63"/>
      <c r="K456" s="63"/>
      <c r="L456" s="61"/>
      <c r="M456" s="267"/>
      <c r="N456" s="209"/>
      <c r="O456" s="209"/>
      <c r="P456" s="209"/>
      <c r="Q456" s="209"/>
      <c r="R456" s="209"/>
      <c r="S456" s="209"/>
      <c r="T456" s="268"/>
      <c r="AT456" s="24" t="s">
        <v>166</v>
      </c>
      <c r="AU456" s="24" t="s">
        <v>79</v>
      </c>
    </row>
    <row r="457" spans="2:12" s="1" customFormat="1" ht="6.95" customHeight="1">
      <c r="B457" s="56"/>
      <c r="C457" s="57"/>
      <c r="D457" s="57"/>
      <c r="E457" s="57"/>
      <c r="F457" s="57"/>
      <c r="G457" s="57"/>
      <c r="H457" s="57"/>
      <c r="I457" s="139"/>
      <c r="J457" s="57"/>
      <c r="K457" s="57"/>
      <c r="L457" s="61"/>
    </row>
  </sheetData>
  <sheetProtection password="CC35" sheet="1" objects="1" scenarios="1" formatCells="0" formatColumns="0" formatRows="0" sort="0" autoFilter="0"/>
  <autoFilter ref="C99:K456"/>
  <mergeCells count="10">
    <mergeCell ref="J51:J52"/>
    <mergeCell ref="E90:H90"/>
    <mergeCell ref="E92:H9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88</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973</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56.5" customHeight="1">
      <c r="B24" s="121"/>
      <c r="C24" s="122"/>
      <c r="D24" s="122"/>
      <c r="E24" s="369" t="s">
        <v>974</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ROUND(SUM(BE87:BE194),2)</f>
        <v>0</v>
      </c>
      <c r="G30" s="42"/>
      <c r="H30" s="42"/>
      <c r="I30" s="131">
        <v>0.21</v>
      </c>
      <c r="J30" s="130">
        <f>ROUND(ROUND((SUM(BE87:BE194)),2)*I30,2)</f>
        <v>0</v>
      </c>
      <c r="K30" s="45"/>
    </row>
    <row r="31" spans="2:11" s="1" customFormat="1" ht="14.45" customHeight="1">
      <c r="B31" s="41"/>
      <c r="C31" s="42"/>
      <c r="D31" s="42"/>
      <c r="E31" s="49" t="s">
        <v>44</v>
      </c>
      <c r="F31" s="130">
        <f>ROUND(SUM(BF87:BF194),2)</f>
        <v>0</v>
      </c>
      <c r="G31" s="42"/>
      <c r="H31" s="42"/>
      <c r="I31" s="131">
        <v>0.15</v>
      </c>
      <c r="J31" s="130">
        <f>ROUND(ROUND((SUM(BF87:BF194)),2)*I31,2)</f>
        <v>0</v>
      </c>
      <c r="K31" s="45"/>
    </row>
    <row r="32" spans="2:11" s="1" customFormat="1" ht="14.45" customHeight="1" hidden="1">
      <c r="B32" s="41"/>
      <c r="C32" s="42"/>
      <c r="D32" s="42"/>
      <c r="E32" s="49" t="s">
        <v>45</v>
      </c>
      <c r="F32" s="130">
        <f>ROUND(SUM(BG87:BG194),2)</f>
        <v>0</v>
      </c>
      <c r="G32" s="42"/>
      <c r="H32" s="42"/>
      <c r="I32" s="131">
        <v>0.21</v>
      </c>
      <c r="J32" s="130">
        <v>0</v>
      </c>
      <c r="K32" s="45"/>
    </row>
    <row r="33" spans="2:11" s="1" customFormat="1" ht="14.45" customHeight="1" hidden="1">
      <c r="B33" s="41"/>
      <c r="C33" s="42"/>
      <c r="D33" s="42"/>
      <c r="E33" s="49" t="s">
        <v>46</v>
      </c>
      <c r="F33" s="130">
        <f>ROUND(SUM(BH87:BH194),2)</f>
        <v>0</v>
      </c>
      <c r="G33" s="42"/>
      <c r="H33" s="42"/>
      <c r="I33" s="131">
        <v>0.15</v>
      </c>
      <c r="J33" s="130">
        <v>0</v>
      </c>
      <c r="K33" s="45"/>
    </row>
    <row r="34" spans="2:11" s="1" customFormat="1" ht="14.45" customHeight="1" hidden="1">
      <c r="B34" s="41"/>
      <c r="C34" s="42"/>
      <c r="D34" s="42"/>
      <c r="E34" s="49" t="s">
        <v>47</v>
      </c>
      <c r="F34" s="130">
        <f>ROUND(SUM(BI87:BI194),2)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I-2 - Vzduchotechnika</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J87</f>
        <v>0</v>
      </c>
      <c r="K56" s="45"/>
      <c r="AU56" s="24" t="s">
        <v>133</v>
      </c>
    </row>
    <row r="57" spans="2:11" s="7" customFormat="1" ht="24.95" customHeight="1">
      <c r="B57" s="149"/>
      <c r="C57" s="150"/>
      <c r="D57" s="151" t="s">
        <v>975</v>
      </c>
      <c r="E57" s="152"/>
      <c r="F57" s="152"/>
      <c r="G57" s="152"/>
      <c r="H57" s="152"/>
      <c r="I57" s="153"/>
      <c r="J57" s="154">
        <f>J88</f>
        <v>0</v>
      </c>
      <c r="K57" s="155"/>
    </row>
    <row r="58" spans="2:11" s="8" customFormat="1" ht="19.9" customHeight="1">
      <c r="B58" s="156"/>
      <c r="C58" s="157"/>
      <c r="D58" s="158" t="s">
        <v>976</v>
      </c>
      <c r="E58" s="159"/>
      <c r="F58" s="159"/>
      <c r="G58" s="159"/>
      <c r="H58" s="159"/>
      <c r="I58" s="160"/>
      <c r="J58" s="161">
        <f>J89</f>
        <v>0</v>
      </c>
      <c r="K58" s="162"/>
    </row>
    <row r="59" spans="2:11" s="8" customFormat="1" ht="19.9" customHeight="1">
      <c r="B59" s="156"/>
      <c r="C59" s="157"/>
      <c r="D59" s="158" t="s">
        <v>977</v>
      </c>
      <c r="E59" s="159"/>
      <c r="F59" s="159"/>
      <c r="G59" s="159"/>
      <c r="H59" s="159"/>
      <c r="I59" s="160"/>
      <c r="J59" s="161">
        <f>J151</f>
        <v>0</v>
      </c>
      <c r="K59" s="162"/>
    </row>
    <row r="60" spans="2:11" s="8" customFormat="1" ht="19.9" customHeight="1">
      <c r="B60" s="156"/>
      <c r="C60" s="157"/>
      <c r="D60" s="158" t="s">
        <v>978</v>
      </c>
      <c r="E60" s="159"/>
      <c r="F60" s="159"/>
      <c r="G60" s="159"/>
      <c r="H60" s="159"/>
      <c r="I60" s="160"/>
      <c r="J60" s="161">
        <f>J156</f>
        <v>0</v>
      </c>
      <c r="K60" s="162"/>
    </row>
    <row r="61" spans="2:11" s="7" customFormat="1" ht="24.95" customHeight="1">
      <c r="B61" s="149"/>
      <c r="C61" s="150"/>
      <c r="D61" s="151" t="s">
        <v>979</v>
      </c>
      <c r="E61" s="152"/>
      <c r="F61" s="152"/>
      <c r="G61" s="152"/>
      <c r="H61" s="152"/>
      <c r="I61" s="153"/>
      <c r="J61" s="154">
        <f>J161</f>
        <v>0</v>
      </c>
      <c r="K61" s="155"/>
    </row>
    <row r="62" spans="2:11" s="8" customFormat="1" ht="19.9" customHeight="1">
      <c r="B62" s="156"/>
      <c r="C62" s="157"/>
      <c r="D62" s="158" t="s">
        <v>980</v>
      </c>
      <c r="E62" s="159"/>
      <c r="F62" s="159"/>
      <c r="G62" s="159"/>
      <c r="H62" s="159"/>
      <c r="I62" s="160"/>
      <c r="J62" s="161">
        <f>J162</f>
        <v>0</v>
      </c>
      <c r="K62" s="162"/>
    </row>
    <row r="63" spans="2:11" s="8" customFormat="1" ht="19.9" customHeight="1">
      <c r="B63" s="156"/>
      <c r="C63" s="157"/>
      <c r="D63" s="158" t="s">
        <v>981</v>
      </c>
      <c r="E63" s="159"/>
      <c r="F63" s="159"/>
      <c r="G63" s="159"/>
      <c r="H63" s="159"/>
      <c r="I63" s="160"/>
      <c r="J63" s="161">
        <f>J167</f>
        <v>0</v>
      </c>
      <c r="K63" s="162"/>
    </row>
    <row r="64" spans="2:11" s="7" customFormat="1" ht="24.95" customHeight="1">
      <c r="B64" s="149"/>
      <c r="C64" s="150"/>
      <c r="D64" s="151" t="s">
        <v>982</v>
      </c>
      <c r="E64" s="152"/>
      <c r="F64" s="152"/>
      <c r="G64" s="152"/>
      <c r="H64" s="152"/>
      <c r="I64" s="153"/>
      <c r="J64" s="154">
        <f>J171</f>
        <v>0</v>
      </c>
      <c r="K64" s="155"/>
    </row>
    <row r="65" spans="2:11" s="8" customFormat="1" ht="19.9" customHeight="1">
      <c r="B65" s="156"/>
      <c r="C65" s="157"/>
      <c r="D65" s="158" t="s">
        <v>983</v>
      </c>
      <c r="E65" s="159"/>
      <c r="F65" s="159"/>
      <c r="G65" s="159"/>
      <c r="H65" s="159"/>
      <c r="I65" s="160"/>
      <c r="J65" s="161">
        <f>J172</f>
        <v>0</v>
      </c>
      <c r="K65" s="162"/>
    </row>
    <row r="66" spans="2:11" s="7" customFormat="1" ht="24.95" customHeight="1">
      <c r="B66" s="149"/>
      <c r="C66" s="150"/>
      <c r="D66" s="151" t="s">
        <v>984</v>
      </c>
      <c r="E66" s="152"/>
      <c r="F66" s="152"/>
      <c r="G66" s="152"/>
      <c r="H66" s="152"/>
      <c r="I66" s="153"/>
      <c r="J66" s="154">
        <f>J189</f>
        <v>0</v>
      </c>
      <c r="K66" s="155"/>
    </row>
    <row r="67" spans="2:11" s="8" customFormat="1" ht="19.9" customHeight="1">
      <c r="B67" s="156"/>
      <c r="C67" s="157"/>
      <c r="D67" s="158" t="s">
        <v>985</v>
      </c>
      <c r="E67" s="159"/>
      <c r="F67" s="159"/>
      <c r="G67" s="159"/>
      <c r="H67" s="159"/>
      <c r="I67" s="160"/>
      <c r="J67" s="161">
        <f>J190</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140</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16.5" customHeight="1">
      <c r="B77" s="41"/>
      <c r="C77" s="63"/>
      <c r="D77" s="63"/>
      <c r="E77" s="405" t="str">
        <f>E7</f>
        <v>Rekonstrukce kotelny, kuchyně a jídelny Základní škola Komenského č. 17 v Domažlicích</v>
      </c>
      <c r="F77" s="406"/>
      <c r="G77" s="406"/>
      <c r="H77" s="406"/>
      <c r="I77" s="163"/>
      <c r="J77" s="63"/>
      <c r="K77" s="63"/>
      <c r="L77" s="61"/>
    </row>
    <row r="78" spans="2:12" s="1" customFormat="1" ht="14.45" customHeight="1">
      <c r="B78" s="41"/>
      <c r="C78" s="65" t="s">
        <v>127</v>
      </c>
      <c r="D78" s="63"/>
      <c r="E78" s="63"/>
      <c r="F78" s="63"/>
      <c r="G78" s="63"/>
      <c r="H78" s="63"/>
      <c r="I78" s="163"/>
      <c r="J78" s="63"/>
      <c r="K78" s="63"/>
      <c r="L78" s="61"/>
    </row>
    <row r="79" spans="2:12" s="1" customFormat="1" ht="17.25" customHeight="1">
      <c r="B79" s="41"/>
      <c r="C79" s="63"/>
      <c r="D79" s="63"/>
      <c r="E79" s="380" t="str">
        <f>E9</f>
        <v>I-2 - Vzduchotechnika</v>
      </c>
      <c r="F79" s="407"/>
      <c r="G79" s="407"/>
      <c r="H79" s="407"/>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23</v>
      </c>
      <c r="D81" s="63"/>
      <c r="E81" s="63"/>
      <c r="F81" s="164" t="str">
        <f>F12</f>
        <v xml:space="preserve"> </v>
      </c>
      <c r="G81" s="63"/>
      <c r="H81" s="63"/>
      <c r="I81" s="165" t="s">
        <v>25</v>
      </c>
      <c r="J81" s="73" t="str">
        <f>IF(J12="","",J12)</f>
        <v>2. 3. 2021</v>
      </c>
      <c r="K81" s="63"/>
      <c r="L81" s="61"/>
    </row>
    <row r="82" spans="2:12" s="1" customFormat="1" ht="6.95" customHeight="1">
      <c r="B82" s="41"/>
      <c r="C82" s="63"/>
      <c r="D82" s="63"/>
      <c r="E82" s="63"/>
      <c r="F82" s="63"/>
      <c r="G82" s="63"/>
      <c r="H82" s="63"/>
      <c r="I82" s="163"/>
      <c r="J82" s="63"/>
      <c r="K82" s="63"/>
      <c r="L82" s="61"/>
    </row>
    <row r="83" spans="2:12" s="1" customFormat="1" ht="13.5">
      <c r="B83" s="41"/>
      <c r="C83" s="65" t="s">
        <v>27</v>
      </c>
      <c r="D83" s="63"/>
      <c r="E83" s="63"/>
      <c r="F83" s="164" t="str">
        <f>E15</f>
        <v>Město Domažlice</v>
      </c>
      <c r="G83" s="63"/>
      <c r="H83" s="63"/>
      <c r="I83" s="165" t="s">
        <v>33</v>
      </c>
      <c r="J83" s="164" t="str">
        <f>E21</f>
        <v>Mepro s.r.o.</v>
      </c>
      <c r="K83" s="63"/>
      <c r="L83" s="61"/>
    </row>
    <row r="84" spans="2:12" s="1" customFormat="1" ht="14.45" customHeight="1">
      <c r="B84" s="41"/>
      <c r="C84" s="65" t="s">
        <v>31</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141</v>
      </c>
      <c r="D86" s="168" t="s">
        <v>57</v>
      </c>
      <c r="E86" s="168" t="s">
        <v>53</v>
      </c>
      <c r="F86" s="168" t="s">
        <v>142</v>
      </c>
      <c r="G86" s="168" t="s">
        <v>143</v>
      </c>
      <c r="H86" s="168" t="s">
        <v>144</v>
      </c>
      <c r="I86" s="169" t="s">
        <v>145</v>
      </c>
      <c r="J86" s="168" t="s">
        <v>131</v>
      </c>
      <c r="K86" s="170" t="s">
        <v>146</v>
      </c>
      <c r="L86" s="171"/>
      <c r="M86" s="81" t="s">
        <v>147</v>
      </c>
      <c r="N86" s="82" t="s">
        <v>42</v>
      </c>
      <c r="O86" s="82" t="s">
        <v>148</v>
      </c>
      <c r="P86" s="82" t="s">
        <v>149</v>
      </c>
      <c r="Q86" s="82" t="s">
        <v>150</v>
      </c>
      <c r="R86" s="82" t="s">
        <v>151</v>
      </c>
      <c r="S86" s="82" t="s">
        <v>152</v>
      </c>
      <c r="T86" s="83" t="s">
        <v>153</v>
      </c>
    </row>
    <row r="87" spans="2:63" s="1" customFormat="1" ht="29.25" customHeight="1">
      <c r="B87" s="41"/>
      <c r="C87" s="87" t="s">
        <v>132</v>
      </c>
      <c r="D87" s="63"/>
      <c r="E87" s="63"/>
      <c r="F87" s="63"/>
      <c r="G87" s="63"/>
      <c r="H87" s="63"/>
      <c r="I87" s="163"/>
      <c r="J87" s="172">
        <f>BK87</f>
        <v>0</v>
      </c>
      <c r="K87" s="63"/>
      <c r="L87" s="61"/>
      <c r="M87" s="84"/>
      <c r="N87" s="85"/>
      <c r="O87" s="85"/>
      <c r="P87" s="173">
        <f>P88+P161+P171+P189</f>
        <v>0</v>
      </c>
      <c r="Q87" s="85"/>
      <c r="R87" s="173">
        <f>R88+R161+R171+R189</f>
        <v>0</v>
      </c>
      <c r="S87" s="85"/>
      <c r="T87" s="174">
        <f>T88+T161+T171+T189</f>
        <v>0</v>
      </c>
      <c r="AT87" s="24" t="s">
        <v>71</v>
      </c>
      <c r="AU87" s="24" t="s">
        <v>133</v>
      </c>
      <c r="BK87" s="175">
        <f>BK88+BK161+BK171+BK189</f>
        <v>0</v>
      </c>
    </row>
    <row r="88" spans="2:63" s="10" customFormat="1" ht="37.35" customHeight="1">
      <c r="B88" s="176"/>
      <c r="C88" s="177"/>
      <c r="D88" s="178" t="s">
        <v>71</v>
      </c>
      <c r="E88" s="179" t="s">
        <v>986</v>
      </c>
      <c r="F88" s="179" t="s">
        <v>987</v>
      </c>
      <c r="G88" s="177"/>
      <c r="H88" s="177"/>
      <c r="I88" s="180"/>
      <c r="J88" s="181">
        <f>BK88</f>
        <v>0</v>
      </c>
      <c r="K88" s="177"/>
      <c r="L88" s="182"/>
      <c r="M88" s="183"/>
      <c r="N88" s="184"/>
      <c r="O88" s="184"/>
      <c r="P88" s="185">
        <f>P89+P151+P156</f>
        <v>0</v>
      </c>
      <c r="Q88" s="184"/>
      <c r="R88" s="185">
        <f>R89+R151+R156</f>
        <v>0</v>
      </c>
      <c r="S88" s="184"/>
      <c r="T88" s="186">
        <f>T89+T151+T156</f>
        <v>0</v>
      </c>
      <c r="AR88" s="187" t="s">
        <v>81</v>
      </c>
      <c r="AT88" s="188" t="s">
        <v>71</v>
      </c>
      <c r="AU88" s="188" t="s">
        <v>72</v>
      </c>
      <c r="AY88" s="187" t="s">
        <v>156</v>
      </c>
      <c r="BK88" s="189">
        <f>BK89+BK151+BK156</f>
        <v>0</v>
      </c>
    </row>
    <row r="89" spans="2:63" s="10" customFormat="1" ht="19.9" customHeight="1">
      <c r="B89" s="176"/>
      <c r="C89" s="177"/>
      <c r="D89" s="190" t="s">
        <v>71</v>
      </c>
      <c r="E89" s="191" t="s">
        <v>988</v>
      </c>
      <c r="F89" s="191" t="s">
        <v>989</v>
      </c>
      <c r="G89" s="177"/>
      <c r="H89" s="177"/>
      <c r="I89" s="180"/>
      <c r="J89" s="192">
        <f>BK89</f>
        <v>0</v>
      </c>
      <c r="K89" s="177"/>
      <c r="L89" s="182"/>
      <c r="M89" s="183"/>
      <c r="N89" s="184"/>
      <c r="O89" s="184"/>
      <c r="P89" s="185">
        <f>SUM(P90:P150)</f>
        <v>0</v>
      </c>
      <c r="Q89" s="184"/>
      <c r="R89" s="185">
        <f>SUM(R90:R150)</f>
        <v>0</v>
      </c>
      <c r="S89" s="184"/>
      <c r="T89" s="186">
        <f>SUM(T90:T150)</f>
        <v>0</v>
      </c>
      <c r="AR89" s="187" t="s">
        <v>81</v>
      </c>
      <c r="AT89" s="188" t="s">
        <v>71</v>
      </c>
      <c r="AU89" s="188" t="s">
        <v>79</v>
      </c>
      <c r="AY89" s="187" t="s">
        <v>156</v>
      </c>
      <c r="BK89" s="189">
        <f>SUM(BK90:BK150)</f>
        <v>0</v>
      </c>
    </row>
    <row r="90" spans="2:65" s="1" customFormat="1" ht="89.25" customHeight="1">
      <c r="B90" s="41"/>
      <c r="C90" s="193" t="s">
        <v>79</v>
      </c>
      <c r="D90" s="193" t="s">
        <v>159</v>
      </c>
      <c r="E90" s="194" t="s">
        <v>990</v>
      </c>
      <c r="F90" s="195" t="s">
        <v>991</v>
      </c>
      <c r="G90" s="196" t="s">
        <v>992</v>
      </c>
      <c r="H90" s="197">
        <v>1</v>
      </c>
      <c r="I90" s="198"/>
      <c r="J90" s="199">
        <f aca="true" t="shared" si="0" ref="J90:J121">ROUND(I90*H90,2)</f>
        <v>0</v>
      </c>
      <c r="K90" s="195" t="s">
        <v>993</v>
      </c>
      <c r="L90" s="61"/>
      <c r="M90" s="200" t="s">
        <v>21</v>
      </c>
      <c r="N90" s="201" t="s">
        <v>43</v>
      </c>
      <c r="O90" s="42"/>
      <c r="P90" s="202">
        <f aca="true" t="shared" si="1" ref="P90:P121">O90*H90</f>
        <v>0</v>
      </c>
      <c r="Q90" s="202">
        <v>0</v>
      </c>
      <c r="R90" s="202">
        <f aca="true" t="shared" si="2" ref="R90:R121">Q90*H90</f>
        <v>0</v>
      </c>
      <c r="S90" s="202">
        <v>0</v>
      </c>
      <c r="T90" s="203">
        <f aca="true" t="shared" si="3" ref="T90:T121">S90*H90</f>
        <v>0</v>
      </c>
      <c r="AR90" s="24" t="s">
        <v>316</v>
      </c>
      <c r="AT90" s="24" t="s">
        <v>159</v>
      </c>
      <c r="AU90" s="24" t="s">
        <v>81</v>
      </c>
      <c r="AY90" s="24" t="s">
        <v>156</v>
      </c>
      <c r="BE90" s="204">
        <f aca="true" t="shared" si="4" ref="BE90:BE121">IF(N90="základní",J90,0)</f>
        <v>0</v>
      </c>
      <c r="BF90" s="204">
        <f aca="true" t="shared" si="5" ref="BF90:BF121">IF(N90="snížená",J90,0)</f>
        <v>0</v>
      </c>
      <c r="BG90" s="204">
        <f aca="true" t="shared" si="6" ref="BG90:BG121">IF(N90="zákl. přenesená",J90,0)</f>
        <v>0</v>
      </c>
      <c r="BH90" s="204">
        <f aca="true" t="shared" si="7" ref="BH90:BH121">IF(N90="sníž. přenesená",J90,0)</f>
        <v>0</v>
      </c>
      <c r="BI90" s="204">
        <f aca="true" t="shared" si="8" ref="BI90:BI121">IF(N90="nulová",J90,0)</f>
        <v>0</v>
      </c>
      <c r="BJ90" s="24" t="s">
        <v>79</v>
      </c>
      <c r="BK90" s="204">
        <f aca="true" t="shared" si="9" ref="BK90:BK121">ROUND(I90*H90,2)</f>
        <v>0</v>
      </c>
      <c r="BL90" s="24" t="s">
        <v>316</v>
      </c>
      <c r="BM90" s="24" t="s">
        <v>81</v>
      </c>
    </row>
    <row r="91" spans="2:65" s="1" customFormat="1" ht="63.75" customHeight="1">
      <c r="B91" s="41"/>
      <c r="C91" s="193" t="s">
        <v>81</v>
      </c>
      <c r="D91" s="193" t="s">
        <v>159</v>
      </c>
      <c r="E91" s="194" t="s">
        <v>994</v>
      </c>
      <c r="F91" s="195" t="s">
        <v>995</v>
      </c>
      <c r="G91" s="196" t="s">
        <v>992</v>
      </c>
      <c r="H91" s="197">
        <v>1</v>
      </c>
      <c r="I91" s="198"/>
      <c r="J91" s="199">
        <f t="shared" si="0"/>
        <v>0</v>
      </c>
      <c r="K91" s="195" t="s">
        <v>993</v>
      </c>
      <c r="L91" s="61"/>
      <c r="M91" s="200" t="s">
        <v>21</v>
      </c>
      <c r="N91" s="201" t="s">
        <v>43</v>
      </c>
      <c r="O91" s="42"/>
      <c r="P91" s="202">
        <f t="shared" si="1"/>
        <v>0</v>
      </c>
      <c r="Q91" s="202">
        <v>0</v>
      </c>
      <c r="R91" s="202">
        <f t="shared" si="2"/>
        <v>0</v>
      </c>
      <c r="S91" s="202">
        <v>0</v>
      </c>
      <c r="T91" s="203">
        <f t="shared" si="3"/>
        <v>0</v>
      </c>
      <c r="AR91" s="24" t="s">
        <v>316</v>
      </c>
      <c r="AT91" s="24" t="s">
        <v>159</v>
      </c>
      <c r="AU91" s="24" t="s">
        <v>81</v>
      </c>
      <c r="AY91" s="24" t="s">
        <v>156</v>
      </c>
      <c r="BE91" s="204">
        <f t="shared" si="4"/>
        <v>0</v>
      </c>
      <c r="BF91" s="204">
        <f t="shared" si="5"/>
        <v>0</v>
      </c>
      <c r="BG91" s="204">
        <f t="shared" si="6"/>
        <v>0</v>
      </c>
      <c r="BH91" s="204">
        <f t="shared" si="7"/>
        <v>0</v>
      </c>
      <c r="BI91" s="204">
        <f t="shared" si="8"/>
        <v>0</v>
      </c>
      <c r="BJ91" s="24" t="s">
        <v>79</v>
      </c>
      <c r="BK91" s="204">
        <f t="shared" si="9"/>
        <v>0</v>
      </c>
      <c r="BL91" s="24" t="s">
        <v>316</v>
      </c>
      <c r="BM91" s="24" t="s">
        <v>179</v>
      </c>
    </row>
    <row r="92" spans="2:65" s="1" customFormat="1" ht="16.5" customHeight="1">
      <c r="B92" s="41"/>
      <c r="C92" s="193" t="s">
        <v>173</v>
      </c>
      <c r="D92" s="193" t="s">
        <v>159</v>
      </c>
      <c r="E92" s="194" t="s">
        <v>996</v>
      </c>
      <c r="F92" s="195" t="s">
        <v>997</v>
      </c>
      <c r="G92" s="196" t="s">
        <v>260</v>
      </c>
      <c r="H92" s="197">
        <v>6.1</v>
      </c>
      <c r="I92" s="198"/>
      <c r="J92" s="199">
        <f t="shared" si="0"/>
        <v>0</v>
      </c>
      <c r="K92" s="195" t="s">
        <v>993</v>
      </c>
      <c r="L92" s="61"/>
      <c r="M92" s="200" t="s">
        <v>21</v>
      </c>
      <c r="N92" s="201" t="s">
        <v>43</v>
      </c>
      <c r="O92" s="42"/>
      <c r="P92" s="202">
        <f t="shared" si="1"/>
        <v>0</v>
      </c>
      <c r="Q92" s="202">
        <v>0</v>
      </c>
      <c r="R92" s="202">
        <f t="shared" si="2"/>
        <v>0</v>
      </c>
      <c r="S92" s="202">
        <v>0</v>
      </c>
      <c r="T92" s="203">
        <f t="shared" si="3"/>
        <v>0</v>
      </c>
      <c r="AR92" s="24" t="s">
        <v>316</v>
      </c>
      <c r="AT92" s="24" t="s">
        <v>159</v>
      </c>
      <c r="AU92" s="24" t="s">
        <v>81</v>
      </c>
      <c r="AY92" s="24" t="s">
        <v>156</v>
      </c>
      <c r="BE92" s="204">
        <f t="shared" si="4"/>
        <v>0</v>
      </c>
      <c r="BF92" s="204">
        <f t="shared" si="5"/>
        <v>0</v>
      </c>
      <c r="BG92" s="204">
        <f t="shared" si="6"/>
        <v>0</v>
      </c>
      <c r="BH92" s="204">
        <f t="shared" si="7"/>
        <v>0</v>
      </c>
      <c r="BI92" s="204">
        <f t="shared" si="8"/>
        <v>0</v>
      </c>
      <c r="BJ92" s="24" t="s">
        <v>79</v>
      </c>
      <c r="BK92" s="204">
        <f t="shared" si="9"/>
        <v>0</v>
      </c>
      <c r="BL92" s="24" t="s">
        <v>316</v>
      </c>
      <c r="BM92" s="24" t="s">
        <v>190</v>
      </c>
    </row>
    <row r="93" spans="2:65" s="1" customFormat="1" ht="16.5" customHeight="1">
      <c r="B93" s="41"/>
      <c r="C93" s="193" t="s">
        <v>179</v>
      </c>
      <c r="D93" s="193" t="s">
        <v>159</v>
      </c>
      <c r="E93" s="194" t="s">
        <v>998</v>
      </c>
      <c r="F93" s="195" t="s">
        <v>999</v>
      </c>
      <c r="G93" s="196" t="s">
        <v>260</v>
      </c>
      <c r="H93" s="197">
        <v>6</v>
      </c>
      <c r="I93" s="198"/>
      <c r="J93" s="199">
        <f t="shared" si="0"/>
        <v>0</v>
      </c>
      <c r="K93" s="195" t="s">
        <v>993</v>
      </c>
      <c r="L93" s="61"/>
      <c r="M93" s="200" t="s">
        <v>21</v>
      </c>
      <c r="N93" s="201" t="s">
        <v>43</v>
      </c>
      <c r="O93" s="42"/>
      <c r="P93" s="202">
        <f t="shared" si="1"/>
        <v>0</v>
      </c>
      <c r="Q93" s="202">
        <v>0</v>
      </c>
      <c r="R93" s="202">
        <f t="shared" si="2"/>
        <v>0</v>
      </c>
      <c r="S93" s="202">
        <v>0</v>
      </c>
      <c r="T93" s="203">
        <f t="shared" si="3"/>
        <v>0</v>
      </c>
      <c r="AR93" s="24" t="s">
        <v>316</v>
      </c>
      <c r="AT93" s="24" t="s">
        <v>159</v>
      </c>
      <c r="AU93" s="24" t="s">
        <v>81</v>
      </c>
      <c r="AY93" s="24" t="s">
        <v>156</v>
      </c>
      <c r="BE93" s="204">
        <f t="shared" si="4"/>
        <v>0</v>
      </c>
      <c r="BF93" s="204">
        <f t="shared" si="5"/>
        <v>0</v>
      </c>
      <c r="BG93" s="204">
        <f t="shared" si="6"/>
        <v>0</v>
      </c>
      <c r="BH93" s="204">
        <f t="shared" si="7"/>
        <v>0</v>
      </c>
      <c r="BI93" s="204">
        <f t="shared" si="8"/>
        <v>0</v>
      </c>
      <c r="BJ93" s="24" t="s">
        <v>79</v>
      </c>
      <c r="BK93" s="204">
        <f t="shared" si="9"/>
        <v>0</v>
      </c>
      <c r="BL93" s="24" t="s">
        <v>316</v>
      </c>
      <c r="BM93" s="24" t="s">
        <v>241</v>
      </c>
    </row>
    <row r="94" spans="2:65" s="1" customFormat="1" ht="16.5" customHeight="1">
      <c r="B94" s="41"/>
      <c r="C94" s="193" t="s">
        <v>155</v>
      </c>
      <c r="D94" s="193" t="s">
        <v>159</v>
      </c>
      <c r="E94" s="194" t="s">
        <v>1000</v>
      </c>
      <c r="F94" s="195" t="s">
        <v>1001</v>
      </c>
      <c r="G94" s="196" t="s">
        <v>260</v>
      </c>
      <c r="H94" s="197">
        <v>6.05</v>
      </c>
      <c r="I94" s="198"/>
      <c r="J94" s="199">
        <f t="shared" si="0"/>
        <v>0</v>
      </c>
      <c r="K94" s="195" t="s">
        <v>993</v>
      </c>
      <c r="L94" s="61"/>
      <c r="M94" s="200" t="s">
        <v>21</v>
      </c>
      <c r="N94" s="201" t="s">
        <v>43</v>
      </c>
      <c r="O94" s="42"/>
      <c r="P94" s="202">
        <f t="shared" si="1"/>
        <v>0</v>
      </c>
      <c r="Q94" s="202">
        <v>0</v>
      </c>
      <c r="R94" s="202">
        <f t="shared" si="2"/>
        <v>0</v>
      </c>
      <c r="S94" s="202">
        <v>0</v>
      </c>
      <c r="T94" s="203">
        <f t="shared" si="3"/>
        <v>0</v>
      </c>
      <c r="AR94" s="24" t="s">
        <v>316</v>
      </c>
      <c r="AT94" s="24" t="s">
        <v>159</v>
      </c>
      <c r="AU94" s="24" t="s">
        <v>81</v>
      </c>
      <c r="AY94" s="24" t="s">
        <v>156</v>
      </c>
      <c r="BE94" s="204">
        <f t="shared" si="4"/>
        <v>0</v>
      </c>
      <c r="BF94" s="204">
        <f t="shared" si="5"/>
        <v>0</v>
      </c>
      <c r="BG94" s="204">
        <f t="shared" si="6"/>
        <v>0</v>
      </c>
      <c r="BH94" s="204">
        <f t="shared" si="7"/>
        <v>0</v>
      </c>
      <c r="BI94" s="204">
        <f t="shared" si="8"/>
        <v>0</v>
      </c>
      <c r="BJ94" s="24" t="s">
        <v>79</v>
      </c>
      <c r="BK94" s="204">
        <f t="shared" si="9"/>
        <v>0</v>
      </c>
      <c r="BL94" s="24" t="s">
        <v>316</v>
      </c>
      <c r="BM94" s="24" t="s">
        <v>273</v>
      </c>
    </row>
    <row r="95" spans="2:65" s="1" customFormat="1" ht="16.5" customHeight="1">
      <c r="B95" s="41"/>
      <c r="C95" s="193" t="s">
        <v>190</v>
      </c>
      <c r="D95" s="193" t="s">
        <v>159</v>
      </c>
      <c r="E95" s="194" t="s">
        <v>1002</v>
      </c>
      <c r="F95" s="195" t="s">
        <v>1003</v>
      </c>
      <c r="G95" s="196" t="s">
        <v>992</v>
      </c>
      <c r="H95" s="197">
        <v>1</v>
      </c>
      <c r="I95" s="198"/>
      <c r="J95" s="199">
        <f t="shared" si="0"/>
        <v>0</v>
      </c>
      <c r="K95" s="195" t="s">
        <v>993</v>
      </c>
      <c r="L95" s="61"/>
      <c r="M95" s="200" t="s">
        <v>21</v>
      </c>
      <c r="N95" s="201" t="s">
        <v>43</v>
      </c>
      <c r="O95" s="42"/>
      <c r="P95" s="202">
        <f t="shared" si="1"/>
        <v>0</v>
      </c>
      <c r="Q95" s="202">
        <v>0</v>
      </c>
      <c r="R95" s="202">
        <f t="shared" si="2"/>
        <v>0</v>
      </c>
      <c r="S95" s="202">
        <v>0</v>
      </c>
      <c r="T95" s="203">
        <f t="shared" si="3"/>
        <v>0</v>
      </c>
      <c r="AR95" s="24" t="s">
        <v>316</v>
      </c>
      <c r="AT95" s="24" t="s">
        <v>159</v>
      </c>
      <c r="AU95" s="24" t="s">
        <v>81</v>
      </c>
      <c r="AY95" s="24" t="s">
        <v>156</v>
      </c>
      <c r="BE95" s="204">
        <f t="shared" si="4"/>
        <v>0</v>
      </c>
      <c r="BF95" s="204">
        <f t="shared" si="5"/>
        <v>0</v>
      </c>
      <c r="BG95" s="204">
        <f t="shared" si="6"/>
        <v>0</v>
      </c>
      <c r="BH95" s="204">
        <f t="shared" si="7"/>
        <v>0</v>
      </c>
      <c r="BI95" s="204">
        <f t="shared" si="8"/>
        <v>0</v>
      </c>
      <c r="BJ95" s="24" t="s">
        <v>79</v>
      </c>
      <c r="BK95" s="204">
        <f t="shared" si="9"/>
        <v>0</v>
      </c>
      <c r="BL95" s="24" t="s">
        <v>316</v>
      </c>
      <c r="BM95" s="24" t="s">
        <v>288</v>
      </c>
    </row>
    <row r="96" spans="2:65" s="1" customFormat="1" ht="16.5" customHeight="1">
      <c r="B96" s="41"/>
      <c r="C96" s="193" t="s">
        <v>257</v>
      </c>
      <c r="D96" s="193" t="s">
        <v>159</v>
      </c>
      <c r="E96" s="194" t="s">
        <v>1004</v>
      </c>
      <c r="F96" s="195" t="s">
        <v>1005</v>
      </c>
      <c r="G96" s="196" t="s">
        <v>992</v>
      </c>
      <c r="H96" s="197">
        <v>1</v>
      </c>
      <c r="I96" s="198"/>
      <c r="J96" s="199">
        <f t="shared" si="0"/>
        <v>0</v>
      </c>
      <c r="K96" s="195" t="s">
        <v>993</v>
      </c>
      <c r="L96" s="61"/>
      <c r="M96" s="200" t="s">
        <v>21</v>
      </c>
      <c r="N96" s="201" t="s">
        <v>43</v>
      </c>
      <c r="O96" s="42"/>
      <c r="P96" s="202">
        <f t="shared" si="1"/>
        <v>0</v>
      </c>
      <c r="Q96" s="202">
        <v>0</v>
      </c>
      <c r="R96" s="202">
        <f t="shared" si="2"/>
        <v>0</v>
      </c>
      <c r="S96" s="202">
        <v>0</v>
      </c>
      <c r="T96" s="203">
        <f t="shared" si="3"/>
        <v>0</v>
      </c>
      <c r="AR96" s="24" t="s">
        <v>316</v>
      </c>
      <c r="AT96" s="24" t="s">
        <v>159</v>
      </c>
      <c r="AU96" s="24" t="s">
        <v>81</v>
      </c>
      <c r="AY96" s="24" t="s">
        <v>156</v>
      </c>
      <c r="BE96" s="204">
        <f t="shared" si="4"/>
        <v>0</v>
      </c>
      <c r="BF96" s="204">
        <f t="shared" si="5"/>
        <v>0</v>
      </c>
      <c r="BG96" s="204">
        <f t="shared" si="6"/>
        <v>0</v>
      </c>
      <c r="BH96" s="204">
        <f t="shared" si="7"/>
        <v>0</v>
      </c>
      <c r="BI96" s="204">
        <f t="shared" si="8"/>
        <v>0</v>
      </c>
      <c r="BJ96" s="24" t="s">
        <v>79</v>
      </c>
      <c r="BK96" s="204">
        <f t="shared" si="9"/>
        <v>0</v>
      </c>
      <c r="BL96" s="24" t="s">
        <v>316</v>
      </c>
      <c r="BM96" s="24" t="s">
        <v>302</v>
      </c>
    </row>
    <row r="97" spans="2:65" s="1" customFormat="1" ht="16.5" customHeight="1">
      <c r="B97" s="41"/>
      <c r="C97" s="193" t="s">
        <v>241</v>
      </c>
      <c r="D97" s="193" t="s">
        <v>159</v>
      </c>
      <c r="E97" s="194" t="s">
        <v>1006</v>
      </c>
      <c r="F97" s="195" t="s">
        <v>1007</v>
      </c>
      <c r="G97" s="196" t="s">
        <v>992</v>
      </c>
      <c r="H97" s="197">
        <v>1</v>
      </c>
      <c r="I97" s="198"/>
      <c r="J97" s="199">
        <f t="shared" si="0"/>
        <v>0</v>
      </c>
      <c r="K97" s="195" t="s">
        <v>993</v>
      </c>
      <c r="L97" s="61"/>
      <c r="M97" s="200" t="s">
        <v>21</v>
      </c>
      <c r="N97" s="201" t="s">
        <v>43</v>
      </c>
      <c r="O97" s="42"/>
      <c r="P97" s="202">
        <f t="shared" si="1"/>
        <v>0</v>
      </c>
      <c r="Q97" s="202">
        <v>0</v>
      </c>
      <c r="R97" s="202">
        <f t="shared" si="2"/>
        <v>0</v>
      </c>
      <c r="S97" s="202">
        <v>0</v>
      </c>
      <c r="T97" s="203">
        <f t="shared" si="3"/>
        <v>0</v>
      </c>
      <c r="AR97" s="24" t="s">
        <v>316</v>
      </c>
      <c r="AT97" s="24" t="s">
        <v>159</v>
      </c>
      <c r="AU97" s="24" t="s">
        <v>81</v>
      </c>
      <c r="AY97" s="24" t="s">
        <v>156</v>
      </c>
      <c r="BE97" s="204">
        <f t="shared" si="4"/>
        <v>0</v>
      </c>
      <c r="BF97" s="204">
        <f t="shared" si="5"/>
        <v>0</v>
      </c>
      <c r="BG97" s="204">
        <f t="shared" si="6"/>
        <v>0</v>
      </c>
      <c r="BH97" s="204">
        <f t="shared" si="7"/>
        <v>0</v>
      </c>
      <c r="BI97" s="204">
        <f t="shared" si="8"/>
        <v>0</v>
      </c>
      <c r="BJ97" s="24" t="s">
        <v>79</v>
      </c>
      <c r="BK97" s="204">
        <f t="shared" si="9"/>
        <v>0</v>
      </c>
      <c r="BL97" s="24" t="s">
        <v>316</v>
      </c>
      <c r="BM97" s="24" t="s">
        <v>316</v>
      </c>
    </row>
    <row r="98" spans="2:65" s="1" customFormat="1" ht="16.5" customHeight="1">
      <c r="B98" s="41"/>
      <c r="C98" s="193" t="s">
        <v>266</v>
      </c>
      <c r="D98" s="193" t="s">
        <v>159</v>
      </c>
      <c r="E98" s="194" t="s">
        <v>1008</v>
      </c>
      <c r="F98" s="195" t="s">
        <v>1009</v>
      </c>
      <c r="G98" s="196" t="s">
        <v>992</v>
      </c>
      <c r="H98" s="197">
        <v>1</v>
      </c>
      <c r="I98" s="198"/>
      <c r="J98" s="199">
        <f t="shared" si="0"/>
        <v>0</v>
      </c>
      <c r="K98" s="195" t="s">
        <v>993</v>
      </c>
      <c r="L98" s="61"/>
      <c r="M98" s="200" t="s">
        <v>21</v>
      </c>
      <c r="N98" s="201" t="s">
        <v>43</v>
      </c>
      <c r="O98" s="42"/>
      <c r="P98" s="202">
        <f t="shared" si="1"/>
        <v>0</v>
      </c>
      <c r="Q98" s="202">
        <v>0</v>
      </c>
      <c r="R98" s="202">
        <f t="shared" si="2"/>
        <v>0</v>
      </c>
      <c r="S98" s="202">
        <v>0</v>
      </c>
      <c r="T98" s="203">
        <f t="shared" si="3"/>
        <v>0</v>
      </c>
      <c r="AR98" s="24" t="s">
        <v>316</v>
      </c>
      <c r="AT98" s="24" t="s">
        <v>159</v>
      </c>
      <c r="AU98" s="24" t="s">
        <v>81</v>
      </c>
      <c r="AY98" s="24" t="s">
        <v>156</v>
      </c>
      <c r="BE98" s="204">
        <f t="shared" si="4"/>
        <v>0</v>
      </c>
      <c r="BF98" s="204">
        <f t="shared" si="5"/>
        <v>0</v>
      </c>
      <c r="BG98" s="204">
        <f t="shared" si="6"/>
        <v>0</v>
      </c>
      <c r="BH98" s="204">
        <f t="shared" si="7"/>
        <v>0</v>
      </c>
      <c r="BI98" s="204">
        <f t="shared" si="8"/>
        <v>0</v>
      </c>
      <c r="BJ98" s="24" t="s">
        <v>79</v>
      </c>
      <c r="BK98" s="204">
        <f t="shared" si="9"/>
        <v>0</v>
      </c>
      <c r="BL98" s="24" t="s">
        <v>316</v>
      </c>
      <c r="BM98" s="24" t="s">
        <v>326</v>
      </c>
    </row>
    <row r="99" spans="2:65" s="1" customFormat="1" ht="16.5" customHeight="1">
      <c r="B99" s="41"/>
      <c r="C99" s="193" t="s">
        <v>273</v>
      </c>
      <c r="D99" s="193" t="s">
        <v>159</v>
      </c>
      <c r="E99" s="194" t="s">
        <v>1010</v>
      </c>
      <c r="F99" s="195" t="s">
        <v>1011</v>
      </c>
      <c r="G99" s="196" t="s">
        <v>992</v>
      </c>
      <c r="H99" s="197">
        <v>1</v>
      </c>
      <c r="I99" s="198"/>
      <c r="J99" s="199">
        <f t="shared" si="0"/>
        <v>0</v>
      </c>
      <c r="K99" s="195" t="s">
        <v>993</v>
      </c>
      <c r="L99" s="61"/>
      <c r="M99" s="200" t="s">
        <v>21</v>
      </c>
      <c r="N99" s="201" t="s">
        <v>43</v>
      </c>
      <c r="O99" s="42"/>
      <c r="P99" s="202">
        <f t="shared" si="1"/>
        <v>0</v>
      </c>
      <c r="Q99" s="202">
        <v>0</v>
      </c>
      <c r="R99" s="202">
        <f t="shared" si="2"/>
        <v>0</v>
      </c>
      <c r="S99" s="202">
        <v>0</v>
      </c>
      <c r="T99" s="203">
        <f t="shared" si="3"/>
        <v>0</v>
      </c>
      <c r="AR99" s="24" t="s">
        <v>316</v>
      </c>
      <c r="AT99" s="24" t="s">
        <v>159</v>
      </c>
      <c r="AU99" s="24" t="s">
        <v>81</v>
      </c>
      <c r="AY99" s="24" t="s">
        <v>156</v>
      </c>
      <c r="BE99" s="204">
        <f t="shared" si="4"/>
        <v>0</v>
      </c>
      <c r="BF99" s="204">
        <f t="shared" si="5"/>
        <v>0</v>
      </c>
      <c r="BG99" s="204">
        <f t="shared" si="6"/>
        <v>0</v>
      </c>
      <c r="BH99" s="204">
        <f t="shared" si="7"/>
        <v>0</v>
      </c>
      <c r="BI99" s="204">
        <f t="shared" si="8"/>
        <v>0</v>
      </c>
      <c r="BJ99" s="24" t="s">
        <v>79</v>
      </c>
      <c r="BK99" s="204">
        <f t="shared" si="9"/>
        <v>0</v>
      </c>
      <c r="BL99" s="24" t="s">
        <v>316</v>
      </c>
      <c r="BM99" s="24" t="s">
        <v>339</v>
      </c>
    </row>
    <row r="100" spans="2:65" s="1" customFormat="1" ht="16.5" customHeight="1">
      <c r="B100" s="41"/>
      <c r="C100" s="193" t="s">
        <v>281</v>
      </c>
      <c r="D100" s="193" t="s">
        <v>159</v>
      </c>
      <c r="E100" s="194" t="s">
        <v>1012</v>
      </c>
      <c r="F100" s="195" t="s">
        <v>1013</v>
      </c>
      <c r="G100" s="196" t="s">
        <v>992</v>
      </c>
      <c r="H100" s="197">
        <v>1</v>
      </c>
      <c r="I100" s="198"/>
      <c r="J100" s="199">
        <f t="shared" si="0"/>
        <v>0</v>
      </c>
      <c r="K100" s="195" t="s">
        <v>993</v>
      </c>
      <c r="L100" s="61"/>
      <c r="M100" s="200" t="s">
        <v>21</v>
      </c>
      <c r="N100" s="201" t="s">
        <v>43</v>
      </c>
      <c r="O100" s="42"/>
      <c r="P100" s="202">
        <f t="shared" si="1"/>
        <v>0</v>
      </c>
      <c r="Q100" s="202">
        <v>0</v>
      </c>
      <c r="R100" s="202">
        <f t="shared" si="2"/>
        <v>0</v>
      </c>
      <c r="S100" s="202">
        <v>0</v>
      </c>
      <c r="T100" s="203">
        <f t="shared" si="3"/>
        <v>0</v>
      </c>
      <c r="AR100" s="24" t="s">
        <v>316</v>
      </c>
      <c r="AT100" s="24" t="s">
        <v>159</v>
      </c>
      <c r="AU100" s="24" t="s">
        <v>81</v>
      </c>
      <c r="AY100" s="24" t="s">
        <v>156</v>
      </c>
      <c r="BE100" s="204">
        <f t="shared" si="4"/>
        <v>0</v>
      </c>
      <c r="BF100" s="204">
        <f t="shared" si="5"/>
        <v>0</v>
      </c>
      <c r="BG100" s="204">
        <f t="shared" si="6"/>
        <v>0</v>
      </c>
      <c r="BH100" s="204">
        <f t="shared" si="7"/>
        <v>0</v>
      </c>
      <c r="BI100" s="204">
        <f t="shared" si="8"/>
        <v>0</v>
      </c>
      <c r="BJ100" s="24" t="s">
        <v>79</v>
      </c>
      <c r="BK100" s="204">
        <f t="shared" si="9"/>
        <v>0</v>
      </c>
      <c r="BL100" s="24" t="s">
        <v>316</v>
      </c>
      <c r="BM100" s="24" t="s">
        <v>347</v>
      </c>
    </row>
    <row r="101" spans="2:65" s="1" customFormat="1" ht="16.5" customHeight="1">
      <c r="B101" s="41"/>
      <c r="C101" s="193" t="s">
        <v>288</v>
      </c>
      <c r="D101" s="193" t="s">
        <v>159</v>
      </c>
      <c r="E101" s="194" t="s">
        <v>1014</v>
      </c>
      <c r="F101" s="195" t="s">
        <v>1015</v>
      </c>
      <c r="G101" s="196" t="s">
        <v>1016</v>
      </c>
      <c r="H101" s="197">
        <v>10</v>
      </c>
      <c r="I101" s="198"/>
      <c r="J101" s="199">
        <f t="shared" si="0"/>
        <v>0</v>
      </c>
      <c r="K101" s="195" t="s">
        <v>993</v>
      </c>
      <c r="L101" s="61"/>
      <c r="M101" s="200" t="s">
        <v>21</v>
      </c>
      <c r="N101" s="201" t="s">
        <v>43</v>
      </c>
      <c r="O101" s="42"/>
      <c r="P101" s="202">
        <f t="shared" si="1"/>
        <v>0</v>
      </c>
      <c r="Q101" s="202">
        <v>0</v>
      </c>
      <c r="R101" s="202">
        <f t="shared" si="2"/>
        <v>0</v>
      </c>
      <c r="S101" s="202">
        <v>0</v>
      </c>
      <c r="T101" s="203">
        <f t="shared" si="3"/>
        <v>0</v>
      </c>
      <c r="AR101" s="24" t="s">
        <v>316</v>
      </c>
      <c r="AT101" s="24" t="s">
        <v>159</v>
      </c>
      <c r="AU101" s="24" t="s">
        <v>81</v>
      </c>
      <c r="AY101" s="24" t="s">
        <v>156</v>
      </c>
      <c r="BE101" s="204">
        <f t="shared" si="4"/>
        <v>0</v>
      </c>
      <c r="BF101" s="204">
        <f t="shared" si="5"/>
        <v>0</v>
      </c>
      <c r="BG101" s="204">
        <f t="shared" si="6"/>
        <v>0</v>
      </c>
      <c r="BH101" s="204">
        <f t="shared" si="7"/>
        <v>0</v>
      </c>
      <c r="BI101" s="204">
        <f t="shared" si="8"/>
        <v>0</v>
      </c>
      <c r="BJ101" s="24" t="s">
        <v>79</v>
      </c>
      <c r="BK101" s="204">
        <f t="shared" si="9"/>
        <v>0</v>
      </c>
      <c r="BL101" s="24" t="s">
        <v>316</v>
      </c>
      <c r="BM101" s="24" t="s">
        <v>356</v>
      </c>
    </row>
    <row r="102" spans="2:65" s="1" customFormat="1" ht="16.5" customHeight="1">
      <c r="B102" s="41"/>
      <c r="C102" s="193" t="s">
        <v>296</v>
      </c>
      <c r="D102" s="193" t="s">
        <v>159</v>
      </c>
      <c r="E102" s="194" t="s">
        <v>1017</v>
      </c>
      <c r="F102" s="195" t="s">
        <v>1018</v>
      </c>
      <c r="G102" s="196" t="s">
        <v>260</v>
      </c>
      <c r="H102" s="197">
        <v>2</v>
      </c>
      <c r="I102" s="198"/>
      <c r="J102" s="199">
        <f t="shared" si="0"/>
        <v>0</v>
      </c>
      <c r="K102" s="195" t="s">
        <v>993</v>
      </c>
      <c r="L102" s="61"/>
      <c r="M102" s="200" t="s">
        <v>21</v>
      </c>
      <c r="N102" s="201" t="s">
        <v>43</v>
      </c>
      <c r="O102" s="42"/>
      <c r="P102" s="202">
        <f t="shared" si="1"/>
        <v>0</v>
      </c>
      <c r="Q102" s="202">
        <v>0</v>
      </c>
      <c r="R102" s="202">
        <f t="shared" si="2"/>
        <v>0</v>
      </c>
      <c r="S102" s="202">
        <v>0</v>
      </c>
      <c r="T102" s="203">
        <f t="shared" si="3"/>
        <v>0</v>
      </c>
      <c r="AR102" s="24" t="s">
        <v>316</v>
      </c>
      <c r="AT102" s="24" t="s">
        <v>159</v>
      </c>
      <c r="AU102" s="24" t="s">
        <v>81</v>
      </c>
      <c r="AY102" s="24" t="s">
        <v>156</v>
      </c>
      <c r="BE102" s="204">
        <f t="shared" si="4"/>
        <v>0</v>
      </c>
      <c r="BF102" s="204">
        <f t="shared" si="5"/>
        <v>0</v>
      </c>
      <c r="BG102" s="204">
        <f t="shared" si="6"/>
        <v>0</v>
      </c>
      <c r="BH102" s="204">
        <f t="shared" si="7"/>
        <v>0</v>
      </c>
      <c r="BI102" s="204">
        <f t="shared" si="8"/>
        <v>0</v>
      </c>
      <c r="BJ102" s="24" t="s">
        <v>79</v>
      </c>
      <c r="BK102" s="204">
        <f t="shared" si="9"/>
        <v>0</v>
      </c>
      <c r="BL102" s="24" t="s">
        <v>316</v>
      </c>
      <c r="BM102" s="24" t="s">
        <v>369</v>
      </c>
    </row>
    <row r="103" spans="2:65" s="1" customFormat="1" ht="16.5" customHeight="1">
      <c r="B103" s="41"/>
      <c r="C103" s="193" t="s">
        <v>302</v>
      </c>
      <c r="D103" s="193" t="s">
        <v>159</v>
      </c>
      <c r="E103" s="194" t="s">
        <v>1019</v>
      </c>
      <c r="F103" s="195" t="s">
        <v>1020</v>
      </c>
      <c r="G103" s="196" t="s">
        <v>992</v>
      </c>
      <c r="H103" s="197">
        <v>1</v>
      </c>
      <c r="I103" s="198"/>
      <c r="J103" s="199">
        <f t="shared" si="0"/>
        <v>0</v>
      </c>
      <c r="K103" s="195" t="s">
        <v>993</v>
      </c>
      <c r="L103" s="61"/>
      <c r="M103" s="200" t="s">
        <v>21</v>
      </c>
      <c r="N103" s="201" t="s">
        <v>43</v>
      </c>
      <c r="O103" s="42"/>
      <c r="P103" s="202">
        <f t="shared" si="1"/>
        <v>0</v>
      </c>
      <c r="Q103" s="202">
        <v>0</v>
      </c>
      <c r="R103" s="202">
        <f t="shared" si="2"/>
        <v>0</v>
      </c>
      <c r="S103" s="202">
        <v>0</v>
      </c>
      <c r="T103" s="203">
        <f t="shared" si="3"/>
        <v>0</v>
      </c>
      <c r="AR103" s="24" t="s">
        <v>316</v>
      </c>
      <c r="AT103" s="24" t="s">
        <v>159</v>
      </c>
      <c r="AU103" s="24" t="s">
        <v>81</v>
      </c>
      <c r="AY103" s="24" t="s">
        <v>156</v>
      </c>
      <c r="BE103" s="204">
        <f t="shared" si="4"/>
        <v>0</v>
      </c>
      <c r="BF103" s="204">
        <f t="shared" si="5"/>
        <v>0</v>
      </c>
      <c r="BG103" s="204">
        <f t="shared" si="6"/>
        <v>0</v>
      </c>
      <c r="BH103" s="204">
        <f t="shared" si="7"/>
        <v>0</v>
      </c>
      <c r="BI103" s="204">
        <f t="shared" si="8"/>
        <v>0</v>
      </c>
      <c r="BJ103" s="24" t="s">
        <v>79</v>
      </c>
      <c r="BK103" s="204">
        <f t="shared" si="9"/>
        <v>0</v>
      </c>
      <c r="BL103" s="24" t="s">
        <v>316</v>
      </c>
      <c r="BM103" s="24" t="s">
        <v>379</v>
      </c>
    </row>
    <row r="104" spans="2:65" s="1" customFormat="1" ht="16.5" customHeight="1">
      <c r="B104" s="41"/>
      <c r="C104" s="193" t="s">
        <v>10</v>
      </c>
      <c r="D104" s="193" t="s">
        <v>159</v>
      </c>
      <c r="E104" s="194" t="s">
        <v>1021</v>
      </c>
      <c r="F104" s="195" t="s">
        <v>1022</v>
      </c>
      <c r="G104" s="196" t="s">
        <v>992</v>
      </c>
      <c r="H104" s="197">
        <v>1</v>
      </c>
      <c r="I104" s="198"/>
      <c r="J104" s="199">
        <f t="shared" si="0"/>
        <v>0</v>
      </c>
      <c r="K104" s="195" t="s">
        <v>993</v>
      </c>
      <c r="L104" s="61"/>
      <c r="M104" s="200" t="s">
        <v>21</v>
      </c>
      <c r="N104" s="201" t="s">
        <v>43</v>
      </c>
      <c r="O104" s="42"/>
      <c r="P104" s="202">
        <f t="shared" si="1"/>
        <v>0</v>
      </c>
      <c r="Q104" s="202">
        <v>0</v>
      </c>
      <c r="R104" s="202">
        <f t="shared" si="2"/>
        <v>0</v>
      </c>
      <c r="S104" s="202">
        <v>0</v>
      </c>
      <c r="T104" s="203">
        <f t="shared" si="3"/>
        <v>0</v>
      </c>
      <c r="AR104" s="24" t="s">
        <v>316</v>
      </c>
      <c r="AT104" s="24" t="s">
        <v>159</v>
      </c>
      <c r="AU104" s="24" t="s">
        <v>81</v>
      </c>
      <c r="AY104" s="24" t="s">
        <v>156</v>
      </c>
      <c r="BE104" s="204">
        <f t="shared" si="4"/>
        <v>0</v>
      </c>
      <c r="BF104" s="204">
        <f t="shared" si="5"/>
        <v>0</v>
      </c>
      <c r="BG104" s="204">
        <f t="shared" si="6"/>
        <v>0</v>
      </c>
      <c r="BH104" s="204">
        <f t="shared" si="7"/>
        <v>0</v>
      </c>
      <c r="BI104" s="204">
        <f t="shared" si="8"/>
        <v>0</v>
      </c>
      <c r="BJ104" s="24" t="s">
        <v>79</v>
      </c>
      <c r="BK104" s="204">
        <f t="shared" si="9"/>
        <v>0</v>
      </c>
      <c r="BL104" s="24" t="s">
        <v>316</v>
      </c>
      <c r="BM104" s="24" t="s">
        <v>388</v>
      </c>
    </row>
    <row r="105" spans="2:65" s="1" customFormat="1" ht="16.5" customHeight="1">
      <c r="B105" s="41"/>
      <c r="C105" s="193" t="s">
        <v>316</v>
      </c>
      <c r="D105" s="193" t="s">
        <v>159</v>
      </c>
      <c r="E105" s="194" t="s">
        <v>1023</v>
      </c>
      <c r="F105" s="195" t="s">
        <v>1024</v>
      </c>
      <c r="G105" s="196" t="s">
        <v>1016</v>
      </c>
      <c r="H105" s="197">
        <v>1</v>
      </c>
      <c r="I105" s="198"/>
      <c r="J105" s="199">
        <f t="shared" si="0"/>
        <v>0</v>
      </c>
      <c r="K105" s="195" t="s">
        <v>993</v>
      </c>
      <c r="L105" s="61"/>
      <c r="M105" s="200" t="s">
        <v>21</v>
      </c>
      <c r="N105" s="201" t="s">
        <v>43</v>
      </c>
      <c r="O105" s="42"/>
      <c r="P105" s="202">
        <f t="shared" si="1"/>
        <v>0</v>
      </c>
      <c r="Q105" s="202">
        <v>0</v>
      </c>
      <c r="R105" s="202">
        <f t="shared" si="2"/>
        <v>0</v>
      </c>
      <c r="S105" s="202">
        <v>0</v>
      </c>
      <c r="T105" s="203">
        <f t="shared" si="3"/>
        <v>0</v>
      </c>
      <c r="AR105" s="24" t="s">
        <v>316</v>
      </c>
      <c r="AT105" s="24" t="s">
        <v>159</v>
      </c>
      <c r="AU105" s="24" t="s">
        <v>81</v>
      </c>
      <c r="AY105" s="24" t="s">
        <v>156</v>
      </c>
      <c r="BE105" s="204">
        <f t="shared" si="4"/>
        <v>0</v>
      </c>
      <c r="BF105" s="204">
        <f t="shared" si="5"/>
        <v>0</v>
      </c>
      <c r="BG105" s="204">
        <f t="shared" si="6"/>
        <v>0</v>
      </c>
      <c r="BH105" s="204">
        <f t="shared" si="7"/>
        <v>0</v>
      </c>
      <c r="BI105" s="204">
        <f t="shared" si="8"/>
        <v>0</v>
      </c>
      <c r="BJ105" s="24" t="s">
        <v>79</v>
      </c>
      <c r="BK105" s="204">
        <f t="shared" si="9"/>
        <v>0</v>
      </c>
      <c r="BL105" s="24" t="s">
        <v>316</v>
      </c>
      <c r="BM105" s="24" t="s">
        <v>396</v>
      </c>
    </row>
    <row r="106" spans="2:65" s="1" customFormat="1" ht="16.5" customHeight="1">
      <c r="B106" s="41"/>
      <c r="C106" s="193" t="s">
        <v>321</v>
      </c>
      <c r="D106" s="193" t="s">
        <v>159</v>
      </c>
      <c r="E106" s="194" t="s">
        <v>1025</v>
      </c>
      <c r="F106" s="195" t="s">
        <v>1026</v>
      </c>
      <c r="G106" s="196" t="s">
        <v>253</v>
      </c>
      <c r="H106" s="197">
        <v>12.6</v>
      </c>
      <c r="I106" s="198"/>
      <c r="J106" s="199">
        <f t="shared" si="0"/>
        <v>0</v>
      </c>
      <c r="K106" s="195" t="s">
        <v>993</v>
      </c>
      <c r="L106" s="61"/>
      <c r="M106" s="200" t="s">
        <v>21</v>
      </c>
      <c r="N106" s="201" t="s">
        <v>43</v>
      </c>
      <c r="O106" s="42"/>
      <c r="P106" s="202">
        <f t="shared" si="1"/>
        <v>0</v>
      </c>
      <c r="Q106" s="202">
        <v>0</v>
      </c>
      <c r="R106" s="202">
        <f t="shared" si="2"/>
        <v>0</v>
      </c>
      <c r="S106" s="202">
        <v>0</v>
      </c>
      <c r="T106" s="203">
        <f t="shared" si="3"/>
        <v>0</v>
      </c>
      <c r="AR106" s="24" t="s">
        <v>316</v>
      </c>
      <c r="AT106" s="24" t="s">
        <v>159</v>
      </c>
      <c r="AU106" s="24" t="s">
        <v>81</v>
      </c>
      <c r="AY106" s="24" t="s">
        <v>156</v>
      </c>
      <c r="BE106" s="204">
        <f t="shared" si="4"/>
        <v>0</v>
      </c>
      <c r="BF106" s="204">
        <f t="shared" si="5"/>
        <v>0</v>
      </c>
      <c r="BG106" s="204">
        <f t="shared" si="6"/>
        <v>0</v>
      </c>
      <c r="BH106" s="204">
        <f t="shared" si="7"/>
        <v>0</v>
      </c>
      <c r="BI106" s="204">
        <f t="shared" si="8"/>
        <v>0</v>
      </c>
      <c r="BJ106" s="24" t="s">
        <v>79</v>
      </c>
      <c r="BK106" s="204">
        <f t="shared" si="9"/>
        <v>0</v>
      </c>
      <c r="BL106" s="24" t="s">
        <v>316</v>
      </c>
      <c r="BM106" s="24" t="s">
        <v>409</v>
      </c>
    </row>
    <row r="107" spans="2:65" s="1" customFormat="1" ht="16.5" customHeight="1">
      <c r="B107" s="41"/>
      <c r="C107" s="193" t="s">
        <v>326</v>
      </c>
      <c r="D107" s="193" t="s">
        <v>159</v>
      </c>
      <c r="E107" s="194" t="s">
        <v>1027</v>
      </c>
      <c r="F107" s="195" t="s">
        <v>1028</v>
      </c>
      <c r="G107" s="196" t="s">
        <v>992</v>
      </c>
      <c r="H107" s="197">
        <v>1</v>
      </c>
      <c r="I107" s="198"/>
      <c r="J107" s="199">
        <f t="shared" si="0"/>
        <v>0</v>
      </c>
      <c r="K107" s="195" t="s">
        <v>993</v>
      </c>
      <c r="L107" s="61"/>
      <c r="M107" s="200" t="s">
        <v>21</v>
      </c>
      <c r="N107" s="201" t="s">
        <v>43</v>
      </c>
      <c r="O107" s="42"/>
      <c r="P107" s="202">
        <f t="shared" si="1"/>
        <v>0</v>
      </c>
      <c r="Q107" s="202">
        <v>0</v>
      </c>
      <c r="R107" s="202">
        <f t="shared" si="2"/>
        <v>0</v>
      </c>
      <c r="S107" s="202">
        <v>0</v>
      </c>
      <c r="T107" s="203">
        <f t="shared" si="3"/>
        <v>0</v>
      </c>
      <c r="AR107" s="24" t="s">
        <v>316</v>
      </c>
      <c r="AT107" s="24" t="s">
        <v>159</v>
      </c>
      <c r="AU107" s="24" t="s">
        <v>81</v>
      </c>
      <c r="AY107" s="24" t="s">
        <v>156</v>
      </c>
      <c r="BE107" s="204">
        <f t="shared" si="4"/>
        <v>0</v>
      </c>
      <c r="BF107" s="204">
        <f t="shared" si="5"/>
        <v>0</v>
      </c>
      <c r="BG107" s="204">
        <f t="shared" si="6"/>
        <v>0</v>
      </c>
      <c r="BH107" s="204">
        <f t="shared" si="7"/>
        <v>0</v>
      </c>
      <c r="BI107" s="204">
        <f t="shared" si="8"/>
        <v>0</v>
      </c>
      <c r="BJ107" s="24" t="s">
        <v>79</v>
      </c>
      <c r="BK107" s="204">
        <f t="shared" si="9"/>
        <v>0</v>
      </c>
      <c r="BL107" s="24" t="s">
        <v>316</v>
      </c>
      <c r="BM107" s="24" t="s">
        <v>418</v>
      </c>
    </row>
    <row r="108" spans="2:65" s="1" customFormat="1" ht="16.5" customHeight="1">
      <c r="B108" s="41"/>
      <c r="C108" s="193" t="s">
        <v>333</v>
      </c>
      <c r="D108" s="193" t="s">
        <v>159</v>
      </c>
      <c r="E108" s="194" t="s">
        <v>1029</v>
      </c>
      <c r="F108" s="195" t="s">
        <v>1030</v>
      </c>
      <c r="G108" s="196" t="s">
        <v>992</v>
      </c>
      <c r="H108" s="197">
        <v>1</v>
      </c>
      <c r="I108" s="198"/>
      <c r="J108" s="199">
        <f t="shared" si="0"/>
        <v>0</v>
      </c>
      <c r="K108" s="195" t="s">
        <v>993</v>
      </c>
      <c r="L108" s="61"/>
      <c r="M108" s="200" t="s">
        <v>21</v>
      </c>
      <c r="N108" s="201" t="s">
        <v>43</v>
      </c>
      <c r="O108" s="42"/>
      <c r="P108" s="202">
        <f t="shared" si="1"/>
        <v>0</v>
      </c>
      <c r="Q108" s="202">
        <v>0</v>
      </c>
      <c r="R108" s="202">
        <f t="shared" si="2"/>
        <v>0</v>
      </c>
      <c r="S108" s="202">
        <v>0</v>
      </c>
      <c r="T108" s="203">
        <f t="shared" si="3"/>
        <v>0</v>
      </c>
      <c r="AR108" s="24" t="s">
        <v>316</v>
      </c>
      <c r="AT108" s="24" t="s">
        <v>159</v>
      </c>
      <c r="AU108" s="24" t="s">
        <v>81</v>
      </c>
      <c r="AY108" s="24" t="s">
        <v>156</v>
      </c>
      <c r="BE108" s="204">
        <f t="shared" si="4"/>
        <v>0</v>
      </c>
      <c r="BF108" s="204">
        <f t="shared" si="5"/>
        <v>0</v>
      </c>
      <c r="BG108" s="204">
        <f t="shared" si="6"/>
        <v>0</v>
      </c>
      <c r="BH108" s="204">
        <f t="shared" si="7"/>
        <v>0</v>
      </c>
      <c r="BI108" s="204">
        <f t="shared" si="8"/>
        <v>0</v>
      </c>
      <c r="BJ108" s="24" t="s">
        <v>79</v>
      </c>
      <c r="BK108" s="204">
        <f t="shared" si="9"/>
        <v>0</v>
      </c>
      <c r="BL108" s="24" t="s">
        <v>316</v>
      </c>
      <c r="BM108" s="24" t="s">
        <v>427</v>
      </c>
    </row>
    <row r="109" spans="2:65" s="1" customFormat="1" ht="16.5" customHeight="1">
      <c r="B109" s="41"/>
      <c r="C109" s="193" t="s">
        <v>339</v>
      </c>
      <c r="D109" s="193" t="s">
        <v>159</v>
      </c>
      <c r="E109" s="194" t="s">
        <v>1031</v>
      </c>
      <c r="F109" s="195" t="s">
        <v>1032</v>
      </c>
      <c r="G109" s="196" t="s">
        <v>992</v>
      </c>
      <c r="H109" s="197">
        <v>1</v>
      </c>
      <c r="I109" s="198"/>
      <c r="J109" s="199">
        <f t="shared" si="0"/>
        <v>0</v>
      </c>
      <c r="K109" s="195" t="s">
        <v>993</v>
      </c>
      <c r="L109" s="61"/>
      <c r="M109" s="200" t="s">
        <v>21</v>
      </c>
      <c r="N109" s="201" t="s">
        <v>43</v>
      </c>
      <c r="O109" s="42"/>
      <c r="P109" s="202">
        <f t="shared" si="1"/>
        <v>0</v>
      </c>
      <c r="Q109" s="202">
        <v>0</v>
      </c>
      <c r="R109" s="202">
        <f t="shared" si="2"/>
        <v>0</v>
      </c>
      <c r="S109" s="202">
        <v>0</v>
      </c>
      <c r="T109" s="203">
        <f t="shared" si="3"/>
        <v>0</v>
      </c>
      <c r="AR109" s="24" t="s">
        <v>316</v>
      </c>
      <c r="AT109" s="24" t="s">
        <v>159</v>
      </c>
      <c r="AU109" s="24" t="s">
        <v>81</v>
      </c>
      <c r="AY109" s="24" t="s">
        <v>156</v>
      </c>
      <c r="BE109" s="204">
        <f t="shared" si="4"/>
        <v>0</v>
      </c>
      <c r="BF109" s="204">
        <f t="shared" si="5"/>
        <v>0</v>
      </c>
      <c r="BG109" s="204">
        <f t="shared" si="6"/>
        <v>0</v>
      </c>
      <c r="BH109" s="204">
        <f t="shared" si="7"/>
        <v>0</v>
      </c>
      <c r="BI109" s="204">
        <f t="shared" si="8"/>
        <v>0</v>
      </c>
      <c r="BJ109" s="24" t="s">
        <v>79</v>
      </c>
      <c r="BK109" s="204">
        <f t="shared" si="9"/>
        <v>0</v>
      </c>
      <c r="BL109" s="24" t="s">
        <v>316</v>
      </c>
      <c r="BM109" s="24" t="s">
        <v>446</v>
      </c>
    </row>
    <row r="110" spans="2:65" s="1" customFormat="1" ht="16.5" customHeight="1">
      <c r="B110" s="41"/>
      <c r="C110" s="193" t="s">
        <v>9</v>
      </c>
      <c r="D110" s="193" t="s">
        <v>159</v>
      </c>
      <c r="E110" s="194" t="s">
        <v>1033</v>
      </c>
      <c r="F110" s="195" t="s">
        <v>1034</v>
      </c>
      <c r="G110" s="196" t="s">
        <v>253</v>
      </c>
      <c r="H110" s="197">
        <v>2</v>
      </c>
      <c r="I110" s="198"/>
      <c r="J110" s="199">
        <f t="shared" si="0"/>
        <v>0</v>
      </c>
      <c r="K110" s="195" t="s">
        <v>993</v>
      </c>
      <c r="L110" s="61"/>
      <c r="M110" s="200" t="s">
        <v>21</v>
      </c>
      <c r="N110" s="201" t="s">
        <v>43</v>
      </c>
      <c r="O110" s="42"/>
      <c r="P110" s="202">
        <f t="shared" si="1"/>
        <v>0</v>
      </c>
      <c r="Q110" s="202">
        <v>0</v>
      </c>
      <c r="R110" s="202">
        <f t="shared" si="2"/>
        <v>0</v>
      </c>
      <c r="S110" s="202">
        <v>0</v>
      </c>
      <c r="T110" s="203">
        <f t="shared" si="3"/>
        <v>0</v>
      </c>
      <c r="AR110" s="24" t="s">
        <v>316</v>
      </c>
      <c r="AT110" s="24" t="s">
        <v>159</v>
      </c>
      <c r="AU110" s="24" t="s">
        <v>81</v>
      </c>
      <c r="AY110" s="24" t="s">
        <v>156</v>
      </c>
      <c r="BE110" s="204">
        <f t="shared" si="4"/>
        <v>0</v>
      </c>
      <c r="BF110" s="204">
        <f t="shared" si="5"/>
        <v>0</v>
      </c>
      <c r="BG110" s="204">
        <f t="shared" si="6"/>
        <v>0</v>
      </c>
      <c r="BH110" s="204">
        <f t="shared" si="7"/>
        <v>0</v>
      </c>
      <c r="BI110" s="204">
        <f t="shared" si="8"/>
        <v>0</v>
      </c>
      <c r="BJ110" s="24" t="s">
        <v>79</v>
      </c>
      <c r="BK110" s="204">
        <f t="shared" si="9"/>
        <v>0</v>
      </c>
      <c r="BL110" s="24" t="s">
        <v>316</v>
      </c>
      <c r="BM110" s="24" t="s">
        <v>456</v>
      </c>
    </row>
    <row r="111" spans="2:65" s="1" customFormat="1" ht="16.5" customHeight="1">
      <c r="B111" s="41"/>
      <c r="C111" s="193" t="s">
        <v>347</v>
      </c>
      <c r="D111" s="193" t="s">
        <v>159</v>
      </c>
      <c r="E111" s="194" t="s">
        <v>1035</v>
      </c>
      <c r="F111" s="195" t="s">
        <v>1036</v>
      </c>
      <c r="G111" s="196" t="s">
        <v>253</v>
      </c>
      <c r="H111" s="197">
        <v>2</v>
      </c>
      <c r="I111" s="198"/>
      <c r="J111" s="199">
        <f t="shared" si="0"/>
        <v>0</v>
      </c>
      <c r="K111" s="195" t="s">
        <v>993</v>
      </c>
      <c r="L111" s="61"/>
      <c r="M111" s="200" t="s">
        <v>21</v>
      </c>
      <c r="N111" s="201" t="s">
        <v>43</v>
      </c>
      <c r="O111" s="42"/>
      <c r="P111" s="202">
        <f t="shared" si="1"/>
        <v>0</v>
      </c>
      <c r="Q111" s="202">
        <v>0</v>
      </c>
      <c r="R111" s="202">
        <f t="shared" si="2"/>
        <v>0</v>
      </c>
      <c r="S111" s="202">
        <v>0</v>
      </c>
      <c r="T111" s="203">
        <f t="shared" si="3"/>
        <v>0</v>
      </c>
      <c r="AR111" s="24" t="s">
        <v>316</v>
      </c>
      <c r="AT111" s="24" t="s">
        <v>159</v>
      </c>
      <c r="AU111" s="24" t="s">
        <v>81</v>
      </c>
      <c r="AY111" s="24" t="s">
        <v>156</v>
      </c>
      <c r="BE111" s="204">
        <f t="shared" si="4"/>
        <v>0</v>
      </c>
      <c r="BF111" s="204">
        <f t="shared" si="5"/>
        <v>0</v>
      </c>
      <c r="BG111" s="204">
        <f t="shared" si="6"/>
        <v>0</v>
      </c>
      <c r="BH111" s="204">
        <f t="shared" si="7"/>
        <v>0</v>
      </c>
      <c r="BI111" s="204">
        <f t="shared" si="8"/>
        <v>0</v>
      </c>
      <c r="BJ111" s="24" t="s">
        <v>79</v>
      </c>
      <c r="BK111" s="204">
        <f t="shared" si="9"/>
        <v>0</v>
      </c>
      <c r="BL111" s="24" t="s">
        <v>316</v>
      </c>
      <c r="BM111" s="24" t="s">
        <v>471</v>
      </c>
    </row>
    <row r="112" spans="2:65" s="1" customFormat="1" ht="25.5" customHeight="1">
      <c r="B112" s="41"/>
      <c r="C112" s="193" t="s">
        <v>352</v>
      </c>
      <c r="D112" s="193" t="s">
        <v>159</v>
      </c>
      <c r="E112" s="194" t="s">
        <v>1037</v>
      </c>
      <c r="F112" s="195" t="s">
        <v>1038</v>
      </c>
      <c r="G112" s="196" t="s">
        <v>1039</v>
      </c>
      <c r="H112" s="197">
        <v>4</v>
      </c>
      <c r="I112" s="198"/>
      <c r="J112" s="199">
        <f t="shared" si="0"/>
        <v>0</v>
      </c>
      <c r="K112" s="195" t="s">
        <v>993</v>
      </c>
      <c r="L112" s="61"/>
      <c r="M112" s="200" t="s">
        <v>21</v>
      </c>
      <c r="N112" s="201" t="s">
        <v>43</v>
      </c>
      <c r="O112" s="42"/>
      <c r="P112" s="202">
        <f t="shared" si="1"/>
        <v>0</v>
      </c>
      <c r="Q112" s="202">
        <v>0</v>
      </c>
      <c r="R112" s="202">
        <f t="shared" si="2"/>
        <v>0</v>
      </c>
      <c r="S112" s="202">
        <v>0</v>
      </c>
      <c r="T112" s="203">
        <f t="shared" si="3"/>
        <v>0</v>
      </c>
      <c r="AR112" s="24" t="s">
        <v>316</v>
      </c>
      <c r="AT112" s="24" t="s">
        <v>159</v>
      </c>
      <c r="AU112" s="24" t="s">
        <v>81</v>
      </c>
      <c r="AY112" s="24" t="s">
        <v>156</v>
      </c>
      <c r="BE112" s="204">
        <f t="shared" si="4"/>
        <v>0</v>
      </c>
      <c r="BF112" s="204">
        <f t="shared" si="5"/>
        <v>0</v>
      </c>
      <c r="BG112" s="204">
        <f t="shared" si="6"/>
        <v>0</v>
      </c>
      <c r="BH112" s="204">
        <f t="shared" si="7"/>
        <v>0</v>
      </c>
      <c r="BI112" s="204">
        <f t="shared" si="8"/>
        <v>0</v>
      </c>
      <c r="BJ112" s="24" t="s">
        <v>79</v>
      </c>
      <c r="BK112" s="204">
        <f t="shared" si="9"/>
        <v>0</v>
      </c>
      <c r="BL112" s="24" t="s">
        <v>316</v>
      </c>
      <c r="BM112" s="24" t="s">
        <v>482</v>
      </c>
    </row>
    <row r="113" spans="2:65" s="1" customFormat="1" ht="25.5" customHeight="1">
      <c r="B113" s="41"/>
      <c r="C113" s="193" t="s">
        <v>356</v>
      </c>
      <c r="D113" s="193" t="s">
        <v>159</v>
      </c>
      <c r="E113" s="194" t="s">
        <v>1040</v>
      </c>
      <c r="F113" s="195" t="s">
        <v>1041</v>
      </c>
      <c r="G113" s="196" t="s">
        <v>1039</v>
      </c>
      <c r="H113" s="197">
        <v>2</v>
      </c>
      <c r="I113" s="198"/>
      <c r="J113" s="199">
        <f t="shared" si="0"/>
        <v>0</v>
      </c>
      <c r="K113" s="195" t="s">
        <v>993</v>
      </c>
      <c r="L113" s="61"/>
      <c r="M113" s="200" t="s">
        <v>21</v>
      </c>
      <c r="N113" s="201" t="s">
        <v>43</v>
      </c>
      <c r="O113" s="42"/>
      <c r="P113" s="202">
        <f t="shared" si="1"/>
        <v>0</v>
      </c>
      <c r="Q113" s="202">
        <v>0</v>
      </c>
      <c r="R113" s="202">
        <f t="shared" si="2"/>
        <v>0</v>
      </c>
      <c r="S113" s="202">
        <v>0</v>
      </c>
      <c r="T113" s="203">
        <f t="shared" si="3"/>
        <v>0</v>
      </c>
      <c r="AR113" s="24" t="s">
        <v>316</v>
      </c>
      <c r="AT113" s="24" t="s">
        <v>159</v>
      </c>
      <c r="AU113" s="24" t="s">
        <v>81</v>
      </c>
      <c r="AY113" s="24" t="s">
        <v>156</v>
      </c>
      <c r="BE113" s="204">
        <f t="shared" si="4"/>
        <v>0</v>
      </c>
      <c r="BF113" s="204">
        <f t="shared" si="5"/>
        <v>0</v>
      </c>
      <c r="BG113" s="204">
        <f t="shared" si="6"/>
        <v>0</v>
      </c>
      <c r="BH113" s="204">
        <f t="shared" si="7"/>
        <v>0</v>
      </c>
      <c r="BI113" s="204">
        <f t="shared" si="8"/>
        <v>0</v>
      </c>
      <c r="BJ113" s="24" t="s">
        <v>79</v>
      </c>
      <c r="BK113" s="204">
        <f t="shared" si="9"/>
        <v>0</v>
      </c>
      <c r="BL113" s="24" t="s">
        <v>316</v>
      </c>
      <c r="BM113" s="24" t="s">
        <v>493</v>
      </c>
    </row>
    <row r="114" spans="2:65" s="1" customFormat="1" ht="25.5" customHeight="1">
      <c r="B114" s="41"/>
      <c r="C114" s="193" t="s">
        <v>364</v>
      </c>
      <c r="D114" s="193" t="s">
        <v>159</v>
      </c>
      <c r="E114" s="194" t="s">
        <v>1042</v>
      </c>
      <c r="F114" s="195" t="s">
        <v>1043</v>
      </c>
      <c r="G114" s="196" t="s">
        <v>1039</v>
      </c>
      <c r="H114" s="197">
        <v>5</v>
      </c>
      <c r="I114" s="198"/>
      <c r="J114" s="199">
        <f t="shared" si="0"/>
        <v>0</v>
      </c>
      <c r="K114" s="195" t="s">
        <v>993</v>
      </c>
      <c r="L114" s="61"/>
      <c r="M114" s="200" t="s">
        <v>21</v>
      </c>
      <c r="N114" s="201" t="s">
        <v>43</v>
      </c>
      <c r="O114" s="42"/>
      <c r="P114" s="202">
        <f t="shared" si="1"/>
        <v>0</v>
      </c>
      <c r="Q114" s="202">
        <v>0</v>
      </c>
      <c r="R114" s="202">
        <f t="shared" si="2"/>
        <v>0</v>
      </c>
      <c r="S114" s="202">
        <v>0</v>
      </c>
      <c r="T114" s="203">
        <f t="shared" si="3"/>
        <v>0</v>
      </c>
      <c r="AR114" s="24" t="s">
        <v>316</v>
      </c>
      <c r="AT114" s="24" t="s">
        <v>159</v>
      </c>
      <c r="AU114" s="24" t="s">
        <v>81</v>
      </c>
      <c r="AY114" s="24" t="s">
        <v>156</v>
      </c>
      <c r="BE114" s="204">
        <f t="shared" si="4"/>
        <v>0</v>
      </c>
      <c r="BF114" s="204">
        <f t="shared" si="5"/>
        <v>0</v>
      </c>
      <c r="BG114" s="204">
        <f t="shared" si="6"/>
        <v>0</v>
      </c>
      <c r="BH114" s="204">
        <f t="shared" si="7"/>
        <v>0</v>
      </c>
      <c r="BI114" s="204">
        <f t="shared" si="8"/>
        <v>0</v>
      </c>
      <c r="BJ114" s="24" t="s">
        <v>79</v>
      </c>
      <c r="BK114" s="204">
        <f t="shared" si="9"/>
        <v>0</v>
      </c>
      <c r="BL114" s="24" t="s">
        <v>316</v>
      </c>
      <c r="BM114" s="24" t="s">
        <v>503</v>
      </c>
    </row>
    <row r="115" spans="2:65" s="1" customFormat="1" ht="25.5" customHeight="1">
      <c r="B115" s="41"/>
      <c r="C115" s="193" t="s">
        <v>369</v>
      </c>
      <c r="D115" s="193" t="s">
        <v>159</v>
      </c>
      <c r="E115" s="194" t="s">
        <v>1044</v>
      </c>
      <c r="F115" s="195" t="s">
        <v>1045</v>
      </c>
      <c r="G115" s="196" t="s">
        <v>1039</v>
      </c>
      <c r="H115" s="197">
        <v>12</v>
      </c>
      <c r="I115" s="198"/>
      <c r="J115" s="199">
        <f t="shared" si="0"/>
        <v>0</v>
      </c>
      <c r="K115" s="195" t="s">
        <v>993</v>
      </c>
      <c r="L115" s="61"/>
      <c r="M115" s="200" t="s">
        <v>21</v>
      </c>
      <c r="N115" s="201" t="s">
        <v>43</v>
      </c>
      <c r="O115" s="42"/>
      <c r="P115" s="202">
        <f t="shared" si="1"/>
        <v>0</v>
      </c>
      <c r="Q115" s="202">
        <v>0</v>
      </c>
      <c r="R115" s="202">
        <f t="shared" si="2"/>
        <v>0</v>
      </c>
      <c r="S115" s="202">
        <v>0</v>
      </c>
      <c r="T115" s="203">
        <f t="shared" si="3"/>
        <v>0</v>
      </c>
      <c r="AR115" s="24" t="s">
        <v>316</v>
      </c>
      <c r="AT115" s="24" t="s">
        <v>159</v>
      </c>
      <c r="AU115" s="24" t="s">
        <v>81</v>
      </c>
      <c r="AY115" s="24" t="s">
        <v>156</v>
      </c>
      <c r="BE115" s="204">
        <f t="shared" si="4"/>
        <v>0</v>
      </c>
      <c r="BF115" s="204">
        <f t="shared" si="5"/>
        <v>0</v>
      </c>
      <c r="BG115" s="204">
        <f t="shared" si="6"/>
        <v>0</v>
      </c>
      <c r="BH115" s="204">
        <f t="shared" si="7"/>
        <v>0</v>
      </c>
      <c r="BI115" s="204">
        <f t="shared" si="8"/>
        <v>0</v>
      </c>
      <c r="BJ115" s="24" t="s">
        <v>79</v>
      </c>
      <c r="BK115" s="204">
        <f t="shared" si="9"/>
        <v>0</v>
      </c>
      <c r="BL115" s="24" t="s">
        <v>316</v>
      </c>
      <c r="BM115" s="24" t="s">
        <v>513</v>
      </c>
    </row>
    <row r="116" spans="2:65" s="1" customFormat="1" ht="16.5" customHeight="1">
      <c r="B116" s="41"/>
      <c r="C116" s="193" t="s">
        <v>374</v>
      </c>
      <c r="D116" s="193" t="s">
        <v>159</v>
      </c>
      <c r="E116" s="194" t="s">
        <v>1046</v>
      </c>
      <c r="F116" s="195" t="s">
        <v>1047</v>
      </c>
      <c r="G116" s="196" t="s">
        <v>1016</v>
      </c>
      <c r="H116" s="197">
        <v>2</v>
      </c>
      <c r="I116" s="198"/>
      <c r="J116" s="199">
        <f t="shared" si="0"/>
        <v>0</v>
      </c>
      <c r="K116" s="195" t="s">
        <v>993</v>
      </c>
      <c r="L116" s="61"/>
      <c r="M116" s="200" t="s">
        <v>21</v>
      </c>
      <c r="N116" s="201" t="s">
        <v>43</v>
      </c>
      <c r="O116" s="42"/>
      <c r="P116" s="202">
        <f t="shared" si="1"/>
        <v>0</v>
      </c>
      <c r="Q116" s="202">
        <v>0</v>
      </c>
      <c r="R116" s="202">
        <f t="shared" si="2"/>
        <v>0</v>
      </c>
      <c r="S116" s="202">
        <v>0</v>
      </c>
      <c r="T116" s="203">
        <f t="shared" si="3"/>
        <v>0</v>
      </c>
      <c r="AR116" s="24" t="s">
        <v>316</v>
      </c>
      <c r="AT116" s="24" t="s">
        <v>159</v>
      </c>
      <c r="AU116" s="24" t="s">
        <v>81</v>
      </c>
      <c r="AY116" s="24" t="s">
        <v>156</v>
      </c>
      <c r="BE116" s="204">
        <f t="shared" si="4"/>
        <v>0</v>
      </c>
      <c r="BF116" s="204">
        <f t="shared" si="5"/>
        <v>0</v>
      </c>
      <c r="BG116" s="204">
        <f t="shared" si="6"/>
        <v>0</v>
      </c>
      <c r="BH116" s="204">
        <f t="shared" si="7"/>
        <v>0</v>
      </c>
      <c r="BI116" s="204">
        <f t="shared" si="8"/>
        <v>0</v>
      </c>
      <c r="BJ116" s="24" t="s">
        <v>79</v>
      </c>
      <c r="BK116" s="204">
        <f t="shared" si="9"/>
        <v>0</v>
      </c>
      <c r="BL116" s="24" t="s">
        <v>316</v>
      </c>
      <c r="BM116" s="24" t="s">
        <v>523</v>
      </c>
    </row>
    <row r="117" spans="2:65" s="1" customFormat="1" ht="16.5" customHeight="1">
      <c r="B117" s="41"/>
      <c r="C117" s="193" t="s">
        <v>379</v>
      </c>
      <c r="D117" s="193" t="s">
        <v>159</v>
      </c>
      <c r="E117" s="194" t="s">
        <v>1048</v>
      </c>
      <c r="F117" s="195" t="s">
        <v>1049</v>
      </c>
      <c r="G117" s="196" t="s">
        <v>1016</v>
      </c>
      <c r="H117" s="197">
        <v>2</v>
      </c>
      <c r="I117" s="198"/>
      <c r="J117" s="199">
        <f t="shared" si="0"/>
        <v>0</v>
      </c>
      <c r="K117" s="195" t="s">
        <v>993</v>
      </c>
      <c r="L117" s="61"/>
      <c r="M117" s="200" t="s">
        <v>21</v>
      </c>
      <c r="N117" s="201" t="s">
        <v>43</v>
      </c>
      <c r="O117" s="42"/>
      <c r="P117" s="202">
        <f t="shared" si="1"/>
        <v>0</v>
      </c>
      <c r="Q117" s="202">
        <v>0</v>
      </c>
      <c r="R117" s="202">
        <f t="shared" si="2"/>
        <v>0</v>
      </c>
      <c r="S117" s="202">
        <v>0</v>
      </c>
      <c r="T117" s="203">
        <f t="shared" si="3"/>
        <v>0</v>
      </c>
      <c r="AR117" s="24" t="s">
        <v>316</v>
      </c>
      <c r="AT117" s="24" t="s">
        <v>159</v>
      </c>
      <c r="AU117" s="24" t="s">
        <v>81</v>
      </c>
      <c r="AY117" s="24" t="s">
        <v>156</v>
      </c>
      <c r="BE117" s="204">
        <f t="shared" si="4"/>
        <v>0</v>
      </c>
      <c r="BF117" s="204">
        <f t="shared" si="5"/>
        <v>0</v>
      </c>
      <c r="BG117" s="204">
        <f t="shared" si="6"/>
        <v>0</v>
      </c>
      <c r="BH117" s="204">
        <f t="shared" si="7"/>
        <v>0</v>
      </c>
      <c r="BI117" s="204">
        <f t="shared" si="8"/>
        <v>0</v>
      </c>
      <c r="BJ117" s="24" t="s">
        <v>79</v>
      </c>
      <c r="BK117" s="204">
        <f t="shared" si="9"/>
        <v>0</v>
      </c>
      <c r="BL117" s="24" t="s">
        <v>316</v>
      </c>
      <c r="BM117" s="24" t="s">
        <v>537</v>
      </c>
    </row>
    <row r="118" spans="2:65" s="1" customFormat="1" ht="16.5" customHeight="1">
      <c r="B118" s="41"/>
      <c r="C118" s="193" t="s">
        <v>384</v>
      </c>
      <c r="D118" s="193" t="s">
        <v>159</v>
      </c>
      <c r="E118" s="194" t="s">
        <v>1050</v>
      </c>
      <c r="F118" s="195" t="s">
        <v>1051</v>
      </c>
      <c r="G118" s="196" t="s">
        <v>1016</v>
      </c>
      <c r="H118" s="197">
        <v>1</v>
      </c>
      <c r="I118" s="198"/>
      <c r="J118" s="199">
        <f t="shared" si="0"/>
        <v>0</v>
      </c>
      <c r="K118" s="195" t="s">
        <v>993</v>
      </c>
      <c r="L118" s="61"/>
      <c r="M118" s="200" t="s">
        <v>21</v>
      </c>
      <c r="N118" s="201" t="s">
        <v>43</v>
      </c>
      <c r="O118" s="42"/>
      <c r="P118" s="202">
        <f t="shared" si="1"/>
        <v>0</v>
      </c>
      <c r="Q118" s="202">
        <v>0</v>
      </c>
      <c r="R118" s="202">
        <f t="shared" si="2"/>
        <v>0</v>
      </c>
      <c r="S118" s="202">
        <v>0</v>
      </c>
      <c r="T118" s="203">
        <f t="shared" si="3"/>
        <v>0</v>
      </c>
      <c r="AR118" s="24" t="s">
        <v>316</v>
      </c>
      <c r="AT118" s="24" t="s">
        <v>159</v>
      </c>
      <c r="AU118" s="24" t="s">
        <v>81</v>
      </c>
      <c r="AY118" s="24" t="s">
        <v>156</v>
      </c>
      <c r="BE118" s="204">
        <f t="shared" si="4"/>
        <v>0</v>
      </c>
      <c r="BF118" s="204">
        <f t="shared" si="5"/>
        <v>0</v>
      </c>
      <c r="BG118" s="204">
        <f t="shared" si="6"/>
        <v>0</v>
      </c>
      <c r="BH118" s="204">
        <f t="shared" si="7"/>
        <v>0</v>
      </c>
      <c r="BI118" s="204">
        <f t="shared" si="8"/>
        <v>0</v>
      </c>
      <c r="BJ118" s="24" t="s">
        <v>79</v>
      </c>
      <c r="BK118" s="204">
        <f t="shared" si="9"/>
        <v>0</v>
      </c>
      <c r="BL118" s="24" t="s">
        <v>316</v>
      </c>
      <c r="BM118" s="24" t="s">
        <v>545</v>
      </c>
    </row>
    <row r="119" spans="2:65" s="1" customFormat="1" ht="16.5" customHeight="1">
      <c r="B119" s="41"/>
      <c r="C119" s="193" t="s">
        <v>388</v>
      </c>
      <c r="D119" s="193" t="s">
        <v>159</v>
      </c>
      <c r="E119" s="194" t="s">
        <v>1052</v>
      </c>
      <c r="F119" s="195" t="s">
        <v>1053</v>
      </c>
      <c r="G119" s="196" t="s">
        <v>1016</v>
      </c>
      <c r="H119" s="197">
        <v>1</v>
      </c>
      <c r="I119" s="198"/>
      <c r="J119" s="199">
        <f t="shared" si="0"/>
        <v>0</v>
      </c>
      <c r="K119" s="195" t="s">
        <v>993</v>
      </c>
      <c r="L119" s="61"/>
      <c r="M119" s="200" t="s">
        <v>21</v>
      </c>
      <c r="N119" s="201" t="s">
        <v>43</v>
      </c>
      <c r="O119" s="42"/>
      <c r="P119" s="202">
        <f t="shared" si="1"/>
        <v>0</v>
      </c>
      <c r="Q119" s="202">
        <v>0</v>
      </c>
      <c r="R119" s="202">
        <f t="shared" si="2"/>
        <v>0</v>
      </c>
      <c r="S119" s="202">
        <v>0</v>
      </c>
      <c r="T119" s="203">
        <f t="shared" si="3"/>
        <v>0</v>
      </c>
      <c r="AR119" s="24" t="s">
        <v>316</v>
      </c>
      <c r="AT119" s="24" t="s">
        <v>159</v>
      </c>
      <c r="AU119" s="24" t="s">
        <v>81</v>
      </c>
      <c r="AY119" s="24" t="s">
        <v>156</v>
      </c>
      <c r="BE119" s="204">
        <f t="shared" si="4"/>
        <v>0</v>
      </c>
      <c r="BF119" s="204">
        <f t="shared" si="5"/>
        <v>0</v>
      </c>
      <c r="BG119" s="204">
        <f t="shared" si="6"/>
        <v>0</v>
      </c>
      <c r="BH119" s="204">
        <f t="shared" si="7"/>
        <v>0</v>
      </c>
      <c r="BI119" s="204">
        <f t="shared" si="8"/>
        <v>0</v>
      </c>
      <c r="BJ119" s="24" t="s">
        <v>79</v>
      </c>
      <c r="BK119" s="204">
        <f t="shared" si="9"/>
        <v>0</v>
      </c>
      <c r="BL119" s="24" t="s">
        <v>316</v>
      </c>
      <c r="BM119" s="24" t="s">
        <v>555</v>
      </c>
    </row>
    <row r="120" spans="2:65" s="1" customFormat="1" ht="16.5" customHeight="1">
      <c r="B120" s="41"/>
      <c r="C120" s="193" t="s">
        <v>392</v>
      </c>
      <c r="D120" s="193" t="s">
        <v>159</v>
      </c>
      <c r="E120" s="194" t="s">
        <v>1054</v>
      </c>
      <c r="F120" s="195" t="s">
        <v>1055</v>
      </c>
      <c r="G120" s="196" t="s">
        <v>1016</v>
      </c>
      <c r="H120" s="197">
        <v>2</v>
      </c>
      <c r="I120" s="198"/>
      <c r="J120" s="199">
        <f t="shared" si="0"/>
        <v>0</v>
      </c>
      <c r="K120" s="195" t="s">
        <v>993</v>
      </c>
      <c r="L120" s="61"/>
      <c r="M120" s="200" t="s">
        <v>21</v>
      </c>
      <c r="N120" s="201" t="s">
        <v>43</v>
      </c>
      <c r="O120" s="42"/>
      <c r="P120" s="202">
        <f t="shared" si="1"/>
        <v>0</v>
      </c>
      <c r="Q120" s="202">
        <v>0</v>
      </c>
      <c r="R120" s="202">
        <f t="shared" si="2"/>
        <v>0</v>
      </c>
      <c r="S120" s="202">
        <v>0</v>
      </c>
      <c r="T120" s="203">
        <f t="shared" si="3"/>
        <v>0</v>
      </c>
      <c r="AR120" s="24" t="s">
        <v>316</v>
      </c>
      <c r="AT120" s="24" t="s">
        <v>159</v>
      </c>
      <c r="AU120" s="24" t="s">
        <v>81</v>
      </c>
      <c r="AY120" s="24" t="s">
        <v>156</v>
      </c>
      <c r="BE120" s="204">
        <f t="shared" si="4"/>
        <v>0</v>
      </c>
      <c r="BF120" s="204">
        <f t="shared" si="5"/>
        <v>0</v>
      </c>
      <c r="BG120" s="204">
        <f t="shared" si="6"/>
        <v>0</v>
      </c>
      <c r="BH120" s="204">
        <f t="shared" si="7"/>
        <v>0</v>
      </c>
      <c r="BI120" s="204">
        <f t="shared" si="8"/>
        <v>0</v>
      </c>
      <c r="BJ120" s="24" t="s">
        <v>79</v>
      </c>
      <c r="BK120" s="204">
        <f t="shared" si="9"/>
        <v>0</v>
      </c>
      <c r="BL120" s="24" t="s">
        <v>316</v>
      </c>
      <c r="BM120" s="24" t="s">
        <v>565</v>
      </c>
    </row>
    <row r="121" spans="2:65" s="1" customFormat="1" ht="16.5" customHeight="1">
      <c r="B121" s="41"/>
      <c r="C121" s="193" t="s">
        <v>396</v>
      </c>
      <c r="D121" s="193" t="s">
        <v>159</v>
      </c>
      <c r="E121" s="194" t="s">
        <v>1056</v>
      </c>
      <c r="F121" s="195" t="s">
        <v>1057</v>
      </c>
      <c r="G121" s="196" t="s">
        <v>1016</v>
      </c>
      <c r="H121" s="197">
        <v>1</v>
      </c>
      <c r="I121" s="198"/>
      <c r="J121" s="199">
        <f t="shared" si="0"/>
        <v>0</v>
      </c>
      <c r="K121" s="195" t="s">
        <v>993</v>
      </c>
      <c r="L121" s="61"/>
      <c r="M121" s="200" t="s">
        <v>21</v>
      </c>
      <c r="N121" s="201" t="s">
        <v>43</v>
      </c>
      <c r="O121" s="42"/>
      <c r="P121" s="202">
        <f t="shared" si="1"/>
        <v>0</v>
      </c>
      <c r="Q121" s="202">
        <v>0</v>
      </c>
      <c r="R121" s="202">
        <f t="shared" si="2"/>
        <v>0</v>
      </c>
      <c r="S121" s="202">
        <v>0</v>
      </c>
      <c r="T121" s="203">
        <f t="shared" si="3"/>
        <v>0</v>
      </c>
      <c r="AR121" s="24" t="s">
        <v>316</v>
      </c>
      <c r="AT121" s="24" t="s">
        <v>159</v>
      </c>
      <c r="AU121" s="24" t="s">
        <v>81</v>
      </c>
      <c r="AY121" s="24" t="s">
        <v>156</v>
      </c>
      <c r="BE121" s="204">
        <f t="shared" si="4"/>
        <v>0</v>
      </c>
      <c r="BF121" s="204">
        <f t="shared" si="5"/>
        <v>0</v>
      </c>
      <c r="BG121" s="204">
        <f t="shared" si="6"/>
        <v>0</v>
      </c>
      <c r="BH121" s="204">
        <f t="shared" si="7"/>
        <v>0</v>
      </c>
      <c r="BI121" s="204">
        <f t="shared" si="8"/>
        <v>0</v>
      </c>
      <c r="BJ121" s="24" t="s">
        <v>79</v>
      </c>
      <c r="BK121" s="204">
        <f t="shared" si="9"/>
        <v>0</v>
      </c>
      <c r="BL121" s="24" t="s">
        <v>316</v>
      </c>
      <c r="BM121" s="24" t="s">
        <v>574</v>
      </c>
    </row>
    <row r="122" spans="2:65" s="1" customFormat="1" ht="16.5" customHeight="1">
      <c r="B122" s="41"/>
      <c r="C122" s="193" t="s">
        <v>403</v>
      </c>
      <c r="D122" s="193" t="s">
        <v>159</v>
      </c>
      <c r="E122" s="194" t="s">
        <v>1058</v>
      </c>
      <c r="F122" s="195" t="s">
        <v>1059</v>
      </c>
      <c r="G122" s="196" t="s">
        <v>1016</v>
      </c>
      <c r="H122" s="197">
        <v>2</v>
      </c>
      <c r="I122" s="198"/>
      <c r="J122" s="199">
        <f aca="true" t="shared" si="10" ref="J122:J153">ROUND(I122*H122,2)</f>
        <v>0</v>
      </c>
      <c r="K122" s="195" t="s">
        <v>993</v>
      </c>
      <c r="L122" s="61"/>
      <c r="M122" s="200" t="s">
        <v>21</v>
      </c>
      <c r="N122" s="201" t="s">
        <v>43</v>
      </c>
      <c r="O122" s="42"/>
      <c r="P122" s="202">
        <f aca="true" t="shared" si="11" ref="P122:P153">O122*H122</f>
        <v>0</v>
      </c>
      <c r="Q122" s="202">
        <v>0</v>
      </c>
      <c r="R122" s="202">
        <f aca="true" t="shared" si="12" ref="R122:R153">Q122*H122</f>
        <v>0</v>
      </c>
      <c r="S122" s="202">
        <v>0</v>
      </c>
      <c r="T122" s="203">
        <f aca="true" t="shared" si="13" ref="T122:T153">S122*H122</f>
        <v>0</v>
      </c>
      <c r="AR122" s="24" t="s">
        <v>316</v>
      </c>
      <c r="AT122" s="24" t="s">
        <v>159</v>
      </c>
      <c r="AU122" s="24" t="s">
        <v>81</v>
      </c>
      <c r="AY122" s="24" t="s">
        <v>156</v>
      </c>
      <c r="BE122" s="204">
        <f aca="true" t="shared" si="14" ref="BE122:BE149">IF(N122="základní",J122,0)</f>
        <v>0</v>
      </c>
      <c r="BF122" s="204">
        <f aca="true" t="shared" si="15" ref="BF122:BF149">IF(N122="snížená",J122,0)</f>
        <v>0</v>
      </c>
      <c r="BG122" s="204">
        <f aca="true" t="shared" si="16" ref="BG122:BG149">IF(N122="zákl. přenesená",J122,0)</f>
        <v>0</v>
      </c>
      <c r="BH122" s="204">
        <f aca="true" t="shared" si="17" ref="BH122:BH149">IF(N122="sníž. přenesená",J122,0)</f>
        <v>0</v>
      </c>
      <c r="BI122" s="204">
        <f aca="true" t="shared" si="18" ref="BI122:BI149">IF(N122="nulová",J122,0)</f>
        <v>0</v>
      </c>
      <c r="BJ122" s="24" t="s">
        <v>79</v>
      </c>
      <c r="BK122" s="204">
        <f aca="true" t="shared" si="19" ref="BK122:BK149">ROUND(I122*H122,2)</f>
        <v>0</v>
      </c>
      <c r="BL122" s="24" t="s">
        <v>316</v>
      </c>
      <c r="BM122" s="24" t="s">
        <v>587</v>
      </c>
    </row>
    <row r="123" spans="2:65" s="1" customFormat="1" ht="16.5" customHeight="1">
      <c r="B123" s="41"/>
      <c r="C123" s="193" t="s">
        <v>409</v>
      </c>
      <c r="D123" s="193" t="s">
        <v>159</v>
      </c>
      <c r="E123" s="194" t="s">
        <v>1060</v>
      </c>
      <c r="F123" s="195" t="s">
        <v>1061</v>
      </c>
      <c r="G123" s="196" t="s">
        <v>1016</v>
      </c>
      <c r="H123" s="197">
        <v>1</v>
      </c>
      <c r="I123" s="198"/>
      <c r="J123" s="199">
        <f t="shared" si="10"/>
        <v>0</v>
      </c>
      <c r="K123" s="195" t="s">
        <v>993</v>
      </c>
      <c r="L123" s="61"/>
      <c r="M123" s="200" t="s">
        <v>21</v>
      </c>
      <c r="N123" s="201" t="s">
        <v>43</v>
      </c>
      <c r="O123" s="42"/>
      <c r="P123" s="202">
        <f t="shared" si="11"/>
        <v>0</v>
      </c>
      <c r="Q123" s="202">
        <v>0</v>
      </c>
      <c r="R123" s="202">
        <f t="shared" si="12"/>
        <v>0</v>
      </c>
      <c r="S123" s="202">
        <v>0</v>
      </c>
      <c r="T123" s="203">
        <f t="shared" si="13"/>
        <v>0</v>
      </c>
      <c r="AR123" s="24" t="s">
        <v>316</v>
      </c>
      <c r="AT123" s="24" t="s">
        <v>159</v>
      </c>
      <c r="AU123" s="24" t="s">
        <v>81</v>
      </c>
      <c r="AY123" s="24" t="s">
        <v>156</v>
      </c>
      <c r="BE123" s="204">
        <f t="shared" si="14"/>
        <v>0</v>
      </c>
      <c r="BF123" s="204">
        <f t="shared" si="15"/>
        <v>0</v>
      </c>
      <c r="BG123" s="204">
        <f t="shared" si="16"/>
        <v>0</v>
      </c>
      <c r="BH123" s="204">
        <f t="shared" si="17"/>
        <v>0</v>
      </c>
      <c r="BI123" s="204">
        <f t="shared" si="18"/>
        <v>0</v>
      </c>
      <c r="BJ123" s="24" t="s">
        <v>79</v>
      </c>
      <c r="BK123" s="204">
        <f t="shared" si="19"/>
        <v>0</v>
      </c>
      <c r="BL123" s="24" t="s">
        <v>316</v>
      </c>
      <c r="BM123" s="24" t="s">
        <v>596</v>
      </c>
    </row>
    <row r="124" spans="2:65" s="1" customFormat="1" ht="16.5" customHeight="1">
      <c r="B124" s="41"/>
      <c r="C124" s="193" t="s">
        <v>414</v>
      </c>
      <c r="D124" s="193" t="s">
        <v>159</v>
      </c>
      <c r="E124" s="194" t="s">
        <v>1062</v>
      </c>
      <c r="F124" s="195" t="s">
        <v>1063</v>
      </c>
      <c r="G124" s="196" t="s">
        <v>1016</v>
      </c>
      <c r="H124" s="197">
        <v>1</v>
      </c>
      <c r="I124" s="198"/>
      <c r="J124" s="199">
        <f t="shared" si="10"/>
        <v>0</v>
      </c>
      <c r="K124" s="195" t="s">
        <v>993</v>
      </c>
      <c r="L124" s="61"/>
      <c r="M124" s="200" t="s">
        <v>21</v>
      </c>
      <c r="N124" s="201" t="s">
        <v>43</v>
      </c>
      <c r="O124" s="42"/>
      <c r="P124" s="202">
        <f t="shared" si="11"/>
        <v>0</v>
      </c>
      <c r="Q124" s="202">
        <v>0</v>
      </c>
      <c r="R124" s="202">
        <f t="shared" si="12"/>
        <v>0</v>
      </c>
      <c r="S124" s="202">
        <v>0</v>
      </c>
      <c r="T124" s="203">
        <f t="shared" si="13"/>
        <v>0</v>
      </c>
      <c r="AR124" s="24" t="s">
        <v>316</v>
      </c>
      <c r="AT124" s="24" t="s">
        <v>159</v>
      </c>
      <c r="AU124" s="24" t="s">
        <v>81</v>
      </c>
      <c r="AY124" s="24" t="s">
        <v>156</v>
      </c>
      <c r="BE124" s="204">
        <f t="shared" si="14"/>
        <v>0</v>
      </c>
      <c r="BF124" s="204">
        <f t="shared" si="15"/>
        <v>0</v>
      </c>
      <c r="BG124" s="204">
        <f t="shared" si="16"/>
        <v>0</v>
      </c>
      <c r="BH124" s="204">
        <f t="shared" si="17"/>
        <v>0</v>
      </c>
      <c r="BI124" s="204">
        <f t="shared" si="18"/>
        <v>0</v>
      </c>
      <c r="BJ124" s="24" t="s">
        <v>79</v>
      </c>
      <c r="BK124" s="204">
        <f t="shared" si="19"/>
        <v>0</v>
      </c>
      <c r="BL124" s="24" t="s">
        <v>316</v>
      </c>
      <c r="BM124" s="24" t="s">
        <v>607</v>
      </c>
    </row>
    <row r="125" spans="2:65" s="1" customFormat="1" ht="16.5" customHeight="1">
      <c r="B125" s="41"/>
      <c r="C125" s="193" t="s">
        <v>418</v>
      </c>
      <c r="D125" s="193" t="s">
        <v>159</v>
      </c>
      <c r="E125" s="194" t="s">
        <v>1064</v>
      </c>
      <c r="F125" s="195" t="s">
        <v>1065</v>
      </c>
      <c r="G125" s="196" t="s">
        <v>1016</v>
      </c>
      <c r="H125" s="197">
        <v>1</v>
      </c>
      <c r="I125" s="198"/>
      <c r="J125" s="199">
        <f t="shared" si="10"/>
        <v>0</v>
      </c>
      <c r="K125" s="195" t="s">
        <v>993</v>
      </c>
      <c r="L125" s="61"/>
      <c r="M125" s="200" t="s">
        <v>21</v>
      </c>
      <c r="N125" s="201" t="s">
        <v>43</v>
      </c>
      <c r="O125" s="42"/>
      <c r="P125" s="202">
        <f t="shared" si="11"/>
        <v>0</v>
      </c>
      <c r="Q125" s="202">
        <v>0</v>
      </c>
      <c r="R125" s="202">
        <f t="shared" si="12"/>
        <v>0</v>
      </c>
      <c r="S125" s="202">
        <v>0</v>
      </c>
      <c r="T125" s="203">
        <f t="shared" si="13"/>
        <v>0</v>
      </c>
      <c r="AR125" s="24" t="s">
        <v>316</v>
      </c>
      <c r="AT125" s="24" t="s">
        <v>159</v>
      </c>
      <c r="AU125" s="24" t="s">
        <v>81</v>
      </c>
      <c r="AY125" s="24" t="s">
        <v>156</v>
      </c>
      <c r="BE125" s="204">
        <f t="shared" si="14"/>
        <v>0</v>
      </c>
      <c r="BF125" s="204">
        <f t="shared" si="15"/>
        <v>0</v>
      </c>
      <c r="BG125" s="204">
        <f t="shared" si="16"/>
        <v>0</v>
      </c>
      <c r="BH125" s="204">
        <f t="shared" si="17"/>
        <v>0</v>
      </c>
      <c r="BI125" s="204">
        <f t="shared" si="18"/>
        <v>0</v>
      </c>
      <c r="BJ125" s="24" t="s">
        <v>79</v>
      </c>
      <c r="BK125" s="204">
        <f t="shared" si="19"/>
        <v>0</v>
      </c>
      <c r="BL125" s="24" t="s">
        <v>316</v>
      </c>
      <c r="BM125" s="24" t="s">
        <v>624</v>
      </c>
    </row>
    <row r="126" spans="2:65" s="1" customFormat="1" ht="16.5" customHeight="1">
      <c r="B126" s="41"/>
      <c r="C126" s="193" t="s">
        <v>423</v>
      </c>
      <c r="D126" s="193" t="s">
        <v>159</v>
      </c>
      <c r="E126" s="194" t="s">
        <v>1066</v>
      </c>
      <c r="F126" s="195" t="s">
        <v>1067</v>
      </c>
      <c r="G126" s="196" t="s">
        <v>1016</v>
      </c>
      <c r="H126" s="197">
        <v>1</v>
      </c>
      <c r="I126" s="198"/>
      <c r="J126" s="199">
        <f t="shared" si="10"/>
        <v>0</v>
      </c>
      <c r="K126" s="195" t="s">
        <v>993</v>
      </c>
      <c r="L126" s="61"/>
      <c r="M126" s="200" t="s">
        <v>21</v>
      </c>
      <c r="N126" s="201" t="s">
        <v>43</v>
      </c>
      <c r="O126" s="42"/>
      <c r="P126" s="202">
        <f t="shared" si="11"/>
        <v>0</v>
      </c>
      <c r="Q126" s="202">
        <v>0</v>
      </c>
      <c r="R126" s="202">
        <f t="shared" si="12"/>
        <v>0</v>
      </c>
      <c r="S126" s="202">
        <v>0</v>
      </c>
      <c r="T126" s="203">
        <f t="shared" si="13"/>
        <v>0</v>
      </c>
      <c r="AR126" s="24" t="s">
        <v>316</v>
      </c>
      <c r="AT126" s="24" t="s">
        <v>159</v>
      </c>
      <c r="AU126" s="24" t="s">
        <v>81</v>
      </c>
      <c r="AY126" s="24" t="s">
        <v>156</v>
      </c>
      <c r="BE126" s="204">
        <f t="shared" si="14"/>
        <v>0</v>
      </c>
      <c r="BF126" s="204">
        <f t="shared" si="15"/>
        <v>0</v>
      </c>
      <c r="BG126" s="204">
        <f t="shared" si="16"/>
        <v>0</v>
      </c>
      <c r="BH126" s="204">
        <f t="shared" si="17"/>
        <v>0</v>
      </c>
      <c r="BI126" s="204">
        <f t="shared" si="18"/>
        <v>0</v>
      </c>
      <c r="BJ126" s="24" t="s">
        <v>79</v>
      </c>
      <c r="BK126" s="204">
        <f t="shared" si="19"/>
        <v>0</v>
      </c>
      <c r="BL126" s="24" t="s">
        <v>316</v>
      </c>
      <c r="BM126" s="24" t="s">
        <v>634</v>
      </c>
    </row>
    <row r="127" spans="2:65" s="1" customFormat="1" ht="16.5" customHeight="1">
      <c r="B127" s="41"/>
      <c r="C127" s="193" t="s">
        <v>427</v>
      </c>
      <c r="D127" s="193" t="s">
        <v>159</v>
      </c>
      <c r="E127" s="194" t="s">
        <v>1068</v>
      </c>
      <c r="F127" s="195" t="s">
        <v>1069</v>
      </c>
      <c r="G127" s="196" t="s">
        <v>1016</v>
      </c>
      <c r="H127" s="197">
        <v>1</v>
      </c>
      <c r="I127" s="198"/>
      <c r="J127" s="199">
        <f t="shared" si="10"/>
        <v>0</v>
      </c>
      <c r="K127" s="195" t="s">
        <v>993</v>
      </c>
      <c r="L127" s="61"/>
      <c r="M127" s="200" t="s">
        <v>21</v>
      </c>
      <c r="N127" s="201" t="s">
        <v>43</v>
      </c>
      <c r="O127" s="42"/>
      <c r="P127" s="202">
        <f t="shared" si="11"/>
        <v>0</v>
      </c>
      <c r="Q127" s="202">
        <v>0</v>
      </c>
      <c r="R127" s="202">
        <f t="shared" si="12"/>
        <v>0</v>
      </c>
      <c r="S127" s="202">
        <v>0</v>
      </c>
      <c r="T127" s="203">
        <f t="shared" si="13"/>
        <v>0</v>
      </c>
      <c r="AR127" s="24" t="s">
        <v>316</v>
      </c>
      <c r="AT127" s="24" t="s">
        <v>159</v>
      </c>
      <c r="AU127" s="24" t="s">
        <v>81</v>
      </c>
      <c r="AY127" s="24" t="s">
        <v>156</v>
      </c>
      <c r="BE127" s="204">
        <f t="shared" si="14"/>
        <v>0</v>
      </c>
      <c r="BF127" s="204">
        <f t="shared" si="15"/>
        <v>0</v>
      </c>
      <c r="BG127" s="204">
        <f t="shared" si="16"/>
        <v>0</v>
      </c>
      <c r="BH127" s="204">
        <f t="shared" si="17"/>
        <v>0</v>
      </c>
      <c r="BI127" s="204">
        <f t="shared" si="18"/>
        <v>0</v>
      </c>
      <c r="BJ127" s="24" t="s">
        <v>79</v>
      </c>
      <c r="BK127" s="204">
        <f t="shared" si="19"/>
        <v>0</v>
      </c>
      <c r="BL127" s="24" t="s">
        <v>316</v>
      </c>
      <c r="BM127" s="24" t="s">
        <v>653</v>
      </c>
    </row>
    <row r="128" spans="2:65" s="1" customFormat="1" ht="16.5" customHeight="1">
      <c r="B128" s="41"/>
      <c r="C128" s="193" t="s">
        <v>434</v>
      </c>
      <c r="D128" s="193" t="s">
        <v>159</v>
      </c>
      <c r="E128" s="194" t="s">
        <v>1070</v>
      </c>
      <c r="F128" s="195" t="s">
        <v>1071</v>
      </c>
      <c r="G128" s="196" t="s">
        <v>1016</v>
      </c>
      <c r="H128" s="197">
        <v>1</v>
      </c>
      <c r="I128" s="198"/>
      <c r="J128" s="199">
        <f t="shared" si="10"/>
        <v>0</v>
      </c>
      <c r="K128" s="195" t="s">
        <v>993</v>
      </c>
      <c r="L128" s="61"/>
      <c r="M128" s="200" t="s">
        <v>21</v>
      </c>
      <c r="N128" s="201" t="s">
        <v>43</v>
      </c>
      <c r="O128" s="42"/>
      <c r="P128" s="202">
        <f t="shared" si="11"/>
        <v>0</v>
      </c>
      <c r="Q128" s="202">
        <v>0</v>
      </c>
      <c r="R128" s="202">
        <f t="shared" si="12"/>
        <v>0</v>
      </c>
      <c r="S128" s="202">
        <v>0</v>
      </c>
      <c r="T128" s="203">
        <f t="shared" si="13"/>
        <v>0</v>
      </c>
      <c r="AR128" s="24" t="s">
        <v>316</v>
      </c>
      <c r="AT128" s="24" t="s">
        <v>159</v>
      </c>
      <c r="AU128" s="24" t="s">
        <v>81</v>
      </c>
      <c r="AY128" s="24" t="s">
        <v>156</v>
      </c>
      <c r="BE128" s="204">
        <f t="shared" si="14"/>
        <v>0</v>
      </c>
      <c r="BF128" s="204">
        <f t="shared" si="15"/>
        <v>0</v>
      </c>
      <c r="BG128" s="204">
        <f t="shared" si="16"/>
        <v>0</v>
      </c>
      <c r="BH128" s="204">
        <f t="shared" si="17"/>
        <v>0</v>
      </c>
      <c r="BI128" s="204">
        <f t="shared" si="18"/>
        <v>0</v>
      </c>
      <c r="BJ128" s="24" t="s">
        <v>79</v>
      </c>
      <c r="BK128" s="204">
        <f t="shared" si="19"/>
        <v>0</v>
      </c>
      <c r="BL128" s="24" t="s">
        <v>316</v>
      </c>
      <c r="BM128" s="24" t="s">
        <v>663</v>
      </c>
    </row>
    <row r="129" spans="2:65" s="1" customFormat="1" ht="16.5" customHeight="1">
      <c r="B129" s="41"/>
      <c r="C129" s="193" t="s">
        <v>446</v>
      </c>
      <c r="D129" s="193" t="s">
        <v>159</v>
      </c>
      <c r="E129" s="194" t="s">
        <v>1072</v>
      </c>
      <c r="F129" s="195" t="s">
        <v>1073</v>
      </c>
      <c r="G129" s="196" t="s">
        <v>1016</v>
      </c>
      <c r="H129" s="197">
        <v>1</v>
      </c>
      <c r="I129" s="198"/>
      <c r="J129" s="199">
        <f t="shared" si="10"/>
        <v>0</v>
      </c>
      <c r="K129" s="195" t="s">
        <v>993</v>
      </c>
      <c r="L129" s="61"/>
      <c r="M129" s="200" t="s">
        <v>21</v>
      </c>
      <c r="N129" s="201" t="s">
        <v>43</v>
      </c>
      <c r="O129" s="42"/>
      <c r="P129" s="202">
        <f t="shared" si="11"/>
        <v>0</v>
      </c>
      <c r="Q129" s="202">
        <v>0</v>
      </c>
      <c r="R129" s="202">
        <f t="shared" si="12"/>
        <v>0</v>
      </c>
      <c r="S129" s="202">
        <v>0</v>
      </c>
      <c r="T129" s="203">
        <f t="shared" si="13"/>
        <v>0</v>
      </c>
      <c r="AR129" s="24" t="s">
        <v>316</v>
      </c>
      <c r="AT129" s="24" t="s">
        <v>159</v>
      </c>
      <c r="AU129" s="24" t="s">
        <v>81</v>
      </c>
      <c r="AY129" s="24" t="s">
        <v>156</v>
      </c>
      <c r="BE129" s="204">
        <f t="shared" si="14"/>
        <v>0</v>
      </c>
      <c r="BF129" s="204">
        <f t="shared" si="15"/>
        <v>0</v>
      </c>
      <c r="BG129" s="204">
        <f t="shared" si="16"/>
        <v>0</v>
      </c>
      <c r="BH129" s="204">
        <f t="shared" si="17"/>
        <v>0</v>
      </c>
      <c r="BI129" s="204">
        <f t="shared" si="18"/>
        <v>0</v>
      </c>
      <c r="BJ129" s="24" t="s">
        <v>79</v>
      </c>
      <c r="BK129" s="204">
        <f t="shared" si="19"/>
        <v>0</v>
      </c>
      <c r="BL129" s="24" t="s">
        <v>316</v>
      </c>
      <c r="BM129" s="24" t="s">
        <v>673</v>
      </c>
    </row>
    <row r="130" spans="2:65" s="1" customFormat="1" ht="16.5" customHeight="1">
      <c r="B130" s="41"/>
      <c r="C130" s="193" t="s">
        <v>451</v>
      </c>
      <c r="D130" s="193" t="s">
        <v>159</v>
      </c>
      <c r="E130" s="194" t="s">
        <v>1074</v>
      </c>
      <c r="F130" s="195" t="s">
        <v>1067</v>
      </c>
      <c r="G130" s="196" t="s">
        <v>1016</v>
      </c>
      <c r="H130" s="197">
        <v>1</v>
      </c>
      <c r="I130" s="198"/>
      <c r="J130" s="199">
        <f t="shared" si="10"/>
        <v>0</v>
      </c>
      <c r="K130" s="195" t="s">
        <v>993</v>
      </c>
      <c r="L130" s="61"/>
      <c r="M130" s="200" t="s">
        <v>21</v>
      </c>
      <c r="N130" s="201" t="s">
        <v>43</v>
      </c>
      <c r="O130" s="42"/>
      <c r="P130" s="202">
        <f t="shared" si="11"/>
        <v>0</v>
      </c>
      <c r="Q130" s="202">
        <v>0</v>
      </c>
      <c r="R130" s="202">
        <f t="shared" si="12"/>
        <v>0</v>
      </c>
      <c r="S130" s="202">
        <v>0</v>
      </c>
      <c r="T130" s="203">
        <f t="shared" si="13"/>
        <v>0</v>
      </c>
      <c r="AR130" s="24" t="s">
        <v>316</v>
      </c>
      <c r="AT130" s="24" t="s">
        <v>159</v>
      </c>
      <c r="AU130" s="24" t="s">
        <v>81</v>
      </c>
      <c r="AY130" s="24" t="s">
        <v>156</v>
      </c>
      <c r="BE130" s="204">
        <f t="shared" si="14"/>
        <v>0</v>
      </c>
      <c r="BF130" s="204">
        <f t="shared" si="15"/>
        <v>0</v>
      </c>
      <c r="BG130" s="204">
        <f t="shared" si="16"/>
        <v>0</v>
      </c>
      <c r="BH130" s="204">
        <f t="shared" si="17"/>
        <v>0</v>
      </c>
      <c r="BI130" s="204">
        <f t="shared" si="18"/>
        <v>0</v>
      </c>
      <c r="BJ130" s="24" t="s">
        <v>79</v>
      </c>
      <c r="BK130" s="204">
        <f t="shared" si="19"/>
        <v>0</v>
      </c>
      <c r="BL130" s="24" t="s">
        <v>316</v>
      </c>
      <c r="BM130" s="24" t="s">
        <v>683</v>
      </c>
    </row>
    <row r="131" spans="2:65" s="1" customFormat="1" ht="16.5" customHeight="1">
      <c r="B131" s="41"/>
      <c r="C131" s="193" t="s">
        <v>456</v>
      </c>
      <c r="D131" s="193" t="s">
        <v>159</v>
      </c>
      <c r="E131" s="194" t="s">
        <v>1075</v>
      </c>
      <c r="F131" s="195" t="s">
        <v>1067</v>
      </c>
      <c r="G131" s="196" t="s">
        <v>1016</v>
      </c>
      <c r="H131" s="197">
        <v>1</v>
      </c>
      <c r="I131" s="198"/>
      <c r="J131" s="199">
        <f t="shared" si="10"/>
        <v>0</v>
      </c>
      <c r="K131" s="195" t="s">
        <v>993</v>
      </c>
      <c r="L131" s="61"/>
      <c r="M131" s="200" t="s">
        <v>21</v>
      </c>
      <c r="N131" s="201" t="s">
        <v>43</v>
      </c>
      <c r="O131" s="42"/>
      <c r="P131" s="202">
        <f t="shared" si="11"/>
        <v>0</v>
      </c>
      <c r="Q131" s="202">
        <v>0</v>
      </c>
      <c r="R131" s="202">
        <f t="shared" si="12"/>
        <v>0</v>
      </c>
      <c r="S131" s="202">
        <v>0</v>
      </c>
      <c r="T131" s="203">
        <f t="shared" si="13"/>
        <v>0</v>
      </c>
      <c r="AR131" s="24" t="s">
        <v>316</v>
      </c>
      <c r="AT131" s="24" t="s">
        <v>159</v>
      </c>
      <c r="AU131" s="24" t="s">
        <v>81</v>
      </c>
      <c r="AY131" s="24" t="s">
        <v>156</v>
      </c>
      <c r="BE131" s="204">
        <f t="shared" si="14"/>
        <v>0</v>
      </c>
      <c r="BF131" s="204">
        <f t="shared" si="15"/>
        <v>0</v>
      </c>
      <c r="BG131" s="204">
        <f t="shared" si="16"/>
        <v>0</v>
      </c>
      <c r="BH131" s="204">
        <f t="shared" si="17"/>
        <v>0</v>
      </c>
      <c r="BI131" s="204">
        <f t="shared" si="18"/>
        <v>0</v>
      </c>
      <c r="BJ131" s="24" t="s">
        <v>79</v>
      </c>
      <c r="BK131" s="204">
        <f t="shared" si="19"/>
        <v>0</v>
      </c>
      <c r="BL131" s="24" t="s">
        <v>316</v>
      </c>
      <c r="BM131" s="24" t="s">
        <v>691</v>
      </c>
    </row>
    <row r="132" spans="2:65" s="1" customFormat="1" ht="16.5" customHeight="1">
      <c r="B132" s="41"/>
      <c r="C132" s="193" t="s">
        <v>462</v>
      </c>
      <c r="D132" s="193" t="s">
        <v>159</v>
      </c>
      <c r="E132" s="194" t="s">
        <v>1076</v>
      </c>
      <c r="F132" s="195" t="s">
        <v>1077</v>
      </c>
      <c r="G132" s="196" t="s">
        <v>1016</v>
      </c>
      <c r="H132" s="197">
        <v>1</v>
      </c>
      <c r="I132" s="198"/>
      <c r="J132" s="199">
        <f t="shared" si="10"/>
        <v>0</v>
      </c>
      <c r="K132" s="195" t="s">
        <v>993</v>
      </c>
      <c r="L132" s="61"/>
      <c r="M132" s="200" t="s">
        <v>21</v>
      </c>
      <c r="N132" s="201" t="s">
        <v>43</v>
      </c>
      <c r="O132" s="42"/>
      <c r="P132" s="202">
        <f t="shared" si="11"/>
        <v>0</v>
      </c>
      <c r="Q132" s="202">
        <v>0</v>
      </c>
      <c r="R132" s="202">
        <f t="shared" si="12"/>
        <v>0</v>
      </c>
      <c r="S132" s="202">
        <v>0</v>
      </c>
      <c r="T132" s="203">
        <f t="shared" si="13"/>
        <v>0</v>
      </c>
      <c r="AR132" s="24" t="s">
        <v>316</v>
      </c>
      <c r="AT132" s="24" t="s">
        <v>159</v>
      </c>
      <c r="AU132" s="24" t="s">
        <v>81</v>
      </c>
      <c r="AY132" s="24" t="s">
        <v>156</v>
      </c>
      <c r="BE132" s="204">
        <f t="shared" si="14"/>
        <v>0</v>
      </c>
      <c r="BF132" s="204">
        <f t="shared" si="15"/>
        <v>0</v>
      </c>
      <c r="BG132" s="204">
        <f t="shared" si="16"/>
        <v>0</v>
      </c>
      <c r="BH132" s="204">
        <f t="shared" si="17"/>
        <v>0</v>
      </c>
      <c r="BI132" s="204">
        <f t="shared" si="18"/>
        <v>0</v>
      </c>
      <c r="BJ132" s="24" t="s">
        <v>79</v>
      </c>
      <c r="BK132" s="204">
        <f t="shared" si="19"/>
        <v>0</v>
      </c>
      <c r="BL132" s="24" t="s">
        <v>316</v>
      </c>
      <c r="BM132" s="24" t="s">
        <v>699</v>
      </c>
    </row>
    <row r="133" spans="2:65" s="1" customFormat="1" ht="16.5" customHeight="1">
      <c r="B133" s="41"/>
      <c r="C133" s="193" t="s">
        <v>471</v>
      </c>
      <c r="D133" s="193" t="s">
        <v>159</v>
      </c>
      <c r="E133" s="194" t="s">
        <v>1078</v>
      </c>
      <c r="F133" s="195" t="s">
        <v>1067</v>
      </c>
      <c r="G133" s="196" t="s">
        <v>1016</v>
      </c>
      <c r="H133" s="197">
        <v>1</v>
      </c>
      <c r="I133" s="198"/>
      <c r="J133" s="199">
        <f t="shared" si="10"/>
        <v>0</v>
      </c>
      <c r="K133" s="195" t="s">
        <v>993</v>
      </c>
      <c r="L133" s="61"/>
      <c r="M133" s="200" t="s">
        <v>21</v>
      </c>
      <c r="N133" s="201" t="s">
        <v>43</v>
      </c>
      <c r="O133" s="42"/>
      <c r="P133" s="202">
        <f t="shared" si="11"/>
        <v>0</v>
      </c>
      <c r="Q133" s="202">
        <v>0</v>
      </c>
      <c r="R133" s="202">
        <f t="shared" si="12"/>
        <v>0</v>
      </c>
      <c r="S133" s="202">
        <v>0</v>
      </c>
      <c r="T133" s="203">
        <f t="shared" si="13"/>
        <v>0</v>
      </c>
      <c r="AR133" s="24" t="s">
        <v>316</v>
      </c>
      <c r="AT133" s="24" t="s">
        <v>159</v>
      </c>
      <c r="AU133" s="24" t="s">
        <v>81</v>
      </c>
      <c r="AY133" s="24" t="s">
        <v>156</v>
      </c>
      <c r="BE133" s="204">
        <f t="shared" si="14"/>
        <v>0</v>
      </c>
      <c r="BF133" s="204">
        <f t="shared" si="15"/>
        <v>0</v>
      </c>
      <c r="BG133" s="204">
        <f t="shared" si="16"/>
        <v>0</v>
      </c>
      <c r="BH133" s="204">
        <f t="shared" si="17"/>
        <v>0</v>
      </c>
      <c r="BI133" s="204">
        <f t="shared" si="18"/>
        <v>0</v>
      </c>
      <c r="BJ133" s="24" t="s">
        <v>79</v>
      </c>
      <c r="BK133" s="204">
        <f t="shared" si="19"/>
        <v>0</v>
      </c>
      <c r="BL133" s="24" t="s">
        <v>316</v>
      </c>
      <c r="BM133" s="24" t="s">
        <v>707</v>
      </c>
    </row>
    <row r="134" spans="2:65" s="1" customFormat="1" ht="16.5" customHeight="1">
      <c r="B134" s="41"/>
      <c r="C134" s="193" t="s">
        <v>476</v>
      </c>
      <c r="D134" s="193" t="s">
        <v>159</v>
      </c>
      <c r="E134" s="194" t="s">
        <v>1079</v>
      </c>
      <c r="F134" s="195" t="s">
        <v>1080</v>
      </c>
      <c r="G134" s="196" t="s">
        <v>1016</v>
      </c>
      <c r="H134" s="197">
        <v>1</v>
      </c>
      <c r="I134" s="198"/>
      <c r="J134" s="199">
        <f t="shared" si="10"/>
        <v>0</v>
      </c>
      <c r="K134" s="195" t="s">
        <v>993</v>
      </c>
      <c r="L134" s="61"/>
      <c r="M134" s="200" t="s">
        <v>21</v>
      </c>
      <c r="N134" s="201" t="s">
        <v>43</v>
      </c>
      <c r="O134" s="42"/>
      <c r="P134" s="202">
        <f t="shared" si="11"/>
        <v>0</v>
      </c>
      <c r="Q134" s="202">
        <v>0</v>
      </c>
      <c r="R134" s="202">
        <f t="shared" si="12"/>
        <v>0</v>
      </c>
      <c r="S134" s="202">
        <v>0</v>
      </c>
      <c r="T134" s="203">
        <f t="shared" si="13"/>
        <v>0</v>
      </c>
      <c r="AR134" s="24" t="s">
        <v>316</v>
      </c>
      <c r="AT134" s="24" t="s">
        <v>159</v>
      </c>
      <c r="AU134" s="24" t="s">
        <v>81</v>
      </c>
      <c r="AY134" s="24" t="s">
        <v>156</v>
      </c>
      <c r="BE134" s="204">
        <f t="shared" si="14"/>
        <v>0</v>
      </c>
      <c r="BF134" s="204">
        <f t="shared" si="15"/>
        <v>0</v>
      </c>
      <c r="BG134" s="204">
        <f t="shared" si="16"/>
        <v>0</v>
      </c>
      <c r="BH134" s="204">
        <f t="shared" si="17"/>
        <v>0</v>
      </c>
      <c r="BI134" s="204">
        <f t="shared" si="18"/>
        <v>0</v>
      </c>
      <c r="BJ134" s="24" t="s">
        <v>79</v>
      </c>
      <c r="BK134" s="204">
        <f t="shared" si="19"/>
        <v>0</v>
      </c>
      <c r="BL134" s="24" t="s">
        <v>316</v>
      </c>
      <c r="BM134" s="24" t="s">
        <v>726</v>
      </c>
    </row>
    <row r="135" spans="2:65" s="1" customFormat="1" ht="38.25" customHeight="1">
      <c r="B135" s="41"/>
      <c r="C135" s="193" t="s">
        <v>482</v>
      </c>
      <c r="D135" s="193" t="s">
        <v>159</v>
      </c>
      <c r="E135" s="194" t="s">
        <v>1081</v>
      </c>
      <c r="F135" s="195" t="s">
        <v>1082</v>
      </c>
      <c r="G135" s="196" t="s">
        <v>253</v>
      </c>
      <c r="H135" s="197">
        <v>144</v>
      </c>
      <c r="I135" s="198"/>
      <c r="J135" s="199">
        <f t="shared" si="10"/>
        <v>0</v>
      </c>
      <c r="K135" s="195" t="s">
        <v>993</v>
      </c>
      <c r="L135" s="61"/>
      <c r="M135" s="200" t="s">
        <v>21</v>
      </c>
      <c r="N135" s="201" t="s">
        <v>43</v>
      </c>
      <c r="O135" s="42"/>
      <c r="P135" s="202">
        <f t="shared" si="11"/>
        <v>0</v>
      </c>
      <c r="Q135" s="202">
        <v>0</v>
      </c>
      <c r="R135" s="202">
        <f t="shared" si="12"/>
        <v>0</v>
      </c>
      <c r="S135" s="202">
        <v>0</v>
      </c>
      <c r="T135" s="203">
        <f t="shared" si="13"/>
        <v>0</v>
      </c>
      <c r="AR135" s="24" t="s">
        <v>316</v>
      </c>
      <c r="AT135" s="24" t="s">
        <v>159</v>
      </c>
      <c r="AU135" s="24" t="s">
        <v>81</v>
      </c>
      <c r="AY135" s="24" t="s">
        <v>156</v>
      </c>
      <c r="BE135" s="204">
        <f t="shared" si="14"/>
        <v>0</v>
      </c>
      <c r="BF135" s="204">
        <f t="shared" si="15"/>
        <v>0</v>
      </c>
      <c r="BG135" s="204">
        <f t="shared" si="16"/>
        <v>0</v>
      </c>
      <c r="BH135" s="204">
        <f t="shared" si="17"/>
        <v>0</v>
      </c>
      <c r="BI135" s="204">
        <f t="shared" si="18"/>
        <v>0</v>
      </c>
      <c r="BJ135" s="24" t="s">
        <v>79</v>
      </c>
      <c r="BK135" s="204">
        <f t="shared" si="19"/>
        <v>0</v>
      </c>
      <c r="BL135" s="24" t="s">
        <v>316</v>
      </c>
      <c r="BM135" s="24" t="s">
        <v>734</v>
      </c>
    </row>
    <row r="136" spans="2:65" s="1" customFormat="1" ht="38.25" customHeight="1">
      <c r="B136" s="41"/>
      <c r="C136" s="193" t="s">
        <v>487</v>
      </c>
      <c r="D136" s="193" t="s">
        <v>159</v>
      </c>
      <c r="E136" s="194" t="s">
        <v>1083</v>
      </c>
      <c r="F136" s="195" t="s">
        <v>1084</v>
      </c>
      <c r="G136" s="196" t="s">
        <v>253</v>
      </c>
      <c r="H136" s="197">
        <v>600</v>
      </c>
      <c r="I136" s="198"/>
      <c r="J136" s="199">
        <f t="shared" si="10"/>
        <v>0</v>
      </c>
      <c r="K136" s="195" t="s">
        <v>993</v>
      </c>
      <c r="L136" s="61"/>
      <c r="M136" s="200" t="s">
        <v>21</v>
      </c>
      <c r="N136" s="201" t="s">
        <v>43</v>
      </c>
      <c r="O136" s="42"/>
      <c r="P136" s="202">
        <f t="shared" si="11"/>
        <v>0</v>
      </c>
      <c r="Q136" s="202">
        <v>0</v>
      </c>
      <c r="R136" s="202">
        <f t="shared" si="12"/>
        <v>0</v>
      </c>
      <c r="S136" s="202">
        <v>0</v>
      </c>
      <c r="T136" s="203">
        <f t="shared" si="13"/>
        <v>0</v>
      </c>
      <c r="AR136" s="24" t="s">
        <v>316</v>
      </c>
      <c r="AT136" s="24" t="s">
        <v>159</v>
      </c>
      <c r="AU136" s="24" t="s">
        <v>81</v>
      </c>
      <c r="AY136" s="24" t="s">
        <v>156</v>
      </c>
      <c r="BE136" s="204">
        <f t="shared" si="14"/>
        <v>0</v>
      </c>
      <c r="BF136" s="204">
        <f t="shared" si="15"/>
        <v>0</v>
      </c>
      <c r="BG136" s="204">
        <f t="shared" si="16"/>
        <v>0</v>
      </c>
      <c r="BH136" s="204">
        <f t="shared" si="17"/>
        <v>0</v>
      </c>
      <c r="BI136" s="204">
        <f t="shared" si="18"/>
        <v>0</v>
      </c>
      <c r="BJ136" s="24" t="s">
        <v>79</v>
      </c>
      <c r="BK136" s="204">
        <f t="shared" si="19"/>
        <v>0</v>
      </c>
      <c r="BL136" s="24" t="s">
        <v>316</v>
      </c>
      <c r="BM136" s="24" t="s">
        <v>401</v>
      </c>
    </row>
    <row r="137" spans="2:65" s="1" customFormat="1" ht="38.25" customHeight="1">
      <c r="B137" s="41"/>
      <c r="C137" s="193" t="s">
        <v>493</v>
      </c>
      <c r="D137" s="193" t="s">
        <v>159</v>
      </c>
      <c r="E137" s="194" t="s">
        <v>1085</v>
      </c>
      <c r="F137" s="195" t="s">
        <v>1086</v>
      </c>
      <c r="G137" s="196" t="s">
        <v>253</v>
      </c>
      <c r="H137" s="197">
        <v>216</v>
      </c>
      <c r="I137" s="198"/>
      <c r="J137" s="199">
        <f t="shared" si="10"/>
        <v>0</v>
      </c>
      <c r="K137" s="195" t="s">
        <v>993</v>
      </c>
      <c r="L137" s="61"/>
      <c r="M137" s="200" t="s">
        <v>21</v>
      </c>
      <c r="N137" s="201" t="s">
        <v>43</v>
      </c>
      <c r="O137" s="42"/>
      <c r="P137" s="202">
        <f t="shared" si="11"/>
        <v>0</v>
      </c>
      <c r="Q137" s="202">
        <v>0</v>
      </c>
      <c r="R137" s="202">
        <f t="shared" si="12"/>
        <v>0</v>
      </c>
      <c r="S137" s="202">
        <v>0</v>
      </c>
      <c r="T137" s="203">
        <f t="shared" si="13"/>
        <v>0</v>
      </c>
      <c r="AR137" s="24" t="s">
        <v>316</v>
      </c>
      <c r="AT137" s="24" t="s">
        <v>159</v>
      </c>
      <c r="AU137" s="24" t="s">
        <v>81</v>
      </c>
      <c r="AY137" s="24" t="s">
        <v>156</v>
      </c>
      <c r="BE137" s="204">
        <f t="shared" si="14"/>
        <v>0</v>
      </c>
      <c r="BF137" s="204">
        <f t="shared" si="15"/>
        <v>0</v>
      </c>
      <c r="BG137" s="204">
        <f t="shared" si="16"/>
        <v>0</v>
      </c>
      <c r="BH137" s="204">
        <f t="shared" si="17"/>
        <v>0</v>
      </c>
      <c r="BI137" s="204">
        <f t="shared" si="18"/>
        <v>0</v>
      </c>
      <c r="BJ137" s="24" t="s">
        <v>79</v>
      </c>
      <c r="BK137" s="204">
        <f t="shared" si="19"/>
        <v>0</v>
      </c>
      <c r="BL137" s="24" t="s">
        <v>316</v>
      </c>
      <c r="BM137" s="24" t="s">
        <v>432</v>
      </c>
    </row>
    <row r="138" spans="2:65" s="1" customFormat="1" ht="38.25" customHeight="1">
      <c r="B138" s="41"/>
      <c r="C138" s="193" t="s">
        <v>498</v>
      </c>
      <c r="D138" s="193" t="s">
        <v>159</v>
      </c>
      <c r="E138" s="194" t="s">
        <v>1087</v>
      </c>
      <c r="F138" s="195" t="s">
        <v>1088</v>
      </c>
      <c r="G138" s="196" t="s">
        <v>253</v>
      </c>
      <c r="H138" s="197">
        <v>180</v>
      </c>
      <c r="I138" s="198"/>
      <c r="J138" s="199">
        <f t="shared" si="10"/>
        <v>0</v>
      </c>
      <c r="K138" s="195" t="s">
        <v>993</v>
      </c>
      <c r="L138" s="61"/>
      <c r="M138" s="200" t="s">
        <v>21</v>
      </c>
      <c r="N138" s="201" t="s">
        <v>43</v>
      </c>
      <c r="O138" s="42"/>
      <c r="P138" s="202">
        <f t="shared" si="11"/>
        <v>0</v>
      </c>
      <c r="Q138" s="202">
        <v>0</v>
      </c>
      <c r="R138" s="202">
        <f t="shared" si="12"/>
        <v>0</v>
      </c>
      <c r="S138" s="202">
        <v>0</v>
      </c>
      <c r="T138" s="203">
        <f t="shared" si="13"/>
        <v>0</v>
      </c>
      <c r="AR138" s="24" t="s">
        <v>316</v>
      </c>
      <c r="AT138" s="24" t="s">
        <v>159</v>
      </c>
      <c r="AU138" s="24" t="s">
        <v>81</v>
      </c>
      <c r="AY138" s="24" t="s">
        <v>156</v>
      </c>
      <c r="BE138" s="204">
        <f t="shared" si="14"/>
        <v>0</v>
      </c>
      <c r="BF138" s="204">
        <f t="shared" si="15"/>
        <v>0</v>
      </c>
      <c r="BG138" s="204">
        <f t="shared" si="16"/>
        <v>0</v>
      </c>
      <c r="BH138" s="204">
        <f t="shared" si="17"/>
        <v>0</v>
      </c>
      <c r="BI138" s="204">
        <f t="shared" si="18"/>
        <v>0</v>
      </c>
      <c r="BJ138" s="24" t="s">
        <v>79</v>
      </c>
      <c r="BK138" s="204">
        <f t="shared" si="19"/>
        <v>0</v>
      </c>
      <c r="BL138" s="24" t="s">
        <v>316</v>
      </c>
      <c r="BM138" s="24" t="s">
        <v>760</v>
      </c>
    </row>
    <row r="139" spans="2:65" s="1" customFormat="1" ht="38.25" customHeight="1">
      <c r="B139" s="41"/>
      <c r="C139" s="193" t="s">
        <v>503</v>
      </c>
      <c r="D139" s="193" t="s">
        <v>159</v>
      </c>
      <c r="E139" s="194" t="s">
        <v>1089</v>
      </c>
      <c r="F139" s="195" t="s">
        <v>1090</v>
      </c>
      <c r="G139" s="196" t="s">
        <v>253</v>
      </c>
      <c r="H139" s="197">
        <v>63</v>
      </c>
      <c r="I139" s="198"/>
      <c r="J139" s="199">
        <f t="shared" si="10"/>
        <v>0</v>
      </c>
      <c r="K139" s="195" t="s">
        <v>993</v>
      </c>
      <c r="L139" s="61"/>
      <c r="M139" s="200" t="s">
        <v>21</v>
      </c>
      <c r="N139" s="201" t="s">
        <v>43</v>
      </c>
      <c r="O139" s="42"/>
      <c r="P139" s="202">
        <f t="shared" si="11"/>
        <v>0</v>
      </c>
      <c r="Q139" s="202">
        <v>0</v>
      </c>
      <c r="R139" s="202">
        <f t="shared" si="12"/>
        <v>0</v>
      </c>
      <c r="S139" s="202">
        <v>0</v>
      </c>
      <c r="T139" s="203">
        <f t="shared" si="13"/>
        <v>0</v>
      </c>
      <c r="AR139" s="24" t="s">
        <v>316</v>
      </c>
      <c r="AT139" s="24" t="s">
        <v>159</v>
      </c>
      <c r="AU139" s="24" t="s">
        <v>81</v>
      </c>
      <c r="AY139" s="24" t="s">
        <v>156</v>
      </c>
      <c r="BE139" s="204">
        <f t="shared" si="14"/>
        <v>0</v>
      </c>
      <c r="BF139" s="204">
        <f t="shared" si="15"/>
        <v>0</v>
      </c>
      <c r="BG139" s="204">
        <f t="shared" si="16"/>
        <v>0</v>
      </c>
      <c r="BH139" s="204">
        <f t="shared" si="17"/>
        <v>0</v>
      </c>
      <c r="BI139" s="204">
        <f t="shared" si="18"/>
        <v>0</v>
      </c>
      <c r="BJ139" s="24" t="s">
        <v>79</v>
      </c>
      <c r="BK139" s="204">
        <f t="shared" si="19"/>
        <v>0</v>
      </c>
      <c r="BL139" s="24" t="s">
        <v>316</v>
      </c>
      <c r="BM139" s="24" t="s">
        <v>769</v>
      </c>
    </row>
    <row r="140" spans="2:65" s="1" customFormat="1" ht="38.25" customHeight="1">
      <c r="B140" s="41"/>
      <c r="C140" s="193" t="s">
        <v>508</v>
      </c>
      <c r="D140" s="193" t="s">
        <v>159</v>
      </c>
      <c r="E140" s="194" t="s">
        <v>1091</v>
      </c>
      <c r="F140" s="195" t="s">
        <v>1092</v>
      </c>
      <c r="G140" s="196" t="s">
        <v>253</v>
      </c>
      <c r="H140" s="197">
        <v>50</v>
      </c>
      <c r="I140" s="198"/>
      <c r="J140" s="199">
        <f t="shared" si="10"/>
        <v>0</v>
      </c>
      <c r="K140" s="195" t="s">
        <v>993</v>
      </c>
      <c r="L140" s="61"/>
      <c r="M140" s="200" t="s">
        <v>21</v>
      </c>
      <c r="N140" s="201" t="s">
        <v>43</v>
      </c>
      <c r="O140" s="42"/>
      <c r="P140" s="202">
        <f t="shared" si="11"/>
        <v>0</v>
      </c>
      <c r="Q140" s="202">
        <v>0</v>
      </c>
      <c r="R140" s="202">
        <f t="shared" si="12"/>
        <v>0</v>
      </c>
      <c r="S140" s="202">
        <v>0</v>
      </c>
      <c r="T140" s="203">
        <f t="shared" si="13"/>
        <v>0</v>
      </c>
      <c r="AR140" s="24" t="s">
        <v>316</v>
      </c>
      <c r="AT140" s="24" t="s">
        <v>159</v>
      </c>
      <c r="AU140" s="24" t="s">
        <v>81</v>
      </c>
      <c r="AY140" s="24" t="s">
        <v>156</v>
      </c>
      <c r="BE140" s="204">
        <f t="shared" si="14"/>
        <v>0</v>
      </c>
      <c r="BF140" s="204">
        <f t="shared" si="15"/>
        <v>0</v>
      </c>
      <c r="BG140" s="204">
        <f t="shared" si="16"/>
        <v>0</v>
      </c>
      <c r="BH140" s="204">
        <f t="shared" si="17"/>
        <v>0</v>
      </c>
      <c r="BI140" s="204">
        <f t="shared" si="18"/>
        <v>0</v>
      </c>
      <c r="BJ140" s="24" t="s">
        <v>79</v>
      </c>
      <c r="BK140" s="204">
        <f t="shared" si="19"/>
        <v>0</v>
      </c>
      <c r="BL140" s="24" t="s">
        <v>316</v>
      </c>
      <c r="BM140" s="24" t="s">
        <v>777</v>
      </c>
    </row>
    <row r="141" spans="2:65" s="1" customFormat="1" ht="16.5" customHeight="1">
      <c r="B141" s="41"/>
      <c r="C141" s="193" t="s">
        <v>513</v>
      </c>
      <c r="D141" s="193" t="s">
        <v>159</v>
      </c>
      <c r="E141" s="194" t="s">
        <v>1093</v>
      </c>
      <c r="F141" s="195" t="s">
        <v>1094</v>
      </c>
      <c r="G141" s="196" t="s">
        <v>253</v>
      </c>
      <c r="H141" s="197">
        <v>200</v>
      </c>
      <c r="I141" s="198"/>
      <c r="J141" s="199">
        <f t="shared" si="10"/>
        <v>0</v>
      </c>
      <c r="K141" s="195" t="s">
        <v>993</v>
      </c>
      <c r="L141" s="61"/>
      <c r="M141" s="200" t="s">
        <v>21</v>
      </c>
      <c r="N141" s="201" t="s">
        <v>43</v>
      </c>
      <c r="O141" s="42"/>
      <c r="P141" s="202">
        <f t="shared" si="11"/>
        <v>0</v>
      </c>
      <c r="Q141" s="202">
        <v>0</v>
      </c>
      <c r="R141" s="202">
        <f t="shared" si="12"/>
        <v>0</v>
      </c>
      <c r="S141" s="202">
        <v>0</v>
      </c>
      <c r="T141" s="203">
        <f t="shared" si="13"/>
        <v>0</v>
      </c>
      <c r="AR141" s="24" t="s">
        <v>316</v>
      </c>
      <c r="AT141" s="24" t="s">
        <v>159</v>
      </c>
      <c r="AU141" s="24" t="s">
        <v>81</v>
      </c>
      <c r="AY141" s="24" t="s">
        <v>156</v>
      </c>
      <c r="BE141" s="204">
        <f t="shared" si="14"/>
        <v>0</v>
      </c>
      <c r="BF141" s="204">
        <f t="shared" si="15"/>
        <v>0</v>
      </c>
      <c r="BG141" s="204">
        <f t="shared" si="16"/>
        <v>0</v>
      </c>
      <c r="BH141" s="204">
        <f t="shared" si="17"/>
        <v>0</v>
      </c>
      <c r="BI141" s="204">
        <f t="shared" si="18"/>
        <v>0</v>
      </c>
      <c r="BJ141" s="24" t="s">
        <v>79</v>
      </c>
      <c r="BK141" s="204">
        <f t="shared" si="19"/>
        <v>0</v>
      </c>
      <c r="BL141" s="24" t="s">
        <v>316</v>
      </c>
      <c r="BM141" s="24" t="s">
        <v>786</v>
      </c>
    </row>
    <row r="142" spans="2:65" s="1" customFormat="1" ht="16.5" customHeight="1">
      <c r="B142" s="41"/>
      <c r="C142" s="193" t="s">
        <v>518</v>
      </c>
      <c r="D142" s="193" t="s">
        <v>159</v>
      </c>
      <c r="E142" s="194" t="s">
        <v>1095</v>
      </c>
      <c r="F142" s="195" t="s">
        <v>1096</v>
      </c>
      <c r="G142" s="196" t="s">
        <v>253</v>
      </c>
      <c r="H142" s="197">
        <v>260</v>
      </c>
      <c r="I142" s="198"/>
      <c r="J142" s="199">
        <f t="shared" si="10"/>
        <v>0</v>
      </c>
      <c r="K142" s="195" t="s">
        <v>993</v>
      </c>
      <c r="L142" s="61"/>
      <c r="M142" s="200" t="s">
        <v>21</v>
      </c>
      <c r="N142" s="201" t="s">
        <v>43</v>
      </c>
      <c r="O142" s="42"/>
      <c r="P142" s="202">
        <f t="shared" si="11"/>
        <v>0</v>
      </c>
      <c r="Q142" s="202">
        <v>0</v>
      </c>
      <c r="R142" s="202">
        <f t="shared" si="12"/>
        <v>0</v>
      </c>
      <c r="S142" s="202">
        <v>0</v>
      </c>
      <c r="T142" s="203">
        <f t="shared" si="13"/>
        <v>0</v>
      </c>
      <c r="AR142" s="24" t="s">
        <v>316</v>
      </c>
      <c r="AT142" s="24" t="s">
        <v>159</v>
      </c>
      <c r="AU142" s="24" t="s">
        <v>81</v>
      </c>
      <c r="AY142" s="24" t="s">
        <v>156</v>
      </c>
      <c r="BE142" s="204">
        <f t="shared" si="14"/>
        <v>0</v>
      </c>
      <c r="BF142" s="204">
        <f t="shared" si="15"/>
        <v>0</v>
      </c>
      <c r="BG142" s="204">
        <f t="shared" si="16"/>
        <v>0</v>
      </c>
      <c r="BH142" s="204">
        <f t="shared" si="17"/>
        <v>0</v>
      </c>
      <c r="BI142" s="204">
        <f t="shared" si="18"/>
        <v>0</v>
      </c>
      <c r="BJ142" s="24" t="s">
        <v>79</v>
      </c>
      <c r="BK142" s="204">
        <f t="shared" si="19"/>
        <v>0</v>
      </c>
      <c r="BL142" s="24" t="s">
        <v>316</v>
      </c>
      <c r="BM142" s="24" t="s">
        <v>796</v>
      </c>
    </row>
    <row r="143" spans="2:65" s="1" customFormat="1" ht="38.25" customHeight="1">
      <c r="B143" s="41"/>
      <c r="C143" s="193" t="s">
        <v>523</v>
      </c>
      <c r="D143" s="193" t="s">
        <v>159</v>
      </c>
      <c r="E143" s="194" t="s">
        <v>1097</v>
      </c>
      <c r="F143" s="195" t="s">
        <v>1098</v>
      </c>
      <c r="G143" s="196" t="s">
        <v>1099</v>
      </c>
      <c r="H143" s="197">
        <v>45</v>
      </c>
      <c r="I143" s="198"/>
      <c r="J143" s="199">
        <f t="shared" si="10"/>
        <v>0</v>
      </c>
      <c r="K143" s="195" t="s">
        <v>993</v>
      </c>
      <c r="L143" s="61"/>
      <c r="M143" s="200" t="s">
        <v>21</v>
      </c>
      <c r="N143" s="201" t="s">
        <v>43</v>
      </c>
      <c r="O143" s="42"/>
      <c r="P143" s="202">
        <f t="shared" si="11"/>
        <v>0</v>
      </c>
      <c r="Q143" s="202">
        <v>0</v>
      </c>
      <c r="R143" s="202">
        <f t="shared" si="12"/>
        <v>0</v>
      </c>
      <c r="S143" s="202">
        <v>0</v>
      </c>
      <c r="T143" s="203">
        <f t="shared" si="13"/>
        <v>0</v>
      </c>
      <c r="AR143" s="24" t="s">
        <v>316</v>
      </c>
      <c r="AT143" s="24" t="s">
        <v>159</v>
      </c>
      <c r="AU143" s="24" t="s">
        <v>81</v>
      </c>
      <c r="AY143" s="24" t="s">
        <v>156</v>
      </c>
      <c r="BE143" s="204">
        <f t="shared" si="14"/>
        <v>0</v>
      </c>
      <c r="BF143" s="204">
        <f t="shared" si="15"/>
        <v>0</v>
      </c>
      <c r="BG143" s="204">
        <f t="shared" si="16"/>
        <v>0</v>
      </c>
      <c r="BH143" s="204">
        <f t="shared" si="17"/>
        <v>0</v>
      </c>
      <c r="BI143" s="204">
        <f t="shared" si="18"/>
        <v>0</v>
      </c>
      <c r="BJ143" s="24" t="s">
        <v>79</v>
      </c>
      <c r="BK143" s="204">
        <f t="shared" si="19"/>
        <v>0</v>
      </c>
      <c r="BL143" s="24" t="s">
        <v>316</v>
      </c>
      <c r="BM143" s="24" t="s">
        <v>805</v>
      </c>
    </row>
    <row r="144" spans="2:65" s="1" customFormat="1" ht="38.25" customHeight="1">
      <c r="B144" s="41"/>
      <c r="C144" s="193" t="s">
        <v>530</v>
      </c>
      <c r="D144" s="193" t="s">
        <v>159</v>
      </c>
      <c r="E144" s="194" t="s">
        <v>1100</v>
      </c>
      <c r="F144" s="195" t="s">
        <v>1101</v>
      </c>
      <c r="G144" s="196" t="s">
        <v>1099</v>
      </c>
      <c r="H144" s="197">
        <v>1</v>
      </c>
      <c r="I144" s="198"/>
      <c r="J144" s="199">
        <f t="shared" si="10"/>
        <v>0</v>
      </c>
      <c r="K144" s="195" t="s">
        <v>993</v>
      </c>
      <c r="L144" s="61"/>
      <c r="M144" s="200" t="s">
        <v>21</v>
      </c>
      <c r="N144" s="201" t="s">
        <v>43</v>
      </c>
      <c r="O144" s="42"/>
      <c r="P144" s="202">
        <f t="shared" si="11"/>
        <v>0</v>
      </c>
      <c r="Q144" s="202">
        <v>0</v>
      </c>
      <c r="R144" s="202">
        <f t="shared" si="12"/>
        <v>0</v>
      </c>
      <c r="S144" s="202">
        <v>0</v>
      </c>
      <c r="T144" s="203">
        <f t="shared" si="13"/>
        <v>0</v>
      </c>
      <c r="AR144" s="24" t="s">
        <v>316</v>
      </c>
      <c r="AT144" s="24" t="s">
        <v>159</v>
      </c>
      <c r="AU144" s="24" t="s">
        <v>81</v>
      </c>
      <c r="AY144" s="24" t="s">
        <v>156</v>
      </c>
      <c r="BE144" s="204">
        <f t="shared" si="14"/>
        <v>0</v>
      </c>
      <c r="BF144" s="204">
        <f t="shared" si="15"/>
        <v>0</v>
      </c>
      <c r="BG144" s="204">
        <f t="shared" si="16"/>
        <v>0</v>
      </c>
      <c r="BH144" s="204">
        <f t="shared" si="17"/>
        <v>0</v>
      </c>
      <c r="BI144" s="204">
        <f t="shared" si="18"/>
        <v>0</v>
      </c>
      <c r="BJ144" s="24" t="s">
        <v>79</v>
      </c>
      <c r="BK144" s="204">
        <f t="shared" si="19"/>
        <v>0</v>
      </c>
      <c r="BL144" s="24" t="s">
        <v>316</v>
      </c>
      <c r="BM144" s="24" t="s">
        <v>817</v>
      </c>
    </row>
    <row r="145" spans="2:65" s="1" customFormat="1" ht="16.5" customHeight="1">
      <c r="B145" s="41"/>
      <c r="C145" s="193" t="s">
        <v>537</v>
      </c>
      <c r="D145" s="193" t="s">
        <v>159</v>
      </c>
      <c r="E145" s="194" t="s">
        <v>1102</v>
      </c>
      <c r="F145" s="195" t="s">
        <v>1103</v>
      </c>
      <c r="G145" s="196" t="s">
        <v>1099</v>
      </c>
      <c r="H145" s="197">
        <v>20</v>
      </c>
      <c r="I145" s="198"/>
      <c r="J145" s="199">
        <f t="shared" si="10"/>
        <v>0</v>
      </c>
      <c r="K145" s="195" t="s">
        <v>993</v>
      </c>
      <c r="L145" s="61"/>
      <c r="M145" s="200" t="s">
        <v>21</v>
      </c>
      <c r="N145" s="201" t="s">
        <v>43</v>
      </c>
      <c r="O145" s="42"/>
      <c r="P145" s="202">
        <f t="shared" si="11"/>
        <v>0</v>
      </c>
      <c r="Q145" s="202">
        <v>0</v>
      </c>
      <c r="R145" s="202">
        <f t="shared" si="12"/>
        <v>0</v>
      </c>
      <c r="S145" s="202">
        <v>0</v>
      </c>
      <c r="T145" s="203">
        <f t="shared" si="13"/>
        <v>0</v>
      </c>
      <c r="AR145" s="24" t="s">
        <v>316</v>
      </c>
      <c r="AT145" s="24" t="s">
        <v>159</v>
      </c>
      <c r="AU145" s="24" t="s">
        <v>81</v>
      </c>
      <c r="AY145" s="24" t="s">
        <v>156</v>
      </c>
      <c r="BE145" s="204">
        <f t="shared" si="14"/>
        <v>0</v>
      </c>
      <c r="BF145" s="204">
        <f t="shared" si="15"/>
        <v>0</v>
      </c>
      <c r="BG145" s="204">
        <f t="shared" si="16"/>
        <v>0</v>
      </c>
      <c r="BH145" s="204">
        <f t="shared" si="17"/>
        <v>0</v>
      </c>
      <c r="BI145" s="204">
        <f t="shared" si="18"/>
        <v>0</v>
      </c>
      <c r="BJ145" s="24" t="s">
        <v>79</v>
      </c>
      <c r="BK145" s="204">
        <f t="shared" si="19"/>
        <v>0</v>
      </c>
      <c r="BL145" s="24" t="s">
        <v>316</v>
      </c>
      <c r="BM145" s="24" t="s">
        <v>825</v>
      </c>
    </row>
    <row r="146" spans="2:65" s="1" customFormat="1" ht="16.5" customHeight="1">
      <c r="B146" s="41"/>
      <c r="C146" s="193" t="s">
        <v>541</v>
      </c>
      <c r="D146" s="193" t="s">
        <v>159</v>
      </c>
      <c r="E146" s="194" t="s">
        <v>1104</v>
      </c>
      <c r="F146" s="195" t="s">
        <v>1105</v>
      </c>
      <c r="G146" s="196" t="s">
        <v>1016</v>
      </c>
      <c r="H146" s="197">
        <v>1</v>
      </c>
      <c r="I146" s="198"/>
      <c r="J146" s="199">
        <f t="shared" si="10"/>
        <v>0</v>
      </c>
      <c r="K146" s="195" t="s">
        <v>993</v>
      </c>
      <c r="L146" s="61"/>
      <c r="M146" s="200" t="s">
        <v>21</v>
      </c>
      <c r="N146" s="201" t="s">
        <v>43</v>
      </c>
      <c r="O146" s="42"/>
      <c r="P146" s="202">
        <f t="shared" si="11"/>
        <v>0</v>
      </c>
      <c r="Q146" s="202">
        <v>0</v>
      </c>
      <c r="R146" s="202">
        <f t="shared" si="12"/>
        <v>0</v>
      </c>
      <c r="S146" s="202">
        <v>0</v>
      </c>
      <c r="T146" s="203">
        <f t="shared" si="13"/>
        <v>0</v>
      </c>
      <c r="AR146" s="24" t="s">
        <v>316</v>
      </c>
      <c r="AT146" s="24" t="s">
        <v>159</v>
      </c>
      <c r="AU146" s="24" t="s">
        <v>81</v>
      </c>
      <c r="AY146" s="24" t="s">
        <v>156</v>
      </c>
      <c r="BE146" s="204">
        <f t="shared" si="14"/>
        <v>0</v>
      </c>
      <c r="BF146" s="204">
        <f t="shared" si="15"/>
        <v>0</v>
      </c>
      <c r="BG146" s="204">
        <f t="shared" si="16"/>
        <v>0</v>
      </c>
      <c r="BH146" s="204">
        <f t="shared" si="17"/>
        <v>0</v>
      </c>
      <c r="BI146" s="204">
        <f t="shared" si="18"/>
        <v>0</v>
      </c>
      <c r="BJ146" s="24" t="s">
        <v>79</v>
      </c>
      <c r="BK146" s="204">
        <f t="shared" si="19"/>
        <v>0</v>
      </c>
      <c r="BL146" s="24" t="s">
        <v>316</v>
      </c>
      <c r="BM146" s="24" t="s">
        <v>858</v>
      </c>
    </row>
    <row r="147" spans="2:65" s="1" customFormat="1" ht="63.75" customHeight="1">
      <c r="B147" s="41"/>
      <c r="C147" s="193" t="s">
        <v>545</v>
      </c>
      <c r="D147" s="193" t="s">
        <v>159</v>
      </c>
      <c r="E147" s="194" t="s">
        <v>1106</v>
      </c>
      <c r="F147" s="195" t="s">
        <v>1107</v>
      </c>
      <c r="G147" s="196" t="s">
        <v>1099</v>
      </c>
      <c r="H147" s="197">
        <v>22</v>
      </c>
      <c r="I147" s="198"/>
      <c r="J147" s="199">
        <f t="shared" si="10"/>
        <v>0</v>
      </c>
      <c r="K147" s="195" t="s">
        <v>993</v>
      </c>
      <c r="L147" s="61"/>
      <c r="M147" s="200" t="s">
        <v>21</v>
      </c>
      <c r="N147" s="201" t="s">
        <v>43</v>
      </c>
      <c r="O147" s="42"/>
      <c r="P147" s="202">
        <f t="shared" si="11"/>
        <v>0</v>
      </c>
      <c r="Q147" s="202">
        <v>0</v>
      </c>
      <c r="R147" s="202">
        <f t="shared" si="12"/>
        <v>0</v>
      </c>
      <c r="S147" s="202">
        <v>0</v>
      </c>
      <c r="T147" s="203">
        <f t="shared" si="13"/>
        <v>0</v>
      </c>
      <c r="AR147" s="24" t="s">
        <v>316</v>
      </c>
      <c r="AT147" s="24" t="s">
        <v>159</v>
      </c>
      <c r="AU147" s="24" t="s">
        <v>81</v>
      </c>
      <c r="AY147" s="24" t="s">
        <v>156</v>
      </c>
      <c r="BE147" s="204">
        <f t="shared" si="14"/>
        <v>0</v>
      </c>
      <c r="BF147" s="204">
        <f t="shared" si="15"/>
        <v>0</v>
      </c>
      <c r="BG147" s="204">
        <f t="shared" si="16"/>
        <v>0</v>
      </c>
      <c r="BH147" s="204">
        <f t="shared" si="17"/>
        <v>0</v>
      </c>
      <c r="BI147" s="204">
        <f t="shared" si="18"/>
        <v>0</v>
      </c>
      <c r="BJ147" s="24" t="s">
        <v>79</v>
      </c>
      <c r="BK147" s="204">
        <f t="shared" si="19"/>
        <v>0</v>
      </c>
      <c r="BL147" s="24" t="s">
        <v>316</v>
      </c>
      <c r="BM147" s="24" t="s">
        <v>868</v>
      </c>
    </row>
    <row r="148" spans="2:65" s="1" customFormat="1" ht="16.5" customHeight="1">
      <c r="B148" s="41"/>
      <c r="C148" s="193" t="s">
        <v>550</v>
      </c>
      <c r="D148" s="193" t="s">
        <v>159</v>
      </c>
      <c r="E148" s="194" t="s">
        <v>1108</v>
      </c>
      <c r="F148" s="195" t="s">
        <v>1109</v>
      </c>
      <c r="G148" s="196" t="s">
        <v>1016</v>
      </c>
      <c r="H148" s="197">
        <v>1</v>
      </c>
      <c r="I148" s="198"/>
      <c r="J148" s="199">
        <f t="shared" si="10"/>
        <v>0</v>
      </c>
      <c r="K148" s="195" t="s">
        <v>993</v>
      </c>
      <c r="L148" s="61"/>
      <c r="M148" s="200" t="s">
        <v>21</v>
      </c>
      <c r="N148" s="201" t="s">
        <v>43</v>
      </c>
      <c r="O148" s="42"/>
      <c r="P148" s="202">
        <f t="shared" si="11"/>
        <v>0</v>
      </c>
      <c r="Q148" s="202">
        <v>0</v>
      </c>
      <c r="R148" s="202">
        <f t="shared" si="12"/>
        <v>0</v>
      </c>
      <c r="S148" s="202">
        <v>0</v>
      </c>
      <c r="T148" s="203">
        <f t="shared" si="13"/>
        <v>0</v>
      </c>
      <c r="AR148" s="24" t="s">
        <v>316</v>
      </c>
      <c r="AT148" s="24" t="s">
        <v>159</v>
      </c>
      <c r="AU148" s="24" t="s">
        <v>81</v>
      </c>
      <c r="AY148" s="24" t="s">
        <v>156</v>
      </c>
      <c r="BE148" s="204">
        <f t="shared" si="14"/>
        <v>0</v>
      </c>
      <c r="BF148" s="204">
        <f t="shared" si="15"/>
        <v>0</v>
      </c>
      <c r="BG148" s="204">
        <f t="shared" si="16"/>
        <v>0</v>
      </c>
      <c r="BH148" s="204">
        <f t="shared" si="17"/>
        <v>0</v>
      </c>
      <c r="BI148" s="204">
        <f t="shared" si="18"/>
        <v>0</v>
      </c>
      <c r="BJ148" s="24" t="s">
        <v>79</v>
      </c>
      <c r="BK148" s="204">
        <f t="shared" si="19"/>
        <v>0</v>
      </c>
      <c r="BL148" s="24" t="s">
        <v>316</v>
      </c>
      <c r="BM148" s="24" t="s">
        <v>877</v>
      </c>
    </row>
    <row r="149" spans="2:65" s="1" customFormat="1" ht="25.5" customHeight="1">
      <c r="B149" s="41"/>
      <c r="C149" s="193" t="s">
        <v>555</v>
      </c>
      <c r="D149" s="193" t="s">
        <v>159</v>
      </c>
      <c r="E149" s="194" t="s">
        <v>1110</v>
      </c>
      <c r="F149" s="195" t="s">
        <v>1111</v>
      </c>
      <c r="G149" s="196" t="s">
        <v>992</v>
      </c>
      <c r="H149" s="197">
        <v>1</v>
      </c>
      <c r="I149" s="198"/>
      <c r="J149" s="199">
        <f t="shared" si="10"/>
        <v>0</v>
      </c>
      <c r="K149" s="195" t="s">
        <v>993</v>
      </c>
      <c r="L149" s="61"/>
      <c r="M149" s="200" t="s">
        <v>21</v>
      </c>
      <c r="N149" s="201" t="s">
        <v>43</v>
      </c>
      <c r="O149" s="42"/>
      <c r="P149" s="202">
        <f t="shared" si="11"/>
        <v>0</v>
      </c>
      <c r="Q149" s="202">
        <v>0</v>
      </c>
      <c r="R149" s="202">
        <f t="shared" si="12"/>
        <v>0</v>
      </c>
      <c r="S149" s="202">
        <v>0</v>
      </c>
      <c r="T149" s="203">
        <f t="shared" si="13"/>
        <v>0</v>
      </c>
      <c r="AR149" s="24" t="s">
        <v>316</v>
      </c>
      <c r="AT149" s="24" t="s">
        <v>159</v>
      </c>
      <c r="AU149" s="24" t="s">
        <v>81</v>
      </c>
      <c r="AY149" s="24" t="s">
        <v>156</v>
      </c>
      <c r="BE149" s="204">
        <f t="shared" si="14"/>
        <v>0</v>
      </c>
      <c r="BF149" s="204">
        <f t="shared" si="15"/>
        <v>0</v>
      </c>
      <c r="BG149" s="204">
        <f t="shared" si="16"/>
        <v>0</v>
      </c>
      <c r="BH149" s="204">
        <f t="shared" si="17"/>
        <v>0</v>
      </c>
      <c r="BI149" s="204">
        <f t="shared" si="18"/>
        <v>0</v>
      </c>
      <c r="BJ149" s="24" t="s">
        <v>79</v>
      </c>
      <c r="BK149" s="204">
        <f t="shared" si="19"/>
        <v>0</v>
      </c>
      <c r="BL149" s="24" t="s">
        <v>316</v>
      </c>
      <c r="BM149" s="24" t="s">
        <v>896</v>
      </c>
    </row>
    <row r="150" spans="2:47" s="1" customFormat="1" ht="27">
      <c r="B150" s="41"/>
      <c r="C150" s="63"/>
      <c r="D150" s="205" t="s">
        <v>166</v>
      </c>
      <c r="E150" s="63"/>
      <c r="F150" s="206" t="s">
        <v>1112</v>
      </c>
      <c r="G150" s="63"/>
      <c r="H150" s="63"/>
      <c r="I150" s="163"/>
      <c r="J150" s="63"/>
      <c r="K150" s="63"/>
      <c r="L150" s="61"/>
      <c r="M150" s="207"/>
      <c r="N150" s="42"/>
      <c r="O150" s="42"/>
      <c r="P150" s="42"/>
      <c r="Q150" s="42"/>
      <c r="R150" s="42"/>
      <c r="S150" s="42"/>
      <c r="T150" s="78"/>
      <c r="AT150" s="24" t="s">
        <v>166</v>
      </c>
      <c r="AU150" s="24" t="s">
        <v>81</v>
      </c>
    </row>
    <row r="151" spans="2:63" s="10" customFormat="1" ht="29.85" customHeight="1">
      <c r="B151" s="176"/>
      <c r="C151" s="177"/>
      <c r="D151" s="190" t="s">
        <v>71</v>
      </c>
      <c r="E151" s="191" t="s">
        <v>1113</v>
      </c>
      <c r="F151" s="191" t="s">
        <v>1114</v>
      </c>
      <c r="G151" s="177"/>
      <c r="H151" s="177"/>
      <c r="I151" s="180"/>
      <c r="J151" s="192">
        <f>BK151</f>
        <v>0</v>
      </c>
      <c r="K151" s="177"/>
      <c r="L151" s="182"/>
      <c r="M151" s="183"/>
      <c r="N151" s="184"/>
      <c r="O151" s="184"/>
      <c r="P151" s="185">
        <f>SUM(P152:P155)</f>
        <v>0</v>
      </c>
      <c r="Q151" s="184"/>
      <c r="R151" s="185">
        <f>SUM(R152:R155)</f>
        <v>0</v>
      </c>
      <c r="S151" s="184"/>
      <c r="T151" s="186">
        <f>SUM(T152:T155)</f>
        <v>0</v>
      </c>
      <c r="AR151" s="187" t="s">
        <v>81</v>
      </c>
      <c r="AT151" s="188" t="s">
        <v>71</v>
      </c>
      <c r="AU151" s="188" t="s">
        <v>79</v>
      </c>
      <c r="AY151" s="187" t="s">
        <v>156</v>
      </c>
      <c r="BK151" s="189">
        <f>SUM(BK152:BK155)</f>
        <v>0</v>
      </c>
    </row>
    <row r="152" spans="2:65" s="1" customFormat="1" ht="25.5" customHeight="1">
      <c r="B152" s="41"/>
      <c r="C152" s="193" t="s">
        <v>561</v>
      </c>
      <c r="D152" s="193" t="s">
        <v>159</v>
      </c>
      <c r="E152" s="194" t="s">
        <v>1115</v>
      </c>
      <c r="F152" s="195" t="s">
        <v>1116</v>
      </c>
      <c r="G152" s="196" t="s">
        <v>1016</v>
      </c>
      <c r="H152" s="197">
        <v>1</v>
      </c>
      <c r="I152" s="198"/>
      <c r="J152" s="199">
        <f>ROUND(I152*H152,2)</f>
        <v>0</v>
      </c>
      <c r="K152" s="195" t="s">
        <v>993</v>
      </c>
      <c r="L152" s="61"/>
      <c r="M152" s="200" t="s">
        <v>21</v>
      </c>
      <c r="N152" s="201" t="s">
        <v>43</v>
      </c>
      <c r="O152" s="42"/>
      <c r="P152" s="202">
        <f>O152*H152</f>
        <v>0</v>
      </c>
      <c r="Q152" s="202">
        <v>0</v>
      </c>
      <c r="R152" s="202">
        <f>Q152*H152</f>
        <v>0</v>
      </c>
      <c r="S152" s="202">
        <v>0</v>
      </c>
      <c r="T152" s="203">
        <f>S152*H152</f>
        <v>0</v>
      </c>
      <c r="AR152" s="24" t="s">
        <v>316</v>
      </c>
      <c r="AT152" s="24" t="s">
        <v>159</v>
      </c>
      <c r="AU152" s="24" t="s">
        <v>81</v>
      </c>
      <c r="AY152" s="24" t="s">
        <v>156</v>
      </c>
      <c r="BE152" s="204">
        <f>IF(N152="základní",J152,0)</f>
        <v>0</v>
      </c>
      <c r="BF152" s="204">
        <f>IF(N152="snížená",J152,0)</f>
        <v>0</v>
      </c>
      <c r="BG152" s="204">
        <f>IF(N152="zákl. přenesená",J152,0)</f>
        <v>0</v>
      </c>
      <c r="BH152" s="204">
        <f>IF(N152="sníž. přenesená",J152,0)</f>
        <v>0</v>
      </c>
      <c r="BI152" s="204">
        <f>IF(N152="nulová",J152,0)</f>
        <v>0</v>
      </c>
      <c r="BJ152" s="24" t="s">
        <v>79</v>
      </c>
      <c r="BK152" s="204">
        <f>ROUND(I152*H152,2)</f>
        <v>0</v>
      </c>
      <c r="BL152" s="24" t="s">
        <v>316</v>
      </c>
      <c r="BM152" s="24" t="s">
        <v>926</v>
      </c>
    </row>
    <row r="153" spans="2:65" s="1" customFormat="1" ht="16.5" customHeight="1">
      <c r="B153" s="41"/>
      <c r="C153" s="193" t="s">
        <v>565</v>
      </c>
      <c r="D153" s="193" t="s">
        <v>159</v>
      </c>
      <c r="E153" s="194" t="s">
        <v>1117</v>
      </c>
      <c r="F153" s="195" t="s">
        <v>1118</v>
      </c>
      <c r="G153" s="196" t="s">
        <v>1016</v>
      </c>
      <c r="H153" s="197">
        <v>1</v>
      </c>
      <c r="I153" s="198"/>
      <c r="J153" s="199">
        <f>ROUND(I153*H153,2)</f>
        <v>0</v>
      </c>
      <c r="K153" s="195" t="s">
        <v>993</v>
      </c>
      <c r="L153" s="61"/>
      <c r="M153" s="200" t="s">
        <v>21</v>
      </c>
      <c r="N153" s="201" t="s">
        <v>43</v>
      </c>
      <c r="O153" s="42"/>
      <c r="P153" s="202">
        <f>O153*H153</f>
        <v>0</v>
      </c>
      <c r="Q153" s="202">
        <v>0</v>
      </c>
      <c r="R153" s="202">
        <f>Q153*H153</f>
        <v>0</v>
      </c>
      <c r="S153" s="202">
        <v>0</v>
      </c>
      <c r="T153" s="203">
        <f>S153*H153</f>
        <v>0</v>
      </c>
      <c r="AR153" s="24" t="s">
        <v>316</v>
      </c>
      <c r="AT153" s="24" t="s">
        <v>159</v>
      </c>
      <c r="AU153" s="24" t="s">
        <v>81</v>
      </c>
      <c r="AY153" s="24" t="s">
        <v>156</v>
      </c>
      <c r="BE153" s="204">
        <f>IF(N153="základní",J153,0)</f>
        <v>0</v>
      </c>
      <c r="BF153" s="204">
        <f>IF(N153="snížená",J153,0)</f>
        <v>0</v>
      </c>
      <c r="BG153" s="204">
        <f>IF(N153="zákl. přenesená",J153,0)</f>
        <v>0</v>
      </c>
      <c r="BH153" s="204">
        <f>IF(N153="sníž. přenesená",J153,0)</f>
        <v>0</v>
      </c>
      <c r="BI153" s="204">
        <f>IF(N153="nulová",J153,0)</f>
        <v>0</v>
      </c>
      <c r="BJ153" s="24" t="s">
        <v>79</v>
      </c>
      <c r="BK153" s="204">
        <f>ROUND(I153*H153,2)</f>
        <v>0</v>
      </c>
      <c r="BL153" s="24" t="s">
        <v>316</v>
      </c>
      <c r="BM153" s="24" t="s">
        <v>943</v>
      </c>
    </row>
    <row r="154" spans="2:65" s="1" customFormat="1" ht="16.5" customHeight="1">
      <c r="B154" s="41"/>
      <c r="C154" s="193" t="s">
        <v>569</v>
      </c>
      <c r="D154" s="193" t="s">
        <v>159</v>
      </c>
      <c r="E154" s="194" t="s">
        <v>1119</v>
      </c>
      <c r="F154" s="195" t="s">
        <v>1120</v>
      </c>
      <c r="G154" s="196" t="s">
        <v>1016</v>
      </c>
      <c r="H154" s="197">
        <v>2</v>
      </c>
      <c r="I154" s="198"/>
      <c r="J154" s="199">
        <f>ROUND(I154*H154,2)</f>
        <v>0</v>
      </c>
      <c r="K154" s="195" t="s">
        <v>993</v>
      </c>
      <c r="L154" s="61"/>
      <c r="M154" s="200" t="s">
        <v>21</v>
      </c>
      <c r="N154" s="201" t="s">
        <v>43</v>
      </c>
      <c r="O154" s="42"/>
      <c r="P154" s="202">
        <f>O154*H154</f>
        <v>0</v>
      </c>
      <c r="Q154" s="202">
        <v>0</v>
      </c>
      <c r="R154" s="202">
        <f>Q154*H154</f>
        <v>0</v>
      </c>
      <c r="S154" s="202">
        <v>0</v>
      </c>
      <c r="T154" s="203">
        <f>S154*H154</f>
        <v>0</v>
      </c>
      <c r="AR154" s="24" t="s">
        <v>316</v>
      </c>
      <c r="AT154" s="24" t="s">
        <v>159</v>
      </c>
      <c r="AU154" s="24" t="s">
        <v>81</v>
      </c>
      <c r="AY154" s="24" t="s">
        <v>156</v>
      </c>
      <c r="BE154" s="204">
        <f>IF(N154="základní",J154,0)</f>
        <v>0</v>
      </c>
      <c r="BF154" s="204">
        <f>IF(N154="snížená",J154,0)</f>
        <v>0</v>
      </c>
      <c r="BG154" s="204">
        <f>IF(N154="zákl. přenesená",J154,0)</f>
        <v>0</v>
      </c>
      <c r="BH154" s="204">
        <f>IF(N154="sníž. přenesená",J154,0)</f>
        <v>0</v>
      </c>
      <c r="BI154" s="204">
        <f>IF(N154="nulová",J154,0)</f>
        <v>0</v>
      </c>
      <c r="BJ154" s="24" t="s">
        <v>79</v>
      </c>
      <c r="BK154" s="204">
        <f>ROUND(I154*H154,2)</f>
        <v>0</v>
      </c>
      <c r="BL154" s="24" t="s">
        <v>316</v>
      </c>
      <c r="BM154" s="24" t="s">
        <v>952</v>
      </c>
    </row>
    <row r="155" spans="2:65" s="1" customFormat="1" ht="25.5" customHeight="1">
      <c r="B155" s="41"/>
      <c r="C155" s="193" t="s">
        <v>574</v>
      </c>
      <c r="D155" s="193" t="s">
        <v>159</v>
      </c>
      <c r="E155" s="194" t="s">
        <v>1121</v>
      </c>
      <c r="F155" s="195" t="s">
        <v>1122</v>
      </c>
      <c r="G155" s="196" t="s">
        <v>1099</v>
      </c>
      <c r="H155" s="197">
        <v>20</v>
      </c>
      <c r="I155" s="198"/>
      <c r="J155" s="199">
        <f>ROUND(I155*H155,2)</f>
        <v>0</v>
      </c>
      <c r="K155" s="195" t="s">
        <v>993</v>
      </c>
      <c r="L155" s="61"/>
      <c r="M155" s="200" t="s">
        <v>21</v>
      </c>
      <c r="N155" s="201" t="s">
        <v>43</v>
      </c>
      <c r="O155" s="42"/>
      <c r="P155" s="202">
        <f>O155*H155</f>
        <v>0</v>
      </c>
      <c r="Q155" s="202">
        <v>0</v>
      </c>
      <c r="R155" s="202">
        <f>Q155*H155</f>
        <v>0</v>
      </c>
      <c r="S155" s="202">
        <v>0</v>
      </c>
      <c r="T155" s="203">
        <f>S155*H155</f>
        <v>0</v>
      </c>
      <c r="AR155" s="24" t="s">
        <v>316</v>
      </c>
      <c r="AT155" s="24" t="s">
        <v>159</v>
      </c>
      <c r="AU155" s="24" t="s">
        <v>81</v>
      </c>
      <c r="AY155" s="24" t="s">
        <v>156</v>
      </c>
      <c r="BE155" s="204">
        <f>IF(N155="základní",J155,0)</f>
        <v>0</v>
      </c>
      <c r="BF155" s="204">
        <f>IF(N155="snížená",J155,0)</f>
        <v>0</v>
      </c>
      <c r="BG155" s="204">
        <f>IF(N155="zákl. přenesená",J155,0)</f>
        <v>0</v>
      </c>
      <c r="BH155" s="204">
        <f>IF(N155="sníž. přenesená",J155,0)</f>
        <v>0</v>
      </c>
      <c r="BI155" s="204">
        <f>IF(N155="nulová",J155,0)</f>
        <v>0</v>
      </c>
      <c r="BJ155" s="24" t="s">
        <v>79</v>
      </c>
      <c r="BK155" s="204">
        <f>ROUND(I155*H155,2)</f>
        <v>0</v>
      </c>
      <c r="BL155" s="24" t="s">
        <v>316</v>
      </c>
      <c r="BM155" s="24" t="s">
        <v>960</v>
      </c>
    </row>
    <row r="156" spans="2:63" s="10" customFormat="1" ht="29.85" customHeight="1">
      <c r="B156" s="176"/>
      <c r="C156" s="177"/>
      <c r="D156" s="190" t="s">
        <v>71</v>
      </c>
      <c r="E156" s="191" t="s">
        <v>1123</v>
      </c>
      <c r="F156" s="191" t="s">
        <v>1124</v>
      </c>
      <c r="G156" s="177"/>
      <c r="H156" s="177"/>
      <c r="I156" s="180"/>
      <c r="J156" s="192">
        <f>BK156</f>
        <v>0</v>
      </c>
      <c r="K156" s="177"/>
      <c r="L156" s="182"/>
      <c r="M156" s="183"/>
      <c r="N156" s="184"/>
      <c r="O156" s="184"/>
      <c r="P156" s="185">
        <f>SUM(P157:P160)</f>
        <v>0</v>
      </c>
      <c r="Q156" s="184"/>
      <c r="R156" s="185">
        <f>SUM(R157:R160)</f>
        <v>0</v>
      </c>
      <c r="S156" s="184"/>
      <c r="T156" s="186">
        <f>SUM(T157:T160)</f>
        <v>0</v>
      </c>
      <c r="AR156" s="187" t="s">
        <v>81</v>
      </c>
      <c r="AT156" s="188" t="s">
        <v>71</v>
      </c>
      <c r="AU156" s="188" t="s">
        <v>79</v>
      </c>
      <c r="AY156" s="187" t="s">
        <v>156</v>
      </c>
      <c r="BK156" s="189">
        <f>SUM(BK157:BK160)</f>
        <v>0</v>
      </c>
    </row>
    <row r="157" spans="2:65" s="1" customFormat="1" ht="25.5" customHeight="1">
      <c r="B157" s="41"/>
      <c r="C157" s="193" t="s">
        <v>582</v>
      </c>
      <c r="D157" s="193" t="s">
        <v>159</v>
      </c>
      <c r="E157" s="194" t="s">
        <v>1125</v>
      </c>
      <c r="F157" s="195" t="s">
        <v>1126</v>
      </c>
      <c r="G157" s="196" t="s">
        <v>1016</v>
      </c>
      <c r="H157" s="197">
        <v>1</v>
      </c>
      <c r="I157" s="198"/>
      <c r="J157" s="199">
        <f>ROUND(I157*H157,2)</f>
        <v>0</v>
      </c>
      <c r="K157" s="195" t="s">
        <v>993</v>
      </c>
      <c r="L157" s="61"/>
      <c r="M157" s="200" t="s">
        <v>21</v>
      </c>
      <c r="N157" s="201" t="s">
        <v>43</v>
      </c>
      <c r="O157" s="42"/>
      <c r="P157" s="202">
        <f>O157*H157</f>
        <v>0</v>
      </c>
      <c r="Q157" s="202">
        <v>0</v>
      </c>
      <c r="R157" s="202">
        <f>Q157*H157</f>
        <v>0</v>
      </c>
      <c r="S157" s="202">
        <v>0</v>
      </c>
      <c r="T157" s="203">
        <f>S157*H157</f>
        <v>0</v>
      </c>
      <c r="AR157" s="24" t="s">
        <v>316</v>
      </c>
      <c r="AT157" s="24" t="s">
        <v>159</v>
      </c>
      <c r="AU157" s="24" t="s">
        <v>81</v>
      </c>
      <c r="AY157" s="24" t="s">
        <v>156</v>
      </c>
      <c r="BE157" s="204">
        <f>IF(N157="základní",J157,0)</f>
        <v>0</v>
      </c>
      <c r="BF157" s="204">
        <f>IF(N157="snížená",J157,0)</f>
        <v>0</v>
      </c>
      <c r="BG157" s="204">
        <f>IF(N157="zákl. přenesená",J157,0)</f>
        <v>0</v>
      </c>
      <c r="BH157" s="204">
        <f>IF(N157="sníž. přenesená",J157,0)</f>
        <v>0</v>
      </c>
      <c r="BI157" s="204">
        <f>IF(N157="nulová",J157,0)</f>
        <v>0</v>
      </c>
      <c r="BJ157" s="24" t="s">
        <v>79</v>
      </c>
      <c r="BK157" s="204">
        <f>ROUND(I157*H157,2)</f>
        <v>0</v>
      </c>
      <c r="BL157" s="24" t="s">
        <v>316</v>
      </c>
      <c r="BM157" s="24" t="s">
        <v>615</v>
      </c>
    </row>
    <row r="158" spans="2:65" s="1" customFormat="1" ht="38.25" customHeight="1">
      <c r="B158" s="41"/>
      <c r="C158" s="193" t="s">
        <v>587</v>
      </c>
      <c r="D158" s="193" t="s">
        <v>159</v>
      </c>
      <c r="E158" s="194" t="s">
        <v>1127</v>
      </c>
      <c r="F158" s="195" t="s">
        <v>1128</v>
      </c>
      <c r="G158" s="196" t="s">
        <v>1099</v>
      </c>
      <c r="H158" s="197">
        <v>2</v>
      </c>
      <c r="I158" s="198"/>
      <c r="J158" s="199">
        <f>ROUND(I158*H158,2)</f>
        <v>0</v>
      </c>
      <c r="K158" s="195" t="s">
        <v>993</v>
      </c>
      <c r="L158" s="61"/>
      <c r="M158" s="200" t="s">
        <v>21</v>
      </c>
      <c r="N158" s="201" t="s">
        <v>43</v>
      </c>
      <c r="O158" s="42"/>
      <c r="P158" s="202">
        <f>O158*H158</f>
        <v>0</v>
      </c>
      <c r="Q158" s="202">
        <v>0</v>
      </c>
      <c r="R158" s="202">
        <f>Q158*H158</f>
        <v>0</v>
      </c>
      <c r="S158" s="202">
        <v>0</v>
      </c>
      <c r="T158" s="203">
        <f>S158*H158</f>
        <v>0</v>
      </c>
      <c r="AR158" s="24" t="s">
        <v>316</v>
      </c>
      <c r="AT158" s="24" t="s">
        <v>159</v>
      </c>
      <c r="AU158" s="24" t="s">
        <v>81</v>
      </c>
      <c r="AY158" s="24" t="s">
        <v>156</v>
      </c>
      <c r="BE158" s="204">
        <f>IF(N158="základní",J158,0)</f>
        <v>0</v>
      </c>
      <c r="BF158" s="204">
        <f>IF(N158="snížená",J158,0)</f>
        <v>0</v>
      </c>
      <c r="BG158" s="204">
        <f>IF(N158="zákl. přenesená",J158,0)</f>
        <v>0</v>
      </c>
      <c r="BH158" s="204">
        <f>IF(N158="sníž. přenesená",J158,0)</f>
        <v>0</v>
      </c>
      <c r="BI158" s="204">
        <f>IF(N158="nulová",J158,0)</f>
        <v>0</v>
      </c>
      <c r="BJ158" s="24" t="s">
        <v>79</v>
      </c>
      <c r="BK158" s="204">
        <f>ROUND(I158*H158,2)</f>
        <v>0</v>
      </c>
      <c r="BL158" s="24" t="s">
        <v>316</v>
      </c>
      <c r="BM158" s="24" t="s">
        <v>718</v>
      </c>
    </row>
    <row r="159" spans="2:65" s="1" customFormat="1" ht="16.5" customHeight="1">
      <c r="B159" s="41"/>
      <c r="C159" s="193" t="s">
        <v>592</v>
      </c>
      <c r="D159" s="193" t="s">
        <v>159</v>
      </c>
      <c r="E159" s="194" t="s">
        <v>1129</v>
      </c>
      <c r="F159" s="195" t="s">
        <v>1130</v>
      </c>
      <c r="G159" s="196" t="s">
        <v>1016</v>
      </c>
      <c r="H159" s="197">
        <v>2</v>
      </c>
      <c r="I159" s="198"/>
      <c r="J159" s="199">
        <f>ROUND(I159*H159,2)</f>
        <v>0</v>
      </c>
      <c r="K159" s="195" t="s">
        <v>993</v>
      </c>
      <c r="L159" s="61"/>
      <c r="M159" s="200" t="s">
        <v>21</v>
      </c>
      <c r="N159" s="201" t="s">
        <v>43</v>
      </c>
      <c r="O159" s="42"/>
      <c r="P159" s="202">
        <f>O159*H159</f>
        <v>0</v>
      </c>
      <c r="Q159" s="202">
        <v>0</v>
      </c>
      <c r="R159" s="202">
        <f>Q159*H159</f>
        <v>0</v>
      </c>
      <c r="S159" s="202">
        <v>0</v>
      </c>
      <c r="T159" s="203">
        <f>S159*H159</f>
        <v>0</v>
      </c>
      <c r="AR159" s="24" t="s">
        <v>316</v>
      </c>
      <c r="AT159" s="24" t="s">
        <v>159</v>
      </c>
      <c r="AU159" s="24" t="s">
        <v>81</v>
      </c>
      <c r="AY159" s="24" t="s">
        <v>156</v>
      </c>
      <c r="BE159" s="204">
        <f>IF(N159="základní",J159,0)</f>
        <v>0</v>
      </c>
      <c r="BF159" s="204">
        <f>IF(N159="snížená",J159,0)</f>
        <v>0</v>
      </c>
      <c r="BG159" s="204">
        <f>IF(N159="zákl. přenesená",J159,0)</f>
        <v>0</v>
      </c>
      <c r="BH159" s="204">
        <f>IF(N159="sníž. přenesená",J159,0)</f>
        <v>0</v>
      </c>
      <c r="BI159" s="204">
        <f>IF(N159="nulová",J159,0)</f>
        <v>0</v>
      </c>
      <c r="BJ159" s="24" t="s">
        <v>79</v>
      </c>
      <c r="BK159" s="204">
        <f>ROUND(I159*H159,2)</f>
        <v>0</v>
      </c>
      <c r="BL159" s="24" t="s">
        <v>316</v>
      </c>
      <c r="BM159" s="24" t="s">
        <v>831</v>
      </c>
    </row>
    <row r="160" spans="2:65" s="1" customFormat="1" ht="16.5" customHeight="1">
      <c r="B160" s="41"/>
      <c r="C160" s="193" t="s">
        <v>596</v>
      </c>
      <c r="D160" s="193" t="s">
        <v>159</v>
      </c>
      <c r="E160" s="194" t="s">
        <v>1131</v>
      </c>
      <c r="F160" s="195" t="s">
        <v>1132</v>
      </c>
      <c r="G160" s="196" t="s">
        <v>1016</v>
      </c>
      <c r="H160" s="197">
        <v>1</v>
      </c>
      <c r="I160" s="198"/>
      <c r="J160" s="199">
        <f>ROUND(I160*H160,2)</f>
        <v>0</v>
      </c>
      <c r="K160" s="195" t="s">
        <v>993</v>
      </c>
      <c r="L160" s="61"/>
      <c r="M160" s="200" t="s">
        <v>21</v>
      </c>
      <c r="N160" s="201" t="s">
        <v>43</v>
      </c>
      <c r="O160" s="42"/>
      <c r="P160" s="202">
        <f>O160*H160</f>
        <v>0</v>
      </c>
      <c r="Q160" s="202">
        <v>0</v>
      </c>
      <c r="R160" s="202">
        <f>Q160*H160</f>
        <v>0</v>
      </c>
      <c r="S160" s="202">
        <v>0</v>
      </c>
      <c r="T160" s="203">
        <f>S160*H160</f>
        <v>0</v>
      </c>
      <c r="AR160" s="24" t="s">
        <v>316</v>
      </c>
      <c r="AT160" s="24" t="s">
        <v>159</v>
      </c>
      <c r="AU160" s="24" t="s">
        <v>81</v>
      </c>
      <c r="AY160" s="24" t="s">
        <v>156</v>
      </c>
      <c r="BE160" s="204">
        <f>IF(N160="základní",J160,0)</f>
        <v>0</v>
      </c>
      <c r="BF160" s="204">
        <f>IF(N160="snížená",J160,0)</f>
        <v>0</v>
      </c>
      <c r="BG160" s="204">
        <f>IF(N160="zákl. přenesená",J160,0)</f>
        <v>0</v>
      </c>
      <c r="BH160" s="204">
        <f>IF(N160="sníž. přenesená",J160,0)</f>
        <v>0</v>
      </c>
      <c r="BI160" s="204">
        <f>IF(N160="nulová",J160,0)</f>
        <v>0</v>
      </c>
      <c r="BJ160" s="24" t="s">
        <v>79</v>
      </c>
      <c r="BK160" s="204">
        <f>ROUND(I160*H160,2)</f>
        <v>0</v>
      </c>
      <c r="BL160" s="24" t="s">
        <v>316</v>
      </c>
      <c r="BM160" s="24" t="s">
        <v>843</v>
      </c>
    </row>
    <row r="161" spans="2:63" s="10" customFormat="1" ht="37.35" customHeight="1">
      <c r="B161" s="176"/>
      <c r="C161" s="177"/>
      <c r="D161" s="178" t="s">
        <v>71</v>
      </c>
      <c r="E161" s="179" t="s">
        <v>1133</v>
      </c>
      <c r="F161" s="179" t="s">
        <v>1134</v>
      </c>
      <c r="G161" s="177"/>
      <c r="H161" s="177"/>
      <c r="I161" s="180"/>
      <c r="J161" s="181">
        <f>BK161</f>
        <v>0</v>
      </c>
      <c r="K161" s="177"/>
      <c r="L161" s="182"/>
      <c r="M161" s="183"/>
      <c r="N161" s="184"/>
      <c r="O161" s="184"/>
      <c r="P161" s="185">
        <f>P162+P167</f>
        <v>0</v>
      </c>
      <c r="Q161" s="184"/>
      <c r="R161" s="185">
        <f>R162+R167</f>
        <v>0</v>
      </c>
      <c r="S161" s="184"/>
      <c r="T161" s="186">
        <f>T162+T167</f>
        <v>0</v>
      </c>
      <c r="AR161" s="187" t="s">
        <v>81</v>
      </c>
      <c r="AT161" s="188" t="s">
        <v>71</v>
      </c>
      <c r="AU161" s="188" t="s">
        <v>72</v>
      </c>
      <c r="AY161" s="187" t="s">
        <v>156</v>
      </c>
      <c r="BK161" s="189">
        <f>BK162+BK167</f>
        <v>0</v>
      </c>
    </row>
    <row r="162" spans="2:63" s="10" customFormat="1" ht="19.9" customHeight="1">
      <c r="B162" s="176"/>
      <c r="C162" s="177"/>
      <c r="D162" s="190" t="s">
        <v>71</v>
      </c>
      <c r="E162" s="191" t="s">
        <v>1135</v>
      </c>
      <c r="F162" s="191" t="s">
        <v>1136</v>
      </c>
      <c r="G162" s="177"/>
      <c r="H162" s="177"/>
      <c r="I162" s="180"/>
      <c r="J162" s="192">
        <f>BK162</f>
        <v>0</v>
      </c>
      <c r="K162" s="177"/>
      <c r="L162" s="182"/>
      <c r="M162" s="183"/>
      <c r="N162" s="184"/>
      <c r="O162" s="184"/>
      <c r="P162" s="185">
        <f>SUM(P163:P166)</f>
        <v>0</v>
      </c>
      <c r="Q162" s="184"/>
      <c r="R162" s="185">
        <f>SUM(R163:R166)</f>
        <v>0</v>
      </c>
      <c r="S162" s="184"/>
      <c r="T162" s="186">
        <f>SUM(T163:T166)</f>
        <v>0</v>
      </c>
      <c r="AR162" s="187" t="s">
        <v>81</v>
      </c>
      <c r="AT162" s="188" t="s">
        <v>71</v>
      </c>
      <c r="AU162" s="188" t="s">
        <v>79</v>
      </c>
      <c r="AY162" s="187" t="s">
        <v>156</v>
      </c>
      <c r="BK162" s="189">
        <f>SUM(BK163:BK166)</f>
        <v>0</v>
      </c>
    </row>
    <row r="163" spans="2:65" s="1" customFormat="1" ht="16.5" customHeight="1">
      <c r="B163" s="41"/>
      <c r="C163" s="193" t="s">
        <v>603</v>
      </c>
      <c r="D163" s="193" t="s">
        <v>159</v>
      </c>
      <c r="E163" s="194" t="s">
        <v>1137</v>
      </c>
      <c r="F163" s="195" t="s">
        <v>1138</v>
      </c>
      <c r="G163" s="196" t="s">
        <v>1016</v>
      </c>
      <c r="H163" s="197">
        <v>1</v>
      </c>
      <c r="I163" s="198"/>
      <c r="J163" s="199">
        <f>ROUND(I163*H163,2)</f>
        <v>0</v>
      </c>
      <c r="K163" s="195" t="s">
        <v>993</v>
      </c>
      <c r="L163" s="61"/>
      <c r="M163" s="200" t="s">
        <v>21</v>
      </c>
      <c r="N163" s="201" t="s">
        <v>43</v>
      </c>
      <c r="O163" s="42"/>
      <c r="P163" s="202">
        <f>O163*H163</f>
        <v>0</v>
      </c>
      <c r="Q163" s="202">
        <v>0</v>
      </c>
      <c r="R163" s="202">
        <f>Q163*H163</f>
        <v>0</v>
      </c>
      <c r="S163" s="202">
        <v>0</v>
      </c>
      <c r="T163" s="203">
        <f>S163*H163</f>
        <v>0</v>
      </c>
      <c r="AR163" s="24" t="s">
        <v>316</v>
      </c>
      <c r="AT163" s="24" t="s">
        <v>159</v>
      </c>
      <c r="AU163" s="24" t="s">
        <v>81</v>
      </c>
      <c r="AY163" s="24" t="s">
        <v>156</v>
      </c>
      <c r="BE163" s="204">
        <f>IF(N163="základní",J163,0)</f>
        <v>0</v>
      </c>
      <c r="BF163" s="204">
        <f>IF(N163="snížená",J163,0)</f>
        <v>0</v>
      </c>
      <c r="BG163" s="204">
        <f>IF(N163="zákl. přenesená",J163,0)</f>
        <v>0</v>
      </c>
      <c r="BH163" s="204">
        <f>IF(N163="sníž. přenesená",J163,0)</f>
        <v>0</v>
      </c>
      <c r="BI163" s="204">
        <f>IF(N163="nulová",J163,0)</f>
        <v>0</v>
      </c>
      <c r="BJ163" s="24" t="s">
        <v>79</v>
      </c>
      <c r="BK163" s="204">
        <f>ROUND(I163*H163,2)</f>
        <v>0</v>
      </c>
      <c r="BL163" s="24" t="s">
        <v>316</v>
      </c>
      <c r="BM163" s="24" t="s">
        <v>918</v>
      </c>
    </row>
    <row r="164" spans="2:65" s="1" customFormat="1" ht="16.5" customHeight="1">
      <c r="B164" s="41"/>
      <c r="C164" s="193" t="s">
        <v>607</v>
      </c>
      <c r="D164" s="193" t="s">
        <v>159</v>
      </c>
      <c r="E164" s="194" t="s">
        <v>1139</v>
      </c>
      <c r="F164" s="195" t="s">
        <v>1140</v>
      </c>
      <c r="G164" s="196" t="s">
        <v>1016</v>
      </c>
      <c r="H164" s="197">
        <v>1</v>
      </c>
      <c r="I164" s="198"/>
      <c r="J164" s="199">
        <f>ROUND(I164*H164,2)</f>
        <v>0</v>
      </c>
      <c r="K164" s="195" t="s">
        <v>993</v>
      </c>
      <c r="L164" s="61"/>
      <c r="M164" s="200" t="s">
        <v>21</v>
      </c>
      <c r="N164" s="201" t="s">
        <v>43</v>
      </c>
      <c r="O164" s="42"/>
      <c r="P164" s="202">
        <f>O164*H164</f>
        <v>0</v>
      </c>
      <c r="Q164" s="202">
        <v>0</v>
      </c>
      <c r="R164" s="202">
        <f>Q164*H164</f>
        <v>0</v>
      </c>
      <c r="S164" s="202">
        <v>0</v>
      </c>
      <c r="T164" s="203">
        <f>S164*H164</f>
        <v>0</v>
      </c>
      <c r="AR164" s="24" t="s">
        <v>316</v>
      </c>
      <c r="AT164" s="24" t="s">
        <v>159</v>
      </c>
      <c r="AU164" s="24" t="s">
        <v>81</v>
      </c>
      <c r="AY164" s="24" t="s">
        <v>156</v>
      </c>
      <c r="BE164" s="204">
        <f>IF(N164="základní",J164,0)</f>
        <v>0</v>
      </c>
      <c r="BF164" s="204">
        <f>IF(N164="snížená",J164,0)</f>
        <v>0</v>
      </c>
      <c r="BG164" s="204">
        <f>IF(N164="zákl. přenesená",J164,0)</f>
        <v>0</v>
      </c>
      <c r="BH164" s="204">
        <f>IF(N164="sníž. přenesená",J164,0)</f>
        <v>0</v>
      </c>
      <c r="BI164" s="204">
        <f>IF(N164="nulová",J164,0)</f>
        <v>0</v>
      </c>
      <c r="BJ164" s="24" t="s">
        <v>79</v>
      </c>
      <c r="BK164" s="204">
        <f>ROUND(I164*H164,2)</f>
        <v>0</v>
      </c>
      <c r="BL164" s="24" t="s">
        <v>316</v>
      </c>
      <c r="BM164" s="24" t="s">
        <v>904</v>
      </c>
    </row>
    <row r="165" spans="2:65" s="1" customFormat="1" ht="16.5" customHeight="1">
      <c r="B165" s="41"/>
      <c r="C165" s="193" t="s">
        <v>611</v>
      </c>
      <c r="D165" s="193" t="s">
        <v>159</v>
      </c>
      <c r="E165" s="194" t="s">
        <v>1141</v>
      </c>
      <c r="F165" s="195" t="s">
        <v>1142</v>
      </c>
      <c r="G165" s="196" t="s">
        <v>1099</v>
      </c>
      <c r="H165" s="197">
        <v>15</v>
      </c>
      <c r="I165" s="198"/>
      <c r="J165" s="199">
        <f>ROUND(I165*H165,2)</f>
        <v>0</v>
      </c>
      <c r="K165" s="195" t="s">
        <v>993</v>
      </c>
      <c r="L165" s="61"/>
      <c r="M165" s="200" t="s">
        <v>21</v>
      </c>
      <c r="N165" s="201" t="s">
        <v>43</v>
      </c>
      <c r="O165" s="42"/>
      <c r="P165" s="202">
        <f>O165*H165</f>
        <v>0</v>
      </c>
      <c r="Q165" s="202">
        <v>0</v>
      </c>
      <c r="R165" s="202">
        <f>Q165*H165</f>
        <v>0</v>
      </c>
      <c r="S165" s="202">
        <v>0</v>
      </c>
      <c r="T165" s="203">
        <f>S165*H165</f>
        <v>0</v>
      </c>
      <c r="AR165" s="24" t="s">
        <v>316</v>
      </c>
      <c r="AT165" s="24" t="s">
        <v>159</v>
      </c>
      <c r="AU165" s="24" t="s">
        <v>81</v>
      </c>
      <c r="AY165" s="24" t="s">
        <v>156</v>
      </c>
      <c r="BE165" s="204">
        <f>IF(N165="základní",J165,0)</f>
        <v>0</v>
      </c>
      <c r="BF165" s="204">
        <f>IF(N165="snížená",J165,0)</f>
        <v>0</v>
      </c>
      <c r="BG165" s="204">
        <f>IF(N165="zákl. přenesená",J165,0)</f>
        <v>0</v>
      </c>
      <c r="BH165" s="204">
        <f>IF(N165="sníž. přenesená",J165,0)</f>
        <v>0</v>
      </c>
      <c r="BI165" s="204">
        <f>IF(N165="nulová",J165,0)</f>
        <v>0</v>
      </c>
      <c r="BJ165" s="24" t="s">
        <v>79</v>
      </c>
      <c r="BK165" s="204">
        <f>ROUND(I165*H165,2)</f>
        <v>0</v>
      </c>
      <c r="BL165" s="24" t="s">
        <v>316</v>
      </c>
      <c r="BM165" s="24" t="s">
        <v>639</v>
      </c>
    </row>
    <row r="166" spans="2:65" s="1" customFormat="1" ht="16.5" customHeight="1">
      <c r="B166" s="41"/>
      <c r="C166" s="193" t="s">
        <v>624</v>
      </c>
      <c r="D166" s="193" t="s">
        <v>159</v>
      </c>
      <c r="E166" s="194" t="s">
        <v>1143</v>
      </c>
      <c r="F166" s="195" t="s">
        <v>1144</v>
      </c>
      <c r="G166" s="196" t="s">
        <v>1099</v>
      </c>
      <c r="H166" s="197">
        <v>5</v>
      </c>
      <c r="I166" s="198"/>
      <c r="J166" s="199">
        <f>ROUND(I166*H166,2)</f>
        <v>0</v>
      </c>
      <c r="K166" s="195" t="s">
        <v>993</v>
      </c>
      <c r="L166" s="61"/>
      <c r="M166" s="200" t="s">
        <v>21</v>
      </c>
      <c r="N166" s="201" t="s">
        <v>43</v>
      </c>
      <c r="O166" s="42"/>
      <c r="P166" s="202">
        <f>O166*H166</f>
        <v>0</v>
      </c>
      <c r="Q166" s="202">
        <v>0</v>
      </c>
      <c r="R166" s="202">
        <f>Q166*H166</f>
        <v>0</v>
      </c>
      <c r="S166" s="202">
        <v>0</v>
      </c>
      <c r="T166" s="203">
        <f>S166*H166</f>
        <v>0</v>
      </c>
      <c r="AR166" s="24" t="s">
        <v>316</v>
      </c>
      <c r="AT166" s="24" t="s">
        <v>159</v>
      </c>
      <c r="AU166" s="24" t="s">
        <v>81</v>
      </c>
      <c r="AY166" s="24" t="s">
        <v>156</v>
      </c>
      <c r="BE166" s="204">
        <f>IF(N166="základní",J166,0)</f>
        <v>0</v>
      </c>
      <c r="BF166" s="204">
        <f>IF(N166="snížená",J166,0)</f>
        <v>0</v>
      </c>
      <c r="BG166" s="204">
        <f>IF(N166="zákl. přenesená",J166,0)</f>
        <v>0</v>
      </c>
      <c r="BH166" s="204">
        <f>IF(N166="sníž. přenesená",J166,0)</f>
        <v>0</v>
      </c>
      <c r="BI166" s="204">
        <f>IF(N166="nulová",J166,0)</f>
        <v>0</v>
      </c>
      <c r="BJ166" s="24" t="s">
        <v>79</v>
      </c>
      <c r="BK166" s="204">
        <f>ROUND(I166*H166,2)</f>
        <v>0</v>
      </c>
      <c r="BL166" s="24" t="s">
        <v>316</v>
      </c>
      <c r="BM166" s="24" t="s">
        <v>1145</v>
      </c>
    </row>
    <row r="167" spans="2:63" s="10" customFormat="1" ht="29.85" customHeight="1">
      <c r="B167" s="176"/>
      <c r="C167" s="177"/>
      <c r="D167" s="190" t="s">
        <v>71</v>
      </c>
      <c r="E167" s="191" t="s">
        <v>1146</v>
      </c>
      <c r="F167" s="191" t="s">
        <v>1147</v>
      </c>
      <c r="G167" s="177"/>
      <c r="H167" s="177"/>
      <c r="I167" s="180"/>
      <c r="J167" s="192">
        <f>BK167</f>
        <v>0</v>
      </c>
      <c r="K167" s="177"/>
      <c r="L167" s="182"/>
      <c r="M167" s="183"/>
      <c r="N167" s="184"/>
      <c r="O167" s="184"/>
      <c r="P167" s="185">
        <f>SUM(P168:P170)</f>
        <v>0</v>
      </c>
      <c r="Q167" s="184"/>
      <c r="R167" s="185">
        <f>SUM(R168:R170)</f>
        <v>0</v>
      </c>
      <c r="S167" s="184"/>
      <c r="T167" s="186">
        <f>SUM(T168:T170)</f>
        <v>0</v>
      </c>
      <c r="AR167" s="187" t="s">
        <v>81</v>
      </c>
      <c r="AT167" s="188" t="s">
        <v>71</v>
      </c>
      <c r="AU167" s="188" t="s">
        <v>79</v>
      </c>
      <c r="AY167" s="187" t="s">
        <v>156</v>
      </c>
      <c r="BK167" s="189">
        <f>SUM(BK168:BK170)</f>
        <v>0</v>
      </c>
    </row>
    <row r="168" spans="2:65" s="1" customFormat="1" ht="38.25" customHeight="1">
      <c r="B168" s="41"/>
      <c r="C168" s="193" t="s">
        <v>629</v>
      </c>
      <c r="D168" s="193" t="s">
        <v>159</v>
      </c>
      <c r="E168" s="194" t="s">
        <v>1148</v>
      </c>
      <c r="F168" s="195" t="s">
        <v>1149</v>
      </c>
      <c r="G168" s="196" t="s">
        <v>1016</v>
      </c>
      <c r="H168" s="197">
        <v>1</v>
      </c>
      <c r="I168" s="198"/>
      <c r="J168" s="199">
        <f>ROUND(I168*H168,2)</f>
        <v>0</v>
      </c>
      <c r="K168" s="195" t="s">
        <v>993</v>
      </c>
      <c r="L168" s="61"/>
      <c r="M168" s="200" t="s">
        <v>21</v>
      </c>
      <c r="N168" s="201" t="s">
        <v>43</v>
      </c>
      <c r="O168" s="42"/>
      <c r="P168" s="202">
        <f>O168*H168</f>
        <v>0</v>
      </c>
      <c r="Q168" s="202">
        <v>0</v>
      </c>
      <c r="R168" s="202">
        <f>Q168*H168</f>
        <v>0</v>
      </c>
      <c r="S168" s="202">
        <v>0</v>
      </c>
      <c r="T168" s="203">
        <f>S168*H168</f>
        <v>0</v>
      </c>
      <c r="AR168" s="24" t="s">
        <v>316</v>
      </c>
      <c r="AT168" s="24" t="s">
        <v>159</v>
      </c>
      <c r="AU168" s="24" t="s">
        <v>81</v>
      </c>
      <c r="AY168" s="24" t="s">
        <v>156</v>
      </c>
      <c r="BE168" s="204">
        <f>IF(N168="základní",J168,0)</f>
        <v>0</v>
      </c>
      <c r="BF168" s="204">
        <f>IF(N168="snížená",J168,0)</f>
        <v>0</v>
      </c>
      <c r="BG168" s="204">
        <f>IF(N168="zákl. přenesená",J168,0)</f>
        <v>0</v>
      </c>
      <c r="BH168" s="204">
        <f>IF(N168="sníž. přenesená",J168,0)</f>
        <v>0</v>
      </c>
      <c r="BI168" s="204">
        <f>IF(N168="nulová",J168,0)</f>
        <v>0</v>
      </c>
      <c r="BJ168" s="24" t="s">
        <v>79</v>
      </c>
      <c r="BK168" s="204">
        <f>ROUND(I168*H168,2)</f>
        <v>0</v>
      </c>
      <c r="BL168" s="24" t="s">
        <v>316</v>
      </c>
      <c r="BM168" s="24" t="s">
        <v>1150</v>
      </c>
    </row>
    <row r="169" spans="2:65" s="1" customFormat="1" ht="25.5" customHeight="1">
      <c r="B169" s="41"/>
      <c r="C169" s="193" t="s">
        <v>634</v>
      </c>
      <c r="D169" s="193" t="s">
        <v>159</v>
      </c>
      <c r="E169" s="194" t="s">
        <v>1151</v>
      </c>
      <c r="F169" s="195" t="s">
        <v>1152</v>
      </c>
      <c r="G169" s="196" t="s">
        <v>1099</v>
      </c>
      <c r="H169" s="197">
        <v>20</v>
      </c>
      <c r="I169" s="198"/>
      <c r="J169" s="199">
        <f>ROUND(I169*H169,2)</f>
        <v>0</v>
      </c>
      <c r="K169" s="195" t="s">
        <v>993</v>
      </c>
      <c r="L169" s="61"/>
      <c r="M169" s="200" t="s">
        <v>21</v>
      </c>
      <c r="N169" s="201" t="s">
        <v>43</v>
      </c>
      <c r="O169" s="42"/>
      <c r="P169" s="202">
        <f>O169*H169</f>
        <v>0</v>
      </c>
      <c r="Q169" s="202">
        <v>0</v>
      </c>
      <c r="R169" s="202">
        <f>Q169*H169</f>
        <v>0</v>
      </c>
      <c r="S169" s="202">
        <v>0</v>
      </c>
      <c r="T169" s="203">
        <f>S169*H169</f>
        <v>0</v>
      </c>
      <c r="AR169" s="24" t="s">
        <v>316</v>
      </c>
      <c r="AT169" s="24" t="s">
        <v>159</v>
      </c>
      <c r="AU169" s="24" t="s">
        <v>81</v>
      </c>
      <c r="AY169" s="24" t="s">
        <v>156</v>
      </c>
      <c r="BE169" s="204">
        <f>IF(N169="základní",J169,0)</f>
        <v>0</v>
      </c>
      <c r="BF169" s="204">
        <f>IF(N169="snížená",J169,0)</f>
        <v>0</v>
      </c>
      <c r="BG169" s="204">
        <f>IF(N169="zákl. přenesená",J169,0)</f>
        <v>0</v>
      </c>
      <c r="BH169" s="204">
        <f>IF(N169="sníž. přenesená",J169,0)</f>
        <v>0</v>
      </c>
      <c r="BI169" s="204">
        <f>IF(N169="nulová",J169,0)</f>
        <v>0</v>
      </c>
      <c r="BJ169" s="24" t="s">
        <v>79</v>
      </c>
      <c r="BK169" s="204">
        <f>ROUND(I169*H169,2)</f>
        <v>0</v>
      </c>
      <c r="BL169" s="24" t="s">
        <v>316</v>
      </c>
      <c r="BM169" s="24" t="s">
        <v>1153</v>
      </c>
    </row>
    <row r="170" spans="2:65" s="1" customFormat="1" ht="25.5" customHeight="1">
      <c r="B170" s="41"/>
      <c r="C170" s="193" t="s">
        <v>649</v>
      </c>
      <c r="D170" s="193" t="s">
        <v>159</v>
      </c>
      <c r="E170" s="194" t="s">
        <v>1154</v>
      </c>
      <c r="F170" s="195" t="s">
        <v>1155</v>
      </c>
      <c r="G170" s="196" t="s">
        <v>1099</v>
      </c>
      <c r="H170" s="197">
        <v>10</v>
      </c>
      <c r="I170" s="198"/>
      <c r="J170" s="199">
        <f>ROUND(I170*H170,2)</f>
        <v>0</v>
      </c>
      <c r="K170" s="195" t="s">
        <v>993</v>
      </c>
      <c r="L170" s="61"/>
      <c r="M170" s="200" t="s">
        <v>21</v>
      </c>
      <c r="N170" s="201" t="s">
        <v>43</v>
      </c>
      <c r="O170" s="42"/>
      <c r="P170" s="202">
        <f>O170*H170</f>
        <v>0</v>
      </c>
      <c r="Q170" s="202">
        <v>0</v>
      </c>
      <c r="R170" s="202">
        <f>Q170*H170</f>
        <v>0</v>
      </c>
      <c r="S170" s="202">
        <v>0</v>
      </c>
      <c r="T170" s="203">
        <f>S170*H170</f>
        <v>0</v>
      </c>
      <c r="AR170" s="24" t="s">
        <v>316</v>
      </c>
      <c r="AT170" s="24" t="s">
        <v>159</v>
      </c>
      <c r="AU170" s="24" t="s">
        <v>81</v>
      </c>
      <c r="AY170" s="24" t="s">
        <v>156</v>
      </c>
      <c r="BE170" s="204">
        <f>IF(N170="základní",J170,0)</f>
        <v>0</v>
      </c>
      <c r="BF170" s="204">
        <f>IF(N170="snížená",J170,0)</f>
        <v>0</v>
      </c>
      <c r="BG170" s="204">
        <f>IF(N170="zákl. přenesená",J170,0)</f>
        <v>0</v>
      </c>
      <c r="BH170" s="204">
        <f>IF(N170="sníž. přenesená",J170,0)</f>
        <v>0</v>
      </c>
      <c r="BI170" s="204">
        <f>IF(N170="nulová",J170,0)</f>
        <v>0</v>
      </c>
      <c r="BJ170" s="24" t="s">
        <v>79</v>
      </c>
      <c r="BK170" s="204">
        <f>ROUND(I170*H170,2)</f>
        <v>0</v>
      </c>
      <c r="BL170" s="24" t="s">
        <v>316</v>
      </c>
      <c r="BM170" s="24" t="s">
        <v>1156</v>
      </c>
    </row>
    <row r="171" spans="2:63" s="10" customFormat="1" ht="37.35" customHeight="1">
      <c r="B171" s="176"/>
      <c r="C171" s="177"/>
      <c r="D171" s="178" t="s">
        <v>71</v>
      </c>
      <c r="E171" s="179" t="s">
        <v>1157</v>
      </c>
      <c r="F171" s="179" t="s">
        <v>1158</v>
      </c>
      <c r="G171" s="177"/>
      <c r="H171" s="177"/>
      <c r="I171" s="180"/>
      <c r="J171" s="181">
        <f>BK171</f>
        <v>0</v>
      </c>
      <c r="K171" s="177"/>
      <c r="L171" s="182"/>
      <c r="M171" s="183"/>
      <c r="N171" s="184"/>
      <c r="O171" s="184"/>
      <c r="P171" s="185">
        <f>P172</f>
        <v>0</v>
      </c>
      <c r="Q171" s="184"/>
      <c r="R171" s="185">
        <f>R172</f>
        <v>0</v>
      </c>
      <c r="S171" s="184"/>
      <c r="T171" s="186">
        <f>T172</f>
        <v>0</v>
      </c>
      <c r="AR171" s="187" t="s">
        <v>81</v>
      </c>
      <c r="AT171" s="188" t="s">
        <v>71</v>
      </c>
      <c r="AU171" s="188" t="s">
        <v>72</v>
      </c>
      <c r="AY171" s="187" t="s">
        <v>156</v>
      </c>
      <c r="BK171" s="189">
        <f>BK172</f>
        <v>0</v>
      </c>
    </row>
    <row r="172" spans="2:63" s="10" customFormat="1" ht="19.9" customHeight="1">
      <c r="B172" s="176"/>
      <c r="C172" s="177"/>
      <c r="D172" s="190" t="s">
        <v>71</v>
      </c>
      <c r="E172" s="191" t="s">
        <v>1159</v>
      </c>
      <c r="F172" s="191" t="s">
        <v>1160</v>
      </c>
      <c r="G172" s="177"/>
      <c r="H172" s="177"/>
      <c r="I172" s="180"/>
      <c r="J172" s="192">
        <f>BK172</f>
        <v>0</v>
      </c>
      <c r="K172" s="177"/>
      <c r="L172" s="182"/>
      <c r="M172" s="183"/>
      <c r="N172" s="184"/>
      <c r="O172" s="184"/>
      <c r="P172" s="185">
        <f>SUM(P173:P188)</f>
        <v>0</v>
      </c>
      <c r="Q172" s="184"/>
      <c r="R172" s="185">
        <f>SUM(R173:R188)</f>
        <v>0</v>
      </c>
      <c r="S172" s="184"/>
      <c r="T172" s="186">
        <f>SUM(T173:T188)</f>
        <v>0</v>
      </c>
      <c r="AR172" s="187" t="s">
        <v>81</v>
      </c>
      <c r="AT172" s="188" t="s">
        <v>71</v>
      </c>
      <c r="AU172" s="188" t="s">
        <v>79</v>
      </c>
      <c r="AY172" s="187" t="s">
        <v>156</v>
      </c>
      <c r="BK172" s="189">
        <f>SUM(BK173:BK188)</f>
        <v>0</v>
      </c>
    </row>
    <row r="173" spans="2:65" s="1" customFormat="1" ht="16.5" customHeight="1">
      <c r="B173" s="41"/>
      <c r="C173" s="193" t="s">
        <v>653</v>
      </c>
      <c r="D173" s="193" t="s">
        <v>159</v>
      </c>
      <c r="E173" s="194" t="s">
        <v>1161</v>
      </c>
      <c r="F173" s="195" t="s">
        <v>1162</v>
      </c>
      <c r="G173" s="196" t="s">
        <v>992</v>
      </c>
      <c r="H173" s="197">
        <v>1</v>
      </c>
      <c r="I173" s="198"/>
      <c r="J173" s="199">
        <f aca="true" t="shared" si="20" ref="J173:J185">ROUND(I173*H173,2)</f>
        <v>0</v>
      </c>
      <c r="K173" s="195" t="s">
        <v>993</v>
      </c>
      <c r="L173" s="61"/>
      <c r="M173" s="200" t="s">
        <v>21</v>
      </c>
      <c r="N173" s="201" t="s">
        <v>43</v>
      </c>
      <c r="O173" s="42"/>
      <c r="P173" s="202">
        <f aca="true" t="shared" si="21" ref="P173:P185">O173*H173</f>
        <v>0</v>
      </c>
      <c r="Q173" s="202">
        <v>0</v>
      </c>
      <c r="R173" s="202">
        <f aca="true" t="shared" si="22" ref="R173:R185">Q173*H173</f>
        <v>0</v>
      </c>
      <c r="S173" s="202">
        <v>0</v>
      </c>
      <c r="T173" s="203">
        <f aca="true" t="shared" si="23" ref="T173:T185">S173*H173</f>
        <v>0</v>
      </c>
      <c r="AR173" s="24" t="s">
        <v>316</v>
      </c>
      <c r="AT173" s="24" t="s">
        <v>159</v>
      </c>
      <c r="AU173" s="24" t="s">
        <v>81</v>
      </c>
      <c r="AY173" s="24" t="s">
        <v>156</v>
      </c>
      <c r="BE173" s="204">
        <f aca="true" t="shared" si="24" ref="BE173:BE185">IF(N173="základní",J173,0)</f>
        <v>0</v>
      </c>
      <c r="BF173" s="204">
        <f aca="true" t="shared" si="25" ref="BF173:BF185">IF(N173="snížená",J173,0)</f>
        <v>0</v>
      </c>
      <c r="BG173" s="204">
        <f aca="true" t="shared" si="26" ref="BG173:BG185">IF(N173="zákl. přenesená",J173,0)</f>
        <v>0</v>
      </c>
      <c r="BH173" s="204">
        <f aca="true" t="shared" si="27" ref="BH173:BH185">IF(N173="sníž. přenesená",J173,0)</f>
        <v>0</v>
      </c>
      <c r="BI173" s="204">
        <f aca="true" t="shared" si="28" ref="BI173:BI185">IF(N173="nulová",J173,0)</f>
        <v>0</v>
      </c>
      <c r="BJ173" s="24" t="s">
        <v>79</v>
      </c>
      <c r="BK173" s="204">
        <f aca="true" t="shared" si="29" ref="BK173:BK185">ROUND(I173*H173,2)</f>
        <v>0</v>
      </c>
      <c r="BL173" s="24" t="s">
        <v>316</v>
      </c>
      <c r="BM173" s="24" t="s">
        <v>1163</v>
      </c>
    </row>
    <row r="174" spans="2:65" s="1" customFormat="1" ht="16.5" customHeight="1">
      <c r="B174" s="41"/>
      <c r="C174" s="193" t="s">
        <v>659</v>
      </c>
      <c r="D174" s="193" t="s">
        <v>159</v>
      </c>
      <c r="E174" s="194" t="s">
        <v>1164</v>
      </c>
      <c r="F174" s="195" t="s">
        <v>1165</v>
      </c>
      <c r="G174" s="196" t="s">
        <v>992</v>
      </c>
      <c r="H174" s="197">
        <v>1</v>
      </c>
      <c r="I174" s="198"/>
      <c r="J174" s="199">
        <f t="shared" si="20"/>
        <v>0</v>
      </c>
      <c r="K174" s="195" t="s">
        <v>993</v>
      </c>
      <c r="L174" s="61"/>
      <c r="M174" s="200" t="s">
        <v>21</v>
      </c>
      <c r="N174" s="201" t="s">
        <v>43</v>
      </c>
      <c r="O174" s="42"/>
      <c r="P174" s="202">
        <f t="shared" si="21"/>
        <v>0</v>
      </c>
      <c r="Q174" s="202">
        <v>0</v>
      </c>
      <c r="R174" s="202">
        <f t="shared" si="22"/>
        <v>0</v>
      </c>
      <c r="S174" s="202">
        <v>0</v>
      </c>
      <c r="T174" s="203">
        <f t="shared" si="23"/>
        <v>0</v>
      </c>
      <c r="AR174" s="24" t="s">
        <v>316</v>
      </c>
      <c r="AT174" s="24" t="s">
        <v>159</v>
      </c>
      <c r="AU174" s="24" t="s">
        <v>81</v>
      </c>
      <c r="AY174" s="24" t="s">
        <v>156</v>
      </c>
      <c r="BE174" s="204">
        <f t="shared" si="24"/>
        <v>0</v>
      </c>
      <c r="BF174" s="204">
        <f t="shared" si="25"/>
        <v>0</v>
      </c>
      <c r="BG174" s="204">
        <f t="shared" si="26"/>
        <v>0</v>
      </c>
      <c r="BH174" s="204">
        <f t="shared" si="27"/>
        <v>0</v>
      </c>
      <c r="BI174" s="204">
        <f t="shared" si="28"/>
        <v>0</v>
      </c>
      <c r="BJ174" s="24" t="s">
        <v>79</v>
      </c>
      <c r="BK174" s="204">
        <f t="shared" si="29"/>
        <v>0</v>
      </c>
      <c r="BL174" s="24" t="s">
        <v>316</v>
      </c>
      <c r="BM174" s="24" t="s">
        <v>1166</v>
      </c>
    </row>
    <row r="175" spans="2:65" s="1" customFormat="1" ht="16.5" customHeight="1">
      <c r="B175" s="41"/>
      <c r="C175" s="193" t="s">
        <v>663</v>
      </c>
      <c r="D175" s="193" t="s">
        <v>159</v>
      </c>
      <c r="E175" s="194" t="s">
        <v>1167</v>
      </c>
      <c r="F175" s="195" t="s">
        <v>1168</v>
      </c>
      <c r="G175" s="196" t="s">
        <v>1039</v>
      </c>
      <c r="H175" s="197">
        <v>1</v>
      </c>
      <c r="I175" s="198"/>
      <c r="J175" s="199">
        <f t="shared" si="20"/>
        <v>0</v>
      </c>
      <c r="K175" s="195" t="s">
        <v>993</v>
      </c>
      <c r="L175" s="61"/>
      <c r="M175" s="200" t="s">
        <v>21</v>
      </c>
      <c r="N175" s="201" t="s">
        <v>43</v>
      </c>
      <c r="O175" s="42"/>
      <c r="P175" s="202">
        <f t="shared" si="21"/>
        <v>0</v>
      </c>
      <c r="Q175" s="202">
        <v>0</v>
      </c>
      <c r="R175" s="202">
        <f t="shared" si="22"/>
        <v>0</v>
      </c>
      <c r="S175" s="202">
        <v>0</v>
      </c>
      <c r="T175" s="203">
        <f t="shared" si="23"/>
        <v>0</v>
      </c>
      <c r="AR175" s="24" t="s">
        <v>316</v>
      </c>
      <c r="AT175" s="24" t="s">
        <v>159</v>
      </c>
      <c r="AU175" s="24" t="s">
        <v>81</v>
      </c>
      <c r="AY175" s="24" t="s">
        <v>156</v>
      </c>
      <c r="BE175" s="204">
        <f t="shared" si="24"/>
        <v>0</v>
      </c>
      <c r="BF175" s="204">
        <f t="shared" si="25"/>
        <v>0</v>
      </c>
      <c r="BG175" s="204">
        <f t="shared" si="26"/>
        <v>0</v>
      </c>
      <c r="BH175" s="204">
        <f t="shared" si="27"/>
        <v>0</v>
      </c>
      <c r="BI175" s="204">
        <f t="shared" si="28"/>
        <v>0</v>
      </c>
      <c r="BJ175" s="24" t="s">
        <v>79</v>
      </c>
      <c r="BK175" s="204">
        <f t="shared" si="29"/>
        <v>0</v>
      </c>
      <c r="BL175" s="24" t="s">
        <v>316</v>
      </c>
      <c r="BM175" s="24" t="s">
        <v>1169</v>
      </c>
    </row>
    <row r="176" spans="2:65" s="1" customFormat="1" ht="16.5" customHeight="1">
      <c r="B176" s="41"/>
      <c r="C176" s="193" t="s">
        <v>669</v>
      </c>
      <c r="D176" s="193" t="s">
        <v>159</v>
      </c>
      <c r="E176" s="194" t="s">
        <v>1170</v>
      </c>
      <c r="F176" s="195" t="s">
        <v>1171</v>
      </c>
      <c r="G176" s="196" t="s">
        <v>992</v>
      </c>
      <c r="H176" s="197">
        <v>1</v>
      </c>
      <c r="I176" s="198"/>
      <c r="J176" s="199">
        <f t="shared" si="20"/>
        <v>0</v>
      </c>
      <c r="K176" s="195" t="s">
        <v>993</v>
      </c>
      <c r="L176" s="61"/>
      <c r="M176" s="200" t="s">
        <v>21</v>
      </c>
      <c r="N176" s="201" t="s">
        <v>43</v>
      </c>
      <c r="O176" s="42"/>
      <c r="P176" s="202">
        <f t="shared" si="21"/>
        <v>0</v>
      </c>
      <c r="Q176" s="202">
        <v>0</v>
      </c>
      <c r="R176" s="202">
        <f t="shared" si="22"/>
        <v>0</v>
      </c>
      <c r="S176" s="202">
        <v>0</v>
      </c>
      <c r="T176" s="203">
        <f t="shared" si="23"/>
        <v>0</v>
      </c>
      <c r="AR176" s="24" t="s">
        <v>316</v>
      </c>
      <c r="AT176" s="24" t="s">
        <v>159</v>
      </c>
      <c r="AU176" s="24" t="s">
        <v>81</v>
      </c>
      <c r="AY176" s="24" t="s">
        <v>156</v>
      </c>
      <c r="BE176" s="204">
        <f t="shared" si="24"/>
        <v>0</v>
      </c>
      <c r="BF176" s="204">
        <f t="shared" si="25"/>
        <v>0</v>
      </c>
      <c r="BG176" s="204">
        <f t="shared" si="26"/>
        <v>0</v>
      </c>
      <c r="BH176" s="204">
        <f t="shared" si="27"/>
        <v>0</v>
      </c>
      <c r="BI176" s="204">
        <f t="shared" si="28"/>
        <v>0</v>
      </c>
      <c r="BJ176" s="24" t="s">
        <v>79</v>
      </c>
      <c r="BK176" s="204">
        <f t="shared" si="29"/>
        <v>0</v>
      </c>
      <c r="BL176" s="24" t="s">
        <v>316</v>
      </c>
      <c r="BM176" s="24" t="s">
        <v>1172</v>
      </c>
    </row>
    <row r="177" spans="2:65" s="1" customFormat="1" ht="16.5" customHeight="1">
      <c r="B177" s="41"/>
      <c r="C177" s="193" t="s">
        <v>673</v>
      </c>
      <c r="D177" s="193" t="s">
        <v>159</v>
      </c>
      <c r="E177" s="194" t="s">
        <v>1173</v>
      </c>
      <c r="F177" s="195" t="s">
        <v>1174</v>
      </c>
      <c r="G177" s="196" t="s">
        <v>1039</v>
      </c>
      <c r="H177" s="197">
        <v>1</v>
      </c>
      <c r="I177" s="198"/>
      <c r="J177" s="199">
        <f t="shared" si="20"/>
        <v>0</v>
      </c>
      <c r="K177" s="195" t="s">
        <v>993</v>
      </c>
      <c r="L177" s="61"/>
      <c r="M177" s="200" t="s">
        <v>21</v>
      </c>
      <c r="N177" s="201" t="s">
        <v>43</v>
      </c>
      <c r="O177" s="42"/>
      <c r="P177" s="202">
        <f t="shared" si="21"/>
        <v>0</v>
      </c>
      <c r="Q177" s="202">
        <v>0</v>
      </c>
      <c r="R177" s="202">
        <f t="shared" si="22"/>
        <v>0</v>
      </c>
      <c r="S177" s="202">
        <v>0</v>
      </c>
      <c r="T177" s="203">
        <f t="shared" si="23"/>
        <v>0</v>
      </c>
      <c r="AR177" s="24" t="s">
        <v>316</v>
      </c>
      <c r="AT177" s="24" t="s">
        <v>159</v>
      </c>
      <c r="AU177" s="24" t="s">
        <v>81</v>
      </c>
      <c r="AY177" s="24" t="s">
        <v>156</v>
      </c>
      <c r="BE177" s="204">
        <f t="shared" si="24"/>
        <v>0</v>
      </c>
      <c r="BF177" s="204">
        <f t="shared" si="25"/>
        <v>0</v>
      </c>
      <c r="BG177" s="204">
        <f t="shared" si="26"/>
        <v>0</v>
      </c>
      <c r="BH177" s="204">
        <f t="shared" si="27"/>
        <v>0</v>
      </c>
      <c r="BI177" s="204">
        <f t="shared" si="28"/>
        <v>0</v>
      </c>
      <c r="BJ177" s="24" t="s">
        <v>79</v>
      </c>
      <c r="BK177" s="204">
        <f t="shared" si="29"/>
        <v>0</v>
      </c>
      <c r="BL177" s="24" t="s">
        <v>316</v>
      </c>
      <c r="BM177" s="24" t="s">
        <v>1175</v>
      </c>
    </row>
    <row r="178" spans="2:65" s="1" customFormat="1" ht="25.5" customHeight="1">
      <c r="B178" s="41"/>
      <c r="C178" s="193" t="s">
        <v>677</v>
      </c>
      <c r="D178" s="193" t="s">
        <v>159</v>
      </c>
      <c r="E178" s="194" t="s">
        <v>1176</v>
      </c>
      <c r="F178" s="195" t="s">
        <v>1177</v>
      </c>
      <c r="G178" s="196" t="s">
        <v>1039</v>
      </c>
      <c r="H178" s="197">
        <v>1</v>
      </c>
      <c r="I178" s="198"/>
      <c r="J178" s="199">
        <f t="shared" si="20"/>
        <v>0</v>
      </c>
      <c r="K178" s="195" t="s">
        <v>993</v>
      </c>
      <c r="L178" s="61"/>
      <c r="M178" s="200" t="s">
        <v>21</v>
      </c>
      <c r="N178" s="201" t="s">
        <v>43</v>
      </c>
      <c r="O178" s="42"/>
      <c r="P178" s="202">
        <f t="shared" si="21"/>
        <v>0</v>
      </c>
      <c r="Q178" s="202">
        <v>0</v>
      </c>
      <c r="R178" s="202">
        <f t="shared" si="22"/>
        <v>0</v>
      </c>
      <c r="S178" s="202">
        <v>0</v>
      </c>
      <c r="T178" s="203">
        <f t="shared" si="23"/>
        <v>0</v>
      </c>
      <c r="AR178" s="24" t="s">
        <v>316</v>
      </c>
      <c r="AT178" s="24" t="s">
        <v>159</v>
      </c>
      <c r="AU178" s="24" t="s">
        <v>81</v>
      </c>
      <c r="AY178" s="24" t="s">
        <v>156</v>
      </c>
      <c r="BE178" s="204">
        <f t="shared" si="24"/>
        <v>0</v>
      </c>
      <c r="BF178" s="204">
        <f t="shared" si="25"/>
        <v>0</v>
      </c>
      <c r="BG178" s="204">
        <f t="shared" si="26"/>
        <v>0</v>
      </c>
      <c r="BH178" s="204">
        <f t="shared" si="27"/>
        <v>0</v>
      </c>
      <c r="BI178" s="204">
        <f t="shared" si="28"/>
        <v>0</v>
      </c>
      <c r="BJ178" s="24" t="s">
        <v>79</v>
      </c>
      <c r="BK178" s="204">
        <f t="shared" si="29"/>
        <v>0</v>
      </c>
      <c r="BL178" s="24" t="s">
        <v>316</v>
      </c>
      <c r="BM178" s="24" t="s">
        <v>1178</v>
      </c>
    </row>
    <row r="179" spans="2:65" s="1" customFormat="1" ht="16.5" customHeight="1">
      <c r="B179" s="41"/>
      <c r="C179" s="193" t="s">
        <v>683</v>
      </c>
      <c r="D179" s="193" t="s">
        <v>159</v>
      </c>
      <c r="E179" s="194" t="s">
        <v>1179</v>
      </c>
      <c r="F179" s="195" t="s">
        <v>1180</v>
      </c>
      <c r="G179" s="196" t="s">
        <v>992</v>
      </c>
      <c r="H179" s="197">
        <v>1</v>
      </c>
      <c r="I179" s="198"/>
      <c r="J179" s="199">
        <f t="shared" si="20"/>
        <v>0</v>
      </c>
      <c r="K179" s="195" t="s">
        <v>993</v>
      </c>
      <c r="L179" s="61"/>
      <c r="M179" s="200" t="s">
        <v>21</v>
      </c>
      <c r="N179" s="201" t="s">
        <v>43</v>
      </c>
      <c r="O179" s="42"/>
      <c r="P179" s="202">
        <f t="shared" si="21"/>
        <v>0</v>
      </c>
      <c r="Q179" s="202">
        <v>0</v>
      </c>
      <c r="R179" s="202">
        <f t="shared" si="22"/>
        <v>0</v>
      </c>
      <c r="S179" s="202">
        <v>0</v>
      </c>
      <c r="T179" s="203">
        <f t="shared" si="23"/>
        <v>0</v>
      </c>
      <c r="AR179" s="24" t="s">
        <v>316</v>
      </c>
      <c r="AT179" s="24" t="s">
        <v>159</v>
      </c>
      <c r="AU179" s="24" t="s">
        <v>81</v>
      </c>
      <c r="AY179" s="24" t="s">
        <v>156</v>
      </c>
      <c r="BE179" s="204">
        <f t="shared" si="24"/>
        <v>0</v>
      </c>
      <c r="BF179" s="204">
        <f t="shared" si="25"/>
        <v>0</v>
      </c>
      <c r="BG179" s="204">
        <f t="shared" si="26"/>
        <v>0</v>
      </c>
      <c r="BH179" s="204">
        <f t="shared" si="27"/>
        <v>0</v>
      </c>
      <c r="BI179" s="204">
        <f t="shared" si="28"/>
        <v>0</v>
      </c>
      <c r="BJ179" s="24" t="s">
        <v>79</v>
      </c>
      <c r="BK179" s="204">
        <f t="shared" si="29"/>
        <v>0</v>
      </c>
      <c r="BL179" s="24" t="s">
        <v>316</v>
      </c>
      <c r="BM179" s="24" t="s">
        <v>1181</v>
      </c>
    </row>
    <row r="180" spans="2:65" s="1" customFormat="1" ht="16.5" customHeight="1">
      <c r="B180" s="41"/>
      <c r="C180" s="193" t="s">
        <v>687</v>
      </c>
      <c r="D180" s="193" t="s">
        <v>159</v>
      </c>
      <c r="E180" s="194" t="s">
        <v>1182</v>
      </c>
      <c r="F180" s="195" t="s">
        <v>1183</v>
      </c>
      <c r="G180" s="196" t="s">
        <v>1039</v>
      </c>
      <c r="H180" s="197">
        <v>1</v>
      </c>
      <c r="I180" s="198"/>
      <c r="J180" s="199">
        <f t="shared" si="20"/>
        <v>0</v>
      </c>
      <c r="K180" s="195" t="s">
        <v>993</v>
      </c>
      <c r="L180" s="61"/>
      <c r="M180" s="200" t="s">
        <v>21</v>
      </c>
      <c r="N180" s="201" t="s">
        <v>43</v>
      </c>
      <c r="O180" s="42"/>
      <c r="P180" s="202">
        <f t="shared" si="21"/>
        <v>0</v>
      </c>
      <c r="Q180" s="202">
        <v>0</v>
      </c>
      <c r="R180" s="202">
        <f t="shared" si="22"/>
        <v>0</v>
      </c>
      <c r="S180" s="202">
        <v>0</v>
      </c>
      <c r="T180" s="203">
        <f t="shared" si="23"/>
        <v>0</v>
      </c>
      <c r="AR180" s="24" t="s">
        <v>316</v>
      </c>
      <c r="AT180" s="24" t="s">
        <v>159</v>
      </c>
      <c r="AU180" s="24" t="s">
        <v>81</v>
      </c>
      <c r="AY180" s="24" t="s">
        <v>156</v>
      </c>
      <c r="BE180" s="204">
        <f t="shared" si="24"/>
        <v>0</v>
      </c>
      <c r="BF180" s="204">
        <f t="shared" si="25"/>
        <v>0</v>
      </c>
      <c r="BG180" s="204">
        <f t="shared" si="26"/>
        <v>0</v>
      </c>
      <c r="BH180" s="204">
        <f t="shared" si="27"/>
        <v>0</v>
      </c>
      <c r="BI180" s="204">
        <f t="shared" si="28"/>
        <v>0</v>
      </c>
      <c r="BJ180" s="24" t="s">
        <v>79</v>
      </c>
      <c r="BK180" s="204">
        <f t="shared" si="29"/>
        <v>0</v>
      </c>
      <c r="BL180" s="24" t="s">
        <v>316</v>
      </c>
      <c r="BM180" s="24" t="s">
        <v>1184</v>
      </c>
    </row>
    <row r="181" spans="2:65" s="1" customFormat="1" ht="16.5" customHeight="1">
      <c r="B181" s="41"/>
      <c r="C181" s="193" t="s">
        <v>691</v>
      </c>
      <c r="D181" s="193" t="s">
        <v>159</v>
      </c>
      <c r="E181" s="194" t="s">
        <v>1185</v>
      </c>
      <c r="F181" s="195" t="s">
        <v>1186</v>
      </c>
      <c r="G181" s="196" t="s">
        <v>1039</v>
      </c>
      <c r="H181" s="197">
        <v>1</v>
      </c>
      <c r="I181" s="198"/>
      <c r="J181" s="199">
        <f t="shared" si="20"/>
        <v>0</v>
      </c>
      <c r="K181" s="195" t="s">
        <v>993</v>
      </c>
      <c r="L181" s="61"/>
      <c r="M181" s="200" t="s">
        <v>21</v>
      </c>
      <c r="N181" s="201" t="s">
        <v>43</v>
      </c>
      <c r="O181" s="42"/>
      <c r="P181" s="202">
        <f t="shared" si="21"/>
        <v>0</v>
      </c>
      <c r="Q181" s="202">
        <v>0</v>
      </c>
      <c r="R181" s="202">
        <f t="shared" si="22"/>
        <v>0</v>
      </c>
      <c r="S181" s="202">
        <v>0</v>
      </c>
      <c r="T181" s="203">
        <f t="shared" si="23"/>
        <v>0</v>
      </c>
      <c r="AR181" s="24" t="s">
        <v>316</v>
      </c>
      <c r="AT181" s="24" t="s">
        <v>159</v>
      </c>
      <c r="AU181" s="24" t="s">
        <v>81</v>
      </c>
      <c r="AY181" s="24" t="s">
        <v>156</v>
      </c>
      <c r="BE181" s="204">
        <f t="shared" si="24"/>
        <v>0</v>
      </c>
      <c r="BF181" s="204">
        <f t="shared" si="25"/>
        <v>0</v>
      </c>
      <c r="BG181" s="204">
        <f t="shared" si="26"/>
        <v>0</v>
      </c>
      <c r="BH181" s="204">
        <f t="shared" si="27"/>
        <v>0</v>
      </c>
      <c r="BI181" s="204">
        <f t="shared" si="28"/>
        <v>0</v>
      </c>
      <c r="BJ181" s="24" t="s">
        <v>79</v>
      </c>
      <c r="BK181" s="204">
        <f t="shared" si="29"/>
        <v>0</v>
      </c>
      <c r="BL181" s="24" t="s">
        <v>316</v>
      </c>
      <c r="BM181" s="24" t="s">
        <v>1187</v>
      </c>
    </row>
    <row r="182" spans="2:65" s="1" customFormat="1" ht="16.5" customHeight="1">
      <c r="B182" s="41"/>
      <c r="C182" s="193" t="s">
        <v>695</v>
      </c>
      <c r="D182" s="193" t="s">
        <v>159</v>
      </c>
      <c r="E182" s="194" t="s">
        <v>1188</v>
      </c>
      <c r="F182" s="195" t="s">
        <v>1109</v>
      </c>
      <c r="G182" s="196" t="s">
        <v>1016</v>
      </c>
      <c r="H182" s="197">
        <v>1</v>
      </c>
      <c r="I182" s="198"/>
      <c r="J182" s="199">
        <f t="shared" si="20"/>
        <v>0</v>
      </c>
      <c r="K182" s="195" t="s">
        <v>993</v>
      </c>
      <c r="L182" s="61"/>
      <c r="M182" s="200" t="s">
        <v>21</v>
      </c>
      <c r="N182" s="201" t="s">
        <v>43</v>
      </c>
      <c r="O182" s="42"/>
      <c r="P182" s="202">
        <f t="shared" si="21"/>
        <v>0</v>
      </c>
      <c r="Q182" s="202">
        <v>0</v>
      </c>
      <c r="R182" s="202">
        <f t="shared" si="22"/>
        <v>0</v>
      </c>
      <c r="S182" s="202">
        <v>0</v>
      </c>
      <c r="T182" s="203">
        <f t="shared" si="23"/>
        <v>0</v>
      </c>
      <c r="AR182" s="24" t="s">
        <v>316</v>
      </c>
      <c r="AT182" s="24" t="s">
        <v>159</v>
      </c>
      <c r="AU182" s="24" t="s">
        <v>81</v>
      </c>
      <c r="AY182" s="24" t="s">
        <v>156</v>
      </c>
      <c r="BE182" s="204">
        <f t="shared" si="24"/>
        <v>0</v>
      </c>
      <c r="BF182" s="204">
        <f t="shared" si="25"/>
        <v>0</v>
      </c>
      <c r="BG182" s="204">
        <f t="shared" si="26"/>
        <v>0</v>
      </c>
      <c r="BH182" s="204">
        <f t="shared" si="27"/>
        <v>0</v>
      </c>
      <c r="BI182" s="204">
        <f t="shared" si="28"/>
        <v>0</v>
      </c>
      <c r="BJ182" s="24" t="s">
        <v>79</v>
      </c>
      <c r="BK182" s="204">
        <f t="shared" si="29"/>
        <v>0</v>
      </c>
      <c r="BL182" s="24" t="s">
        <v>316</v>
      </c>
      <c r="BM182" s="24" t="s">
        <v>1189</v>
      </c>
    </row>
    <row r="183" spans="2:65" s="1" customFormat="1" ht="38.25" customHeight="1">
      <c r="B183" s="41"/>
      <c r="C183" s="193" t="s">
        <v>699</v>
      </c>
      <c r="D183" s="193" t="s">
        <v>159</v>
      </c>
      <c r="E183" s="194" t="s">
        <v>1190</v>
      </c>
      <c r="F183" s="195" t="s">
        <v>1191</v>
      </c>
      <c r="G183" s="196" t="s">
        <v>992</v>
      </c>
      <c r="H183" s="197">
        <v>1</v>
      </c>
      <c r="I183" s="198"/>
      <c r="J183" s="199">
        <f t="shared" si="20"/>
        <v>0</v>
      </c>
      <c r="K183" s="195" t="s">
        <v>993</v>
      </c>
      <c r="L183" s="61"/>
      <c r="M183" s="200" t="s">
        <v>21</v>
      </c>
      <c r="N183" s="201" t="s">
        <v>43</v>
      </c>
      <c r="O183" s="42"/>
      <c r="P183" s="202">
        <f t="shared" si="21"/>
        <v>0</v>
      </c>
      <c r="Q183" s="202">
        <v>0</v>
      </c>
      <c r="R183" s="202">
        <f t="shared" si="22"/>
        <v>0</v>
      </c>
      <c r="S183" s="202">
        <v>0</v>
      </c>
      <c r="T183" s="203">
        <f t="shared" si="23"/>
        <v>0</v>
      </c>
      <c r="AR183" s="24" t="s">
        <v>316</v>
      </c>
      <c r="AT183" s="24" t="s">
        <v>159</v>
      </c>
      <c r="AU183" s="24" t="s">
        <v>81</v>
      </c>
      <c r="AY183" s="24" t="s">
        <v>156</v>
      </c>
      <c r="BE183" s="204">
        <f t="shared" si="24"/>
        <v>0</v>
      </c>
      <c r="BF183" s="204">
        <f t="shared" si="25"/>
        <v>0</v>
      </c>
      <c r="BG183" s="204">
        <f t="shared" si="26"/>
        <v>0</v>
      </c>
      <c r="BH183" s="204">
        <f t="shared" si="27"/>
        <v>0</v>
      </c>
      <c r="BI183" s="204">
        <f t="shared" si="28"/>
        <v>0</v>
      </c>
      <c r="BJ183" s="24" t="s">
        <v>79</v>
      </c>
      <c r="BK183" s="204">
        <f t="shared" si="29"/>
        <v>0</v>
      </c>
      <c r="BL183" s="24" t="s">
        <v>316</v>
      </c>
      <c r="BM183" s="24" t="s">
        <v>1192</v>
      </c>
    </row>
    <row r="184" spans="2:65" s="1" customFormat="1" ht="16.5" customHeight="1">
      <c r="B184" s="41"/>
      <c r="C184" s="193" t="s">
        <v>703</v>
      </c>
      <c r="D184" s="193" t="s">
        <v>159</v>
      </c>
      <c r="E184" s="194" t="s">
        <v>1193</v>
      </c>
      <c r="F184" s="195" t="s">
        <v>1194</v>
      </c>
      <c r="G184" s="196" t="s">
        <v>1195</v>
      </c>
      <c r="H184" s="269"/>
      <c r="I184" s="198"/>
      <c r="J184" s="199">
        <f t="shared" si="20"/>
        <v>0</v>
      </c>
      <c r="K184" s="195" t="s">
        <v>993</v>
      </c>
      <c r="L184" s="61"/>
      <c r="M184" s="200" t="s">
        <v>21</v>
      </c>
      <c r="N184" s="201" t="s">
        <v>43</v>
      </c>
      <c r="O184" s="42"/>
      <c r="P184" s="202">
        <f t="shared" si="21"/>
        <v>0</v>
      </c>
      <c r="Q184" s="202">
        <v>0</v>
      </c>
      <c r="R184" s="202">
        <f t="shared" si="22"/>
        <v>0</v>
      </c>
      <c r="S184" s="202">
        <v>0</v>
      </c>
      <c r="T184" s="203">
        <f t="shared" si="23"/>
        <v>0</v>
      </c>
      <c r="AR184" s="24" t="s">
        <v>316</v>
      </c>
      <c r="AT184" s="24" t="s">
        <v>159</v>
      </c>
      <c r="AU184" s="24" t="s">
        <v>81</v>
      </c>
      <c r="AY184" s="24" t="s">
        <v>156</v>
      </c>
      <c r="BE184" s="204">
        <f t="shared" si="24"/>
        <v>0</v>
      </c>
      <c r="BF184" s="204">
        <f t="shared" si="25"/>
        <v>0</v>
      </c>
      <c r="BG184" s="204">
        <f t="shared" si="26"/>
        <v>0</v>
      </c>
      <c r="BH184" s="204">
        <f t="shared" si="27"/>
        <v>0</v>
      </c>
      <c r="BI184" s="204">
        <f t="shared" si="28"/>
        <v>0</v>
      </c>
      <c r="BJ184" s="24" t="s">
        <v>79</v>
      </c>
      <c r="BK184" s="204">
        <f t="shared" si="29"/>
        <v>0</v>
      </c>
      <c r="BL184" s="24" t="s">
        <v>316</v>
      </c>
      <c r="BM184" s="24" t="s">
        <v>1196</v>
      </c>
    </row>
    <row r="185" spans="2:65" s="1" customFormat="1" ht="51" customHeight="1">
      <c r="B185" s="41"/>
      <c r="C185" s="193" t="s">
        <v>707</v>
      </c>
      <c r="D185" s="193" t="s">
        <v>159</v>
      </c>
      <c r="E185" s="194" t="s">
        <v>1197</v>
      </c>
      <c r="F185" s="195" t="s">
        <v>1198</v>
      </c>
      <c r="G185" s="196" t="s">
        <v>992</v>
      </c>
      <c r="H185" s="197">
        <v>1</v>
      </c>
      <c r="I185" s="198"/>
      <c r="J185" s="199">
        <f t="shared" si="20"/>
        <v>0</v>
      </c>
      <c r="K185" s="195" t="s">
        <v>993</v>
      </c>
      <c r="L185" s="61"/>
      <c r="M185" s="200" t="s">
        <v>21</v>
      </c>
      <c r="N185" s="201" t="s">
        <v>43</v>
      </c>
      <c r="O185" s="42"/>
      <c r="P185" s="202">
        <f t="shared" si="21"/>
        <v>0</v>
      </c>
      <c r="Q185" s="202">
        <v>0</v>
      </c>
      <c r="R185" s="202">
        <f t="shared" si="22"/>
        <v>0</v>
      </c>
      <c r="S185" s="202">
        <v>0</v>
      </c>
      <c r="T185" s="203">
        <f t="shared" si="23"/>
        <v>0</v>
      </c>
      <c r="AR185" s="24" t="s">
        <v>316</v>
      </c>
      <c r="AT185" s="24" t="s">
        <v>159</v>
      </c>
      <c r="AU185" s="24" t="s">
        <v>81</v>
      </c>
      <c r="AY185" s="24" t="s">
        <v>156</v>
      </c>
      <c r="BE185" s="204">
        <f t="shared" si="24"/>
        <v>0</v>
      </c>
      <c r="BF185" s="204">
        <f t="shared" si="25"/>
        <v>0</v>
      </c>
      <c r="BG185" s="204">
        <f t="shared" si="26"/>
        <v>0</v>
      </c>
      <c r="BH185" s="204">
        <f t="shared" si="27"/>
        <v>0</v>
      </c>
      <c r="BI185" s="204">
        <f t="shared" si="28"/>
        <v>0</v>
      </c>
      <c r="BJ185" s="24" t="s">
        <v>79</v>
      </c>
      <c r="BK185" s="204">
        <f t="shared" si="29"/>
        <v>0</v>
      </c>
      <c r="BL185" s="24" t="s">
        <v>316</v>
      </c>
      <c r="BM185" s="24" t="s">
        <v>1199</v>
      </c>
    </row>
    <row r="186" spans="2:47" s="1" customFormat="1" ht="27">
      <c r="B186" s="41"/>
      <c r="C186" s="63"/>
      <c r="D186" s="223" t="s">
        <v>166</v>
      </c>
      <c r="E186" s="63"/>
      <c r="F186" s="261" t="s">
        <v>1200</v>
      </c>
      <c r="G186" s="63"/>
      <c r="H186" s="63"/>
      <c r="I186" s="163"/>
      <c r="J186" s="63"/>
      <c r="K186" s="63"/>
      <c r="L186" s="61"/>
      <c r="M186" s="207"/>
      <c r="N186" s="42"/>
      <c r="O186" s="42"/>
      <c r="P186" s="42"/>
      <c r="Q186" s="42"/>
      <c r="R186" s="42"/>
      <c r="S186" s="42"/>
      <c r="T186" s="78"/>
      <c r="AT186" s="24" t="s">
        <v>166</v>
      </c>
      <c r="AU186" s="24" t="s">
        <v>81</v>
      </c>
    </row>
    <row r="187" spans="2:65" s="1" customFormat="1" ht="51" customHeight="1">
      <c r="B187" s="41"/>
      <c r="C187" s="193" t="s">
        <v>713</v>
      </c>
      <c r="D187" s="193" t="s">
        <v>159</v>
      </c>
      <c r="E187" s="194" t="s">
        <v>1201</v>
      </c>
      <c r="F187" s="195" t="s">
        <v>1202</v>
      </c>
      <c r="G187" s="196" t="s">
        <v>992</v>
      </c>
      <c r="H187" s="197">
        <v>2</v>
      </c>
      <c r="I187" s="198"/>
      <c r="J187" s="199">
        <f>ROUND(I187*H187,2)</f>
        <v>0</v>
      </c>
      <c r="K187" s="195" t="s">
        <v>993</v>
      </c>
      <c r="L187" s="61"/>
      <c r="M187" s="200" t="s">
        <v>21</v>
      </c>
      <c r="N187" s="201" t="s">
        <v>43</v>
      </c>
      <c r="O187" s="42"/>
      <c r="P187" s="202">
        <f>O187*H187</f>
        <v>0</v>
      </c>
      <c r="Q187" s="202">
        <v>0</v>
      </c>
      <c r="R187" s="202">
        <f>Q187*H187</f>
        <v>0</v>
      </c>
      <c r="S187" s="202">
        <v>0</v>
      </c>
      <c r="T187" s="203">
        <f>S187*H187</f>
        <v>0</v>
      </c>
      <c r="AR187" s="24" t="s">
        <v>316</v>
      </c>
      <c r="AT187" s="24" t="s">
        <v>159</v>
      </c>
      <c r="AU187" s="24" t="s">
        <v>81</v>
      </c>
      <c r="AY187" s="24" t="s">
        <v>156</v>
      </c>
      <c r="BE187" s="204">
        <f>IF(N187="základní",J187,0)</f>
        <v>0</v>
      </c>
      <c r="BF187" s="204">
        <f>IF(N187="snížená",J187,0)</f>
        <v>0</v>
      </c>
      <c r="BG187" s="204">
        <f>IF(N187="zákl. přenesená",J187,0)</f>
        <v>0</v>
      </c>
      <c r="BH187" s="204">
        <f>IF(N187="sníž. přenesená",J187,0)</f>
        <v>0</v>
      </c>
      <c r="BI187" s="204">
        <f>IF(N187="nulová",J187,0)</f>
        <v>0</v>
      </c>
      <c r="BJ187" s="24" t="s">
        <v>79</v>
      </c>
      <c r="BK187" s="204">
        <f>ROUND(I187*H187,2)</f>
        <v>0</v>
      </c>
      <c r="BL187" s="24" t="s">
        <v>316</v>
      </c>
      <c r="BM187" s="24" t="s">
        <v>1203</v>
      </c>
    </row>
    <row r="188" spans="2:47" s="1" customFormat="1" ht="27">
      <c r="B188" s="41"/>
      <c r="C188" s="63"/>
      <c r="D188" s="205" t="s">
        <v>166</v>
      </c>
      <c r="E188" s="63"/>
      <c r="F188" s="206" t="s">
        <v>1200</v>
      </c>
      <c r="G188" s="63"/>
      <c r="H188" s="63"/>
      <c r="I188" s="163"/>
      <c r="J188" s="63"/>
      <c r="K188" s="63"/>
      <c r="L188" s="61"/>
      <c r="M188" s="207"/>
      <c r="N188" s="42"/>
      <c r="O188" s="42"/>
      <c r="P188" s="42"/>
      <c r="Q188" s="42"/>
      <c r="R188" s="42"/>
      <c r="S188" s="42"/>
      <c r="T188" s="78"/>
      <c r="AT188" s="24" t="s">
        <v>166</v>
      </c>
      <c r="AU188" s="24" t="s">
        <v>81</v>
      </c>
    </row>
    <row r="189" spans="2:63" s="10" customFormat="1" ht="37.35" customHeight="1">
      <c r="B189" s="176"/>
      <c r="C189" s="177"/>
      <c r="D189" s="178" t="s">
        <v>71</v>
      </c>
      <c r="E189" s="179" t="s">
        <v>1204</v>
      </c>
      <c r="F189" s="179" t="s">
        <v>1205</v>
      </c>
      <c r="G189" s="177"/>
      <c r="H189" s="177"/>
      <c r="I189" s="180"/>
      <c r="J189" s="181">
        <f>BK189</f>
        <v>0</v>
      </c>
      <c r="K189" s="177"/>
      <c r="L189" s="182"/>
      <c r="M189" s="183"/>
      <c r="N189" s="184"/>
      <c r="O189" s="184"/>
      <c r="P189" s="185">
        <f>P190</f>
        <v>0</v>
      </c>
      <c r="Q189" s="184"/>
      <c r="R189" s="185">
        <f>R190</f>
        <v>0</v>
      </c>
      <c r="S189" s="184"/>
      <c r="T189" s="186">
        <f>T190</f>
        <v>0</v>
      </c>
      <c r="AR189" s="187" t="s">
        <v>81</v>
      </c>
      <c r="AT189" s="188" t="s">
        <v>71</v>
      </c>
      <c r="AU189" s="188" t="s">
        <v>72</v>
      </c>
      <c r="AY189" s="187" t="s">
        <v>156</v>
      </c>
      <c r="BK189" s="189">
        <f>BK190</f>
        <v>0</v>
      </c>
    </row>
    <row r="190" spans="2:63" s="10" customFormat="1" ht="19.9" customHeight="1">
      <c r="B190" s="176"/>
      <c r="C190" s="177"/>
      <c r="D190" s="190" t="s">
        <v>71</v>
      </c>
      <c r="E190" s="191" t="s">
        <v>1206</v>
      </c>
      <c r="F190" s="191" t="s">
        <v>1207</v>
      </c>
      <c r="G190" s="177"/>
      <c r="H190" s="177"/>
      <c r="I190" s="180"/>
      <c r="J190" s="192">
        <f>BK190</f>
        <v>0</v>
      </c>
      <c r="K190" s="177"/>
      <c r="L190" s="182"/>
      <c r="M190" s="183"/>
      <c r="N190" s="184"/>
      <c r="O190" s="184"/>
      <c r="P190" s="185">
        <f>SUM(P191:P194)</f>
        <v>0</v>
      </c>
      <c r="Q190" s="184"/>
      <c r="R190" s="185">
        <f>SUM(R191:R194)</f>
        <v>0</v>
      </c>
      <c r="S190" s="184"/>
      <c r="T190" s="186">
        <f>SUM(T191:T194)</f>
        <v>0</v>
      </c>
      <c r="AR190" s="187" t="s">
        <v>81</v>
      </c>
      <c r="AT190" s="188" t="s">
        <v>71</v>
      </c>
      <c r="AU190" s="188" t="s">
        <v>79</v>
      </c>
      <c r="AY190" s="187" t="s">
        <v>156</v>
      </c>
      <c r="BK190" s="189">
        <f>SUM(BK191:BK194)</f>
        <v>0</v>
      </c>
    </row>
    <row r="191" spans="2:65" s="1" customFormat="1" ht="25.5" customHeight="1">
      <c r="B191" s="41"/>
      <c r="C191" s="193" t="s">
        <v>726</v>
      </c>
      <c r="D191" s="193" t="s">
        <v>159</v>
      </c>
      <c r="E191" s="194" t="s">
        <v>1208</v>
      </c>
      <c r="F191" s="195" t="s">
        <v>1209</v>
      </c>
      <c r="G191" s="196" t="s">
        <v>992</v>
      </c>
      <c r="H191" s="197">
        <v>1</v>
      </c>
      <c r="I191" s="198"/>
      <c r="J191" s="199">
        <f>ROUND(I191*H191,2)</f>
        <v>0</v>
      </c>
      <c r="K191" s="195" t="s">
        <v>993</v>
      </c>
      <c r="L191" s="61"/>
      <c r="M191" s="200" t="s">
        <v>21</v>
      </c>
      <c r="N191" s="201" t="s">
        <v>43</v>
      </c>
      <c r="O191" s="42"/>
      <c r="P191" s="202">
        <f>O191*H191</f>
        <v>0</v>
      </c>
      <c r="Q191" s="202">
        <v>0</v>
      </c>
      <c r="R191" s="202">
        <f>Q191*H191</f>
        <v>0</v>
      </c>
      <c r="S191" s="202">
        <v>0</v>
      </c>
      <c r="T191" s="203">
        <f>S191*H191</f>
        <v>0</v>
      </c>
      <c r="AR191" s="24" t="s">
        <v>316</v>
      </c>
      <c r="AT191" s="24" t="s">
        <v>159</v>
      </c>
      <c r="AU191" s="24" t="s">
        <v>81</v>
      </c>
      <c r="AY191" s="24" t="s">
        <v>156</v>
      </c>
      <c r="BE191" s="204">
        <f>IF(N191="základní",J191,0)</f>
        <v>0</v>
      </c>
      <c r="BF191" s="204">
        <f>IF(N191="snížená",J191,0)</f>
        <v>0</v>
      </c>
      <c r="BG191" s="204">
        <f>IF(N191="zákl. přenesená",J191,0)</f>
        <v>0</v>
      </c>
      <c r="BH191" s="204">
        <f>IF(N191="sníž. přenesená",J191,0)</f>
        <v>0</v>
      </c>
      <c r="BI191" s="204">
        <f>IF(N191="nulová",J191,0)</f>
        <v>0</v>
      </c>
      <c r="BJ191" s="24" t="s">
        <v>79</v>
      </c>
      <c r="BK191" s="204">
        <f>ROUND(I191*H191,2)</f>
        <v>0</v>
      </c>
      <c r="BL191" s="24" t="s">
        <v>316</v>
      </c>
      <c r="BM191" s="24" t="s">
        <v>1210</v>
      </c>
    </row>
    <row r="192" spans="2:65" s="1" customFormat="1" ht="16.5" customHeight="1">
      <c r="B192" s="41"/>
      <c r="C192" s="193" t="s">
        <v>730</v>
      </c>
      <c r="D192" s="193" t="s">
        <v>159</v>
      </c>
      <c r="E192" s="194" t="s">
        <v>1211</v>
      </c>
      <c r="F192" s="195" t="s">
        <v>1212</v>
      </c>
      <c r="G192" s="196" t="s">
        <v>992</v>
      </c>
      <c r="H192" s="197">
        <v>1</v>
      </c>
      <c r="I192" s="198"/>
      <c r="J192" s="199">
        <f>ROUND(I192*H192,2)</f>
        <v>0</v>
      </c>
      <c r="K192" s="195" t="s">
        <v>993</v>
      </c>
      <c r="L192" s="61"/>
      <c r="M192" s="200" t="s">
        <v>21</v>
      </c>
      <c r="N192" s="201" t="s">
        <v>43</v>
      </c>
      <c r="O192" s="42"/>
      <c r="P192" s="202">
        <f>O192*H192</f>
        <v>0</v>
      </c>
      <c r="Q192" s="202">
        <v>0</v>
      </c>
      <c r="R192" s="202">
        <f>Q192*H192</f>
        <v>0</v>
      </c>
      <c r="S192" s="202">
        <v>0</v>
      </c>
      <c r="T192" s="203">
        <f>S192*H192</f>
        <v>0</v>
      </c>
      <c r="AR192" s="24" t="s">
        <v>316</v>
      </c>
      <c r="AT192" s="24" t="s">
        <v>159</v>
      </c>
      <c r="AU192" s="24" t="s">
        <v>81</v>
      </c>
      <c r="AY192" s="24" t="s">
        <v>156</v>
      </c>
      <c r="BE192" s="204">
        <f>IF(N192="základní",J192,0)</f>
        <v>0</v>
      </c>
      <c r="BF192" s="204">
        <f>IF(N192="snížená",J192,0)</f>
        <v>0</v>
      </c>
      <c r="BG192" s="204">
        <f>IF(N192="zákl. přenesená",J192,0)</f>
        <v>0</v>
      </c>
      <c r="BH192" s="204">
        <f>IF(N192="sníž. přenesená",J192,0)</f>
        <v>0</v>
      </c>
      <c r="BI192" s="204">
        <f>IF(N192="nulová",J192,0)</f>
        <v>0</v>
      </c>
      <c r="BJ192" s="24" t="s">
        <v>79</v>
      </c>
      <c r="BK192" s="204">
        <f>ROUND(I192*H192,2)</f>
        <v>0</v>
      </c>
      <c r="BL192" s="24" t="s">
        <v>316</v>
      </c>
      <c r="BM192" s="24" t="s">
        <v>1213</v>
      </c>
    </row>
    <row r="193" spans="2:65" s="1" customFormat="1" ht="51" customHeight="1">
      <c r="B193" s="41"/>
      <c r="C193" s="193" t="s">
        <v>734</v>
      </c>
      <c r="D193" s="193" t="s">
        <v>159</v>
      </c>
      <c r="E193" s="194" t="s">
        <v>1214</v>
      </c>
      <c r="F193" s="195" t="s">
        <v>1215</v>
      </c>
      <c r="G193" s="196" t="s">
        <v>992</v>
      </c>
      <c r="H193" s="197">
        <v>1</v>
      </c>
      <c r="I193" s="198"/>
      <c r="J193" s="199">
        <f>ROUND(I193*H193,2)</f>
        <v>0</v>
      </c>
      <c r="K193" s="195" t="s">
        <v>993</v>
      </c>
      <c r="L193" s="61"/>
      <c r="M193" s="200" t="s">
        <v>21</v>
      </c>
      <c r="N193" s="201" t="s">
        <v>43</v>
      </c>
      <c r="O193" s="42"/>
      <c r="P193" s="202">
        <f>O193*H193</f>
        <v>0</v>
      </c>
      <c r="Q193" s="202">
        <v>0</v>
      </c>
      <c r="R193" s="202">
        <f>Q193*H193</f>
        <v>0</v>
      </c>
      <c r="S193" s="202">
        <v>0</v>
      </c>
      <c r="T193" s="203">
        <f>S193*H193</f>
        <v>0</v>
      </c>
      <c r="AR193" s="24" t="s">
        <v>316</v>
      </c>
      <c r="AT193" s="24" t="s">
        <v>159</v>
      </c>
      <c r="AU193" s="24" t="s">
        <v>81</v>
      </c>
      <c r="AY193" s="24" t="s">
        <v>156</v>
      </c>
      <c r="BE193" s="204">
        <f>IF(N193="základní",J193,0)</f>
        <v>0</v>
      </c>
      <c r="BF193" s="204">
        <f>IF(N193="snížená",J193,0)</f>
        <v>0</v>
      </c>
      <c r="BG193" s="204">
        <f>IF(N193="zákl. přenesená",J193,0)</f>
        <v>0</v>
      </c>
      <c r="BH193" s="204">
        <f>IF(N193="sníž. přenesená",J193,0)</f>
        <v>0</v>
      </c>
      <c r="BI193" s="204">
        <f>IF(N193="nulová",J193,0)</f>
        <v>0</v>
      </c>
      <c r="BJ193" s="24" t="s">
        <v>79</v>
      </c>
      <c r="BK193" s="204">
        <f>ROUND(I193*H193,2)</f>
        <v>0</v>
      </c>
      <c r="BL193" s="24" t="s">
        <v>316</v>
      </c>
      <c r="BM193" s="24" t="s">
        <v>1216</v>
      </c>
    </row>
    <row r="194" spans="2:47" s="1" customFormat="1" ht="27">
      <c r="B194" s="41"/>
      <c r="C194" s="63"/>
      <c r="D194" s="205" t="s">
        <v>166</v>
      </c>
      <c r="E194" s="63"/>
      <c r="F194" s="206" t="s">
        <v>1217</v>
      </c>
      <c r="G194" s="63"/>
      <c r="H194" s="63"/>
      <c r="I194" s="163"/>
      <c r="J194" s="63"/>
      <c r="K194" s="63"/>
      <c r="L194" s="61"/>
      <c r="M194" s="267"/>
      <c r="N194" s="209"/>
      <c r="O194" s="209"/>
      <c r="P194" s="209"/>
      <c r="Q194" s="209"/>
      <c r="R194" s="209"/>
      <c r="S194" s="209"/>
      <c r="T194" s="268"/>
      <c r="AT194" s="24" t="s">
        <v>166</v>
      </c>
      <c r="AU194" s="24" t="s">
        <v>81</v>
      </c>
    </row>
    <row r="195" spans="2:12" s="1" customFormat="1" ht="6.95" customHeight="1">
      <c r="B195" s="56"/>
      <c r="C195" s="57"/>
      <c r="D195" s="57"/>
      <c r="E195" s="57"/>
      <c r="F195" s="57"/>
      <c r="G195" s="57"/>
      <c r="H195" s="57"/>
      <c r="I195" s="139"/>
      <c r="J195" s="57"/>
      <c r="K195" s="57"/>
      <c r="L195" s="61"/>
    </row>
  </sheetData>
  <sheetProtection password="CC35" sheet="1" objects="1" scenarios="1" formatCells="0" formatColumns="0" formatRows="0" sort="0" autoFilter="0"/>
  <autoFilter ref="C86:K194"/>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91</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1218</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ROUND(SUM(BE87:BE277),2)</f>
        <v>0</v>
      </c>
      <c r="G30" s="42"/>
      <c r="H30" s="42"/>
      <c r="I30" s="131">
        <v>0.21</v>
      </c>
      <c r="J30" s="130">
        <f>ROUND(ROUND((SUM(BE87:BE277)),2)*I30,2)</f>
        <v>0</v>
      </c>
      <c r="K30" s="45"/>
    </row>
    <row r="31" spans="2:11" s="1" customFormat="1" ht="14.45" customHeight="1">
      <c r="B31" s="41"/>
      <c r="C31" s="42"/>
      <c r="D31" s="42"/>
      <c r="E31" s="49" t="s">
        <v>44</v>
      </c>
      <c r="F31" s="130">
        <f>ROUND(SUM(BF87:BF277),2)</f>
        <v>0</v>
      </c>
      <c r="G31" s="42"/>
      <c r="H31" s="42"/>
      <c r="I31" s="131">
        <v>0.15</v>
      </c>
      <c r="J31" s="130">
        <f>ROUND(ROUND((SUM(BF87:BF277)),2)*I31,2)</f>
        <v>0</v>
      </c>
      <c r="K31" s="45"/>
    </row>
    <row r="32" spans="2:11" s="1" customFormat="1" ht="14.45" customHeight="1" hidden="1">
      <c r="B32" s="41"/>
      <c r="C32" s="42"/>
      <c r="D32" s="42"/>
      <c r="E32" s="49" t="s">
        <v>45</v>
      </c>
      <c r="F32" s="130">
        <f>ROUND(SUM(BG87:BG277),2)</f>
        <v>0</v>
      </c>
      <c r="G32" s="42"/>
      <c r="H32" s="42"/>
      <c r="I32" s="131">
        <v>0.21</v>
      </c>
      <c r="J32" s="130">
        <v>0</v>
      </c>
      <c r="K32" s="45"/>
    </row>
    <row r="33" spans="2:11" s="1" customFormat="1" ht="14.45" customHeight="1" hidden="1">
      <c r="B33" s="41"/>
      <c r="C33" s="42"/>
      <c r="D33" s="42"/>
      <c r="E33" s="49" t="s">
        <v>46</v>
      </c>
      <c r="F33" s="130">
        <f>ROUND(SUM(BH87:BH277),2)</f>
        <v>0</v>
      </c>
      <c r="G33" s="42"/>
      <c r="H33" s="42"/>
      <c r="I33" s="131">
        <v>0.15</v>
      </c>
      <c r="J33" s="130">
        <v>0</v>
      </c>
      <c r="K33" s="45"/>
    </row>
    <row r="34" spans="2:11" s="1" customFormat="1" ht="14.45" customHeight="1" hidden="1">
      <c r="B34" s="41"/>
      <c r="C34" s="42"/>
      <c r="D34" s="42"/>
      <c r="E34" s="49" t="s">
        <v>47</v>
      </c>
      <c r="F34" s="130">
        <f>ROUND(SUM(BI87:BI277),2)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I-3a - Elektroinstalace a MaR</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J87</f>
        <v>0</v>
      </c>
      <c r="K56" s="45"/>
      <c r="AU56" s="24" t="s">
        <v>133</v>
      </c>
    </row>
    <row r="57" spans="2:11" s="7" customFormat="1" ht="24.95" customHeight="1">
      <c r="B57" s="149"/>
      <c r="C57" s="150"/>
      <c r="D57" s="151" t="s">
        <v>1219</v>
      </c>
      <c r="E57" s="152"/>
      <c r="F57" s="152"/>
      <c r="G57" s="152"/>
      <c r="H57" s="152"/>
      <c r="I57" s="153"/>
      <c r="J57" s="154">
        <f>J88</f>
        <v>0</v>
      </c>
      <c r="K57" s="155"/>
    </row>
    <row r="58" spans="2:11" s="8" customFormat="1" ht="19.9" customHeight="1">
      <c r="B58" s="156"/>
      <c r="C58" s="157"/>
      <c r="D58" s="158" t="s">
        <v>1220</v>
      </c>
      <c r="E58" s="159"/>
      <c r="F58" s="159"/>
      <c r="G58" s="159"/>
      <c r="H58" s="159"/>
      <c r="I58" s="160"/>
      <c r="J58" s="161">
        <f>J89</f>
        <v>0</v>
      </c>
      <c r="K58" s="162"/>
    </row>
    <row r="59" spans="2:11" s="8" customFormat="1" ht="19.9" customHeight="1">
      <c r="B59" s="156"/>
      <c r="C59" s="157"/>
      <c r="D59" s="158" t="s">
        <v>1221</v>
      </c>
      <c r="E59" s="159"/>
      <c r="F59" s="159"/>
      <c r="G59" s="159"/>
      <c r="H59" s="159"/>
      <c r="I59" s="160"/>
      <c r="J59" s="161">
        <f>J95</f>
        <v>0</v>
      </c>
      <c r="K59" s="162"/>
    </row>
    <row r="60" spans="2:11" s="8" customFormat="1" ht="19.9" customHeight="1">
      <c r="B60" s="156"/>
      <c r="C60" s="157"/>
      <c r="D60" s="158" t="s">
        <v>1222</v>
      </c>
      <c r="E60" s="159"/>
      <c r="F60" s="159"/>
      <c r="G60" s="159"/>
      <c r="H60" s="159"/>
      <c r="I60" s="160"/>
      <c r="J60" s="161">
        <f>J105</f>
        <v>0</v>
      </c>
      <c r="K60" s="162"/>
    </row>
    <row r="61" spans="2:11" s="8" customFormat="1" ht="19.9" customHeight="1">
      <c r="B61" s="156"/>
      <c r="C61" s="157"/>
      <c r="D61" s="158" t="s">
        <v>1223</v>
      </c>
      <c r="E61" s="159"/>
      <c r="F61" s="159"/>
      <c r="G61" s="159"/>
      <c r="H61" s="159"/>
      <c r="I61" s="160"/>
      <c r="J61" s="161">
        <f>J147</f>
        <v>0</v>
      </c>
      <c r="K61" s="162"/>
    </row>
    <row r="62" spans="2:11" s="8" customFormat="1" ht="19.9" customHeight="1">
      <c r="B62" s="156"/>
      <c r="C62" s="157"/>
      <c r="D62" s="158" t="s">
        <v>1224</v>
      </c>
      <c r="E62" s="159"/>
      <c r="F62" s="159"/>
      <c r="G62" s="159"/>
      <c r="H62" s="159"/>
      <c r="I62" s="160"/>
      <c r="J62" s="161">
        <f>J161</f>
        <v>0</v>
      </c>
      <c r="K62" s="162"/>
    </row>
    <row r="63" spans="2:11" s="8" customFormat="1" ht="19.9" customHeight="1">
      <c r="B63" s="156"/>
      <c r="C63" s="157"/>
      <c r="D63" s="158" t="s">
        <v>1225</v>
      </c>
      <c r="E63" s="159"/>
      <c r="F63" s="159"/>
      <c r="G63" s="159"/>
      <c r="H63" s="159"/>
      <c r="I63" s="160"/>
      <c r="J63" s="161">
        <f>J174</f>
        <v>0</v>
      </c>
      <c r="K63" s="162"/>
    </row>
    <row r="64" spans="2:11" s="8" customFormat="1" ht="19.9" customHeight="1">
      <c r="B64" s="156"/>
      <c r="C64" s="157"/>
      <c r="D64" s="158" t="s">
        <v>1226</v>
      </c>
      <c r="E64" s="159"/>
      <c r="F64" s="159"/>
      <c r="G64" s="159"/>
      <c r="H64" s="159"/>
      <c r="I64" s="160"/>
      <c r="J64" s="161">
        <f>J221</f>
        <v>0</v>
      </c>
      <c r="K64" s="162"/>
    </row>
    <row r="65" spans="2:11" s="8" customFormat="1" ht="19.9" customHeight="1">
      <c r="B65" s="156"/>
      <c r="C65" s="157"/>
      <c r="D65" s="158" t="s">
        <v>1227</v>
      </c>
      <c r="E65" s="159"/>
      <c r="F65" s="159"/>
      <c r="G65" s="159"/>
      <c r="H65" s="159"/>
      <c r="I65" s="160"/>
      <c r="J65" s="161">
        <f>J242</f>
        <v>0</v>
      </c>
      <c r="K65" s="162"/>
    </row>
    <row r="66" spans="2:11" s="8" customFormat="1" ht="19.9" customHeight="1">
      <c r="B66" s="156"/>
      <c r="C66" s="157"/>
      <c r="D66" s="158" t="s">
        <v>1228</v>
      </c>
      <c r="E66" s="159"/>
      <c r="F66" s="159"/>
      <c r="G66" s="159"/>
      <c r="H66" s="159"/>
      <c r="I66" s="160"/>
      <c r="J66" s="161">
        <f>J250</f>
        <v>0</v>
      </c>
      <c r="K66" s="162"/>
    </row>
    <row r="67" spans="2:11" s="8" customFormat="1" ht="19.9" customHeight="1">
      <c r="B67" s="156"/>
      <c r="C67" s="157"/>
      <c r="D67" s="158" t="s">
        <v>1229</v>
      </c>
      <c r="E67" s="159"/>
      <c r="F67" s="159"/>
      <c r="G67" s="159"/>
      <c r="H67" s="159"/>
      <c r="I67" s="160"/>
      <c r="J67" s="161">
        <f>J255</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140</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16.5" customHeight="1">
      <c r="B77" s="41"/>
      <c r="C77" s="63"/>
      <c r="D77" s="63"/>
      <c r="E77" s="405" t="str">
        <f>E7</f>
        <v>Rekonstrukce kotelny, kuchyně a jídelny Základní škola Komenského č. 17 v Domažlicích</v>
      </c>
      <c r="F77" s="406"/>
      <c r="G77" s="406"/>
      <c r="H77" s="406"/>
      <c r="I77" s="163"/>
      <c r="J77" s="63"/>
      <c r="K77" s="63"/>
      <c r="L77" s="61"/>
    </row>
    <row r="78" spans="2:12" s="1" customFormat="1" ht="14.45" customHeight="1">
      <c r="B78" s="41"/>
      <c r="C78" s="65" t="s">
        <v>127</v>
      </c>
      <c r="D78" s="63"/>
      <c r="E78" s="63"/>
      <c r="F78" s="63"/>
      <c r="G78" s="63"/>
      <c r="H78" s="63"/>
      <c r="I78" s="163"/>
      <c r="J78" s="63"/>
      <c r="K78" s="63"/>
      <c r="L78" s="61"/>
    </row>
    <row r="79" spans="2:12" s="1" customFormat="1" ht="17.25" customHeight="1">
      <c r="B79" s="41"/>
      <c r="C79" s="63"/>
      <c r="D79" s="63"/>
      <c r="E79" s="380" t="str">
        <f>E9</f>
        <v>I-3a - Elektroinstalace a MaR</v>
      </c>
      <c r="F79" s="407"/>
      <c r="G79" s="407"/>
      <c r="H79" s="407"/>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23</v>
      </c>
      <c r="D81" s="63"/>
      <c r="E81" s="63"/>
      <c r="F81" s="164" t="str">
        <f>F12</f>
        <v xml:space="preserve"> </v>
      </c>
      <c r="G81" s="63"/>
      <c r="H81" s="63"/>
      <c r="I81" s="165" t="s">
        <v>25</v>
      </c>
      <c r="J81" s="73" t="str">
        <f>IF(J12="","",J12)</f>
        <v>2. 3. 2021</v>
      </c>
      <c r="K81" s="63"/>
      <c r="L81" s="61"/>
    </row>
    <row r="82" spans="2:12" s="1" customFormat="1" ht="6.95" customHeight="1">
      <c r="B82" s="41"/>
      <c r="C82" s="63"/>
      <c r="D82" s="63"/>
      <c r="E82" s="63"/>
      <c r="F82" s="63"/>
      <c r="G82" s="63"/>
      <c r="H82" s="63"/>
      <c r="I82" s="163"/>
      <c r="J82" s="63"/>
      <c r="K82" s="63"/>
      <c r="L82" s="61"/>
    </row>
    <row r="83" spans="2:12" s="1" customFormat="1" ht="13.5">
      <c r="B83" s="41"/>
      <c r="C83" s="65" t="s">
        <v>27</v>
      </c>
      <c r="D83" s="63"/>
      <c r="E83" s="63"/>
      <c r="F83" s="164" t="str">
        <f>E15</f>
        <v>Město Domažlice</v>
      </c>
      <c r="G83" s="63"/>
      <c r="H83" s="63"/>
      <c r="I83" s="165" t="s">
        <v>33</v>
      </c>
      <c r="J83" s="164" t="str">
        <f>E21</f>
        <v>Mepro s.r.o.</v>
      </c>
      <c r="K83" s="63"/>
      <c r="L83" s="61"/>
    </row>
    <row r="84" spans="2:12" s="1" customFormat="1" ht="14.45" customHeight="1">
      <c r="B84" s="41"/>
      <c r="C84" s="65" t="s">
        <v>31</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141</v>
      </c>
      <c r="D86" s="168" t="s">
        <v>57</v>
      </c>
      <c r="E86" s="168" t="s">
        <v>53</v>
      </c>
      <c r="F86" s="168" t="s">
        <v>142</v>
      </c>
      <c r="G86" s="168" t="s">
        <v>143</v>
      </c>
      <c r="H86" s="168" t="s">
        <v>144</v>
      </c>
      <c r="I86" s="169" t="s">
        <v>145</v>
      </c>
      <c r="J86" s="168" t="s">
        <v>131</v>
      </c>
      <c r="K86" s="170" t="s">
        <v>146</v>
      </c>
      <c r="L86" s="171"/>
      <c r="M86" s="81" t="s">
        <v>147</v>
      </c>
      <c r="N86" s="82" t="s">
        <v>42</v>
      </c>
      <c r="O86" s="82" t="s">
        <v>148</v>
      </c>
      <c r="P86" s="82" t="s">
        <v>149</v>
      </c>
      <c r="Q86" s="82" t="s">
        <v>150</v>
      </c>
      <c r="R86" s="82" t="s">
        <v>151</v>
      </c>
      <c r="S86" s="82" t="s">
        <v>152</v>
      </c>
      <c r="T86" s="83" t="s">
        <v>153</v>
      </c>
    </row>
    <row r="87" spans="2:63" s="1" customFormat="1" ht="29.25" customHeight="1">
      <c r="B87" s="41"/>
      <c r="C87" s="87" t="s">
        <v>132</v>
      </c>
      <c r="D87" s="63"/>
      <c r="E87" s="63"/>
      <c r="F87" s="63"/>
      <c r="G87" s="63"/>
      <c r="H87" s="63"/>
      <c r="I87" s="163"/>
      <c r="J87" s="172">
        <f>BK87</f>
        <v>0</v>
      </c>
      <c r="K87" s="63"/>
      <c r="L87" s="61"/>
      <c r="M87" s="84"/>
      <c r="N87" s="85"/>
      <c r="O87" s="85"/>
      <c r="P87" s="173">
        <f>P88</f>
        <v>0</v>
      </c>
      <c r="Q87" s="85"/>
      <c r="R87" s="173">
        <f>R88</f>
        <v>0</v>
      </c>
      <c r="S87" s="85"/>
      <c r="T87" s="174">
        <f>T88</f>
        <v>0</v>
      </c>
      <c r="AT87" s="24" t="s">
        <v>71</v>
      </c>
      <c r="AU87" s="24" t="s">
        <v>133</v>
      </c>
      <c r="BK87" s="175">
        <f>BK88</f>
        <v>0</v>
      </c>
    </row>
    <row r="88" spans="2:63" s="10" customFormat="1" ht="37.35" customHeight="1">
      <c r="B88" s="176"/>
      <c r="C88" s="177"/>
      <c r="D88" s="178" t="s">
        <v>71</v>
      </c>
      <c r="E88" s="179" t="s">
        <v>1230</v>
      </c>
      <c r="F88" s="179" t="s">
        <v>1231</v>
      </c>
      <c r="G88" s="177"/>
      <c r="H88" s="177"/>
      <c r="I88" s="180"/>
      <c r="J88" s="181">
        <f>BK88</f>
        <v>0</v>
      </c>
      <c r="K88" s="177"/>
      <c r="L88" s="182"/>
      <c r="M88" s="183"/>
      <c r="N88" s="184"/>
      <c r="O88" s="184"/>
      <c r="P88" s="185">
        <f>P89+P95+P105+P147+P161+P174+P221+P242+P250+P255</f>
        <v>0</v>
      </c>
      <c r="Q88" s="184"/>
      <c r="R88" s="185">
        <f>R89+R95+R105+R147+R161+R174+R221+R242+R250+R255</f>
        <v>0</v>
      </c>
      <c r="S88" s="184"/>
      <c r="T88" s="186">
        <f>T89+T95+T105+T147+T161+T174+T221+T242+T250+T255</f>
        <v>0</v>
      </c>
      <c r="AR88" s="187" t="s">
        <v>81</v>
      </c>
      <c r="AT88" s="188" t="s">
        <v>71</v>
      </c>
      <c r="AU88" s="188" t="s">
        <v>72</v>
      </c>
      <c r="AY88" s="187" t="s">
        <v>156</v>
      </c>
      <c r="BK88" s="189">
        <f>BK89+BK95+BK105+BK147+BK161+BK174+BK221+BK242+BK250+BK255</f>
        <v>0</v>
      </c>
    </row>
    <row r="89" spans="2:63" s="10" customFormat="1" ht="19.9" customHeight="1">
      <c r="B89" s="176"/>
      <c r="C89" s="177"/>
      <c r="D89" s="190" t="s">
        <v>71</v>
      </c>
      <c r="E89" s="191" t="s">
        <v>1232</v>
      </c>
      <c r="F89" s="191" t="s">
        <v>1233</v>
      </c>
      <c r="G89" s="177"/>
      <c r="H89" s="177"/>
      <c r="I89" s="180"/>
      <c r="J89" s="192">
        <f>BK89</f>
        <v>0</v>
      </c>
      <c r="K89" s="177"/>
      <c r="L89" s="182"/>
      <c r="M89" s="183"/>
      <c r="N89" s="184"/>
      <c r="O89" s="184"/>
      <c r="P89" s="185">
        <f>SUM(P90:P94)</f>
        <v>0</v>
      </c>
      <c r="Q89" s="184"/>
      <c r="R89" s="185">
        <f>SUM(R90:R94)</f>
        <v>0</v>
      </c>
      <c r="S89" s="184"/>
      <c r="T89" s="186">
        <f>SUM(T90:T94)</f>
        <v>0</v>
      </c>
      <c r="AR89" s="187" t="s">
        <v>81</v>
      </c>
      <c r="AT89" s="188" t="s">
        <v>71</v>
      </c>
      <c r="AU89" s="188" t="s">
        <v>79</v>
      </c>
      <c r="AY89" s="187" t="s">
        <v>156</v>
      </c>
      <c r="BK89" s="189">
        <f>SUM(BK90:BK94)</f>
        <v>0</v>
      </c>
    </row>
    <row r="90" spans="2:65" s="1" customFormat="1" ht="25.5" customHeight="1">
      <c r="B90" s="41"/>
      <c r="C90" s="193" t="s">
        <v>79</v>
      </c>
      <c r="D90" s="193" t="s">
        <v>159</v>
      </c>
      <c r="E90" s="194" t="s">
        <v>1234</v>
      </c>
      <c r="F90" s="195" t="s">
        <v>1235</v>
      </c>
      <c r="G90" s="196" t="s">
        <v>236</v>
      </c>
      <c r="H90" s="197">
        <v>1</v>
      </c>
      <c r="I90" s="198"/>
      <c r="J90" s="199">
        <f>ROUND(I90*H90,2)</f>
        <v>0</v>
      </c>
      <c r="K90" s="195" t="s">
        <v>993</v>
      </c>
      <c r="L90" s="61"/>
      <c r="M90" s="200" t="s">
        <v>21</v>
      </c>
      <c r="N90" s="201" t="s">
        <v>43</v>
      </c>
      <c r="O90" s="42"/>
      <c r="P90" s="202">
        <f>O90*H90</f>
        <v>0</v>
      </c>
      <c r="Q90" s="202">
        <v>0</v>
      </c>
      <c r="R90" s="202">
        <f>Q90*H90</f>
        <v>0</v>
      </c>
      <c r="S90" s="202">
        <v>0</v>
      </c>
      <c r="T90" s="203">
        <f>S90*H90</f>
        <v>0</v>
      </c>
      <c r="AR90" s="24" t="s">
        <v>316</v>
      </c>
      <c r="AT90" s="24" t="s">
        <v>159</v>
      </c>
      <c r="AU90" s="24" t="s">
        <v>81</v>
      </c>
      <c r="AY90" s="24" t="s">
        <v>156</v>
      </c>
      <c r="BE90" s="204">
        <f>IF(N90="základní",J90,0)</f>
        <v>0</v>
      </c>
      <c r="BF90" s="204">
        <f>IF(N90="snížená",J90,0)</f>
        <v>0</v>
      </c>
      <c r="BG90" s="204">
        <f>IF(N90="zákl. přenesená",J90,0)</f>
        <v>0</v>
      </c>
      <c r="BH90" s="204">
        <f>IF(N90="sníž. přenesená",J90,0)</f>
        <v>0</v>
      </c>
      <c r="BI90" s="204">
        <f>IF(N90="nulová",J90,0)</f>
        <v>0</v>
      </c>
      <c r="BJ90" s="24" t="s">
        <v>79</v>
      </c>
      <c r="BK90" s="204">
        <f>ROUND(I90*H90,2)</f>
        <v>0</v>
      </c>
      <c r="BL90" s="24" t="s">
        <v>316</v>
      </c>
      <c r="BM90" s="24" t="s">
        <v>81</v>
      </c>
    </row>
    <row r="91" spans="2:65" s="1" customFormat="1" ht="25.5" customHeight="1">
      <c r="B91" s="41"/>
      <c r="C91" s="193" t="s">
        <v>81</v>
      </c>
      <c r="D91" s="193" t="s">
        <v>159</v>
      </c>
      <c r="E91" s="194" t="s">
        <v>1236</v>
      </c>
      <c r="F91" s="195" t="s">
        <v>1237</v>
      </c>
      <c r="G91" s="196" t="s">
        <v>1238</v>
      </c>
      <c r="H91" s="197">
        <v>1</v>
      </c>
      <c r="I91" s="198"/>
      <c r="J91" s="199">
        <f>ROUND(I91*H91,2)</f>
        <v>0</v>
      </c>
      <c r="K91" s="195" t="s">
        <v>993</v>
      </c>
      <c r="L91" s="61"/>
      <c r="M91" s="200" t="s">
        <v>21</v>
      </c>
      <c r="N91" s="201" t="s">
        <v>43</v>
      </c>
      <c r="O91" s="42"/>
      <c r="P91" s="202">
        <f>O91*H91</f>
        <v>0</v>
      </c>
      <c r="Q91" s="202">
        <v>0</v>
      </c>
      <c r="R91" s="202">
        <f>Q91*H91</f>
        <v>0</v>
      </c>
      <c r="S91" s="202">
        <v>0</v>
      </c>
      <c r="T91" s="203">
        <f>S91*H91</f>
        <v>0</v>
      </c>
      <c r="AR91" s="24" t="s">
        <v>316</v>
      </c>
      <c r="AT91" s="24" t="s">
        <v>159</v>
      </c>
      <c r="AU91" s="24" t="s">
        <v>81</v>
      </c>
      <c r="AY91" s="24" t="s">
        <v>156</v>
      </c>
      <c r="BE91" s="204">
        <f>IF(N91="základní",J91,0)</f>
        <v>0</v>
      </c>
      <c r="BF91" s="204">
        <f>IF(N91="snížená",J91,0)</f>
        <v>0</v>
      </c>
      <c r="BG91" s="204">
        <f>IF(N91="zákl. přenesená",J91,0)</f>
        <v>0</v>
      </c>
      <c r="BH91" s="204">
        <f>IF(N91="sníž. přenesená",J91,0)</f>
        <v>0</v>
      </c>
      <c r="BI91" s="204">
        <f>IF(N91="nulová",J91,0)</f>
        <v>0</v>
      </c>
      <c r="BJ91" s="24" t="s">
        <v>79</v>
      </c>
      <c r="BK91" s="204">
        <f>ROUND(I91*H91,2)</f>
        <v>0</v>
      </c>
      <c r="BL91" s="24" t="s">
        <v>316</v>
      </c>
      <c r="BM91" s="24" t="s">
        <v>179</v>
      </c>
    </row>
    <row r="92" spans="2:65" s="1" customFormat="1" ht="16.5" customHeight="1">
      <c r="B92" s="41"/>
      <c r="C92" s="193" t="s">
        <v>173</v>
      </c>
      <c r="D92" s="193" t="s">
        <v>159</v>
      </c>
      <c r="E92" s="194" t="s">
        <v>1239</v>
      </c>
      <c r="F92" s="195" t="s">
        <v>1240</v>
      </c>
      <c r="G92" s="196" t="s">
        <v>1016</v>
      </c>
      <c r="H92" s="197">
        <v>1</v>
      </c>
      <c r="I92" s="198"/>
      <c r="J92" s="199">
        <f>ROUND(I92*H92,2)</f>
        <v>0</v>
      </c>
      <c r="K92" s="195" t="s">
        <v>993</v>
      </c>
      <c r="L92" s="61"/>
      <c r="M92" s="200" t="s">
        <v>21</v>
      </c>
      <c r="N92" s="201" t="s">
        <v>43</v>
      </c>
      <c r="O92" s="42"/>
      <c r="P92" s="202">
        <f>O92*H92</f>
        <v>0</v>
      </c>
      <c r="Q92" s="202">
        <v>0</v>
      </c>
      <c r="R92" s="202">
        <f>Q92*H92</f>
        <v>0</v>
      </c>
      <c r="S92" s="202">
        <v>0</v>
      </c>
      <c r="T92" s="203">
        <f>S92*H92</f>
        <v>0</v>
      </c>
      <c r="AR92" s="24" t="s">
        <v>316</v>
      </c>
      <c r="AT92" s="24" t="s">
        <v>159</v>
      </c>
      <c r="AU92" s="24" t="s">
        <v>81</v>
      </c>
      <c r="AY92" s="24" t="s">
        <v>156</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316</v>
      </c>
      <c r="BM92" s="24" t="s">
        <v>190</v>
      </c>
    </row>
    <row r="93" spans="2:65" s="1" customFormat="1" ht="16.5" customHeight="1">
      <c r="B93" s="41"/>
      <c r="C93" s="193" t="s">
        <v>179</v>
      </c>
      <c r="D93" s="193" t="s">
        <v>159</v>
      </c>
      <c r="E93" s="194" t="s">
        <v>1241</v>
      </c>
      <c r="F93" s="195" t="s">
        <v>1242</v>
      </c>
      <c r="G93" s="196" t="s">
        <v>1016</v>
      </c>
      <c r="H93" s="197">
        <v>1</v>
      </c>
      <c r="I93" s="198"/>
      <c r="J93" s="199">
        <f>ROUND(I93*H93,2)</f>
        <v>0</v>
      </c>
      <c r="K93" s="195" t="s">
        <v>993</v>
      </c>
      <c r="L93" s="61"/>
      <c r="M93" s="200" t="s">
        <v>21</v>
      </c>
      <c r="N93" s="201" t="s">
        <v>43</v>
      </c>
      <c r="O93" s="42"/>
      <c r="P93" s="202">
        <f>O93*H93</f>
        <v>0</v>
      </c>
      <c r="Q93" s="202">
        <v>0</v>
      </c>
      <c r="R93" s="202">
        <f>Q93*H93</f>
        <v>0</v>
      </c>
      <c r="S93" s="202">
        <v>0</v>
      </c>
      <c r="T93" s="203">
        <f>S93*H93</f>
        <v>0</v>
      </c>
      <c r="AR93" s="24" t="s">
        <v>316</v>
      </c>
      <c r="AT93" s="24" t="s">
        <v>159</v>
      </c>
      <c r="AU93" s="24" t="s">
        <v>81</v>
      </c>
      <c r="AY93" s="24" t="s">
        <v>156</v>
      </c>
      <c r="BE93" s="204">
        <f>IF(N93="základní",J93,0)</f>
        <v>0</v>
      </c>
      <c r="BF93" s="204">
        <f>IF(N93="snížená",J93,0)</f>
        <v>0</v>
      </c>
      <c r="BG93" s="204">
        <f>IF(N93="zákl. přenesená",J93,0)</f>
        <v>0</v>
      </c>
      <c r="BH93" s="204">
        <f>IF(N93="sníž. přenesená",J93,0)</f>
        <v>0</v>
      </c>
      <c r="BI93" s="204">
        <f>IF(N93="nulová",J93,0)</f>
        <v>0</v>
      </c>
      <c r="BJ93" s="24" t="s">
        <v>79</v>
      </c>
      <c r="BK93" s="204">
        <f>ROUND(I93*H93,2)</f>
        <v>0</v>
      </c>
      <c r="BL93" s="24" t="s">
        <v>316</v>
      </c>
      <c r="BM93" s="24" t="s">
        <v>241</v>
      </c>
    </row>
    <row r="94" spans="2:65" s="1" customFormat="1" ht="16.5" customHeight="1">
      <c r="B94" s="41"/>
      <c r="C94" s="193" t="s">
        <v>155</v>
      </c>
      <c r="D94" s="193" t="s">
        <v>159</v>
      </c>
      <c r="E94" s="194" t="s">
        <v>1243</v>
      </c>
      <c r="F94" s="195" t="s">
        <v>1244</v>
      </c>
      <c r="G94" s="196" t="s">
        <v>1016</v>
      </c>
      <c r="H94" s="197">
        <v>1</v>
      </c>
      <c r="I94" s="198"/>
      <c r="J94" s="199">
        <f>ROUND(I94*H94,2)</f>
        <v>0</v>
      </c>
      <c r="K94" s="195" t="s">
        <v>993</v>
      </c>
      <c r="L94" s="61"/>
      <c r="M94" s="200" t="s">
        <v>21</v>
      </c>
      <c r="N94" s="201" t="s">
        <v>43</v>
      </c>
      <c r="O94" s="42"/>
      <c r="P94" s="202">
        <f>O94*H94</f>
        <v>0</v>
      </c>
      <c r="Q94" s="202">
        <v>0</v>
      </c>
      <c r="R94" s="202">
        <f>Q94*H94</f>
        <v>0</v>
      </c>
      <c r="S94" s="202">
        <v>0</v>
      </c>
      <c r="T94" s="203">
        <f>S94*H94</f>
        <v>0</v>
      </c>
      <c r="AR94" s="24" t="s">
        <v>316</v>
      </c>
      <c r="AT94" s="24" t="s">
        <v>159</v>
      </c>
      <c r="AU94" s="24" t="s">
        <v>81</v>
      </c>
      <c r="AY94" s="24" t="s">
        <v>156</v>
      </c>
      <c r="BE94" s="204">
        <f>IF(N94="základní",J94,0)</f>
        <v>0</v>
      </c>
      <c r="BF94" s="204">
        <f>IF(N94="snížená",J94,0)</f>
        <v>0</v>
      </c>
      <c r="BG94" s="204">
        <f>IF(N94="zákl. přenesená",J94,0)</f>
        <v>0</v>
      </c>
      <c r="BH94" s="204">
        <f>IF(N94="sníž. přenesená",J94,0)</f>
        <v>0</v>
      </c>
      <c r="BI94" s="204">
        <f>IF(N94="nulová",J94,0)</f>
        <v>0</v>
      </c>
      <c r="BJ94" s="24" t="s">
        <v>79</v>
      </c>
      <c r="BK94" s="204">
        <f>ROUND(I94*H94,2)</f>
        <v>0</v>
      </c>
      <c r="BL94" s="24" t="s">
        <v>316</v>
      </c>
      <c r="BM94" s="24" t="s">
        <v>273</v>
      </c>
    </row>
    <row r="95" spans="2:63" s="10" customFormat="1" ht="29.85" customHeight="1">
      <c r="B95" s="176"/>
      <c r="C95" s="177"/>
      <c r="D95" s="190" t="s">
        <v>71</v>
      </c>
      <c r="E95" s="191" t="s">
        <v>986</v>
      </c>
      <c r="F95" s="191" t="s">
        <v>1245</v>
      </c>
      <c r="G95" s="177"/>
      <c r="H95" s="177"/>
      <c r="I95" s="180"/>
      <c r="J95" s="192">
        <f>BK95</f>
        <v>0</v>
      </c>
      <c r="K95" s="177"/>
      <c r="L95" s="182"/>
      <c r="M95" s="183"/>
      <c r="N95" s="184"/>
      <c r="O95" s="184"/>
      <c r="P95" s="185">
        <f>SUM(P96:P104)</f>
        <v>0</v>
      </c>
      <c r="Q95" s="184"/>
      <c r="R95" s="185">
        <f>SUM(R96:R104)</f>
        <v>0</v>
      </c>
      <c r="S95" s="184"/>
      <c r="T95" s="186">
        <f>SUM(T96:T104)</f>
        <v>0</v>
      </c>
      <c r="AR95" s="187" t="s">
        <v>81</v>
      </c>
      <c r="AT95" s="188" t="s">
        <v>71</v>
      </c>
      <c r="AU95" s="188" t="s">
        <v>79</v>
      </c>
      <c r="AY95" s="187" t="s">
        <v>156</v>
      </c>
      <c r="BK95" s="189">
        <f>SUM(BK96:BK104)</f>
        <v>0</v>
      </c>
    </row>
    <row r="96" spans="2:65" s="1" customFormat="1" ht="16.5" customHeight="1">
      <c r="B96" s="41"/>
      <c r="C96" s="193" t="s">
        <v>190</v>
      </c>
      <c r="D96" s="193" t="s">
        <v>159</v>
      </c>
      <c r="E96" s="194" t="s">
        <v>1246</v>
      </c>
      <c r="F96" s="195" t="s">
        <v>1247</v>
      </c>
      <c r="G96" s="196" t="s">
        <v>1016</v>
      </c>
      <c r="H96" s="197">
        <v>1</v>
      </c>
      <c r="I96" s="198"/>
      <c r="J96" s="199">
        <f aca="true" t="shared" si="0" ref="J96:J104">ROUND(I96*H96,2)</f>
        <v>0</v>
      </c>
      <c r="K96" s="195" t="s">
        <v>993</v>
      </c>
      <c r="L96" s="61"/>
      <c r="M96" s="200" t="s">
        <v>21</v>
      </c>
      <c r="N96" s="201" t="s">
        <v>43</v>
      </c>
      <c r="O96" s="42"/>
      <c r="P96" s="202">
        <f aca="true" t="shared" si="1" ref="P96:P104">O96*H96</f>
        <v>0</v>
      </c>
      <c r="Q96" s="202">
        <v>0</v>
      </c>
      <c r="R96" s="202">
        <f aca="true" t="shared" si="2" ref="R96:R104">Q96*H96</f>
        <v>0</v>
      </c>
      <c r="S96" s="202">
        <v>0</v>
      </c>
      <c r="T96" s="203">
        <f aca="true" t="shared" si="3" ref="T96:T104">S96*H96</f>
        <v>0</v>
      </c>
      <c r="AR96" s="24" t="s">
        <v>316</v>
      </c>
      <c r="AT96" s="24" t="s">
        <v>159</v>
      </c>
      <c r="AU96" s="24" t="s">
        <v>81</v>
      </c>
      <c r="AY96" s="24" t="s">
        <v>156</v>
      </c>
      <c r="BE96" s="204">
        <f aca="true" t="shared" si="4" ref="BE96:BE104">IF(N96="základní",J96,0)</f>
        <v>0</v>
      </c>
      <c r="BF96" s="204">
        <f aca="true" t="shared" si="5" ref="BF96:BF104">IF(N96="snížená",J96,0)</f>
        <v>0</v>
      </c>
      <c r="BG96" s="204">
        <f aca="true" t="shared" si="6" ref="BG96:BG104">IF(N96="zákl. přenesená",J96,0)</f>
        <v>0</v>
      </c>
      <c r="BH96" s="204">
        <f aca="true" t="shared" si="7" ref="BH96:BH104">IF(N96="sníž. přenesená",J96,0)</f>
        <v>0</v>
      </c>
      <c r="BI96" s="204">
        <f aca="true" t="shared" si="8" ref="BI96:BI104">IF(N96="nulová",J96,0)</f>
        <v>0</v>
      </c>
      <c r="BJ96" s="24" t="s">
        <v>79</v>
      </c>
      <c r="BK96" s="204">
        <f aca="true" t="shared" si="9" ref="BK96:BK104">ROUND(I96*H96,2)</f>
        <v>0</v>
      </c>
      <c r="BL96" s="24" t="s">
        <v>316</v>
      </c>
      <c r="BM96" s="24" t="s">
        <v>288</v>
      </c>
    </row>
    <row r="97" spans="2:65" s="1" customFormat="1" ht="16.5" customHeight="1">
      <c r="B97" s="41"/>
      <c r="C97" s="193" t="s">
        <v>257</v>
      </c>
      <c r="D97" s="193" t="s">
        <v>159</v>
      </c>
      <c r="E97" s="194" t="s">
        <v>1248</v>
      </c>
      <c r="F97" s="195" t="s">
        <v>1249</v>
      </c>
      <c r="G97" s="196" t="s">
        <v>1016</v>
      </c>
      <c r="H97" s="197">
        <v>1</v>
      </c>
      <c r="I97" s="198"/>
      <c r="J97" s="199">
        <f t="shared" si="0"/>
        <v>0</v>
      </c>
      <c r="K97" s="195" t="s">
        <v>993</v>
      </c>
      <c r="L97" s="61"/>
      <c r="M97" s="200" t="s">
        <v>21</v>
      </c>
      <c r="N97" s="201" t="s">
        <v>43</v>
      </c>
      <c r="O97" s="42"/>
      <c r="P97" s="202">
        <f t="shared" si="1"/>
        <v>0</v>
      </c>
      <c r="Q97" s="202">
        <v>0</v>
      </c>
      <c r="R97" s="202">
        <f t="shared" si="2"/>
        <v>0</v>
      </c>
      <c r="S97" s="202">
        <v>0</v>
      </c>
      <c r="T97" s="203">
        <f t="shared" si="3"/>
        <v>0</v>
      </c>
      <c r="AR97" s="24" t="s">
        <v>316</v>
      </c>
      <c r="AT97" s="24" t="s">
        <v>159</v>
      </c>
      <c r="AU97" s="24" t="s">
        <v>81</v>
      </c>
      <c r="AY97" s="24" t="s">
        <v>156</v>
      </c>
      <c r="BE97" s="204">
        <f t="shared" si="4"/>
        <v>0</v>
      </c>
      <c r="BF97" s="204">
        <f t="shared" si="5"/>
        <v>0</v>
      </c>
      <c r="BG97" s="204">
        <f t="shared" si="6"/>
        <v>0</v>
      </c>
      <c r="BH97" s="204">
        <f t="shared" si="7"/>
        <v>0</v>
      </c>
      <c r="BI97" s="204">
        <f t="shared" si="8"/>
        <v>0</v>
      </c>
      <c r="BJ97" s="24" t="s">
        <v>79</v>
      </c>
      <c r="BK97" s="204">
        <f t="shared" si="9"/>
        <v>0</v>
      </c>
      <c r="BL97" s="24" t="s">
        <v>316</v>
      </c>
      <c r="BM97" s="24" t="s">
        <v>302</v>
      </c>
    </row>
    <row r="98" spans="2:65" s="1" customFormat="1" ht="16.5" customHeight="1">
      <c r="B98" s="41"/>
      <c r="C98" s="193" t="s">
        <v>241</v>
      </c>
      <c r="D98" s="193" t="s">
        <v>159</v>
      </c>
      <c r="E98" s="194" t="s">
        <v>1250</v>
      </c>
      <c r="F98" s="195" t="s">
        <v>1251</v>
      </c>
      <c r="G98" s="196" t="s">
        <v>1016</v>
      </c>
      <c r="H98" s="197">
        <v>1</v>
      </c>
      <c r="I98" s="198"/>
      <c r="J98" s="199">
        <f t="shared" si="0"/>
        <v>0</v>
      </c>
      <c r="K98" s="195" t="s">
        <v>993</v>
      </c>
      <c r="L98" s="61"/>
      <c r="M98" s="200" t="s">
        <v>21</v>
      </c>
      <c r="N98" s="201" t="s">
        <v>43</v>
      </c>
      <c r="O98" s="42"/>
      <c r="P98" s="202">
        <f t="shared" si="1"/>
        <v>0</v>
      </c>
      <c r="Q98" s="202">
        <v>0</v>
      </c>
      <c r="R98" s="202">
        <f t="shared" si="2"/>
        <v>0</v>
      </c>
      <c r="S98" s="202">
        <v>0</v>
      </c>
      <c r="T98" s="203">
        <f t="shared" si="3"/>
        <v>0</v>
      </c>
      <c r="AR98" s="24" t="s">
        <v>316</v>
      </c>
      <c r="AT98" s="24" t="s">
        <v>159</v>
      </c>
      <c r="AU98" s="24" t="s">
        <v>81</v>
      </c>
      <c r="AY98" s="24" t="s">
        <v>156</v>
      </c>
      <c r="BE98" s="204">
        <f t="shared" si="4"/>
        <v>0</v>
      </c>
      <c r="BF98" s="204">
        <f t="shared" si="5"/>
        <v>0</v>
      </c>
      <c r="BG98" s="204">
        <f t="shared" si="6"/>
        <v>0</v>
      </c>
      <c r="BH98" s="204">
        <f t="shared" si="7"/>
        <v>0</v>
      </c>
      <c r="BI98" s="204">
        <f t="shared" si="8"/>
        <v>0</v>
      </c>
      <c r="BJ98" s="24" t="s">
        <v>79</v>
      </c>
      <c r="BK98" s="204">
        <f t="shared" si="9"/>
        <v>0</v>
      </c>
      <c r="BL98" s="24" t="s">
        <v>316</v>
      </c>
      <c r="BM98" s="24" t="s">
        <v>316</v>
      </c>
    </row>
    <row r="99" spans="2:65" s="1" customFormat="1" ht="16.5" customHeight="1">
      <c r="B99" s="41"/>
      <c r="C99" s="193" t="s">
        <v>266</v>
      </c>
      <c r="D99" s="193" t="s">
        <v>159</v>
      </c>
      <c r="E99" s="194" t="s">
        <v>1252</v>
      </c>
      <c r="F99" s="195" t="s">
        <v>1253</v>
      </c>
      <c r="G99" s="196" t="s">
        <v>1016</v>
      </c>
      <c r="H99" s="197">
        <v>3</v>
      </c>
      <c r="I99" s="198"/>
      <c r="J99" s="199">
        <f t="shared" si="0"/>
        <v>0</v>
      </c>
      <c r="K99" s="195" t="s">
        <v>993</v>
      </c>
      <c r="L99" s="61"/>
      <c r="M99" s="200" t="s">
        <v>21</v>
      </c>
      <c r="N99" s="201" t="s">
        <v>43</v>
      </c>
      <c r="O99" s="42"/>
      <c r="P99" s="202">
        <f t="shared" si="1"/>
        <v>0</v>
      </c>
      <c r="Q99" s="202">
        <v>0</v>
      </c>
      <c r="R99" s="202">
        <f t="shared" si="2"/>
        <v>0</v>
      </c>
      <c r="S99" s="202">
        <v>0</v>
      </c>
      <c r="T99" s="203">
        <f t="shared" si="3"/>
        <v>0</v>
      </c>
      <c r="AR99" s="24" t="s">
        <v>316</v>
      </c>
      <c r="AT99" s="24" t="s">
        <v>159</v>
      </c>
      <c r="AU99" s="24" t="s">
        <v>81</v>
      </c>
      <c r="AY99" s="24" t="s">
        <v>156</v>
      </c>
      <c r="BE99" s="204">
        <f t="shared" si="4"/>
        <v>0</v>
      </c>
      <c r="BF99" s="204">
        <f t="shared" si="5"/>
        <v>0</v>
      </c>
      <c r="BG99" s="204">
        <f t="shared" si="6"/>
        <v>0</v>
      </c>
      <c r="BH99" s="204">
        <f t="shared" si="7"/>
        <v>0</v>
      </c>
      <c r="BI99" s="204">
        <f t="shared" si="8"/>
        <v>0</v>
      </c>
      <c r="BJ99" s="24" t="s">
        <v>79</v>
      </c>
      <c r="BK99" s="204">
        <f t="shared" si="9"/>
        <v>0</v>
      </c>
      <c r="BL99" s="24" t="s">
        <v>316</v>
      </c>
      <c r="BM99" s="24" t="s">
        <v>326</v>
      </c>
    </row>
    <row r="100" spans="2:65" s="1" customFormat="1" ht="16.5" customHeight="1">
      <c r="B100" s="41"/>
      <c r="C100" s="193" t="s">
        <v>273</v>
      </c>
      <c r="D100" s="193" t="s">
        <v>159</v>
      </c>
      <c r="E100" s="194" t="s">
        <v>1254</v>
      </c>
      <c r="F100" s="195" t="s">
        <v>1255</v>
      </c>
      <c r="G100" s="196" t="s">
        <v>1016</v>
      </c>
      <c r="H100" s="197">
        <v>2</v>
      </c>
      <c r="I100" s="198"/>
      <c r="J100" s="199">
        <f t="shared" si="0"/>
        <v>0</v>
      </c>
      <c r="K100" s="195" t="s">
        <v>993</v>
      </c>
      <c r="L100" s="61"/>
      <c r="M100" s="200" t="s">
        <v>21</v>
      </c>
      <c r="N100" s="201" t="s">
        <v>43</v>
      </c>
      <c r="O100" s="42"/>
      <c r="P100" s="202">
        <f t="shared" si="1"/>
        <v>0</v>
      </c>
      <c r="Q100" s="202">
        <v>0</v>
      </c>
      <c r="R100" s="202">
        <f t="shared" si="2"/>
        <v>0</v>
      </c>
      <c r="S100" s="202">
        <v>0</v>
      </c>
      <c r="T100" s="203">
        <f t="shared" si="3"/>
        <v>0</v>
      </c>
      <c r="AR100" s="24" t="s">
        <v>316</v>
      </c>
      <c r="AT100" s="24" t="s">
        <v>159</v>
      </c>
      <c r="AU100" s="24" t="s">
        <v>81</v>
      </c>
      <c r="AY100" s="24" t="s">
        <v>156</v>
      </c>
      <c r="BE100" s="204">
        <f t="shared" si="4"/>
        <v>0</v>
      </c>
      <c r="BF100" s="204">
        <f t="shared" si="5"/>
        <v>0</v>
      </c>
      <c r="BG100" s="204">
        <f t="shared" si="6"/>
        <v>0</v>
      </c>
      <c r="BH100" s="204">
        <f t="shared" si="7"/>
        <v>0</v>
      </c>
      <c r="BI100" s="204">
        <f t="shared" si="8"/>
        <v>0</v>
      </c>
      <c r="BJ100" s="24" t="s">
        <v>79</v>
      </c>
      <c r="BK100" s="204">
        <f t="shared" si="9"/>
        <v>0</v>
      </c>
      <c r="BL100" s="24" t="s">
        <v>316</v>
      </c>
      <c r="BM100" s="24" t="s">
        <v>339</v>
      </c>
    </row>
    <row r="101" spans="2:65" s="1" customFormat="1" ht="16.5" customHeight="1">
      <c r="B101" s="41"/>
      <c r="C101" s="193" t="s">
        <v>281</v>
      </c>
      <c r="D101" s="193" t="s">
        <v>159</v>
      </c>
      <c r="E101" s="194" t="s">
        <v>1256</v>
      </c>
      <c r="F101" s="195" t="s">
        <v>1257</v>
      </c>
      <c r="G101" s="196" t="s">
        <v>1016</v>
      </c>
      <c r="H101" s="197">
        <v>1</v>
      </c>
      <c r="I101" s="198"/>
      <c r="J101" s="199">
        <f t="shared" si="0"/>
        <v>0</v>
      </c>
      <c r="K101" s="195" t="s">
        <v>993</v>
      </c>
      <c r="L101" s="61"/>
      <c r="M101" s="200" t="s">
        <v>21</v>
      </c>
      <c r="N101" s="201" t="s">
        <v>43</v>
      </c>
      <c r="O101" s="42"/>
      <c r="P101" s="202">
        <f t="shared" si="1"/>
        <v>0</v>
      </c>
      <c r="Q101" s="202">
        <v>0</v>
      </c>
      <c r="R101" s="202">
        <f t="shared" si="2"/>
        <v>0</v>
      </c>
      <c r="S101" s="202">
        <v>0</v>
      </c>
      <c r="T101" s="203">
        <f t="shared" si="3"/>
        <v>0</v>
      </c>
      <c r="AR101" s="24" t="s">
        <v>316</v>
      </c>
      <c r="AT101" s="24" t="s">
        <v>159</v>
      </c>
      <c r="AU101" s="24" t="s">
        <v>81</v>
      </c>
      <c r="AY101" s="24" t="s">
        <v>156</v>
      </c>
      <c r="BE101" s="204">
        <f t="shared" si="4"/>
        <v>0</v>
      </c>
      <c r="BF101" s="204">
        <f t="shared" si="5"/>
        <v>0</v>
      </c>
      <c r="BG101" s="204">
        <f t="shared" si="6"/>
        <v>0</v>
      </c>
      <c r="BH101" s="204">
        <f t="shared" si="7"/>
        <v>0</v>
      </c>
      <c r="BI101" s="204">
        <f t="shared" si="8"/>
        <v>0</v>
      </c>
      <c r="BJ101" s="24" t="s">
        <v>79</v>
      </c>
      <c r="BK101" s="204">
        <f t="shared" si="9"/>
        <v>0</v>
      </c>
      <c r="BL101" s="24" t="s">
        <v>316</v>
      </c>
      <c r="BM101" s="24" t="s">
        <v>347</v>
      </c>
    </row>
    <row r="102" spans="2:65" s="1" customFormat="1" ht="25.5" customHeight="1">
      <c r="B102" s="41"/>
      <c r="C102" s="193" t="s">
        <v>288</v>
      </c>
      <c r="D102" s="193" t="s">
        <v>159</v>
      </c>
      <c r="E102" s="194" t="s">
        <v>1258</v>
      </c>
      <c r="F102" s="195" t="s">
        <v>1259</v>
      </c>
      <c r="G102" s="196" t="s">
        <v>1016</v>
      </c>
      <c r="H102" s="197">
        <v>1</v>
      </c>
      <c r="I102" s="198"/>
      <c r="J102" s="199">
        <f t="shared" si="0"/>
        <v>0</v>
      </c>
      <c r="K102" s="195" t="s">
        <v>993</v>
      </c>
      <c r="L102" s="61"/>
      <c r="M102" s="200" t="s">
        <v>21</v>
      </c>
      <c r="N102" s="201" t="s">
        <v>43</v>
      </c>
      <c r="O102" s="42"/>
      <c r="P102" s="202">
        <f t="shared" si="1"/>
        <v>0</v>
      </c>
      <c r="Q102" s="202">
        <v>0</v>
      </c>
      <c r="R102" s="202">
        <f t="shared" si="2"/>
        <v>0</v>
      </c>
      <c r="S102" s="202">
        <v>0</v>
      </c>
      <c r="T102" s="203">
        <f t="shared" si="3"/>
        <v>0</v>
      </c>
      <c r="AR102" s="24" t="s">
        <v>316</v>
      </c>
      <c r="AT102" s="24" t="s">
        <v>159</v>
      </c>
      <c r="AU102" s="24" t="s">
        <v>81</v>
      </c>
      <c r="AY102" s="24" t="s">
        <v>156</v>
      </c>
      <c r="BE102" s="204">
        <f t="shared" si="4"/>
        <v>0</v>
      </c>
      <c r="BF102" s="204">
        <f t="shared" si="5"/>
        <v>0</v>
      </c>
      <c r="BG102" s="204">
        <f t="shared" si="6"/>
        <v>0</v>
      </c>
      <c r="BH102" s="204">
        <f t="shared" si="7"/>
        <v>0</v>
      </c>
      <c r="BI102" s="204">
        <f t="shared" si="8"/>
        <v>0</v>
      </c>
      <c r="BJ102" s="24" t="s">
        <v>79</v>
      </c>
      <c r="BK102" s="204">
        <f t="shared" si="9"/>
        <v>0</v>
      </c>
      <c r="BL102" s="24" t="s">
        <v>316</v>
      </c>
      <c r="BM102" s="24" t="s">
        <v>356</v>
      </c>
    </row>
    <row r="103" spans="2:65" s="1" customFormat="1" ht="16.5" customHeight="1">
      <c r="B103" s="41"/>
      <c r="C103" s="193" t="s">
        <v>296</v>
      </c>
      <c r="D103" s="193" t="s">
        <v>159</v>
      </c>
      <c r="E103" s="194" t="s">
        <v>1260</v>
      </c>
      <c r="F103" s="195" t="s">
        <v>1261</v>
      </c>
      <c r="G103" s="196" t="s">
        <v>1016</v>
      </c>
      <c r="H103" s="197">
        <v>1</v>
      </c>
      <c r="I103" s="198"/>
      <c r="J103" s="199">
        <f t="shared" si="0"/>
        <v>0</v>
      </c>
      <c r="K103" s="195" t="s">
        <v>993</v>
      </c>
      <c r="L103" s="61"/>
      <c r="M103" s="200" t="s">
        <v>21</v>
      </c>
      <c r="N103" s="201" t="s">
        <v>43</v>
      </c>
      <c r="O103" s="42"/>
      <c r="P103" s="202">
        <f t="shared" si="1"/>
        <v>0</v>
      </c>
      <c r="Q103" s="202">
        <v>0</v>
      </c>
      <c r="R103" s="202">
        <f t="shared" si="2"/>
        <v>0</v>
      </c>
      <c r="S103" s="202">
        <v>0</v>
      </c>
      <c r="T103" s="203">
        <f t="shared" si="3"/>
        <v>0</v>
      </c>
      <c r="AR103" s="24" t="s">
        <v>316</v>
      </c>
      <c r="AT103" s="24" t="s">
        <v>159</v>
      </c>
      <c r="AU103" s="24" t="s">
        <v>81</v>
      </c>
      <c r="AY103" s="24" t="s">
        <v>156</v>
      </c>
      <c r="BE103" s="204">
        <f t="shared" si="4"/>
        <v>0</v>
      </c>
      <c r="BF103" s="204">
        <f t="shared" si="5"/>
        <v>0</v>
      </c>
      <c r="BG103" s="204">
        <f t="shared" si="6"/>
        <v>0</v>
      </c>
      <c r="BH103" s="204">
        <f t="shared" si="7"/>
        <v>0</v>
      </c>
      <c r="BI103" s="204">
        <f t="shared" si="8"/>
        <v>0</v>
      </c>
      <c r="BJ103" s="24" t="s">
        <v>79</v>
      </c>
      <c r="BK103" s="204">
        <f t="shared" si="9"/>
        <v>0</v>
      </c>
      <c r="BL103" s="24" t="s">
        <v>316</v>
      </c>
      <c r="BM103" s="24" t="s">
        <v>369</v>
      </c>
    </row>
    <row r="104" spans="2:65" s="1" customFormat="1" ht="16.5" customHeight="1">
      <c r="B104" s="41"/>
      <c r="C104" s="193" t="s">
        <v>302</v>
      </c>
      <c r="D104" s="193" t="s">
        <v>159</v>
      </c>
      <c r="E104" s="194" t="s">
        <v>1262</v>
      </c>
      <c r="F104" s="195" t="s">
        <v>1263</v>
      </c>
      <c r="G104" s="196" t="s">
        <v>1016</v>
      </c>
      <c r="H104" s="197">
        <v>1</v>
      </c>
      <c r="I104" s="198"/>
      <c r="J104" s="199">
        <f t="shared" si="0"/>
        <v>0</v>
      </c>
      <c r="K104" s="195" t="s">
        <v>993</v>
      </c>
      <c r="L104" s="61"/>
      <c r="M104" s="200" t="s">
        <v>21</v>
      </c>
      <c r="N104" s="201" t="s">
        <v>43</v>
      </c>
      <c r="O104" s="42"/>
      <c r="P104" s="202">
        <f t="shared" si="1"/>
        <v>0</v>
      </c>
      <c r="Q104" s="202">
        <v>0</v>
      </c>
      <c r="R104" s="202">
        <f t="shared" si="2"/>
        <v>0</v>
      </c>
      <c r="S104" s="202">
        <v>0</v>
      </c>
      <c r="T104" s="203">
        <f t="shared" si="3"/>
        <v>0</v>
      </c>
      <c r="AR104" s="24" t="s">
        <v>316</v>
      </c>
      <c r="AT104" s="24" t="s">
        <v>159</v>
      </c>
      <c r="AU104" s="24" t="s">
        <v>81</v>
      </c>
      <c r="AY104" s="24" t="s">
        <v>156</v>
      </c>
      <c r="BE104" s="204">
        <f t="shared" si="4"/>
        <v>0</v>
      </c>
      <c r="BF104" s="204">
        <f t="shared" si="5"/>
        <v>0</v>
      </c>
      <c r="BG104" s="204">
        <f t="shared" si="6"/>
        <v>0</v>
      </c>
      <c r="BH104" s="204">
        <f t="shared" si="7"/>
        <v>0</v>
      </c>
      <c r="BI104" s="204">
        <f t="shared" si="8"/>
        <v>0</v>
      </c>
      <c r="BJ104" s="24" t="s">
        <v>79</v>
      </c>
      <c r="BK104" s="204">
        <f t="shared" si="9"/>
        <v>0</v>
      </c>
      <c r="BL104" s="24" t="s">
        <v>316</v>
      </c>
      <c r="BM104" s="24" t="s">
        <v>379</v>
      </c>
    </row>
    <row r="105" spans="2:63" s="10" customFormat="1" ht="29.85" customHeight="1">
      <c r="B105" s="176"/>
      <c r="C105" s="177"/>
      <c r="D105" s="190" t="s">
        <v>71</v>
      </c>
      <c r="E105" s="191" t="s">
        <v>988</v>
      </c>
      <c r="F105" s="191" t="s">
        <v>1264</v>
      </c>
      <c r="G105" s="177"/>
      <c r="H105" s="177"/>
      <c r="I105" s="180"/>
      <c r="J105" s="192">
        <f>BK105</f>
        <v>0</v>
      </c>
      <c r="K105" s="177"/>
      <c r="L105" s="182"/>
      <c r="M105" s="183"/>
      <c r="N105" s="184"/>
      <c r="O105" s="184"/>
      <c r="P105" s="185">
        <f>SUM(P106:P146)</f>
        <v>0</v>
      </c>
      <c r="Q105" s="184"/>
      <c r="R105" s="185">
        <f>SUM(R106:R146)</f>
        <v>0</v>
      </c>
      <c r="S105" s="184"/>
      <c r="T105" s="186">
        <f>SUM(T106:T146)</f>
        <v>0</v>
      </c>
      <c r="AR105" s="187" t="s">
        <v>81</v>
      </c>
      <c r="AT105" s="188" t="s">
        <v>71</v>
      </c>
      <c r="AU105" s="188" t="s">
        <v>79</v>
      </c>
      <c r="AY105" s="187" t="s">
        <v>156</v>
      </c>
      <c r="BK105" s="189">
        <f>SUM(BK106:BK146)</f>
        <v>0</v>
      </c>
    </row>
    <row r="106" spans="2:65" s="1" customFormat="1" ht="25.5" customHeight="1">
      <c r="B106" s="41"/>
      <c r="C106" s="193" t="s">
        <v>10</v>
      </c>
      <c r="D106" s="193" t="s">
        <v>159</v>
      </c>
      <c r="E106" s="194" t="s">
        <v>1265</v>
      </c>
      <c r="F106" s="195" t="s">
        <v>1266</v>
      </c>
      <c r="G106" s="196" t="s">
        <v>1016</v>
      </c>
      <c r="H106" s="197">
        <v>5</v>
      </c>
      <c r="I106" s="198"/>
      <c r="J106" s="199">
        <f aca="true" t="shared" si="10" ref="J106:J146">ROUND(I106*H106,2)</f>
        <v>0</v>
      </c>
      <c r="K106" s="195" t="s">
        <v>993</v>
      </c>
      <c r="L106" s="61"/>
      <c r="M106" s="200" t="s">
        <v>21</v>
      </c>
      <c r="N106" s="201" t="s">
        <v>43</v>
      </c>
      <c r="O106" s="42"/>
      <c r="P106" s="202">
        <f aca="true" t="shared" si="11" ref="P106:P146">O106*H106</f>
        <v>0</v>
      </c>
      <c r="Q106" s="202">
        <v>0</v>
      </c>
      <c r="R106" s="202">
        <f aca="true" t="shared" si="12" ref="R106:R146">Q106*H106</f>
        <v>0</v>
      </c>
      <c r="S106" s="202">
        <v>0</v>
      </c>
      <c r="T106" s="203">
        <f aca="true" t="shared" si="13" ref="T106:T146">S106*H106</f>
        <v>0</v>
      </c>
      <c r="AR106" s="24" t="s">
        <v>316</v>
      </c>
      <c r="AT106" s="24" t="s">
        <v>159</v>
      </c>
      <c r="AU106" s="24" t="s">
        <v>81</v>
      </c>
      <c r="AY106" s="24" t="s">
        <v>156</v>
      </c>
      <c r="BE106" s="204">
        <f aca="true" t="shared" si="14" ref="BE106:BE146">IF(N106="základní",J106,0)</f>
        <v>0</v>
      </c>
      <c r="BF106" s="204">
        <f aca="true" t="shared" si="15" ref="BF106:BF146">IF(N106="snížená",J106,0)</f>
        <v>0</v>
      </c>
      <c r="BG106" s="204">
        <f aca="true" t="shared" si="16" ref="BG106:BG146">IF(N106="zákl. přenesená",J106,0)</f>
        <v>0</v>
      </c>
      <c r="BH106" s="204">
        <f aca="true" t="shared" si="17" ref="BH106:BH146">IF(N106="sníž. přenesená",J106,0)</f>
        <v>0</v>
      </c>
      <c r="BI106" s="204">
        <f aca="true" t="shared" si="18" ref="BI106:BI146">IF(N106="nulová",J106,0)</f>
        <v>0</v>
      </c>
      <c r="BJ106" s="24" t="s">
        <v>79</v>
      </c>
      <c r="BK106" s="204">
        <f aca="true" t="shared" si="19" ref="BK106:BK146">ROUND(I106*H106,2)</f>
        <v>0</v>
      </c>
      <c r="BL106" s="24" t="s">
        <v>316</v>
      </c>
      <c r="BM106" s="24" t="s">
        <v>388</v>
      </c>
    </row>
    <row r="107" spans="2:65" s="1" customFormat="1" ht="25.5" customHeight="1">
      <c r="B107" s="41"/>
      <c r="C107" s="227" t="s">
        <v>316</v>
      </c>
      <c r="D107" s="227" t="s">
        <v>238</v>
      </c>
      <c r="E107" s="228" t="s">
        <v>1267</v>
      </c>
      <c r="F107" s="229" t="s">
        <v>1268</v>
      </c>
      <c r="G107" s="230" t="s">
        <v>1016</v>
      </c>
      <c r="H107" s="231">
        <v>5</v>
      </c>
      <c r="I107" s="232"/>
      <c r="J107" s="233">
        <f t="shared" si="10"/>
        <v>0</v>
      </c>
      <c r="K107" s="229" t="s">
        <v>21</v>
      </c>
      <c r="L107" s="234"/>
      <c r="M107" s="235" t="s">
        <v>21</v>
      </c>
      <c r="N107" s="236" t="s">
        <v>43</v>
      </c>
      <c r="O107" s="42"/>
      <c r="P107" s="202">
        <f t="shared" si="11"/>
        <v>0</v>
      </c>
      <c r="Q107" s="202">
        <v>0</v>
      </c>
      <c r="R107" s="202">
        <f t="shared" si="12"/>
        <v>0</v>
      </c>
      <c r="S107" s="202">
        <v>0</v>
      </c>
      <c r="T107" s="203">
        <f t="shared" si="13"/>
        <v>0</v>
      </c>
      <c r="AR107" s="24" t="s">
        <v>396</v>
      </c>
      <c r="AT107" s="24" t="s">
        <v>238</v>
      </c>
      <c r="AU107" s="24" t="s">
        <v>81</v>
      </c>
      <c r="AY107" s="24" t="s">
        <v>156</v>
      </c>
      <c r="BE107" s="204">
        <f t="shared" si="14"/>
        <v>0</v>
      </c>
      <c r="BF107" s="204">
        <f t="shared" si="15"/>
        <v>0</v>
      </c>
      <c r="BG107" s="204">
        <f t="shared" si="16"/>
        <v>0</v>
      </c>
      <c r="BH107" s="204">
        <f t="shared" si="17"/>
        <v>0</v>
      </c>
      <c r="BI107" s="204">
        <f t="shared" si="18"/>
        <v>0</v>
      </c>
      <c r="BJ107" s="24" t="s">
        <v>79</v>
      </c>
      <c r="BK107" s="204">
        <f t="shared" si="19"/>
        <v>0</v>
      </c>
      <c r="BL107" s="24" t="s">
        <v>316</v>
      </c>
      <c r="BM107" s="24" t="s">
        <v>1269</v>
      </c>
    </row>
    <row r="108" spans="2:65" s="1" customFormat="1" ht="16.5" customHeight="1">
      <c r="B108" s="41"/>
      <c r="C108" s="227" t="s">
        <v>321</v>
      </c>
      <c r="D108" s="227" t="s">
        <v>238</v>
      </c>
      <c r="E108" s="228" t="s">
        <v>1270</v>
      </c>
      <c r="F108" s="229" t="s">
        <v>1271</v>
      </c>
      <c r="G108" s="230" t="s">
        <v>1016</v>
      </c>
      <c r="H108" s="231">
        <v>4</v>
      </c>
      <c r="I108" s="232"/>
      <c r="J108" s="233">
        <f t="shared" si="10"/>
        <v>0</v>
      </c>
      <c r="K108" s="229" t="s">
        <v>21</v>
      </c>
      <c r="L108" s="234"/>
      <c r="M108" s="235" t="s">
        <v>21</v>
      </c>
      <c r="N108" s="236" t="s">
        <v>43</v>
      </c>
      <c r="O108" s="42"/>
      <c r="P108" s="202">
        <f t="shared" si="11"/>
        <v>0</v>
      </c>
      <c r="Q108" s="202">
        <v>0</v>
      </c>
      <c r="R108" s="202">
        <f t="shared" si="12"/>
        <v>0</v>
      </c>
      <c r="S108" s="202">
        <v>0</v>
      </c>
      <c r="T108" s="203">
        <f t="shared" si="13"/>
        <v>0</v>
      </c>
      <c r="AR108" s="24" t="s">
        <v>396</v>
      </c>
      <c r="AT108" s="24" t="s">
        <v>238</v>
      </c>
      <c r="AU108" s="24" t="s">
        <v>81</v>
      </c>
      <c r="AY108" s="24" t="s">
        <v>156</v>
      </c>
      <c r="BE108" s="204">
        <f t="shared" si="14"/>
        <v>0</v>
      </c>
      <c r="BF108" s="204">
        <f t="shared" si="15"/>
        <v>0</v>
      </c>
      <c r="BG108" s="204">
        <f t="shared" si="16"/>
        <v>0</v>
      </c>
      <c r="BH108" s="204">
        <f t="shared" si="17"/>
        <v>0</v>
      </c>
      <c r="BI108" s="204">
        <f t="shared" si="18"/>
        <v>0</v>
      </c>
      <c r="BJ108" s="24" t="s">
        <v>79</v>
      </c>
      <c r="BK108" s="204">
        <f t="shared" si="19"/>
        <v>0</v>
      </c>
      <c r="BL108" s="24" t="s">
        <v>316</v>
      </c>
      <c r="BM108" s="24" t="s">
        <v>1272</v>
      </c>
    </row>
    <row r="109" spans="2:65" s="1" customFormat="1" ht="16.5" customHeight="1">
      <c r="B109" s="41"/>
      <c r="C109" s="193" t="s">
        <v>326</v>
      </c>
      <c r="D109" s="193" t="s">
        <v>159</v>
      </c>
      <c r="E109" s="194" t="s">
        <v>1273</v>
      </c>
      <c r="F109" s="195" t="s">
        <v>1274</v>
      </c>
      <c r="G109" s="196" t="s">
        <v>1016</v>
      </c>
      <c r="H109" s="197">
        <v>7</v>
      </c>
      <c r="I109" s="198"/>
      <c r="J109" s="199">
        <f t="shared" si="10"/>
        <v>0</v>
      </c>
      <c r="K109" s="195" t="s">
        <v>993</v>
      </c>
      <c r="L109" s="61"/>
      <c r="M109" s="200" t="s">
        <v>21</v>
      </c>
      <c r="N109" s="201" t="s">
        <v>43</v>
      </c>
      <c r="O109" s="42"/>
      <c r="P109" s="202">
        <f t="shared" si="11"/>
        <v>0</v>
      </c>
      <c r="Q109" s="202">
        <v>0</v>
      </c>
      <c r="R109" s="202">
        <f t="shared" si="12"/>
        <v>0</v>
      </c>
      <c r="S109" s="202">
        <v>0</v>
      </c>
      <c r="T109" s="203">
        <f t="shared" si="13"/>
        <v>0</v>
      </c>
      <c r="AR109" s="24" t="s">
        <v>316</v>
      </c>
      <c r="AT109" s="24" t="s">
        <v>159</v>
      </c>
      <c r="AU109" s="24" t="s">
        <v>81</v>
      </c>
      <c r="AY109" s="24" t="s">
        <v>156</v>
      </c>
      <c r="BE109" s="204">
        <f t="shared" si="14"/>
        <v>0</v>
      </c>
      <c r="BF109" s="204">
        <f t="shared" si="15"/>
        <v>0</v>
      </c>
      <c r="BG109" s="204">
        <f t="shared" si="16"/>
        <v>0</v>
      </c>
      <c r="BH109" s="204">
        <f t="shared" si="17"/>
        <v>0</v>
      </c>
      <c r="BI109" s="204">
        <f t="shared" si="18"/>
        <v>0</v>
      </c>
      <c r="BJ109" s="24" t="s">
        <v>79</v>
      </c>
      <c r="BK109" s="204">
        <f t="shared" si="19"/>
        <v>0</v>
      </c>
      <c r="BL109" s="24" t="s">
        <v>316</v>
      </c>
      <c r="BM109" s="24" t="s">
        <v>418</v>
      </c>
    </row>
    <row r="110" spans="2:65" s="1" customFormat="1" ht="16.5" customHeight="1">
      <c r="B110" s="41"/>
      <c r="C110" s="227" t="s">
        <v>333</v>
      </c>
      <c r="D110" s="227" t="s">
        <v>238</v>
      </c>
      <c r="E110" s="228" t="s">
        <v>1275</v>
      </c>
      <c r="F110" s="229" t="s">
        <v>1276</v>
      </c>
      <c r="G110" s="230" t="s">
        <v>1016</v>
      </c>
      <c r="H110" s="231">
        <v>7</v>
      </c>
      <c r="I110" s="232"/>
      <c r="J110" s="233">
        <f t="shared" si="10"/>
        <v>0</v>
      </c>
      <c r="K110" s="229" t="s">
        <v>21</v>
      </c>
      <c r="L110" s="234"/>
      <c r="M110" s="235" t="s">
        <v>21</v>
      </c>
      <c r="N110" s="236" t="s">
        <v>43</v>
      </c>
      <c r="O110" s="42"/>
      <c r="P110" s="202">
        <f t="shared" si="11"/>
        <v>0</v>
      </c>
      <c r="Q110" s="202">
        <v>0</v>
      </c>
      <c r="R110" s="202">
        <f t="shared" si="12"/>
        <v>0</v>
      </c>
      <c r="S110" s="202">
        <v>0</v>
      </c>
      <c r="T110" s="203">
        <f t="shared" si="13"/>
        <v>0</v>
      </c>
      <c r="AR110" s="24" t="s">
        <v>396</v>
      </c>
      <c r="AT110" s="24" t="s">
        <v>238</v>
      </c>
      <c r="AU110" s="24" t="s">
        <v>81</v>
      </c>
      <c r="AY110" s="24" t="s">
        <v>156</v>
      </c>
      <c r="BE110" s="204">
        <f t="shared" si="14"/>
        <v>0</v>
      </c>
      <c r="BF110" s="204">
        <f t="shared" si="15"/>
        <v>0</v>
      </c>
      <c r="BG110" s="204">
        <f t="shared" si="16"/>
        <v>0</v>
      </c>
      <c r="BH110" s="204">
        <f t="shared" si="17"/>
        <v>0</v>
      </c>
      <c r="BI110" s="204">
        <f t="shared" si="18"/>
        <v>0</v>
      </c>
      <c r="BJ110" s="24" t="s">
        <v>79</v>
      </c>
      <c r="BK110" s="204">
        <f t="shared" si="19"/>
        <v>0</v>
      </c>
      <c r="BL110" s="24" t="s">
        <v>316</v>
      </c>
      <c r="BM110" s="24" t="s">
        <v>1277</v>
      </c>
    </row>
    <row r="111" spans="2:65" s="1" customFormat="1" ht="16.5" customHeight="1">
      <c r="B111" s="41"/>
      <c r="C111" s="193" t="s">
        <v>339</v>
      </c>
      <c r="D111" s="193" t="s">
        <v>159</v>
      </c>
      <c r="E111" s="194" t="s">
        <v>1278</v>
      </c>
      <c r="F111" s="195" t="s">
        <v>1279</v>
      </c>
      <c r="G111" s="196" t="s">
        <v>1016</v>
      </c>
      <c r="H111" s="197">
        <v>2</v>
      </c>
      <c r="I111" s="198"/>
      <c r="J111" s="199">
        <f t="shared" si="10"/>
        <v>0</v>
      </c>
      <c r="K111" s="195" t="s">
        <v>993</v>
      </c>
      <c r="L111" s="61"/>
      <c r="M111" s="200" t="s">
        <v>21</v>
      </c>
      <c r="N111" s="201" t="s">
        <v>43</v>
      </c>
      <c r="O111" s="42"/>
      <c r="P111" s="202">
        <f t="shared" si="11"/>
        <v>0</v>
      </c>
      <c r="Q111" s="202">
        <v>0</v>
      </c>
      <c r="R111" s="202">
        <f t="shared" si="12"/>
        <v>0</v>
      </c>
      <c r="S111" s="202">
        <v>0</v>
      </c>
      <c r="T111" s="203">
        <f t="shared" si="13"/>
        <v>0</v>
      </c>
      <c r="AR111" s="24" t="s">
        <v>316</v>
      </c>
      <c r="AT111" s="24" t="s">
        <v>159</v>
      </c>
      <c r="AU111" s="24" t="s">
        <v>81</v>
      </c>
      <c r="AY111" s="24" t="s">
        <v>156</v>
      </c>
      <c r="BE111" s="204">
        <f t="shared" si="14"/>
        <v>0</v>
      </c>
      <c r="BF111" s="204">
        <f t="shared" si="15"/>
        <v>0</v>
      </c>
      <c r="BG111" s="204">
        <f t="shared" si="16"/>
        <v>0</v>
      </c>
      <c r="BH111" s="204">
        <f t="shared" si="17"/>
        <v>0</v>
      </c>
      <c r="BI111" s="204">
        <f t="shared" si="18"/>
        <v>0</v>
      </c>
      <c r="BJ111" s="24" t="s">
        <v>79</v>
      </c>
      <c r="BK111" s="204">
        <f t="shared" si="19"/>
        <v>0</v>
      </c>
      <c r="BL111" s="24" t="s">
        <v>316</v>
      </c>
      <c r="BM111" s="24" t="s">
        <v>446</v>
      </c>
    </row>
    <row r="112" spans="2:65" s="1" customFormat="1" ht="16.5" customHeight="1">
      <c r="B112" s="41"/>
      <c r="C112" s="227" t="s">
        <v>9</v>
      </c>
      <c r="D112" s="227" t="s">
        <v>238</v>
      </c>
      <c r="E112" s="228" t="s">
        <v>1280</v>
      </c>
      <c r="F112" s="229" t="s">
        <v>1281</v>
      </c>
      <c r="G112" s="230" t="s">
        <v>1016</v>
      </c>
      <c r="H112" s="231">
        <v>2</v>
      </c>
      <c r="I112" s="232"/>
      <c r="J112" s="233">
        <f t="shared" si="10"/>
        <v>0</v>
      </c>
      <c r="K112" s="229" t="s">
        <v>21</v>
      </c>
      <c r="L112" s="234"/>
      <c r="M112" s="235" t="s">
        <v>21</v>
      </c>
      <c r="N112" s="236" t="s">
        <v>43</v>
      </c>
      <c r="O112" s="42"/>
      <c r="P112" s="202">
        <f t="shared" si="11"/>
        <v>0</v>
      </c>
      <c r="Q112" s="202">
        <v>0</v>
      </c>
      <c r="R112" s="202">
        <f t="shared" si="12"/>
        <v>0</v>
      </c>
      <c r="S112" s="202">
        <v>0</v>
      </c>
      <c r="T112" s="203">
        <f t="shared" si="13"/>
        <v>0</v>
      </c>
      <c r="AR112" s="24" t="s">
        <v>396</v>
      </c>
      <c r="AT112" s="24" t="s">
        <v>238</v>
      </c>
      <c r="AU112" s="24" t="s">
        <v>81</v>
      </c>
      <c r="AY112" s="24" t="s">
        <v>156</v>
      </c>
      <c r="BE112" s="204">
        <f t="shared" si="14"/>
        <v>0</v>
      </c>
      <c r="BF112" s="204">
        <f t="shared" si="15"/>
        <v>0</v>
      </c>
      <c r="BG112" s="204">
        <f t="shared" si="16"/>
        <v>0</v>
      </c>
      <c r="BH112" s="204">
        <f t="shared" si="17"/>
        <v>0</v>
      </c>
      <c r="BI112" s="204">
        <f t="shared" si="18"/>
        <v>0</v>
      </c>
      <c r="BJ112" s="24" t="s">
        <v>79</v>
      </c>
      <c r="BK112" s="204">
        <f t="shared" si="19"/>
        <v>0</v>
      </c>
      <c r="BL112" s="24" t="s">
        <v>316</v>
      </c>
      <c r="BM112" s="24" t="s">
        <v>1282</v>
      </c>
    </row>
    <row r="113" spans="2:65" s="1" customFormat="1" ht="16.5" customHeight="1">
      <c r="B113" s="41"/>
      <c r="C113" s="193" t="s">
        <v>347</v>
      </c>
      <c r="D113" s="193" t="s">
        <v>159</v>
      </c>
      <c r="E113" s="194" t="s">
        <v>1283</v>
      </c>
      <c r="F113" s="195" t="s">
        <v>1284</v>
      </c>
      <c r="G113" s="196" t="s">
        <v>1016</v>
      </c>
      <c r="H113" s="197">
        <v>1</v>
      </c>
      <c r="I113" s="198"/>
      <c r="J113" s="199">
        <f t="shared" si="10"/>
        <v>0</v>
      </c>
      <c r="K113" s="195" t="s">
        <v>993</v>
      </c>
      <c r="L113" s="61"/>
      <c r="M113" s="200" t="s">
        <v>21</v>
      </c>
      <c r="N113" s="201" t="s">
        <v>43</v>
      </c>
      <c r="O113" s="42"/>
      <c r="P113" s="202">
        <f t="shared" si="11"/>
        <v>0</v>
      </c>
      <c r="Q113" s="202">
        <v>0</v>
      </c>
      <c r="R113" s="202">
        <f t="shared" si="12"/>
        <v>0</v>
      </c>
      <c r="S113" s="202">
        <v>0</v>
      </c>
      <c r="T113" s="203">
        <f t="shared" si="13"/>
        <v>0</v>
      </c>
      <c r="AR113" s="24" t="s">
        <v>316</v>
      </c>
      <c r="AT113" s="24" t="s">
        <v>159</v>
      </c>
      <c r="AU113" s="24" t="s">
        <v>81</v>
      </c>
      <c r="AY113" s="24" t="s">
        <v>156</v>
      </c>
      <c r="BE113" s="204">
        <f t="shared" si="14"/>
        <v>0</v>
      </c>
      <c r="BF113" s="204">
        <f t="shared" si="15"/>
        <v>0</v>
      </c>
      <c r="BG113" s="204">
        <f t="shared" si="16"/>
        <v>0</v>
      </c>
      <c r="BH113" s="204">
        <f t="shared" si="17"/>
        <v>0</v>
      </c>
      <c r="BI113" s="204">
        <f t="shared" si="18"/>
        <v>0</v>
      </c>
      <c r="BJ113" s="24" t="s">
        <v>79</v>
      </c>
      <c r="BK113" s="204">
        <f t="shared" si="19"/>
        <v>0</v>
      </c>
      <c r="BL113" s="24" t="s">
        <v>316</v>
      </c>
      <c r="BM113" s="24" t="s">
        <v>471</v>
      </c>
    </row>
    <row r="114" spans="2:65" s="1" customFormat="1" ht="16.5" customHeight="1">
      <c r="B114" s="41"/>
      <c r="C114" s="227" t="s">
        <v>352</v>
      </c>
      <c r="D114" s="227" t="s">
        <v>238</v>
      </c>
      <c r="E114" s="228" t="s">
        <v>1285</v>
      </c>
      <c r="F114" s="229" t="s">
        <v>1286</v>
      </c>
      <c r="G114" s="230" t="s">
        <v>1016</v>
      </c>
      <c r="H114" s="231">
        <v>1</v>
      </c>
      <c r="I114" s="232"/>
      <c r="J114" s="233">
        <f t="shared" si="10"/>
        <v>0</v>
      </c>
      <c r="K114" s="229" t="s">
        <v>21</v>
      </c>
      <c r="L114" s="234"/>
      <c r="M114" s="235" t="s">
        <v>21</v>
      </c>
      <c r="N114" s="236" t="s">
        <v>43</v>
      </c>
      <c r="O114" s="42"/>
      <c r="P114" s="202">
        <f t="shared" si="11"/>
        <v>0</v>
      </c>
      <c r="Q114" s="202">
        <v>0</v>
      </c>
      <c r="R114" s="202">
        <f t="shared" si="12"/>
        <v>0</v>
      </c>
      <c r="S114" s="202">
        <v>0</v>
      </c>
      <c r="T114" s="203">
        <f t="shared" si="13"/>
        <v>0</v>
      </c>
      <c r="AR114" s="24" t="s">
        <v>396</v>
      </c>
      <c r="AT114" s="24" t="s">
        <v>238</v>
      </c>
      <c r="AU114" s="24" t="s">
        <v>81</v>
      </c>
      <c r="AY114" s="24" t="s">
        <v>156</v>
      </c>
      <c r="BE114" s="204">
        <f t="shared" si="14"/>
        <v>0</v>
      </c>
      <c r="BF114" s="204">
        <f t="shared" si="15"/>
        <v>0</v>
      </c>
      <c r="BG114" s="204">
        <f t="shared" si="16"/>
        <v>0</v>
      </c>
      <c r="BH114" s="204">
        <f t="shared" si="17"/>
        <v>0</v>
      </c>
      <c r="BI114" s="204">
        <f t="shared" si="18"/>
        <v>0</v>
      </c>
      <c r="BJ114" s="24" t="s">
        <v>79</v>
      </c>
      <c r="BK114" s="204">
        <f t="shared" si="19"/>
        <v>0</v>
      </c>
      <c r="BL114" s="24" t="s">
        <v>316</v>
      </c>
      <c r="BM114" s="24" t="s">
        <v>1287</v>
      </c>
    </row>
    <row r="115" spans="2:65" s="1" customFormat="1" ht="16.5" customHeight="1">
      <c r="B115" s="41"/>
      <c r="C115" s="193" t="s">
        <v>356</v>
      </c>
      <c r="D115" s="193" t="s">
        <v>159</v>
      </c>
      <c r="E115" s="194" t="s">
        <v>1288</v>
      </c>
      <c r="F115" s="195" t="s">
        <v>1289</v>
      </c>
      <c r="G115" s="196" t="s">
        <v>1016</v>
      </c>
      <c r="H115" s="197">
        <v>1</v>
      </c>
      <c r="I115" s="198"/>
      <c r="J115" s="199">
        <f t="shared" si="10"/>
        <v>0</v>
      </c>
      <c r="K115" s="195" t="s">
        <v>993</v>
      </c>
      <c r="L115" s="61"/>
      <c r="M115" s="200" t="s">
        <v>21</v>
      </c>
      <c r="N115" s="201" t="s">
        <v>43</v>
      </c>
      <c r="O115" s="42"/>
      <c r="P115" s="202">
        <f t="shared" si="11"/>
        <v>0</v>
      </c>
      <c r="Q115" s="202">
        <v>0</v>
      </c>
      <c r="R115" s="202">
        <f t="shared" si="12"/>
        <v>0</v>
      </c>
      <c r="S115" s="202">
        <v>0</v>
      </c>
      <c r="T115" s="203">
        <f t="shared" si="13"/>
        <v>0</v>
      </c>
      <c r="AR115" s="24" t="s">
        <v>316</v>
      </c>
      <c r="AT115" s="24" t="s">
        <v>159</v>
      </c>
      <c r="AU115" s="24" t="s">
        <v>81</v>
      </c>
      <c r="AY115" s="24" t="s">
        <v>156</v>
      </c>
      <c r="BE115" s="204">
        <f t="shared" si="14"/>
        <v>0</v>
      </c>
      <c r="BF115" s="204">
        <f t="shared" si="15"/>
        <v>0</v>
      </c>
      <c r="BG115" s="204">
        <f t="shared" si="16"/>
        <v>0</v>
      </c>
      <c r="BH115" s="204">
        <f t="shared" si="17"/>
        <v>0</v>
      </c>
      <c r="BI115" s="204">
        <f t="shared" si="18"/>
        <v>0</v>
      </c>
      <c r="BJ115" s="24" t="s">
        <v>79</v>
      </c>
      <c r="BK115" s="204">
        <f t="shared" si="19"/>
        <v>0</v>
      </c>
      <c r="BL115" s="24" t="s">
        <v>316</v>
      </c>
      <c r="BM115" s="24" t="s">
        <v>493</v>
      </c>
    </row>
    <row r="116" spans="2:65" s="1" customFormat="1" ht="16.5" customHeight="1">
      <c r="B116" s="41"/>
      <c r="C116" s="193" t="s">
        <v>364</v>
      </c>
      <c r="D116" s="193" t="s">
        <v>159</v>
      </c>
      <c r="E116" s="194" t="s">
        <v>1290</v>
      </c>
      <c r="F116" s="195" t="s">
        <v>1291</v>
      </c>
      <c r="G116" s="196" t="s">
        <v>1016</v>
      </c>
      <c r="H116" s="197">
        <v>1</v>
      </c>
      <c r="I116" s="198"/>
      <c r="J116" s="199">
        <f t="shared" si="10"/>
        <v>0</v>
      </c>
      <c r="K116" s="195" t="s">
        <v>993</v>
      </c>
      <c r="L116" s="61"/>
      <c r="M116" s="200" t="s">
        <v>21</v>
      </c>
      <c r="N116" s="201" t="s">
        <v>43</v>
      </c>
      <c r="O116" s="42"/>
      <c r="P116" s="202">
        <f t="shared" si="11"/>
        <v>0</v>
      </c>
      <c r="Q116" s="202">
        <v>0</v>
      </c>
      <c r="R116" s="202">
        <f t="shared" si="12"/>
        <v>0</v>
      </c>
      <c r="S116" s="202">
        <v>0</v>
      </c>
      <c r="T116" s="203">
        <f t="shared" si="13"/>
        <v>0</v>
      </c>
      <c r="AR116" s="24" t="s">
        <v>316</v>
      </c>
      <c r="AT116" s="24" t="s">
        <v>159</v>
      </c>
      <c r="AU116" s="24" t="s">
        <v>81</v>
      </c>
      <c r="AY116" s="24" t="s">
        <v>156</v>
      </c>
      <c r="BE116" s="204">
        <f t="shared" si="14"/>
        <v>0</v>
      </c>
      <c r="BF116" s="204">
        <f t="shared" si="15"/>
        <v>0</v>
      </c>
      <c r="BG116" s="204">
        <f t="shared" si="16"/>
        <v>0</v>
      </c>
      <c r="BH116" s="204">
        <f t="shared" si="17"/>
        <v>0</v>
      </c>
      <c r="BI116" s="204">
        <f t="shared" si="18"/>
        <v>0</v>
      </c>
      <c r="BJ116" s="24" t="s">
        <v>79</v>
      </c>
      <c r="BK116" s="204">
        <f t="shared" si="19"/>
        <v>0</v>
      </c>
      <c r="BL116" s="24" t="s">
        <v>316</v>
      </c>
      <c r="BM116" s="24" t="s">
        <v>503</v>
      </c>
    </row>
    <row r="117" spans="2:65" s="1" customFormat="1" ht="25.5" customHeight="1">
      <c r="B117" s="41"/>
      <c r="C117" s="193" t="s">
        <v>369</v>
      </c>
      <c r="D117" s="193" t="s">
        <v>159</v>
      </c>
      <c r="E117" s="194" t="s">
        <v>1292</v>
      </c>
      <c r="F117" s="195" t="s">
        <v>1293</v>
      </c>
      <c r="G117" s="196" t="s">
        <v>1016</v>
      </c>
      <c r="H117" s="197">
        <v>1</v>
      </c>
      <c r="I117" s="198"/>
      <c r="J117" s="199">
        <f t="shared" si="10"/>
        <v>0</v>
      </c>
      <c r="K117" s="195" t="s">
        <v>993</v>
      </c>
      <c r="L117" s="61"/>
      <c r="M117" s="200" t="s">
        <v>21</v>
      </c>
      <c r="N117" s="201" t="s">
        <v>43</v>
      </c>
      <c r="O117" s="42"/>
      <c r="P117" s="202">
        <f t="shared" si="11"/>
        <v>0</v>
      </c>
      <c r="Q117" s="202">
        <v>0</v>
      </c>
      <c r="R117" s="202">
        <f t="shared" si="12"/>
        <v>0</v>
      </c>
      <c r="S117" s="202">
        <v>0</v>
      </c>
      <c r="T117" s="203">
        <f t="shared" si="13"/>
        <v>0</v>
      </c>
      <c r="AR117" s="24" t="s">
        <v>316</v>
      </c>
      <c r="AT117" s="24" t="s">
        <v>159</v>
      </c>
      <c r="AU117" s="24" t="s">
        <v>81</v>
      </c>
      <c r="AY117" s="24" t="s">
        <v>156</v>
      </c>
      <c r="BE117" s="204">
        <f t="shared" si="14"/>
        <v>0</v>
      </c>
      <c r="BF117" s="204">
        <f t="shared" si="15"/>
        <v>0</v>
      </c>
      <c r="BG117" s="204">
        <f t="shared" si="16"/>
        <v>0</v>
      </c>
      <c r="BH117" s="204">
        <f t="shared" si="17"/>
        <v>0</v>
      </c>
      <c r="BI117" s="204">
        <f t="shared" si="18"/>
        <v>0</v>
      </c>
      <c r="BJ117" s="24" t="s">
        <v>79</v>
      </c>
      <c r="BK117" s="204">
        <f t="shared" si="19"/>
        <v>0</v>
      </c>
      <c r="BL117" s="24" t="s">
        <v>316</v>
      </c>
      <c r="BM117" s="24" t="s">
        <v>513</v>
      </c>
    </row>
    <row r="118" spans="2:65" s="1" customFormat="1" ht="16.5" customHeight="1">
      <c r="B118" s="41"/>
      <c r="C118" s="193" t="s">
        <v>374</v>
      </c>
      <c r="D118" s="193" t="s">
        <v>159</v>
      </c>
      <c r="E118" s="194" t="s">
        <v>1294</v>
      </c>
      <c r="F118" s="195" t="s">
        <v>1295</v>
      </c>
      <c r="G118" s="196" t="s">
        <v>1016</v>
      </c>
      <c r="H118" s="197">
        <v>3</v>
      </c>
      <c r="I118" s="198"/>
      <c r="J118" s="199">
        <f t="shared" si="10"/>
        <v>0</v>
      </c>
      <c r="K118" s="195" t="s">
        <v>993</v>
      </c>
      <c r="L118" s="61"/>
      <c r="M118" s="200" t="s">
        <v>21</v>
      </c>
      <c r="N118" s="201" t="s">
        <v>43</v>
      </c>
      <c r="O118" s="42"/>
      <c r="P118" s="202">
        <f t="shared" si="11"/>
        <v>0</v>
      </c>
      <c r="Q118" s="202">
        <v>0</v>
      </c>
      <c r="R118" s="202">
        <f t="shared" si="12"/>
        <v>0</v>
      </c>
      <c r="S118" s="202">
        <v>0</v>
      </c>
      <c r="T118" s="203">
        <f t="shared" si="13"/>
        <v>0</v>
      </c>
      <c r="AR118" s="24" t="s">
        <v>316</v>
      </c>
      <c r="AT118" s="24" t="s">
        <v>159</v>
      </c>
      <c r="AU118" s="24" t="s">
        <v>81</v>
      </c>
      <c r="AY118" s="24" t="s">
        <v>156</v>
      </c>
      <c r="BE118" s="204">
        <f t="shared" si="14"/>
        <v>0</v>
      </c>
      <c r="BF118" s="204">
        <f t="shared" si="15"/>
        <v>0</v>
      </c>
      <c r="BG118" s="204">
        <f t="shared" si="16"/>
        <v>0</v>
      </c>
      <c r="BH118" s="204">
        <f t="shared" si="17"/>
        <v>0</v>
      </c>
      <c r="BI118" s="204">
        <f t="shared" si="18"/>
        <v>0</v>
      </c>
      <c r="BJ118" s="24" t="s">
        <v>79</v>
      </c>
      <c r="BK118" s="204">
        <f t="shared" si="19"/>
        <v>0</v>
      </c>
      <c r="BL118" s="24" t="s">
        <v>316</v>
      </c>
      <c r="BM118" s="24" t="s">
        <v>523</v>
      </c>
    </row>
    <row r="119" spans="2:65" s="1" customFormat="1" ht="16.5" customHeight="1">
      <c r="B119" s="41"/>
      <c r="C119" s="227" t="s">
        <v>379</v>
      </c>
      <c r="D119" s="227" t="s">
        <v>238</v>
      </c>
      <c r="E119" s="228" t="s">
        <v>1296</v>
      </c>
      <c r="F119" s="229" t="s">
        <v>1297</v>
      </c>
      <c r="G119" s="230" t="s">
        <v>1016</v>
      </c>
      <c r="H119" s="231">
        <v>3</v>
      </c>
      <c r="I119" s="232"/>
      <c r="J119" s="233">
        <f t="shared" si="10"/>
        <v>0</v>
      </c>
      <c r="K119" s="229" t="s">
        <v>21</v>
      </c>
      <c r="L119" s="234"/>
      <c r="M119" s="235" t="s">
        <v>21</v>
      </c>
      <c r="N119" s="236" t="s">
        <v>43</v>
      </c>
      <c r="O119" s="42"/>
      <c r="P119" s="202">
        <f t="shared" si="11"/>
        <v>0</v>
      </c>
      <c r="Q119" s="202">
        <v>0</v>
      </c>
      <c r="R119" s="202">
        <f t="shared" si="12"/>
        <v>0</v>
      </c>
      <c r="S119" s="202">
        <v>0</v>
      </c>
      <c r="T119" s="203">
        <f t="shared" si="13"/>
        <v>0</v>
      </c>
      <c r="AR119" s="24" t="s">
        <v>396</v>
      </c>
      <c r="AT119" s="24" t="s">
        <v>238</v>
      </c>
      <c r="AU119" s="24" t="s">
        <v>81</v>
      </c>
      <c r="AY119" s="24" t="s">
        <v>156</v>
      </c>
      <c r="BE119" s="204">
        <f t="shared" si="14"/>
        <v>0</v>
      </c>
      <c r="BF119" s="204">
        <f t="shared" si="15"/>
        <v>0</v>
      </c>
      <c r="BG119" s="204">
        <f t="shared" si="16"/>
        <v>0</v>
      </c>
      <c r="BH119" s="204">
        <f t="shared" si="17"/>
        <v>0</v>
      </c>
      <c r="BI119" s="204">
        <f t="shared" si="18"/>
        <v>0</v>
      </c>
      <c r="BJ119" s="24" t="s">
        <v>79</v>
      </c>
      <c r="BK119" s="204">
        <f t="shared" si="19"/>
        <v>0</v>
      </c>
      <c r="BL119" s="24" t="s">
        <v>316</v>
      </c>
      <c r="BM119" s="24" t="s">
        <v>1298</v>
      </c>
    </row>
    <row r="120" spans="2:65" s="1" customFormat="1" ht="16.5" customHeight="1">
      <c r="B120" s="41"/>
      <c r="C120" s="193" t="s">
        <v>384</v>
      </c>
      <c r="D120" s="193" t="s">
        <v>159</v>
      </c>
      <c r="E120" s="194" t="s">
        <v>1299</v>
      </c>
      <c r="F120" s="195" t="s">
        <v>1300</v>
      </c>
      <c r="G120" s="196" t="s">
        <v>1016</v>
      </c>
      <c r="H120" s="197">
        <v>2</v>
      </c>
      <c r="I120" s="198"/>
      <c r="J120" s="199">
        <f t="shared" si="10"/>
        <v>0</v>
      </c>
      <c r="K120" s="195" t="s">
        <v>993</v>
      </c>
      <c r="L120" s="61"/>
      <c r="M120" s="200" t="s">
        <v>21</v>
      </c>
      <c r="N120" s="201" t="s">
        <v>43</v>
      </c>
      <c r="O120" s="42"/>
      <c r="P120" s="202">
        <f t="shared" si="11"/>
        <v>0</v>
      </c>
      <c r="Q120" s="202">
        <v>0</v>
      </c>
      <c r="R120" s="202">
        <f t="shared" si="12"/>
        <v>0</v>
      </c>
      <c r="S120" s="202">
        <v>0</v>
      </c>
      <c r="T120" s="203">
        <f t="shared" si="13"/>
        <v>0</v>
      </c>
      <c r="AR120" s="24" t="s">
        <v>316</v>
      </c>
      <c r="AT120" s="24" t="s">
        <v>159</v>
      </c>
      <c r="AU120" s="24" t="s">
        <v>81</v>
      </c>
      <c r="AY120" s="24" t="s">
        <v>156</v>
      </c>
      <c r="BE120" s="204">
        <f t="shared" si="14"/>
        <v>0</v>
      </c>
      <c r="BF120" s="204">
        <f t="shared" si="15"/>
        <v>0</v>
      </c>
      <c r="BG120" s="204">
        <f t="shared" si="16"/>
        <v>0</v>
      </c>
      <c r="BH120" s="204">
        <f t="shared" si="17"/>
        <v>0</v>
      </c>
      <c r="BI120" s="204">
        <f t="shared" si="18"/>
        <v>0</v>
      </c>
      <c r="BJ120" s="24" t="s">
        <v>79</v>
      </c>
      <c r="BK120" s="204">
        <f t="shared" si="19"/>
        <v>0</v>
      </c>
      <c r="BL120" s="24" t="s">
        <v>316</v>
      </c>
      <c r="BM120" s="24" t="s">
        <v>545</v>
      </c>
    </row>
    <row r="121" spans="2:65" s="1" customFormat="1" ht="16.5" customHeight="1">
      <c r="B121" s="41"/>
      <c r="C121" s="193" t="s">
        <v>388</v>
      </c>
      <c r="D121" s="193" t="s">
        <v>159</v>
      </c>
      <c r="E121" s="194" t="s">
        <v>1301</v>
      </c>
      <c r="F121" s="195" t="s">
        <v>1302</v>
      </c>
      <c r="G121" s="196" t="s">
        <v>1016</v>
      </c>
      <c r="H121" s="197">
        <v>1</v>
      </c>
      <c r="I121" s="198"/>
      <c r="J121" s="199">
        <f t="shared" si="10"/>
        <v>0</v>
      </c>
      <c r="K121" s="195" t="s">
        <v>993</v>
      </c>
      <c r="L121" s="61"/>
      <c r="M121" s="200" t="s">
        <v>21</v>
      </c>
      <c r="N121" s="201" t="s">
        <v>43</v>
      </c>
      <c r="O121" s="42"/>
      <c r="P121" s="202">
        <f t="shared" si="11"/>
        <v>0</v>
      </c>
      <c r="Q121" s="202">
        <v>0</v>
      </c>
      <c r="R121" s="202">
        <f t="shared" si="12"/>
        <v>0</v>
      </c>
      <c r="S121" s="202">
        <v>0</v>
      </c>
      <c r="T121" s="203">
        <f t="shared" si="13"/>
        <v>0</v>
      </c>
      <c r="AR121" s="24" t="s">
        <v>316</v>
      </c>
      <c r="AT121" s="24" t="s">
        <v>159</v>
      </c>
      <c r="AU121" s="24" t="s">
        <v>81</v>
      </c>
      <c r="AY121" s="24" t="s">
        <v>156</v>
      </c>
      <c r="BE121" s="204">
        <f t="shared" si="14"/>
        <v>0</v>
      </c>
      <c r="BF121" s="204">
        <f t="shared" si="15"/>
        <v>0</v>
      </c>
      <c r="BG121" s="204">
        <f t="shared" si="16"/>
        <v>0</v>
      </c>
      <c r="BH121" s="204">
        <f t="shared" si="17"/>
        <v>0</v>
      </c>
      <c r="BI121" s="204">
        <f t="shared" si="18"/>
        <v>0</v>
      </c>
      <c r="BJ121" s="24" t="s">
        <v>79</v>
      </c>
      <c r="BK121" s="204">
        <f t="shared" si="19"/>
        <v>0</v>
      </c>
      <c r="BL121" s="24" t="s">
        <v>316</v>
      </c>
      <c r="BM121" s="24" t="s">
        <v>555</v>
      </c>
    </row>
    <row r="122" spans="2:65" s="1" customFormat="1" ht="16.5" customHeight="1">
      <c r="B122" s="41"/>
      <c r="C122" s="193" t="s">
        <v>392</v>
      </c>
      <c r="D122" s="193" t="s">
        <v>159</v>
      </c>
      <c r="E122" s="194" t="s">
        <v>1303</v>
      </c>
      <c r="F122" s="195" t="s">
        <v>1304</v>
      </c>
      <c r="G122" s="196" t="s">
        <v>1016</v>
      </c>
      <c r="H122" s="197">
        <v>1</v>
      </c>
      <c r="I122" s="198"/>
      <c r="J122" s="199">
        <f t="shared" si="10"/>
        <v>0</v>
      </c>
      <c r="K122" s="195" t="s">
        <v>993</v>
      </c>
      <c r="L122" s="61"/>
      <c r="M122" s="200" t="s">
        <v>21</v>
      </c>
      <c r="N122" s="201" t="s">
        <v>43</v>
      </c>
      <c r="O122" s="42"/>
      <c r="P122" s="202">
        <f t="shared" si="11"/>
        <v>0</v>
      </c>
      <c r="Q122" s="202">
        <v>0</v>
      </c>
      <c r="R122" s="202">
        <f t="shared" si="12"/>
        <v>0</v>
      </c>
      <c r="S122" s="202">
        <v>0</v>
      </c>
      <c r="T122" s="203">
        <f t="shared" si="13"/>
        <v>0</v>
      </c>
      <c r="AR122" s="24" t="s">
        <v>316</v>
      </c>
      <c r="AT122" s="24" t="s">
        <v>159</v>
      </c>
      <c r="AU122" s="24" t="s">
        <v>81</v>
      </c>
      <c r="AY122" s="24" t="s">
        <v>156</v>
      </c>
      <c r="BE122" s="204">
        <f t="shared" si="14"/>
        <v>0</v>
      </c>
      <c r="BF122" s="204">
        <f t="shared" si="15"/>
        <v>0</v>
      </c>
      <c r="BG122" s="204">
        <f t="shared" si="16"/>
        <v>0</v>
      </c>
      <c r="BH122" s="204">
        <f t="shared" si="17"/>
        <v>0</v>
      </c>
      <c r="BI122" s="204">
        <f t="shared" si="18"/>
        <v>0</v>
      </c>
      <c r="BJ122" s="24" t="s">
        <v>79</v>
      </c>
      <c r="BK122" s="204">
        <f t="shared" si="19"/>
        <v>0</v>
      </c>
      <c r="BL122" s="24" t="s">
        <v>316</v>
      </c>
      <c r="BM122" s="24" t="s">
        <v>565</v>
      </c>
    </row>
    <row r="123" spans="2:65" s="1" customFormat="1" ht="16.5" customHeight="1">
      <c r="B123" s="41"/>
      <c r="C123" s="227" t="s">
        <v>396</v>
      </c>
      <c r="D123" s="227" t="s">
        <v>238</v>
      </c>
      <c r="E123" s="228" t="s">
        <v>1305</v>
      </c>
      <c r="F123" s="229" t="s">
        <v>1306</v>
      </c>
      <c r="G123" s="230" t="s">
        <v>1016</v>
      </c>
      <c r="H123" s="231">
        <v>1</v>
      </c>
      <c r="I123" s="232"/>
      <c r="J123" s="233">
        <f t="shared" si="10"/>
        <v>0</v>
      </c>
      <c r="K123" s="229" t="s">
        <v>21</v>
      </c>
      <c r="L123" s="234"/>
      <c r="M123" s="235" t="s">
        <v>21</v>
      </c>
      <c r="N123" s="236" t="s">
        <v>43</v>
      </c>
      <c r="O123" s="42"/>
      <c r="P123" s="202">
        <f t="shared" si="11"/>
        <v>0</v>
      </c>
      <c r="Q123" s="202">
        <v>0</v>
      </c>
      <c r="R123" s="202">
        <f t="shared" si="12"/>
        <v>0</v>
      </c>
      <c r="S123" s="202">
        <v>0</v>
      </c>
      <c r="T123" s="203">
        <f t="shared" si="13"/>
        <v>0</v>
      </c>
      <c r="AR123" s="24" t="s">
        <v>396</v>
      </c>
      <c r="AT123" s="24" t="s">
        <v>238</v>
      </c>
      <c r="AU123" s="24" t="s">
        <v>81</v>
      </c>
      <c r="AY123" s="24" t="s">
        <v>156</v>
      </c>
      <c r="BE123" s="204">
        <f t="shared" si="14"/>
        <v>0</v>
      </c>
      <c r="BF123" s="204">
        <f t="shared" si="15"/>
        <v>0</v>
      </c>
      <c r="BG123" s="204">
        <f t="shared" si="16"/>
        <v>0</v>
      </c>
      <c r="BH123" s="204">
        <f t="shared" si="17"/>
        <v>0</v>
      </c>
      <c r="BI123" s="204">
        <f t="shared" si="18"/>
        <v>0</v>
      </c>
      <c r="BJ123" s="24" t="s">
        <v>79</v>
      </c>
      <c r="BK123" s="204">
        <f t="shared" si="19"/>
        <v>0</v>
      </c>
      <c r="BL123" s="24" t="s">
        <v>316</v>
      </c>
      <c r="BM123" s="24" t="s">
        <v>1307</v>
      </c>
    </row>
    <row r="124" spans="2:65" s="1" customFormat="1" ht="16.5" customHeight="1">
      <c r="B124" s="41"/>
      <c r="C124" s="193" t="s">
        <v>403</v>
      </c>
      <c r="D124" s="193" t="s">
        <v>159</v>
      </c>
      <c r="E124" s="194" t="s">
        <v>1308</v>
      </c>
      <c r="F124" s="195" t="s">
        <v>1309</v>
      </c>
      <c r="G124" s="196" t="s">
        <v>1016</v>
      </c>
      <c r="H124" s="197">
        <v>1</v>
      </c>
      <c r="I124" s="198"/>
      <c r="J124" s="199">
        <f t="shared" si="10"/>
        <v>0</v>
      </c>
      <c r="K124" s="195" t="s">
        <v>993</v>
      </c>
      <c r="L124" s="61"/>
      <c r="M124" s="200" t="s">
        <v>21</v>
      </c>
      <c r="N124" s="201" t="s">
        <v>43</v>
      </c>
      <c r="O124" s="42"/>
      <c r="P124" s="202">
        <f t="shared" si="11"/>
        <v>0</v>
      </c>
      <c r="Q124" s="202">
        <v>0</v>
      </c>
      <c r="R124" s="202">
        <f t="shared" si="12"/>
        <v>0</v>
      </c>
      <c r="S124" s="202">
        <v>0</v>
      </c>
      <c r="T124" s="203">
        <f t="shared" si="13"/>
        <v>0</v>
      </c>
      <c r="AR124" s="24" t="s">
        <v>316</v>
      </c>
      <c r="AT124" s="24" t="s">
        <v>159</v>
      </c>
      <c r="AU124" s="24" t="s">
        <v>81</v>
      </c>
      <c r="AY124" s="24" t="s">
        <v>156</v>
      </c>
      <c r="BE124" s="204">
        <f t="shared" si="14"/>
        <v>0</v>
      </c>
      <c r="BF124" s="204">
        <f t="shared" si="15"/>
        <v>0</v>
      </c>
      <c r="BG124" s="204">
        <f t="shared" si="16"/>
        <v>0</v>
      </c>
      <c r="BH124" s="204">
        <f t="shared" si="17"/>
        <v>0</v>
      </c>
      <c r="BI124" s="204">
        <f t="shared" si="18"/>
        <v>0</v>
      </c>
      <c r="BJ124" s="24" t="s">
        <v>79</v>
      </c>
      <c r="BK124" s="204">
        <f t="shared" si="19"/>
        <v>0</v>
      </c>
      <c r="BL124" s="24" t="s">
        <v>316</v>
      </c>
      <c r="BM124" s="24" t="s">
        <v>587</v>
      </c>
    </row>
    <row r="125" spans="2:65" s="1" customFormat="1" ht="25.5" customHeight="1">
      <c r="B125" s="41"/>
      <c r="C125" s="193" t="s">
        <v>409</v>
      </c>
      <c r="D125" s="193" t="s">
        <v>159</v>
      </c>
      <c r="E125" s="194" t="s">
        <v>1310</v>
      </c>
      <c r="F125" s="195" t="s">
        <v>1311</v>
      </c>
      <c r="G125" s="196" t="s">
        <v>1016</v>
      </c>
      <c r="H125" s="197">
        <v>3</v>
      </c>
      <c r="I125" s="198"/>
      <c r="J125" s="199">
        <f t="shared" si="10"/>
        <v>0</v>
      </c>
      <c r="K125" s="195" t="s">
        <v>993</v>
      </c>
      <c r="L125" s="61"/>
      <c r="M125" s="200" t="s">
        <v>21</v>
      </c>
      <c r="N125" s="201" t="s">
        <v>43</v>
      </c>
      <c r="O125" s="42"/>
      <c r="P125" s="202">
        <f t="shared" si="11"/>
        <v>0</v>
      </c>
      <c r="Q125" s="202">
        <v>0</v>
      </c>
      <c r="R125" s="202">
        <f t="shared" si="12"/>
        <v>0</v>
      </c>
      <c r="S125" s="202">
        <v>0</v>
      </c>
      <c r="T125" s="203">
        <f t="shared" si="13"/>
        <v>0</v>
      </c>
      <c r="AR125" s="24" t="s">
        <v>316</v>
      </c>
      <c r="AT125" s="24" t="s">
        <v>159</v>
      </c>
      <c r="AU125" s="24" t="s">
        <v>81</v>
      </c>
      <c r="AY125" s="24" t="s">
        <v>156</v>
      </c>
      <c r="BE125" s="204">
        <f t="shared" si="14"/>
        <v>0</v>
      </c>
      <c r="BF125" s="204">
        <f t="shared" si="15"/>
        <v>0</v>
      </c>
      <c r="BG125" s="204">
        <f t="shared" si="16"/>
        <v>0</v>
      </c>
      <c r="BH125" s="204">
        <f t="shared" si="17"/>
        <v>0</v>
      </c>
      <c r="BI125" s="204">
        <f t="shared" si="18"/>
        <v>0</v>
      </c>
      <c r="BJ125" s="24" t="s">
        <v>79</v>
      </c>
      <c r="BK125" s="204">
        <f t="shared" si="19"/>
        <v>0</v>
      </c>
      <c r="BL125" s="24" t="s">
        <v>316</v>
      </c>
      <c r="BM125" s="24" t="s">
        <v>596</v>
      </c>
    </row>
    <row r="126" spans="2:65" s="1" customFormat="1" ht="25.5" customHeight="1">
      <c r="B126" s="41"/>
      <c r="C126" s="227" t="s">
        <v>414</v>
      </c>
      <c r="D126" s="227" t="s">
        <v>238</v>
      </c>
      <c r="E126" s="228" t="s">
        <v>1312</v>
      </c>
      <c r="F126" s="229" t="s">
        <v>1313</v>
      </c>
      <c r="G126" s="230" t="s">
        <v>1016</v>
      </c>
      <c r="H126" s="231">
        <v>3</v>
      </c>
      <c r="I126" s="232"/>
      <c r="J126" s="233">
        <f t="shared" si="10"/>
        <v>0</v>
      </c>
      <c r="K126" s="229" t="s">
        <v>21</v>
      </c>
      <c r="L126" s="234"/>
      <c r="M126" s="235" t="s">
        <v>21</v>
      </c>
      <c r="N126" s="236" t="s">
        <v>43</v>
      </c>
      <c r="O126" s="42"/>
      <c r="P126" s="202">
        <f t="shared" si="11"/>
        <v>0</v>
      </c>
      <c r="Q126" s="202">
        <v>0</v>
      </c>
      <c r="R126" s="202">
        <f t="shared" si="12"/>
        <v>0</v>
      </c>
      <c r="S126" s="202">
        <v>0</v>
      </c>
      <c r="T126" s="203">
        <f t="shared" si="13"/>
        <v>0</v>
      </c>
      <c r="AR126" s="24" t="s">
        <v>396</v>
      </c>
      <c r="AT126" s="24" t="s">
        <v>238</v>
      </c>
      <c r="AU126" s="24" t="s">
        <v>81</v>
      </c>
      <c r="AY126" s="24" t="s">
        <v>156</v>
      </c>
      <c r="BE126" s="204">
        <f t="shared" si="14"/>
        <v>0</v>
      </c>
      <c r="BF126" s="204">
        <f t="shared" si="15"/>
        <v>0</v>
      </c>
      <c r="BG126" s="204">
        <f t="shared" si="16"/>
        <v>0</v>
      </c>
      <c r="BH126" s="204">
        <f t="shared" si="17"/>
        <v>0</v>
      </c>
      <c r="BI126" s="204">
        <f t="shared" si="18"/>
        <v>0</v>
      </c>
      <c r="BJ126" s="24" t="s">
        <v>79</v>
      </c>
      <c r="BK126" s="204">
        <f t="shared" si="19"/>
        <v>0</v>
      </c>
      <c r="BL126" s="24" t="s">
        <v>316</v>
      </c>
      <c r="BM126" s="24" t="s">
        <v>1314</v>
      </c>
    </row>
    <row r="127" spans="2:65" s="1" customFormat="1" ht="38.25" customHeight="1">
      <c r="B127" s="41"/>
      <c r="C127" s="193" t="s">
        <v>418</v>
      </c>
      <c r="D127" s="193" t="s">
        <v>159</v>
      </c>
      <c r="E127" s="194" t="s">
        <v>1315</v>
      </c>
      <c r="F127" s="195" t="s">
        <v>1316</v>
      </c>
      <c r="G127" s="196" t="s">
        <v>1016</v>
      </c>
      <c r="H127" s="197">
        <v>2</v>
      </c>
      <c r="I127" s="198"/>
      <c r="J127" s="199">
        <f t="shared" si="10"/>
        <v>0</v>
      </c>
      <c r="K127" s="195" t="s">
        <v>993</v>
      </c>
      <c r="L127" s="61"/>
      <c r="M127" s="200" t="s">
        <v>21</v>
      </c>
      <c r="N127" s="201" t="s">
        <v>43</v>
      </c>
      <c r="O127" s="42"/>
      <c r="P127" s="202">
        <f t="shared" si="11"/>
        <v>0</v>
      </c>
      <c r="Q127" s="202">
        <v>0</v>
      </c>
      <c r="R127" s="202">
        <f t="shared" si="12"/>
        <v>0</v>
      </c>
      <c r="S127" s="202">
        <v>0</v>
      </c>
      <c r="T127" s="203">
        <f t="shared" si="13"/>
        <v>0</v>
      </c>
      <c r="AR127" s="24" t="s">
        <v>316</v>
      </c>
      <c r="AT127" s="24" t="s">
        <v>159</v>
      </c>
      <c r="AU127" s="24" t="s">
        <v>81</v>
      </c>
      <c r="AY127" s="24" t="s">
        <v>156</v>
      </c>
      <c r="BE127" s="204">
        <f t="shared" si="14"/>
        <v>0</v>
      </c>
      <c r="BF127" s="204">
        <f t="shared" si="15"/>
        <v>0</v>
      </c>
      <c r="BG127" s="204">
        <f t="shared" si="16"/>
        <v>0</v>
      </c>
      <c r="BH127" s="204">
        <f t="shared" si="17"/>
        <v>0</v>
      </c>
      <c r="BI127" s="204">
        <f t="shared" si="18"/>
        <v>0</v>
      </c>
      <c r="BJ127" s="24" t="s">
        <v>79</v>
      </c>
      <c r="BK127" s="204">
        <f t="shared" si="19"/>
        <v>0</v>
      </c>
      <c r="BL127" s="24" t="s">
        <v>316</v>
      </c>
      <c r="BM127" s="24" t="s">
        <v>624</v>
      </c>
    </row>
    <row r="128" spans="2:65" s="1" customFormat="1" ht="25.5" customHeight="1">
      <c r="B128" s="41"/>
      <c r="C128" s="227" t="s">
        <v>423</v>
      </c>
      <c r="D128" s="227" t="s">
        <v>238</v>
      </c>
      <c r="E128" s="228" t="s">
        <v>1317</v>
      </c>
      <c r="F128" s="229" t="s">
        <v>1318</v>
      </c>
      <c r="G128" s="230" t="s">
        <v>1016</v>
      </c>
      <c r="H128" s="231">
        <v>2</v>
      </c>
      <c r="I128" s="232"/>
      <c r="J128" s="233">
        <f t="shared" si="10"/>
        <v>0</v>
      </c>
      <c r="K128" s="229" t="s">
        <v>21</v>
      </c>
      <c r="L128" s="234"/>
      <c r="M128" s="235" t="s">
        <v>21</v>
      </c>
      <c r="N128" s="236" t="s">
        <v>43</v>
      </c>
      <c r="O128" s="42"/>
      <c r="P128" s="202">
        <f t="shared" si="11"/>
        <v>0</v>
      </c>
      <c r="Q128" s="202">
        <v>0</v>
      </c>
      <c r="R128" s="202">
        <f t="shared" si="12"/>
        <v>0</v>
      </c>
      <c r="S128" s="202">
        <v>0</v>
      </c>
      <c r="T128" s="203">
        <f t="shared" si="13"/>
        <v>0</v>
      </c>
      <c r="AR128" s="24" t="s">
        <v>396</v>
      </c>
      <c r="AT128" s="24" t="s">
        <v>238</v>
      </c>
      <c r="AU128" s="24" t="s">
        <v>81</v>
      </c>
      <c r="AY128" s="24" t="s">
        <v>156</v>
      </c>
      <c r="BE128" s="204">
        <f t="shared" si="14"/>
        <v>0</v>
      </c>
      <c r="BF128" s="204">
        <f t="shared" si="15"/>
        <v>0</v>
      </c>
      <c r="BG128" s="204">
        <f t="shared" si="16"/>
        <v>0</v>
      </c>
      <c r="BH128" s="204">
        <f t="shared" si="17"/>
        <v>0</v>
      </c>
      <c r="BI128" s="204">
        <f t="shared" si="18"/>
        <v>0</v>
      </c>
      <c r="BJ128" s="24" t="s">
        <v>79</v>
      </c>
      <c r="BK128" s="204">
        <f t="shared" si="19"/>
        <v>0</v>
      </c>
      <c r="BL128" s="24" t="s">
        <v>316</v>
      </c>
      <c r="BM128" s="24" t="s">
        <v>1319</v>
      </c>
    </row>
    <row r="129" spans="2:65" s="1" customFormat="1" ht="16.5" customHeight="1">
      <c r="B129" s="41"/>
      <c r="C129" s="193" t="s">
        <v>427</v>
      </c>
      <c r="D129" s="193" t="s">
        <v>159</v>
      </c>
      <c r="E129" s="194" t="s">
        <v>1320</v>
      </c>
      <c r="F129" s="195" t="s">
        <v>1321</v>
      </c>
      <c r="G129" s="196" t="s">
        <v>1016</v>
      </c>
      <c r="H129" s="197">
        <v>1</v>
      </c>
      <c r="I129" s="198"/>
      <c r="J129" s="199">
        <f t="shared" si="10"/>
        <v>0</v>
      </c>
      <c r="K129" s="195" t="s">
        <v>993</v>
      </c>
      <c r="L129" s="61"/>
      <c r="M129" s="200" t="s">
        <v>21</v>
      </c>
      <c r="N129" s="201" t="s">
        <v>43</v>
      </c>
      <c r="O129" s="42"/>
      <c r="P129" s="202">
        <f t="shared" si="11"/>
        <v>0</v>
      </c>
      <c r="Q129" s="202">
        <v>0</v>
      </c>
      <c r="R129" s="202">
        <f t="shared" si="12"/>
        <v>0</v>
      </c>
      <c r="S129" s="202">
        <v>0</v>
      </c>
      <c r="T129" s="203">
        <f t="shared" si="13"/>
        <v>0</v>
      </c>
      <c r="AR129" s="24" t="s">
        <v>316</v>
      </c>
      <c r="AT129" s="24" t="s">
        <v>159</v>
      </c>
      <c r="AU129" s="24" t="s">
        <v>81</v>
      </c>
      <c r="AY129" s="24" t="s">
        <v>156</v>
      </c>
      <c r="BE129" s="204">
        <f t="shared" si="14"/>
        <v>0</v>
      </c>
      <c r="BF129" s="204">
        <f t="shared" si="15"/>
        <v>0</v>
      </c>
      <c r="BG129" s="204">
        <f t="shared" si="16"/>
        <v>0</v>
      </c>
      <c r="BH129" s="204">
        <f t="shared" si="17"/>
        <v>0</v>
      </c>
      <c r="BI129" s="204">
        <f t="shared" si="18"/>
        <v>0</v>
      </c>
      <c r="BJ129" s="24" t="s">
        <v>79</v>
      </c>
      <c r="BK129" s="204">
        <f t="shared" si="19"/>
        <v>0</v>
      </c>
      <c r="BL129" s="24" t="s">
        <v>316</v>
      </c>
      <c r="BM129" s="24" t="s">
        <v>653</v>
      </c>
    </row>
    <row r="130" spans="2:65" s="1" customFormat="1" ht="16.5" customHeight="1">
      <c r="B130" s="41"/>
      <c r="C130" s="227" t="s">
        <v>434</v>
      </c>
      <c r="D130" s="227" t="s">
        <v>238</v>
      </c>
      <c r="E130" s="228" t="s">
        <v>1322</v>
      </c>
      <c r="F130" s="229" t="s">
        <v>1323</v>
      </c>
      <c r="G130" s="230" t="s">
        <v>1016</v>
      </c>
      <c r="H130" s="231">
        <v>1</v>
      </c>
      <c r="I130" s="232"/>
      <c r="J130" s="233">
        <f t="shared" si="10"/>
        <v>0</v>
      </c>
      <c r="K130" s="229" t="s">
        <v>21</v>
      </c>
      <c r="L130" s="234"/>
      <c r="M130" s="235" t="s">
        <v>21</v>
      </c>
      <c r="N130" s="236" t="s">
        <v>43</v>
      </c>
      <c r="O130" s="42"/>
      <c r="P130" s="202">
        <f t="shared" si="11"/>
        <v>0</v>
      </c>
      <c r="Q130" s="202">
        <v>0</v>
      </c>
      <c r="R130" s="202">
        <f t="shared" si="12"/>
        <v>0</v>
      </c>
      <c r="S130" s="202">
        <v>0</v>
      </c>
      <c r="T130" s="203">
        <f t="shared" si="13"/>
        <v>0</v>
      </c>
      <c r="AR130" s="24" t="s">
        <v>396</v>
      </c>
      <c r="AT130" s="24" t="s">
        <v>238</v>
      </c>
      <c r="AU130" s="24" t="s">
        <v>81</v>
      </c>
      <c r="AY130" s="24" t="s">
        <v>156</v>
      </c>
      <c r="BE130" s="204">
        <f t="shared" si="14"/>
        <v>0</v>
      </c>
      <c r="BF130" s="204">
        <f t="shared" si="15"/>
        <v>0</v>
      </c>
      <c r="BG130" s="204">
        <f t="shared" si="16"/>
        <v>0</v>
      </c>
      <c r="BH130" s="204">
        <f t="shared" si="17"/>
        <v>0</v>
      </c>
      <c r="BI130" s="204">
        <f t="shared" si="18"/>
        <v>0</v>
      </c>
      <c r="BJ130" s="24" t="s">
        <v>79</v>
      </c>
      <c r="BK130" s="204">
        <f t="shared" si="19"/>
        <v>0</v>
      </c>
      <c r="BL130" s="24" t="s">
        <v>316</v>
      </c>
      <c r="BM130" s="24" t="s">
        <v>1324</v>
      </c>
    </row>
    <row r="131" spans="2:65" s="1" customFormat="1" ht="16.5" customHeight="1">
      <c r="B131" s="41"/>
      <c r="C131" s="227" t="s">
        <v>446</v>
      </c>
      <c r="D131" s="227" t="s">
        <v>238</v>
      </c>
      <c r="E131" s="228" t="s">
        <v>1325</v>
      </c>
      <c r="F131" s="229" t="s">
        <v>1326</v>
      </c>
      <c r="G131" s="230" t="s">
        <v>1016</v>
      </c>
      <c r="H131" s="231">
        <v>1</v>
      </c>
      <c r="I131" s="232"/>
      <c r="J131" s="233">
        <f t="shared" si="10"/>
        <v>0</v>
      </c>
      <c r="K131" s="229" t="s">
        <v>21</v>
      </c>
      <c r="L131" s="234"/>
      <c r="M131" s="235" t="s">
        <v>21</v>
      </c>
      <c r="N131" s="236" t="s">
        <v>43</v>
      </c>
      <c r="O131" s="42"/>
      <c r="P131" s="202">
        <f t="shared" si="11"/>
        <v>0</v>
      </c>
      <c r="Q131" s="202">
        <v>0</v>
      </c>
      <c r="R131" s="202">
        <f t="shared" si="12"/>
        <v>0</v>
      </c>
      <c r="S131" s="202">
        <v>0</v>
      </c>
      <c r="T131" s="203">
        <f t="shared" si="13"/>
        <v>0</v>
      </c>
      <c r="AR131" s="24" t="s">
        <v>396</v>
      </c>
      <c r="AT131" s="24" t="s">
        <v>238</v>
      </c>
      <c r="AU131" s="24" t="s">
        <v>81</v>
      </c>
      <c r="AY131" s="24" t="s">
        <v>156</v>
      </c>
      <c r="BE131" s="204">
        <f t="shared" si="14"/>
        <v>0</v>
      </c>
      <c r="BF131" s="204">
        <f t="shared" si="15"/>
        <v>0</v>
      </c>
      <c r="BG131" s="204">
        <f t="shared" si="16"/>
        <v>0</v>
      </c>
      <c r="BH131" s="204">
        <f t="shared" si="17"/>
        <v>0</v>
      </c>
      <c r="BI131" s="204">
        <f t="shared" si="18"/>
        <v>0</v>
      </c>
      <c r="BJ131" s="24" t="s">
        <v>79</v>
      </c>
      <c r="BK131" s="204">
        <f t="shared" si="19"/>
        <v>0</v>
      </c>
      <c r="BL131" s="24" t="s">
        <v>316</v>
      </c>
      <c r="BM131" s="24" t="s">
        <v>1327</v>
      </c>
    </row>
    <row r="132" spans="2:65" s="1" customFormat="1" ht="16.5" customHeight="1">
      <c r="B132" s="41"/>
      <c r="C132" s="193" t="s">
        <v>451</v>
      </c>
      <c r="D132" s="193" t="s">
        <v>159</v>
      </c>
      <c r="E132" s="194" t="s">
        <v>1328</v>
      </c>
      <c r="F132" s="195" t="s">
        <v>1329</v>
      </c>
      <c r="G132" s="196" t="s">
        <v>1016</v>
      </c>
      <c r="H132" s="197">
        <v>1</v>
      </c>
      <c r="I132" s="198"/>
      <c r="J132" s="199">
        <f t="shared" si="10"/>
        <v>0</v>
      </c>
      <c r="K132" s="195" t="s">
        <v>993</v>
      </c>
      <c r="L132" s="61"/>
      <c r="M132" s="200" t="s">
        <v>21</v>
      </c>
      <c r="N132" s="201" t="s">
        <v>43</v>
      </c>
      <c r="O132" s="42"/>
      <c r="P132" s="202">
        <f t="shared" si="11"/>
        <v>0</v>
      </c>
      <c r="Q132" s="202">
        <v>0</v>
      </c>
      <c r="R132" s="202">
        <f t="shared" si="12"/>
        <v>0</v>
      </c>
      <c r="S132" s="202">
        <v>0</v>
      </c>
      <c r="T132" s="203">
        <f t="shared" si="13"/>
        <v>0</v>
      </c>
      <c r="AR132" s="24" t="s">
        <v>316</v>
      </c>
      <c r="AT132" s="24" t="s">
        <v>159</v>
      </c>
      <c r="AU132" s="24" t="s">
        <v>81</v>
      </c>
      <c r="AY132" s="24" t="s">
        <v>156</v>
      </c>
      <c r="BE132" s="204">
        <f t="shared" si="14"/>
        <v>0</v>
      </c>
      <c r="BF132" s="204">
        <f t="shared" si="15"/>
        <v>0</v>
      </c>
      <c r="BG132" s="204">
        <f t="shared" si="16"/>
        <v>0</v>
      </c>
      <c r="BH132" s="204">
        <f t="shared" si="17"/>
        <v>0</v>
      </c>
      <c r="BI132" s="204">
        <f t="shared" si="18"/>
        <v>0</v>
      </c>
      <c r="BJ132" s="24" t="s">
        <v>79</v>
      </c>
      <c r="BK132" s="204">
        <f t="shared" si="19"/>
        <v>0</v>
      </c>
      <c r="BL132" s="24" t="s">
        <v>316</v>
      </c>
      <c r="BM132" s="24" t="s">
        <v>683</v>
      </c>
    </row>
    <row r="133" spans="2:65" s="1" customFormat="1" ht="16.5" customHeight="1">
      <c r="B133" s="41"/>
      <c r="C133" s="227" t="s">
        <v>456</v>
      </c>
      <c r="D133" s="227" t="s">
        <v>238</v>
      </c>
      <c r="E133" s="228" t="s">
        <v>1330</v>
      </c>
      <c r="F133" s="229" t="s">
        <v>1331</v>
      </c>
      <c r="G133" s="230" t="s">
        <v>1016</v>
      </c>
      <c r="H133" s="231">
        <v>1</v>
      </c>
      <c r="I133" s="232"/>
      <c r="J133" s="233">
        <f t="shared" si="10"/>
        <v>0</v>
      </c>
      <c r="K133" s="229" t="s">
        <v>21</v>
      </c>
      <c r="L133" s="234"/>
      <c r="M133" s="235" t="s">
        <v>21</v>
      </c>
      <c r="N133" s="236" t="s">
        <v>43</v>
      </c>
      <c r="O133" s="42"/>
      <c r="P133" s="202">
        <f t="shared" si="11"/>
        <v>0</v>
      </c>
      <c r="Q133" s="202">
        <v>0</v>
      </c>
      <c r="R133" s="202">
        <f t="shared" si="12"/>
        <v>0</v>
      </c>
      <c r="S133" s="202">
        <v>0</v>
      </c>
      <c r="T133" s="203">
        <f t="shared" si="13"/>
        <v>0</v>
      </c>
      <c r="AR133" s="24" t="s">
        <v>396</v>
      </c>
      <c r="AT133" s="24" t="s">
        <v>238</v>
      </c>
      <c r="AU133" s="24" t="s">
        <v>81</v>
      </c>
      <c r="AY133" s="24" t="s">
        <v>156</v>
      </c>
      <c r="BE133" s="204">
        <f t="shared" si="14"/>
        <v>0</v>
      </c>
      <c r="BF133" s="204">
        <f t="shared" si="15"/>
        <v>0</v>
      </c>
      <c r="BG133" s="204">
        <f t="shared" si="16"/>
        <v>0</v>
      </c>
      <c r="BH133" s="204">
        <f t="shared" si="17"/>
        <v>0</v>
      </c>
      <c r="BI133" s="204">
        <f t="shared" si="18"/>
        <v>0</v>
      </c>
      <c r="BJ133" s="24" t="s">
        <v>79</v>
      </c>
      <c r="BK133" s="204">
        <f t="shared" si="19"/>
        <v>0</v>
      </c>
      <c r="BL133" s="24" t="s">
        <v>316</v>
      </c>
      <c r="BM133" s="24" t="s">
        <v>1332</v>
      </c>
    </row>
    <row r="134" spans="2:65" s="1" customFormat="1" ht="16.5" customHeight="1">
      <c r="B134" s="41"/>
      <c r="C134" s="193" t="s">
        <v>462</v>
      </c>
      <c r="D134" s="193" t="s">
        <v>159</v>
      </c>
      <c r="E134" s="194" t="s">
        <v>1333</v>
      </c>
      <c r="F134" s="195" t="s">
        <v>1334</v>
      </c>
      <c r="G134" s="196" t="s">
        <v>1016</v>
      </c>
      <c r="H134" s="197">
        <v>1</v>
      </c>
      <c r="I134" s="198"/>
      <c r="J134" s="199">
        <f t="shared" si="10"/>
        <v>0</v>
      </c>
      <c r="K134" s="195" t="s">
        <v>993</v>
      </c>
      <c r="L134" s="61"/>
      <c r="M134" s="200" t="s">
        <v>21</v>
      </c>
      <c r="N134" s="201" t="s">
        <v>43</v>
      </c>
      <c r="O134" s="42"/>
      <c r="P134" s="202">
        <f t="shared" si="11"/>
        <v>0</v>
      </c>
      <c r="Q134" s="202">
        <v>0</v>
      </c>
      <c r="R134" s="202">
        <f t="shared" si="12"/>
        <v>0</v>
      </c>
      <c r="S134" s="202">
        <v>0</v>
      </c>
      <c r="T134" s="203">
        <f t="shared" si="13"/>
        <v>0</v>
      </c>
      <c r="AR134" s="24" t="s">
        <v>316</v>
      </c>
      <c r="AT134" s="24" t="s">
        <v>159</v>
      </c>
      <c r="AU134" s="24" t="s">
        <v>81</v>
      </c>
      <c r="AY134" s="24" t="s">
        <v>156</v>
      </c>
      <c r="BE134" s="204">
        <f t="shared" si="14"/>
        <v>0</v>
      </c>
      <c r="BF134" s="204">
        <f t="shared" si="15"/>
        <v>0</v>
      </c>
      <c r="BG134" s="204">
        <f t="shared" si="16"/>
        <v>0</v>
      </c>
      <c r="BH134" s="204">
        <f t="shared" si="17"/>
        <v>0</v>
      </c>
      <c r="BI134" s="204">
        <f t="shared" si="18"/>
        <v>0</v>
      </c>
      <c r="BJ134" s="24" t="s">
        <v>79</v>
      </c>
      <c r="BK134" s="204">
        <f t="shared" si="19"/>
        <v>0</v>
      </c>
      <c r="BL134" s="24" t="s">
        <v>316</v>
      </c>
      <c r="BM134" s="24" t="s">
        <v>699</v>
      </c>
    </row>
    <row r="135" spans="2:65" s="1" customFormat="1" ht="16.5" customHeight="1">
      <c r="B135" s="41"/>
      <c r="C135" s="227" t="s">
        <v>471</v>
      </c>
      <c r="D135" s="227" t="s">
        <v>238</v>
      </c>
      <c r="E135" s="228" t="s">
        <v>1335</v>
      </c>
      <c r="F135" s="229" t="s">
        <v>1336</v>
      </c>
      <c r="G135" s="230" t="s">
        <v>1016</v>
      </c>
      <c r="H135" s="231">
        <v>1</v>
      </c>
      <c r="I135" s="232"/>
      <c r="J135" s="233">
        <f t="shared" si="10"/>
        <v>0</v>
      </c>
      <c r="K135" s="229" t="s">
        <v>21</v>
      </c>
      <c r="L135" s="234"/>
      <c r="M135" s="235" t="s">
        <v>21</v>
      </c>
      <c r="N135" s="236" t="s">
        <v>43</v>
      </c>
      <c r="O135" s="42"/>
      <c r="P135" s="202">
        <f t="shared" si="11"/>
        <v>0</v>
      </c>
      <c r="Q135" s="202">
        <v>0</v>
      </c>
      <c r="R135" s="202">
        <f t="shared" si="12"/>
        <v>0</v>
      </c>
      <c r="S135" s="202">
        <v>0</v>
      </c>
      <c r="T135" s="203">
        <f t="shared" si="13"/>
        <v>0</v>
      </c>
      <c r="AR135" s="24" t="s">
        <v>396</v>
      </c>
      <c r="AT135" s="24" t="s">
        <v>238</v>
      </c>
      <c r="AU135" s="24" t="s">
        <v>81</v>
      </c>
      <c r="AY135" s="24" t="s">
        <v>156</v>
      </c>
      <c r="BE135" s="204">
        <f t="shared" si="14"/>
        <v>0</v>
      </c>
      <c r="BF135" s="204">
        <f t="shared" si="15"/>
        <v>0</v>
      </c>
      <c r="BG135" s="204">
        <f t="shared" si="16"/>
        <v>0</v>
      </c>
      <c r="BH135" s="204">
        <f t="shared" si="17"/>
        <v>0</v>
      </c>
      <c r="BI135" s="204">
        <f t="shared" si="18"/>
        <v>0</v>
      </c>
      <c r="BJ135" s="24" t="s">
        <v>79</v>
      </c>
      <c r="BK135" s="204">
        <f t="shared" si="19"/>
        <v>0</v>
      </c>
      <c r="BL135" s="24" t="s">
        <v>316</v>
      </c>
      <c r="BM135" s="24" t="s">
        <v>1337</v>
      </c>
    </row>
    <row r="136" spans="2:65" s="1" customFormat="1" ht="16.5" customHeight="1">
      <c r="B136" s="41"/>
      <c r="C136" s="193" t="s">
        <v>476</v>
      </c>
      <c r="D136" s="193" t="s">
        <v>159</v>
      </c>
      <c r="E136" s="194" t="s">
        <v>1338</v>
      </c>
      <c r="F136" s="195" t="s">
        <v>1339</v>
      </c>
      <c r="G136" s="196" t="s">
        <v>1016</v>
      </c>
      <c r="H136" s="197">
        <v>1</v>
      </c>
      <c r="I136" s="198"/>
      <c r="J136" s="199">
        <f t="shared" si="10"/>
        <v>0</v>
      </c>
      <c r="K136" s="195" t="s">
        <v>993</v>
      </c>
      <c r="L136" s="61"/>
      <c r="M136" s="200" t="s">
        <v>21</v>
      </c>
      <c r="N136" s="201" t="s">
        <v>43</v>
      </c>
      <c r="O136" s="42"/>
      <c r="P136" s="202">
        <f t="shared" si="11"/>
        <v>0</v>
      </c>
      <c r="Q136" s="202">
        <v>0</v>
      </c>
      <c r="R136" s="202">
        <f t="shared" si="12"/>
        <v>0</v>
      </c>
      <c r="S136" s="202">
        <v>0</v>
      </c>
      <c r="T136" s="203">
        <f t="shared" si="13"/>
        <v>0</v>
      </c>
      <c r="AR136" s="24" t="s">
        <v>316</v>
      </c>
      <c r="AT136" s="24" t="s">
        <v>159</v>
      </c>
      <c r="AU136" s="24" t="s">
        <v>81</v>
      </c>
      <c r="AY136" s="24" t="s">
        <v>156</v>
      </c>
      <c r="BE136" s="204">
        <f t="shared" si="14"/>
        <v>0</v>
      </c>
      <c r="BF136" s="204">
        <f t="shared" si="15"/>
        <v>0</v>
      </c>
      <c r="BG136" s="204">
        <f t="shared" si="16"/>
        <v>0</v>
      </c>
      <c r="BH136" s="204">
        <f t="shared" si="17"/>
        <v>0</v>
      </c>
      <c r="BI136" s="204">
        <f t="shared" si="18"/>
        <v>0</v>
      </c>
      <c r="BJ136" s="24" t="s">
        <v>79</v>
      </c>
      <c r="BK136" s="204">
        <f t="shared" si="19"/>
        <v>0</v>
      </c>
      <c r="BL136" s="24" t="s">
        <v>316</v>
      </c>
      <c r="BM136" s="24" t="s">
        <v>726</v>
      </c>
    </row>
    <row r="137" spans="2:65" s="1" customFormat="1" ht="16.5" customHeight="1">
      <c r="B137" s="41"/>
      <c r="C137" s="227" t="s">
        <v>482</v>
      </c>
      <c r="D137" s="227" t="s">
        <v>238</v>
      </c>
      <c r="E137" s="228" t="s">
        <v>1340</v>
      </c>
      <c r="F137" s="229" t="s">
        <v>1341</v>
      </c>
      <c r="G137" s="230" t="s">
        <v>1016</v>
      </c>
      <c r="H137" s="231">
        <v>1</v>
      </c>
      <c r="I137" s="232"/>
      <c r="J137" s="233">
        <f t="shared" si="10"/>
        <v>0</v>
      </c>
      <c r="K137" s="229" t="s">
        <v>21</v>
      </c>
      <c r="L137" s="234"/>
      <c r="M137" s="235" t="s">
        <v>21</v>
      </c>
      <c r="N137" s="236" t="s">
        <v>43</v>
      </c>
      <c r="O137" s="42"/>
      <c r="P137" s="202">
        <f t="shared" si="11"/>
        <v>0</v>
      </c>
      <c r="Q137" s="202">
        <v>0</v>
      </c>
      <c r="R137" s="202">
        <f t="shared" si="12"/>
        <v>0</v>
      </c>
      <c r="S137" s="202">
        <v>0</v>
      </c>
      <c r="T137" s="203">
        <f t="shared" si="13"/>
        <v>0</v>
      </c>
      <c r="AR137" s="24" t="s">
        <v>396</v>
      </c>
      <c r="AT137" s="24" t="s">
        <v>238</v>
      </c>
      <c r="AU137" s="24" t="s">
        <v>81</v>
      </c>
      <c r="AY137" s="24" t="s">
        <v>156</v>
      </c>
      <c r="BE137" s="204">
        <f t="shared" si="14"/>
        <v>0</v>
      </c>
      <c r="BF137" s="204">
        <f t="shared" si="15"/>
        <v>0</v>
      </c>
      <c r="BG137" s="204">
        <f t="shared" si="16"/>
        <v>0</v>
      </c>
      <c r="BH137" s="204">
        <f t="shared" si="17"/>
        <v>0</v>
      </c>
      <c r="BI137" s="204">
        <f t="shared" si="18"/>
        <v>0</v>
      </c>
      <c r="BJ137" s="24" t="s">
        <v>79</v>
      </c>
      <c r="BK137" s="204">
        <f t="shared" si="19"/>
        <v>0</v>
      </c>
      <c r="BL137" s="24" t="s">
        <v>316</v>
      </c>
      <c r="BM137" s="24" t="s">
        <v>1342</v>
      </c>
    </row>
    <row r="138" spans="2:65" s="1" customFormat="1" ht="16.5" customHeight="1">
      <c r="B138" s="41"/>
      <c r="C138" s="193" t="s">
        <v>487</v>
      </c>
      <c r="D138" s="193" t="s">
        <v>159</v>
      </c>
      <c r="E138" s="194" t="s">
        <v>1343</v>
      </c>
      <c r="F138" s="195" t="s">
        <v>1344</v>
      </c>
      <c r="G138" s="196" t="s">
        <v>1016</v>
      </c>
      <c r="H138" s="197">
        <v>2</v>
      </c>
      <c r="I138" s="198"/>
      <c r="J138" s="199">
        <f t="shared" si="10"/>
        <v>0</v>
      </c>
      <c r="K138" s="195" t="s">
        <v>993</v>
      </c>
      <c r="L138" s="61"/>
      <c r="M138" s="200" t="s">
        <v>21</v>
      </c>
      <c r="N138" s="201" t="s">
        <v>43</v>
      </c>
      <c r="O138" s="42"/>
      <c r="P138" s="202">
        <f t="shared" si="11"/>
        <v>0</v>
      </c>
      <c r="Q138" s="202">
        <v>0</v>
      </c>
      <c r="R138" s="202">
        <f t="shared" si="12"/>
        <v>0</v>
      </c>
      <c r="S138" s="202">
        <v>0</v>
      </c>
      <c r="T138" s="203">
        <f t="shared" si="13"/>
        <v>0</v>
      </c>
      <c r="AR138" s="24" t="s">
        <v>316</v>
      </c>
      <c r="AT138" s="24" t="s">
        <v>159</v>
      </c>
      <c r="AU138" s="24" t="s">
        <v>81</v>
      </c>
      <c r="AY138" s="24" t="s">
        <v>156</v>
      </c>
      <c r="BE138" s="204">
        <f t="shared" si="14"/>
        <v>0</v>
      </c>
      <c r="BF138" s="204">
        <f t="shared" si="15"/>
        <v>0</v>
      </c>
      <c r="BG138" s="204">
        <f t="shared" si="16"/>
        <v>0</v>
      </c>
      <c r="BH138" s="204">
        <f t="shared" si="17"/>
        <v>0</v>
      </c>
      <c r="BI138" s="204">
        <f t="shared" si="18"/>
        <v>0</v>
      </c>
      <c r="BJ138" s="24" t="s">
        <v>79</v>
      </c>
      <c r="BK138" s="204">
        <f t="shared" si="19"/>
        <v>0</v>
      </c>
      <c r="BL138" s="24" t="s">
        <v>316</v>
      </c>
      <c r="BM138" s="24" t="s">
        <v>401</v>
      </c>
    </row>
    <row r="139" spans="2:65" s="1" customFormat="1" ht="16.5" customHeight="1">
      <c r="B139" s="41"/>
      <c r="C139" s="227" t="s">
        <v>493</v>
      </c>
      <c r="D139" s="227" t="s">
        <v>238</v>
      </c>
      <c r="E139" s="228" t="s">
        <v>1345</v>
      </c>
      <c r="F139" s="229" t="s">
        <v>1346</v>
      </c>
      <c r="G139" s="230" t="s">
        <v>1016</v>
      </c>
      <c r="H139" s="231">
        <v>2</v>
      </c>
      <c r="I139" s="232"/>
      <c r="J139" s="233">
        <f t="shared" si="10"/>
        <v>0</v>
      </c>
      <c r="K139" s="229" t="s">
        <v>21</v>
      </c>
      <c r="L139" s="234"/>
      <c r="M139" s="235" t="s">
        <v>21</v>
      </c>
      <c r="N139" s="236" t="s">
        <v>43</v>
      </c>
      <c r="O139" s="42"/>
      <c r="P139" s="202">
        <f t="shared" si="11"/>
        <v>0</v>
      </c>
      <c r="Q139" s="202">
        <v>0</v>
      </c>
      <c r="R139" s="202">
        <f t="shared" si="12"/>
        <v>0</v>
      </c>
      <c r="S139" s="202">
        <v>0</v>
      </c>
      <c r="T139" s="203">
        <f t="shared" si="13"/>
        <v>0</v>
      </c>
      <c r="AR139" s="24" t="s">
        <v>396</v>
      </c>
      <c r="AT139" s="24" t="s">
        <v>238</v>
      </c>
      <c r="AU139" s="24" t="s">
        <v>81</v>
      </c>
      <c r="AY139" s="24" t="s">
        <v>156</v>
      </c>
      <c r="BE139" s="204">
        <f t="shared" si="14"/>
        <v>0</v>
      </c>
      <c r="BF139" s="204">
        <f t="shared" si="15"/>
        <v>0</v>
      </c>
      <c r="BG139" s="204">
        <f t="shared" si="16"/>
        <v>0</v>
      </c>
      <c r="BH139" s="204">
        <f t="shared" si="17"/>
        <v>0</v>
      </c>
      <c r="BI139" s="204">
        <f t="shared" si="18"/>
        <v>0</v>
      </c>
      <c r="BJ139" s="24" t="s">
        <v>79</v>
      </c>
      <c r="BK139" s="204">
        <f t="shared" si="19"/>
        <v>0</v>
      </c>
      <c r="BL139" s="24" t="s">
        <v>316</v>
      </c>
      <c r="BM139" s="24" t="s">
        <v>1347</v>
      </c>
    </row>
    <row r="140" spans="2:65" s="1" customFormat="1" ht="16.5" customHeight="1">
      <c r="B140" s="41"/>
      <c r="C140" s="193" t="s">
        <v>498</v>
      </c>
      <c r="D140" s="193" t="s">
        <v>159</v>
      </c>
      <c r="E140" s="194" t="s">
        <v>1348</v>
      </c>
      <c r="F140" s="195" t="s">
        <v>1349</v>
      </c>
      <c r="G140" s="196" t="s">
        <v>1016</v>
      </c>
      <c r="H140" s="197">
        <v>2</v>
      </c>
      <c r="I140" s="198"/>
      <c r="J140" s="199">
        <f t="shared" si="10"/>
        <v>0</v>
      </c>
      <c r="K140" s="195" t="s">
        <v>993</v>
      </c>
      <c r="L140" s="61"/>
      <c r="M140" s="200" t="s">
        <v>21</v>
      </c>
      <c r="N140" s="201" t="s">
        <v>43</v>
      </c>
      <c r="O140" s="42"/>
      <c r="P140" s="202">
        <f t="shared" si="11"/>
        <v>0</v>
      </c>
      <c r="Q140" s="202">
        <v>0</v>
      </c>
      <c r="R140" s="202">
        <f t="shared" si="12"/>
        <v>0</v>
      </c>
      <c r="S140" s="202">
        <v>0</v>
      </c>
      <c r="T140" s="203">
        <f t="shared" si="13"/>
        <v>0</v>
      </c>
      <c r="AR140" s="24" t="s">
        <v>316</v>
      </c>
      <c r="AT140" s="24" t="s">
        <v>159</v>
      </c>
      <c r="AU140" s="24" t="s">
        <v>81</v>
      </c>
      <c r="AY140" s="24" t="s">
        <v>156</v>
      </c>
      <c r="BE140" s="204">
        <f t="shared" si="14"/>
        <v>0</v>
      </c>
      <c r="BF140" s="204">
        <f t="shared" si="15"/>
        <v>0</v>
      </c>
      <c r="BG140" s="204">
        <f t="shared" si="16"/>
        <v>0</v>
      </c>
      <c r="BH140" s="204">
        <f t="shared" si="17"/>
        <v>0</v>
      </c>
      <c r="BI140" s="204">
        <f t="shared" si="18"/>
        <v>0</v>
      </c>
      <c r="BJ140" s="24" t="s">
        <v>79</v>
      </c>
      <c r="BK140" s="204">
        <f t="shared" si="19"/>
        <v>0</v>
      </c>
      <c r="BL140" s="24" t="s">
        <v>316</v>
      </c>
      <c r="BM140" s="24" t="s">
        <v>760</v>
      </c>
    </row>
    <row r="141" spans="2:65" s="1" customFormat="1" ht="16.5" customHeight="1">
      <c r="B141" s="41"/>
      <c r="C141" s="227" t="s">
        <v>503</v>
      </c>
      <c r="D141" s="227" t="s">
        <v>238</v>
      </c>
      <c r="E141" s="228" t="s">
        <v>1350</v>
      </c>
      <c r="F141" s="229" t="s">
        <v>1351</v>
      </c>
      <c r="G141" s="230" t="s">
        <v>1016</v>
      </c>
      <c r="H141" s="231">
        <v>2</v>
      </c>
      <c r="I141" s="232"/>
      <c r="J141" s="233">
        <f t="shared" si="10"/>
        <v>0</v>
      </c>
      <c r="K141" s="229" t="s">
        <v>21</v>
      </c>
      <c r="L141" s="234"/>
      <c r="M141" s="235" t="s">
        <v>21</v>
      </c>
      <c r="N141" s="236" t="s">
        <v>43</v>
      </c>
      <c r="O141" s="42"/>
      <c r="P141" s="202">
        <f t="shared" si="11"/>
        <v>0</v>
      </c>
      <c r="Q141" s="202">
        <v>0</v>
      </c>
      <c r="R141" s="202">
        <f t="shared" si="12"/>
        <v>0</v>
      </c>
      <c r="S141" s="202">
        <v>0</v>
      </c>
      <c r="T141" s="203">
        <f t="shared" si="13"/>
        <v>0</v>
      </c>
      <c r="AR141" s="24" t="s">
        <v>396</v>
      </c>
      <c r="AT141" s="24" t="s">
        <v>238</v>
      </c>
      <c r="AU141" s="24" t="s">
        <v>81</v>
      </c>
      <c r="AY141" s="24" t="s">
        <v>156</v>
      </c>
      <c r="BE141" s="204">
        <f t="shared" si="14"/>
        <v>0</v>
      </c>
      <c r="BF141" s="204">
        <f t="shared" si="15"/>
        <v>0</v>
      </c>
      <c r="BG141" s="204">
        <f t="shared" si="16"/>
        <v>0</v>
      </c>
      <c r="BH141" s="204">
        <f t="shared" si="17"/>
        <v>0</v>
      </c>
      <c r="BI141" s="204">
        <f t="shared" si="18"/>
        <v>0</v>
      </c>
      <c r="BJ141" s="24" t="s">
        <v>79</v>
      </c>
      <c r="BK141" s="204">
        <f t="shared" si="19"/>
        <v>0</v>
      </c>
      <c r="BL141" s="24" t="s">
        <v>316</v>
      </c>
      <c r="BM141" s="24" t="s">
        <v>1352</v>
      </c>
    </row>
    <row r="142" spans="2:65" s="1" customFormat="1" ht="16.5" customHeight="1">
      <c r="B142" s="41"/>
      <c r="C142" s="193" t="s">
        <v>508</v>
      </c>
      <c r="D142" s="193" t="s">
        <v>159</v>
      </c>
      <c r="E142" s="194" t="s">
        <v>1353</v>
      </c>
      <c r="F142" s="195" t="s">
        <v>1354</v>
      </c>
      <c r="G142" s="196" t="s">
        <v>1016</v>
      </c>
      <c r="H142" s="197">
        <v>1</v>
      </c>
      <c r="I142" s="198"/>
      <c r="J142" s="199">
        <f t="shared" si="10"/>
        <v>0</v>
      </c>
      <c r="K142" s="195" t="s">
        <v>993</v>
      </c>
      <c r="L142" s="61"/>
      <c r="M142" s="200" t="s">
        <v>21</v>
      </c>
      <c r="N142" s="201" t="s">
        <v>43</v>
      </c>
      <c r="O142" s="42"/>
      <c r="P142" s="202">
        <f t="shared" si="11"/>
        <v>0</v>
      </c>
      <c r="Q142" s="202">
        <v>0</v>
      </c>
      <c r="R142" s="202">
        <f t="shared" si="12"/>
        <v>0</v>
      </c>
      <c r="S142" s="202">
        <v>0</v>
      </c>
      <c r="T142" s="203">
        <f t="shared" si="13"/>
        <v>0</v>
      </c>
      <c r="AR142" s="24" t="s">
        <v>316</v>
      </c>
      <c r="AT142" s="24" t="s">
        <v>159</v>
      </c>
      <c r="AU142" s="24" t="s">
        <v>81</v>
      </c>
      <c r="AY142" s="24" t="s">
        <v>156</v>
      </c>
      <c r="BE142" s="204">
        <f t="shared" si="14"/>
        <v>0</v>
      </c>
      <c r="BF142" s="204">
        <f t="shared" si="15"/>
        <v>0</v>
      </c>
      <c r="BG142" s="204">
        <f t="shared" si="16"/>
        <v>0</v>
      </c>
      <c r="BH142" s="204">
        <f t="shared" si="17"/>
        <v>0</v>
      </c>
      <c r="BI142" s="204">
        <f t="shared" si="18"/>
        <v>0</v>
      </c>
      <c r="BJ142" s="24" t="s">
        <v>79</v>
      </c>
      <c r="BK142" s="204">
        <f t="shared" si="19"/>
        <v>0</v>
      </c>
      <c r="BL142" s="24" t="s">
        <v>316</v>
      </c>
      <c r="BM142" s="24" t="s">
        <v>777</v>
      </c>
    </row>
    <row r="143" spans="2:65" s="1" customFormat="1" ht="16.5" customHeight="1">
      <c r="B143" s="41"/>
      <c r="C143" s="227" t="s">
        <v>513</v>
      </c>
      <c r="D143" s="227" t="s">
        <v>238</v>
      </c>
      <c r="E143" s="228" t="s">
        <v>1355</v>
      </c>
      <c r="F143" s="229" t="s">
        <v>1356</v>
      </c>
      <c r="G143" s="230" t="s">
        <v>1016</v>
      </c>
      <c r="H143" s="231">
        <v>1</v>
      </c>
      <c r="I143" s="232"/>
      <c r="J143" s="233">
        <f t="shared" si="10"/>
        <v>0</v>
      </c>
      <c r="K143" s="229" t="s">
        <v>21</v>
      </c>
      <c r="L143" s="234"/>
      <c r="M143" s="235" t="s">
        <v>21</v>
      </c>
      <c r="N143" s="236" t="s">
        <v>43</v>
      </c>
      <c r="O143" s="42"/>
      <c r="P143" s="202">
        <f t="shared" si="11"/>
        <v>0</v>
      </c>
      <c r="Q143" s="202">
        <v>0</v>
      </c>
      <c r="R143" s="202">
        <f t="shared" si="12"/>
        <v>0</v>
      </c>
      <c r="S143" s="202">
        <v>0</v>
      </c>
      <c r="T143" s="203">
        <f t="shared" si="13"/>
        <v>0</v>
      </c>
      <c r="AR143" s="24" t="s">
        <v>396</v>
      </c>
      <c r="AT143" s="24" t="s">
        <v>238</v>
      </c>
      <c r="AU143" s="24" t="s">
        <v>81</v>
      </c>
      <c r="AY143" s="24" t="s">
        <v>156</v>
      </c>
      <c r="BE143" s="204">
        <f t="shared" si="14"/>
        <v>0</v>
      </c>
      <c r="BF143" s="204">
        <f t="shared" si="15"/>
        <v>0</v>
      </c>
      <c r="BG143" s="204">
        <f t="shared" si="16"/>
        <v>0</v>
      </c>
      <c r="BH143" s="204">
        <f t="shared" si="17"/>
        <v>0</v>
      </c>
      <c r="BI143" s="204">
        <f t="shared" si="18"/>
        <v>0</v>
      </c>
      <c r="BJ143" s="24" t="s">
        <v>79</v>
      </c>
      <c r="BK143" s="204">
        <f t="shared" si="19"/>
        <v>0</v>
      </c>
      <c r="BL143" s="24" t="s">
        <v>316</v>
      </c>
      <c r="BM143" s="24" t="s">
        <v>1357</v>
      </c>
    </row>
    <row r="144" spans="2:65" s="1" customFormat="1" ht="25.5" customHeight="1">
      <c r="B144" s="41"/>
      <c r="C144" s="193" t="s">
        <v>518</v>
      </c>
      <c r="D144" s="193" t="s">
        <v>159</v>
      </c>
      <c r="E144" s="194" t="s">
        <v>1358</v>
      </c>
      <c r="F144" s="195" t="s">
        <v>1359</v>
      </c>
      <c r="G144" s="196" t="s">
        <v>1016</v>
      </c>
      <c r="H144" s="197">
        <v>1</v>
      </c>
      <c r="I144" s="198"/>
      <c r="J144" s="199">
        <f t="shared" si="10"/>
        <v>0</v>
      </c>
      <c r="K144" s="195" t="s">
        <v>993</v>
      </c>
      <c r="L144" s="61"/>
      <c r="M144" s="200" t="s">
        <v>21</v>
      </c>
      <c r="N144" s="201" t="s">
        <v>43</v>
      </c>
      <c r="O144" s="42"/>
      <c r="P144" s="202">
        <f t="shared" si="11"/>
        <v>0</v>
      </c>
      <c r="Q144" s="202">
        <v>0</v>
      </c>
      <c r="R144" s="202">
        <f t="shared" si="12"/>
        <v>0</v>
      </c>
      <c r="S144" s="202">
        <v>0</v>
      </c>
      <c r="T144" s="203">
        <f t="shared" si="13"/>
        <v>0</v>
      </c>
      <c r="AR144" s="24" t="s">
        <v>316</v>
      </c>
      <c r="AT144" s="24" t="s">
        <v>159</v>
      </c>
      <c r="AU144" s="24" t="s">
        <v>81</v>
      </c>
      <c r="AY144" s="24" t="s">
        <v>156</v>
      </c>
      <c r="BE144" s="204">
        <f t="shared" si="14"/>
        <v>0</v>
      </c>
      <c r="BF144" s="204">
        <f t="shared" si="15"/>
        <v>0</v>
      </c>
      <c r="BG144" s="204">
        <f t="shared" si="16"/>
        <v>0</v>
      </c>
      <c r="BH144" s="204">
        <f t="shared" si="17"/>
        <v>0</v>
      </c>
      <c r="BI144" s="204">
        <f t="shared" si="18"/>
        <v>0</v>
      </c>
      <c r="BJ144" s="24" t="s">
        <v>79</v>
      </c>
      <c r="BK144" s="204">
        <f t="shared" si="19"/>
        <v>0</v>
      </c>
      <c r="BL144" s="24" t="s">
        <v>316</v>
      </c>
      <c r="BM144" s="24" t="s">
        <v>796</v>
      </c>
    </row>
    <row r="145" spans="2:65" s="1" customFormat="1" ht="16.5" customHeight="1">
      <c r="B145" s="41"/>
      <c r="C145" s="193" t="s">
        <v>523</v>
      </c>
      <c r="D145" s="193" t="s">
        <v>159</v>
      </c>
      <c r="E145" s="194" t="s">
        <v>1360</v>
      </c>
      <c r="F145" s="195" t="s">
        <v>1361</v>
      </c>
      <c r="G145" s="196" t="s">
        <v>1016</v>
      </c>
      <c r="H145" s="197">
        <v>1</v>
      </c>
      <c r="I145" s="198"/>
      <c r="J145" s="199">
        <f t="shared" si="10"/>
        <v>0</v>
      </c>
      <c r="K145" s="195" t="s">
        <v>993</v>
      </c>
      <c r="L145" s="61"/>
      <c r="M145" s="200" t="s">
        <v>21</v>
      </c>
      <c r="N145" s="201" t="s">
        <v>43</v>
      </c>
      <c r="O145" s="42"/>
      <c r="P145" s="202">
        <f t="shared" si="11"/>
        <v>0</v>
      </c>
      <c r="Q145" s="202">
        <v>0</v>
      </c>
      <c r="R145" s="202">
        <f t="shared" si="12"/>
        <v>0</v>
      </c>
      <c r="S145" s="202">
        <v>0</v>
      </c>
      <c r="T145" s="203">
        <f t="shared" si="13"/>
        <v>0</v>
      </c>
      <c r="AR145" s="24" t="s">
        <v>316</v>
      </c>
      <c r="AT145" s="24" t="s">
        <v>159</v>
      </c>
      <c r="AU145" s="24" t="s">
        <v>81</v>
      </c>
      <c r="AY145" s="24" t="s">
        <v>156</v>
      </c>
      <c r="BE145" s="204">
        <f t="shared" si="14"/>
        <v>0</v>
      </c>
      <c r="BF145" s="204">
        <f t="shared" si="15"/>
        <v>0</v>
      </c>
      <c r="BG145" s="204">
        <f t="shared" si="16"/>
        <v>0</v>
      </c>
      <c r="BH145" s="204">
        <f t="shared" si="17"/>
        <v>0</v>
      </c>
      <c r="BI145" s="204">
        <f t="shared" si="18"/>
        <v>0</v>
      </c>
      <c r="BJ145" s="24" t="s">
        <v>79</v>
      </c>
      <c r="BK145" s="204">
        <f t="shared" si="19"/>
        <v>0</v>
      </c>
      <c r="BL145" s="24" t="s">
        <v>316</v>
      </c>
      <c r="BM145" s="24" t="s">
        <v>805</v>
      </c>
    </row>
    <row r="146" spans="2:65" s="1" customFormat="1" ht="16.5" customHeight="1">
      <c r="B146" s="41"/>
      <c r="C146" s="227" t="s">
        <v>530</v>
      </c>
      <c r="D146" s="227" t="s">
        <v>238</v>
      </c>
      <c r="E146" s="228" t="s">
        <v>1362</v>
      </c>
      <c r="F146" s="229" t="s">
        <v>1363</v>
      </c>
      <c r="G146" s="230" t="s">
        <v>1016</v>
      </c>
      <c r="H146" s="231">
        <v>1</v>
      </c>
      <c r="I146" s="232"/>
      <c r="J146" s="233">
        <f t="shared" si="10"/>
        <v>0</v>
      </c>
      <c r="K146" s="229" t="s">
        <v>21</v>
      </c>
      <c r="L146" s="234"/>
      <c r="M146" s="235" t="s">
        <v>21</v>
      </c>
      <c r="N146" s="236" t="s">
        <v>43</v>
      </c>
      <c r="O146" s="42"/>
      <c r="P146" s="202">
        <f t="shared" si="11"/>
        <v>0</v>
      </c>
      <c r="Q146" s="202">
        <v>0</v>
      </c>
      <c r="R146" s="202">
        <f t="shared" si="12"/>
        <v>0</v>
      </c>
      <c r="S146" s="202">
        <v>0</v>
      </c>
      <c r="T146" s="203">
        <f t="shared" si="13"/>
        <v>0</v>
      </c>
      <c r="AR146" s="24" t="s">
        <v>396</v>
      </c>
      <c r="AT146" s="24" t="s">
        <v>238</v>
      </c>
      <c r="AU146" s="24" t="s">
        <v>81</v>
      </c>
      <c r="AY146" s="24" t="s">
        <v>156</v>
      </c>
      <c r="BE146" s="204">
        <f t="shared" si="14"/>
        <v>0</v>
      </c>
      <c r="BF146" s="204">
        <f t="shared" si="15"/>
        <v>0</v>
      </c>
      <c r="BG146" s="204">
        <f t="shared" si="16"/>
        <v>0</v>
      </c>
      <c r="BH146" s="204">
        <f t="shared" si="17"/>
        <v>0</v>
      </c>
      <c r="BI146" s="204">
        <f t="shared" si="18"/>
        <v>0</v>
      </c>
      <c r="BJ146" s="24" t="s">
        <v>79</v>
      </c>
      <c r="BK146" s="204">
        <f t="shared" si="19"/>
        <v>0</v>
      </c>
      <c r="BL146" s="24" t="s">
        <v>316</v>
      </c>
      <c r="BM146" s="24" t="s">
        <v>1364</v>
      </c>
    </row>
    <row r="147" spans="2:63" s="10" customFormat="1" ht="29.85" customHeight="1">
      <c r="B147" s="176"/>
      <c r="C147" s="177"/>
      <c r="D147" s="190" t="s">
        <v>71</v>
      </c>
      <c r="E147" s="191" t="s">
        <v>1113</v>
      </c>
      <c r="F147" s="191" t="s">
        <v>1365</v>
      </c>
      <c r="G147" s="177"/>
      <c r="H147" s="177"/>
      <c r="I147" s="180"/>
      <c r="J147" s="192">
        <f>BK147</f>
        <v>0</v>
      </c>
      <c r="K147" s="177"/>
      <c r="L147" s="182"/>
      <c r="M147" s="183"/>
      <c r="N147" s="184"/>
      <c r="O147" s="184"/>
      <c r="P147" s="185">
        <f>SUM(P148:P160)</f>
        <v>0</v>
      </c>
      <c r="Q147" s="184"/>
      <c r="R147" s="185">
        <f>SUM(R148:R160)</f>
        <v>0</v>
      </c>
      <c r="S147" s="184"/>
      <c r="T147" s="186">
        <f>SUM(T148:T160)</f>
        <v>0</v>
      </c>
      <c r="AR147" s="187" t="s">
        <v>81</v>
      </c>
      <c r="AT147" s="188" t="s">
        <v>71</v>
      </c>
      <c r="AU147" s="188" t="s">
        <v>79</v>
      </c>
      <c r="AY147" s="187" t="s">
        <v>156</v>
      </c>
      <c r="BK147" s="189">
        <f>SUM(BK148:BK160)</f>
        <v>0</v>
      </c>
    </row>
    <row r="148" spans="2:65" s="1" customFormat="1" ht="16.5" customHeight="1">
      <c r="B148" s="41"/>
      <c r="C148" s="193" t="s">
        <v>537</v>
      </c>
      <c r="D148" s="193" t="s">
        <v>159</v>
      </c>
      <c r="E148" s="194" t="s">
        <v>1366</v>
      </c>
      <c r="F148" s="195" t="s">
        <v>1367</v>
      </c>
      <c r="G148" s="196" t="s">
        <v>1016</v>
      </c>
      <c r="H148" s="197">
        <v>1</v>
      </c>
      <c r="I148" s="198"/>
      <c r="J148" s="199">
        <f aca="true" t="shared" si="20" ref="J148:J157">ROUND(I148*H148,2)</f>
        <v>0</v>
      </c>
      <c r="K148" s="195" t="s">
        <v>993</v>
      </c>
      <c r="L148" s="61"/>
      <c r="M148" s="200" t="s">
        <v>21</v>
      </c>
      <c r="N148" s="201" t="s">
        <v>43</v>
      </c>
      <c r="O148" s="42"/>
      <c r="P148" s="202">
        <f aca="true" t="shared" si="21" ref="P148:P157">O148*H148</f>
        <v>0</v>
      </c>
      <c r="Q148" s="202">
        <v>0</v>
      </c>
      <c r="R148" s="202">
        <f aca="true" t="shared" si="22" ref="R148:R157">Q148*H148</f>
        <v>0</v>
      </c>
      <c r="S148" s="202">
        <v>0</v>
      </c>
      <c r="T148" s="203">
        <f aca="true" t="shared" si="23" ref="T148:T157">S148*H148</f>
        <v>0</v>
      </c>
      <c r="AR148" s="24" t="s">
        <v>316</v>
      </c>
      <c r="AT148" s="24" t="s">
        <v>159</v>
      </c>
      <c r="AU148" s="24" t="s">
        <v>81</v>
      </c>
      <c r="AY148" s="24" t="s">
        <v>156</v>
      </c>
      <c r="BE148" s="204">
        <f aca="true" t="shared" si="24" ref="BE148:BE157">IF(N148="základní",J148,0)</f>
        <v>0</v>
      </c>
      <c r="BF148" s="204">
        <f aca="true" t="shared" si="25" ref="BF148:BF157">IF(N148="snížená",J148,0)</f>
        <v>0</v>
      </c>
      <c r="BG148" s="204">
        <f aca="true" t="shared" si="26" ref="BG148:BG157">IF(N148="zákl. přenesená",J148,0)</f>
        <v>0</v>
      </c>
      <c r="BH148" s="204">
        <f aca="true" t="shared" si="27" ref="BH148:BH157">IF(N148="sníž. přenesená",J148,0)</f>
        <v>0</v>
      </c>
      <c r="BI148" s="204">
        <f aca="true" t="shared" si="28" ref="BI148:BI157">IF(N148="nulová",J148,0)</f>
        <v>0</v>
      </c>
      <c r="BJ148" s="24" t="s">
        <v>79</v>
      </c>
      <c r="BK148" s="204">
        <f aca="true" t="shared" si="29" ref="BK148:BK157">ROUND(I148*H148,2)</f>
        <v>0</v>
      </c>
      <c r="BL148" s="24" t="s">
        <v>316</v>
      </c>
      <c r="BM148" s="24" t="s">
        <v>825</v>
      </c>
    </row>
    <row r="149" spans="2:65" s="1" customFormat="1" ht="16.5" customHeight="1">
      <c r="B149" s="41"/>
      <c r="C149" s="227" t="s">
        <v>541</v>
      </c>
      <c r="D149" s="227" t="s">
        <v>238</v>
      </c>
      <c r="E149" s="228" t="s">
        <v>1368</v>
      </c>
      <c r="F149" s="229" t="s">
        <v>1369</v>
      </c>
      <c r="G149" s="230" t="s">
        <v>1016</v>
      </c>
      <c r="H149" s="231">
        <v>1</v>
      </c>
      <c r="I149" s="232"/>
      <c r="J149" s="233">
        <f t="shared" si="20"/>
        <v>0</v>
      </c>
      <c r="K149" s="229" t="s">
        <v>21</v>
      </c>
      <c r="L149" s="234"/>
      <c r="M149" s="235" t="s">
        <v>21</v>
      </c>
      <c r="N149" s="236" t="s">
        <v>43</v>
      </c>
      <c r="O149" s="42"/>
      <c r="P149" s="202">
        <f t="shared" si="21"/>
        <v>0</v>
      </c>
      <c r="Q149" s="202">
        <v>0</v>
      </c>
      <c r="R149" s="202">
        <f t="shared" si="22"/>
        <v>0</v>
      </c>
      <c r="S149" s="202">
        <v>0</v>
      </c>
      <c r="T149" s="203">
        <f t="shared" si="23"/>
        <v>0</v>
      </c>
      <c r="AR149" s="24" t="s">
        <v>396</v>
      </c>
      <c r="AT149" s="24" t="s">
        <v>238</v>
      </c>
      <c r="AU149" s="24" t="s">
        <v>81</v>
      </c>
      <c r="AY149" s="24" t="s">
        <v>156</v>
      </c>
      <c r="BE149" s="204">
        <f t="shared" si="24"/>
        <v>0</v>
      </c>
      <c r="BF149" s="204">
        <f t="shared" si="25"/>
        <v>0</v>
      </c>
      <c r="BG149" s="204">
        <f t="shared" si="26"/>
        <v>0</v>
      </c>
      <c r="BH149" s="204">
        <f t="shared" si="27"/>
        <v>0</v>
      </c>
      <c r="BI149" s="204">
        <f t="shared" si="28"/>
        <v>0</v>
      </c>
      <c r="BJ149" s="24" t="s">
        <v>79</v>
      </c>
      <c r="BK149" s="204">
        <f t="shared" si="29"/>
        <v>0</v>
      </c>
      <c r="BL149" s="24" t="s">
        <v>316</v>
      </c>
      <c r="BM149" s="24" t="s">
        <v>1370</v>
      </c>
    </row>
    <row r="150" spans="2:65" s="1" customFormat="1" ht="16.5" customHeight="1">
      <c r="B150" s="41"/>
      <c r="C150" s="193" t="s">
        <v>545</v>
      </c>
      <c r="D150" s="193" t="s">
        <v>159</v>
      </c>
      <c r="E150" s="194" t="s">
        <v>1371</v>
      </c>
      <c r="F150" s="195" t="s">
        <v>1372</v>
      </c>
      <c r="G150" s="196" t="s">
        <v>1016</v>
      </c>
      <c r="H150" s="197">
        <v>2</v>
      </c>
      <c r="I150" s="198"/>
      <c r="J150" s="199">
        <f t="shared" si="20"/>
        <v>0</v>
      </c>
      <c r="K150" s="195" t="s">
        <v>993</v>
      </c>
      <c r="L150" s="61"/>
      <c r="M150" s="200" t="s">
        <v>21</v>
      </c>
      <c r="N150" s="201" t="s">
        <v>43</v>
      </c>
      <c r="O150" s="42"/>
      <c r="P150" s="202">
        <f t="shared" si="21"/>
        <v>0</v>
      </c>
      <c r="Q150" s="202">
        <v>0</v>
      </c>
      <c r="R150" s="202">
        <f t="shared" si="22"/>
        <v>0</v>
      </c>
      <c r="S150" s="202">
        <v>0</v>
      </c>
      <c r="T150" s="203">
        <f t="shared" si="23"/>
        <v>0</v>
      </c>
      <c r="AR150" s="24" t="s">
        <v>316</v>
      </c>
      <c r="AT150" s="24" t="s">
        <v>159</v>
      </c>
      <c r="AU150" s="24" t="s">
        <v>81</v>
      </c>
      <c r="AY150" s="24" t="s">
        <v>156</v>
      </c>
      <c r="BE150" s="204">
        <f t="shared" si="24"/>
        <v>0</v>
      </c>
      <c r="BF150" s="204">
        <f t="shared" si="25"/>
        <v>0</v>
      </c>
      <c r="BG150" s="204">
        <f t="shared" si="26"/>
        <v>0</v>
      </c>
      <c r="BH150" s="204">
        <f t="shared" si="27"/>
        <v>0</v>
      </c>
      <c r="BI150" s="204">
        <f t="shared" si="28"/>
        <v>0</v>
      </c>
      <c r="BJ150" s="24" t="s">
        <v>79</v>
      </c>
      <c r="BK150" s="204">
        <f t="shared" si="29"/>
        <v>0</v>
      </c>
      <c r="BL150" s="24" t="s">
        <v>316</v>
      </c>
      <c r="BM150" s="24" t="s">
        <v>868</v>
      </c>
    </row>
    <row r="151" spans="2:65" s="1" customFormat="1" ht="16.5" customHeight="1">
      <c r="B151" s="41"/>
      <c r="C151" s="227" t="s">
        <v>550</v>
      </c>
      <c r="D151" s="227" t="s">
        <v>238</v>
      </c>
      <c r="E151" s="228" t="s">
        <v>1373</v>
      </c>
      <c r="F151" s="229" t="s">
        <v>1374</v>
      </c>
      <c r="G151" s="230" t="s">
        <v>1016</v>
      </c>
      <c r="H151" s="231">
        <v>2</v>
      </c>
      <c r="I151" s="232"/>
      <c r="J151" s="233">
        <f t="shared" si="20"/>
        <v>0</v>
      </c>
      <c r="K151" s="229" t="s">
        <v>21</v>
      </c>
      <c r="L151" s="234"/>
      <c r="M151" s="235" t="s">
        <v>21</v>
      </c>
      <c r="N151" s="236" t="s">
        <v>43</v>
      </c>
      <c r="O151" s="42"/>
      <c r="P151" s="202">
        <f t="shared" si="21"/>
        <v>0</v>
      </c>
      <c r="Q151" s="202">
        <v>0</v>
      </c>
      <c r="R151" s="202">
        <f t="shared" si="22"/>
        <v>0</v>
      </c>
      <c r="S151" s="202">
        <v>0</v>
      </c>
      <c r="T151" s="203">
        <f t="shared" si="23"/>
        <v>0</v>
      </c>
      <c r="AR151" s="24" t="s">
        <v>396</v>
      </c>
      <c r="AT151" s="24" t="s">
        <v>238</v>
      </c>
      <c r="AU151" s="24" t="s">
        <v>81</v>
      </c>
      <c r="AY151" s="24" t="s">
        <v>156</v>
      </c>
      <c r="BE151" s="204">
        <f t="shared" si="24"/>
        <v>0</v>
      </c>
      <c r="BF151" s="204">
        <f t="shared" si="25"/>
        <v>0</v>
      </c>
      <c r="BG151" s="204">
        <f t="shared" si="26"/>
        <v>0</v>
      </c>
      <c r="BH151" s="204">
        <f t="shared" si="27"/>
        <v>0</v>
      </c>
      <c r="BI151" s="204">
        <f t="shared" si="28"/>
        <v>0</v>
      </c>
      <c r="BJ151" s="24" t="s">
        <v>79</v>
      </c>
      <c r="BK151" s="204">
        <f t="shared" si="29"/>
        <v>0</v>
      </c>
      <c r="BL151" s="24" t="s">
        <v>316</v>
      </c>
      <c r="BM151" s="24" t="s">
        <v>1375</v>
      </c>
    </row>
    <row r="152" spans="2:65" s="1" customFormat="1" ht="16.5" customHeight="1">
      <c r="B152" s="41"/>
      <c r="C152" s="193" t="s">
        <v>555</v>
      </c>
      <c r="D152" s="193" t="s">
        <v>159</v>
      </c>
      <c r="E152" s="194" t="s">
        <v>1376</v>
      </c>
      <c r="F152" s="195" t="s">
        <v>1377</v>
      </c>
      <c r="G152" s="196" t="s">
        <v>236</v>
      </c>
      <c r="H152" s="197">
        <v>2</v>
      </c>
      <c r="I152" s="198"/>
      <c r="J152" s="199">
        <f t="shared" si="20"/>
        <v>0</v>
      </c>
      <c r="K152" s="195" t="s">
        <v>993</v>
      </c>
      <c r="L152" s="61"/>
      <c r="M152" s="200" t="s">
        <v>21</v>
      </c>
      <c r="N152" s="201" t="s">
        <v>43</v>
      </c>
      <c r="O152" s="42"/>
      <c r="P152" s="202">
        <f t="shared" si="21"/>
        <v>0</v>
      </c>
      <c r="Q152" s="202">
        <v>0</v>
      </c>
      <c r="R152" s="202">
        <f t="shared" si="22"/>
        <v>0</v>
      </c>
      <c r="S152" s="202">
        <v>0</v>
      </c>
      <c r="T152" s="203">
        <f t="shared" si="23"/>
        <v>0</v>
      </c>
      <c r="AR152" s="24" t="s">
        <v>316</v>
      </c>
      <c r="AT152" s="24" t="s">
        <v>159</v>
      </c>
      <c r="AU152" s="24" t="s">
        <v>81</v>
      </c>
      <c r="AY152" s="24" t="s">
        <v>156</v>
      </c>
      <c r="BE152" s="204">
        <f t="shared" si="24"/>
        <v>0</v>
      </c>
      <c r="BF152" s="204">
        <f t="shared" si="25"/>
        <v>0</v>
      </c>
      <c r="BG152" s="204">
        <f t="shared" si="26"/>
        <v>0</v>
      </c>
      <c r="BH152" s="204">
        <f t="shared" si="27"/>
        <v>0</v>
      </c>
      <c r="BI152" s="204">
        <f t="shared" si="28"/>
        <v>0</v>
      </c>
      <c r="BJ152" s="24" t="s">
        <v>79</v>
      </c>
      <c r="BK152" s="204">
        <f t="shared" si="29"/>
        <v>0</v>
      </c>
      <c r="BL152" s="24" t="s">
        <v>316</v>
      </c>
      <c r="BM152" s="24" t="s">
        <v>896</v>
      </c>
    </row>
    <row r="153" spans="2:65" s="1" customFormat="1" ht="16.5" customHeight="1">
      <c r="B153" s="41"/>
      <c r="C153" s="227" t="s">
        <v>561</v>
      </c>
      <c r="D153" s="227" t="s">
        <v>238</v>
      </c>
      <c r="E153" s="228" t="s">
        <v>1378</v>
      </c>
      <c r="F153" s="229" t="s">
        <v>1379</v>
      </c>
      <c r="G153" s="230" t="s">
        <v>1238</v>
      </c>
      <c r="H153" s="231">
        <v>2</v>
      </c>
      <c r="I153" s="232"/>
      <c r="J153" s="233">
        <f t="shared" si="20"/>
        <v>0</v>
      </c>
      <c r="K153" s="229" t="s">
        <v>21</v>
      </c>
      <c r="L153" s="234"/>
      <c r="M153" s="235" t="s">
        <v>21</v>
      </c>
      <c r="N153" s="236" t="s">
        <v>43</v>
      </c>
      <c r="O153" s="42"/>
      <c r="P153" s="202">
        <f t="shared" si="21"/>
        <v>0</v>
      </c>
      <c r="Q153" s="202">
        <v>0</v>
      </c>
      <c r="R153" s="202">
        <f t="shared" si="22"/>
        <v>0</v>
      </c>
      <c r="S153" s="202">
        <v>0</v>
      </c>
      <c r="T153" s="203">
        <f t="shared" si="23"/>
        <v>0</v>
      </c>
      <c r="AR153" s="24" t="s">
        <v>396</v>
      </c>
      <c r="AT153" s="24" t="s">
        <v>238</v>
      </c>
      <c r="AU153" s="24" t="s">
        <v>81</v>
      </c>
      <c r="AY153" s="24" t="s">
        <v>156</v>
      </c>
      <c r="BE153" s="204">
        <f t="shared" si="24"/>
        <v>0</v>
      </c>
      <c r="BF153" s="204">
        <f t="shared" si="25"/>
        <v>0</v>
      </c>
      <c r="BG153" s="204">
        <f t="shared" si="26"/>
        <v>0</v>
      </c>
      <c r="BH153" s="204">
        <f t="shared" si="27"/>
        <v>0</v>
      </c>
      <c r="BI153" s="204">
        <f t="shared" si="28"/>
        <v>0</v>
      </c>
      <c r="BJ153" s="24" t="s">
        <v>79</v>
      </c>
      <c r="BK153" s="204">
        <f t="shared" si="29"/>
        <v>0</v>
      </c>
      <c r="BL153" s="24" t="s">
        <v>316</v>
      </c>
      <c r="BM153" s="24" t="s">
        <v>1380</v>
      </c>
    </row>
    <row r="154" spans="2:65" s="1" customFormat="1" ht="16.5" customHeight="1">
      <c r="B154" s="41"/>
      <c r="C154" s="193" t="s">
        <v>565</v>
      </c>
      <c r="D154" s="193" t="s">
        <v>159</v>
      </c>
      <c r="E154" s="194" t="s">
        <v>1381</v>
      </c>
      <c r="F154" s="195" t="s">
        <v>1382</v>
      </c>
      <c r="G154" s="196" t="s">
        <v>236</v>
      </c>
      <c r="H154" s="197">
        <v>8</v>
      </c>
      <c r="I154" s="198"/>
      <c r="J154" s="199">
        <f t="shared" si="20"/>
        <v>0</v>
      </c>
      <c r="K154" s="195" t="s">
        <v>993</v>
      </c>
      <c r="L154" s="61"/>
      <c r="M154" s="200" t="s">
        <v>21</v>
      </c>
      <c r="N154" s="201" t="s">
        <v>43</v>
      </c>
      <c r="O154" s="42"/>
      <c r="P154" s="202">
        <f t="shared" si="21"/>
        <v>0</v>
      </c>
      <c r="Q154" s="202">
        <v>0</v>
      </c>
      <c r="R154" s="202">
        <f t="shared" si="22"/>
        <v>0</v>
      </c>
      <c r="S154" s="202">
        <v>0</v>
      </c>
      <c r="T154" s="203">
        <f t="shared" si="23"/>
        <v>0</v>
      </c>
      <c r="AR154" s="24" t="s">
        <v>316</v>
      </c>
      <c r="AT154" s="24" t="s">
        <v>159</v>
      </c>
      <c r="AU154" s="24" t="s">
        <v>81</v>
      </c>
      <c r="AY154" s="24" t="s">
        <v>156</v>
      </c>
      <c r="BE154" s="204">
        <f t="shared" si="24"/>
        <v>0</v>
      </c>
      <c r="BF154" s="204">
        <f t="shared" si="25"/>
        <v>0</v>
      </c>
      <c r="BG154" s="204">
        <f t="shared" si="26"/>
        <v>0</v>
      </c>
      <c r="BH154" s="204">
        <f t="shared" si="27"/>
        <v>0</v>
      </c>
      <c r="BI154" s="204">
        <f t="shared" si="28"/>
        <v>0</v>
      </c>
      <c r="BJ154" s="24" t="s">
        <v>79</v>
      </c>
      <c r="BK154" s="204">
        <f t="shared" si="29"/>
        <v>0</v>
      </c>
      <c r="BL154" s="24" t="s">
        <v>316</v>
      </c>
      <c r="BM154" s="24" t="s">
        <v>943</v>
      </c>
    </row>
    <row r="155" spans="2:65" s="1" customFormat="1" ht="16.5" customHeight="1">
      <c r="B155" s="41"/>
      <c r="C155" s="227" t="s">
        <v>569</v>
      </c>
      <c r="D155" s="227" t="s">
        <v>238</v>
      </c>
      <c r="E155" s="228" t="s">
        <v>1383</v>
      </c>
      <c r="F155" s="229" t="s">
        <v>1384</v>
      </c>
      <c r="G155" s="230" t="s">
        <v>236</v>
      </c>
      <c r="H155" s="231">
        <v>7</v>
      </c>
      <c r="I155" s="232"/>
      <c r="J155" s="233">
        <f t="shared" si="20"/>
        <v>0</v>
      </c>
      <c r="K155" s="229" t="s">
        <v>21</v>
      </c>
      <c r="L155" s="234"/>
      <c r="M155" s="235" t="s">
        <v>21</v>
      </c>
      <c r="N155" s="236" t="s">
        <v>43</v>
      </c>
      <c r="O155" s="42"/>
      <c r="P155" s="202">
        <f t="shared" si="21"/>
        <v>0</v>
      </c>
      <c r="Q155" s="202">
        <v>0</v>
      </c>
      <c r="R155" s="202">
        <f t="shared" si="22"/>
        <v>0</v>
      </c>
      <c r="S155" s="202">
        <v>0</v>
      </c>
      <c r="T155" s="203">
        <f t="shared" si="23"/>
        <v>0</v>
      </c>
      <c r="AR155" s="24" t="s">
        <v>396</v>
      </c>
      <c r="AT155" s="24" t="s">
        <v>238</v>
      </c>
      <c r="AU155" s="24" t="s">
        <v>81</v>
      </c>
      <c r="AY155" s="24" t="s">
        <v>156</v>
      </c>
      <c r="BE155" s="204">
        <f t="shared" si="24"/>
        <v>0</v>
      </c>
      <c r="BF155" s="204">
        <f t="shared" si="25"/>
        <v>0</v>
      </c>
      <c r="BG155" s="204">
        <f t="shared" si="26"/>
        <v>0</v>
      </c>
      <c r="BH155" s="204">
        <f t="shared" si="27"/>
        <v>0</v>
      </c>
      <c r="BI155" s="204">
        <f t="shared" si="28"/>
        <v>0</v>
      </c>
      <c r="BJ155" s="24" t="s">
        <v>79</v>
      </c>
      <c r="BK155" s="204">
        <f t="shared" si="29"/>
        <v>0</v>
      </c>
      <c r="BL155" s="24" t="s">
        <v>316</v>
      </c>
      <c r="BM155" s="24" t="s">
        <v>1385</v>
      </c>
    </row>
    <row r="156" spans="2:65" s="1" customFormat="1" ht="16.5" customHeight="1">
      <c r="B156" s="41"/>
      <c r="C156" s="227" t="s">
        <v>574</v>
      </c>
      <c r="D156" s="227" t="s">
        <v>238</v>
      </c>
      <c r="E156" s="228" t="s">
        <v>1386</v>
      </c>
      <c r="F156" s="229" t="s">
        <v>1387</v>
      </c>
      <c r="G156" s="230" t="s">
        <v>236</v>
      </c>
      <c r="H156" s="231">
        <v>1</v>
      </c>
      <c r="I156" s="232"/>
      <c r="J156" s="233">
        <f t="shared" si="20"/>
        <v>0</v>
      </c>
      <c r="K156" s="229" t="s">
        <v>21</v>
      </c>
      <c r="L156" s="234"/>
      <c r="M156" s="235" t="s">
        <v>21</v>
      </c>
      <c r="N156" s="236" t="s">
        <v>43</v>
      </c>
      <c r="O156" s="42"/>
      <c r="P156" s="202">
        <f t="shared" si="21"/>
        <v>0</v>
      </c>
      <c r="Q156" s="202">
        <v>0</v>
      </c>
      <c r="R156" s="202">
        <f t="shared" si="22"/>
        <v>0</v>
      </c>
      <c r="S156" s="202">
        <v>0</v>
      </c>
      <c r="T156" s="203">
        <f t="shared" si="23"/>
        <v>0</v>
      </c>
      <c r="AR156" s="24" t="s">
        <v>396</v>
      </c>
      <c r="AT156" s="24" t="s">
        <v>238</v>
      </c>
      <c r="AU156" s="24" t="s">
        <v>81</v>
      </c>
      <c r="AY156" s="24" t="s">
        <v>156</v>
      </c>
      <c r="BE156" s="204">
        <f t="shared" si="24"/>
        <v>0</v>
      </c>
      <c r="BF156" s="204">
        <f t="shared" si="25"/>
        <v>0</v>
      </c>
      <c r="BG156" s="204">
        <f t="shared" si="26"/>
        <v>0</v>
      </c>
      <c r="BH156" s="204">
        <f t="shared" si="27"/>
        <v>0</v>
      </c>
      <c r="BI156" s="204">
        <f t="shared" si="28"/>
        <v>0</v>
      </c>
      <c r="BJ156" s="24" t="s">
        <v>79</v>
      </c>
      <c r="BK156" s="204">
        <f t="shared" si="29"/>
        <v>0</v>
      </c>
      <c r="BL156" s="24" t="s">
        <v>316</v>
      </c>
      <c r="BM156" s="24" t="s">
        <v>1388</v>
      </c>
    </row>
    <row r="157" spans="2:65" s="1" customFormat="1" ht="25.5" customHeight="1">
      <c r="B157" s="41"/>
      <c r="C157" s="193" t="s">
        <v>582</v>
      </c>
      <c r="D157" s="193" t="s">
        <v>159</v>
      </c>
      <c r="E157" s="194" t="s">
        <v>1389</v>
      </c>
      <c r="F157" s="195" t="s">
        <v>1390</v>
      </c>
      <c r="G157" s="196" t="s">
        <v>1039</v>
      </c>
      <c r="H157" s="197">
        <v>1</v>
      </c>
      <c r="I157" s="198"/>
      <c r="J157" s="199">
        <f t="shared" si="20"/>
        <v>0</v>
      </c>
      <c r="K157" s="195" t="s">
        <v>993</v>
      </c>
      <c r="L157" s="61"/>
      <c r="M157" s="200" t="s">
        <v>21</v>
      </c>
      <c r="N157" s="201" t="s">
        <v>43</v>
      </c>
      <c r="O157" s="42"/>
      <c r="P157" s="202">
        <f t="shared" si="21"/>
        <v>0</v>
      </c>
      <c r="Q157" s="202">
        <v>0</v>
      </c>
      <c r="R157" s="202">
        <f t="shared" si="22"/>
        <v>0</v>
      </c>
      <c r="S157" s="202">
        <v>0</v>
      </c>
      <c r="T157" s="203">
        <f t="shared" si="23"/>
        <v>0</v>
      </c>
      <c r="AR157" s="24" t="s">
        <v>316</v>
      </c>
      <c r="AT157" s="24" t="s">
        <v>159</v>
      </c>
      <c r="AU157" s="24" t="s">
        <v>81</v>
      </c>
      <c r="AY157" s="24" t="s">
        <v>156</v>
      </c>
      <c r="BE157" s="204">
        <f t="shared" si="24"/>
        <v>0</v>
      </c>
      <c r="BF157" s="204">
        <f t="shared" si="25"/>
        <v>0</v>
      </c>
      <c r="BG157" s="204">
        <f t="shared" si="26"/>
        <v>0</v>
      </c>
      <c r="BH157" s="204">
        <f t="shared" si="27"/>
        <v>0</v>
      </c>
      <c r="BI157" s="204">
        <f t="shared" si="28"/>
        <v>0</v>
      </c>
      <c r="BJ157" s="24" t="s">
        <v>79</v>
      </c>
      <c r="BK157" s="204">
        <f t="shared" si="29"/>
        <v>0</v>
      </c>
      <c r="BL157" s="24" t="s">
        <v>316</v>
      </c>
      <c r="BM157" s="24" t="s">
        <v>615</v>
      </c>
    </row>
    <row r="158" spans="2:47" s="1" customFormat="1" ht="27">
      <c r="B158" s="41"/>
      <c r="C158" s="63"/>
      <c r="D158" s="223" t="s">
        <v>166</v>
      </c>
      <c r="E158" s="63"/>
      <c r="F158" s="261" t="s">
        <v>1391</v>
      </c>
      <c r="G158" s="63"/>
      <c r="H158" s="63"/>
      <c r="I158" s="163"/>
      <c r="J158" s="63"/>
      <c r="K158" s="63"/>
      <c r="L158" s="61"/>
      <c r="M158" s="207"/>
      <c r="N158" s="42"/>
      <c r="O158" s="42"/>
      <c r="P158" s="42"/>
      <c r="Q158" s="42"/>
      <c r="R158" s="42"/>
      <c r="S158" s="42"/>
      <c r="T158" s="78"/>
      <c r="AT158" s="24" t="s">
        <v>166</v>
      </c>
      <c r="AU158" s="24" t="s">
        <v>81</v>
      </c>
    </row>
    <row r="159" spans="2:65" s="1" customFormat="1" ht="25.5" customHeight="1">
      <c r="B159" s="41"/>
      <c r="C159" s="193" t="s">
        <v>587</v>
      </c>
      <c r="D159" s="193" t="s">
        <v>159</v>
      </c>
      <c r="E159" s="194" t="s">
        <v>1392</v>
      </c>
      <c r="F159" s="195" t="s">
        <v>1393</v>
      </c>
      <c r="G159" s="196" t="s">
        <v>1039</v>
      </c>
      <c r="H159" s="197">
        <v>1</v>
      </c>
      <c r="I159" s="198"/>
      <c r="J159" s="199">
        <f>ROUND(I159*H159,2)</f>
        <v>0</v>
      </c>
      <c r="K159" s="195" t="s">
        <v>993</v>
      </c>
      <c r="L159" s="61"/>
      <c r="M159" s="200" t="s">
        <v>21</v>
      </c>
      <c r="N159" s="201" t="s">
        <v>43</v>
      </c>
      <c r="O159" s="42"/>
      <c r="P159" s="202">
        <f>O159*H159</f>
        <v>0</v>
      </c>
      <c r="Q159" s="202">
        <v>0</v>
      </c>
      <c r="R159" s="202">
        <f>Q159*H159</f>
        <v>0</v>
      </c>
      <c r="S159" s="202">
        <v>0</v>
      </c>
      <c r="T159" s="203">
        <f>S159*H159</f>
        <v>0</v>
      </c>
      <c r="AR159" s="24" t="s">
        <v>316</v>
      </c>
      <c r="AT159" s="24" t="s">
        <v>159</v>
      </c>
      <c r="AU159" s="24" t="s">
        <v>81</v>
      </c>
      <c r="AY159" s="24" t="s">
        <v>156</v>
      </c>
      <c r="BE159" s="204">
        <f>IF(N159="základní",J159,0)</f>
        <v>0</v>
      </c>
      <c r="BF159" s="204">
        <f>IF(N159="snížená",J159,0)</f>
        <v>0</v>
      </c>
      <c r="BG159" s="204">
        <f>IF(N159="zákl. přenesená",J159,0)</f>
        <v>0</v>
      </c>
      <c r="BH159" s="204">
        <f>IF(N159="sníž. přenesená",J159,0)</f>
        <v>0</v>
      </c>
      <c r="BI159" s="204">
        <f>IF(N159="nulová",J159,0)</f>
        <v>0</v>
      </c>
      <c r="BJ159" s="24" t="s">
        <v>79</v>
      </c>
      <c r="BK159" s="204">
        <f>ROUND(I159*H159,2)</f>
        <v>0</v>
      </c>
      <c r="BL159" s="24" t="s">
        <v>316</v>
      </c>
      <c r="BM159" s="24" t="s">
        <v>718</v>
      </c>
    </row>
    <row r="160" spans="2:47" s="1" customFormat="1" ht="27">
      <c r="B160" s="41"/>
      <c r="C160" s="63"/>
      <c r="D160" s="205" t="s">
        <v>166</v>
      </c>
      <c r="E160" s="63"/>
      <c r="F160" s="206" t="s">
        <v>1394</v>
      </c>
      <c r="G160" s="63"/>
      <c r="H160" s="63"/>
      <c r="I160" s="163"/>
      <c r="J160" s="63"/>
      <c r="K160" s="63"/>
      <c r="L160" s="61"/>
      <c r="M160" s="207"/>
      <c r="N160" s="42"/>
      <c r="O160" s="42"/>
      <c r="P160" s="42"/>
      <c r="Q160" s="42"/>
      <c r="R160" s="42"/>
      <c r="S160" s="42"/>
      <c r="T160" s="78"/>
      <c r="AT160" s="24" t="s">
        <v>166</v>
      </c>
      <c r="AU160" s="24" t="s">
        <v>81</v>
      </c>
    </row>
    <row r="161" spans="2:63" s="10" customFormat="1" ht="29.85" customHeight="1">
      <c r="B161" s="176"/>
      <c r="C161" s="177"/>
      <c r="D161" s="190" t="s">
        <v>71</v>
      </c>
      <c r="E161" s="191" t="s">
        <v>1123</v>
      </c>
      <c r="F161" s="191" t="s">
        <v>1395</v>
      </c>
      <c r="G161" s="177"/>
      <c r="H161" s="177"/>
      <c r="I161" s="180"/>
      <c r="J161" s="192">
        <f>BK161</f>
        <v>0</v>
      </c>
      <c r="K161" s="177"/>
      <c r="L161" s="182"/>
      <c r="M161" s="183"/>
      <c r="N161" s="184"/>
      <c r="O161" s="184"/>
      <c r="P161" s="185">
        <f>SUM(P162:P173)</f>
        <v>0</v>
      </c>
      <c r="Q161" s="184"/>
      <c r="R161" s="185">
        <f>SUM(R162:R173)</f>
        <v>0</v>
      </c>
      <c r="S161" s="184"/>
      <c r="T161" s="186">
        <f>SUM(T162:T173)</f>
        <v>0</v>
      </c>
      <c r="AR161" s="187" t="s">
        <v>81</v>
      </c>
      <c r="AT161" s="188" t="s">
        <v>71</v>
      </c>
      <c r="AU161" s="188" t="s">
        <v>79</v>
      </c>
      <c r="AY161" s="187" t="s">
        <v>156</v>
      </c>
      <c r="BK161" s="189">
        <f>SUM(BK162:BK173)</f>
        <v>0</v>
      </c>
    </row>
    <row r="162" spans="2:65" s="1" customFormat="1" ht="16.5" customHeight="1">
      <c r="B162" s="41"/>
      <c r="C162" s="193" t="s">
        <v>592</v>
      </c>
      <c r="D162" s="193" t="s">
        <v>159</v>
      </c>
      <c r="E162" s="194" t="s">
        <v>1396</v>
      </c>
      <c r="F162" s="195" t="s">
        <v>1397</v>
      </c>
      <c r="G162" s="196" t="s">
        <v>1016</v>
      </c>
      <c r="H162" s="197">
        <v>7</v>
      </c>
      <c r="I162" s="198"/>
      <c r="J162" s="199">
        <f aca="true" t="shared" si="30" ref="J162:J173">ROUND(I162*H162,2)</f>
        <v>0</v>
      </c>
      <c r="K162" s="195" t="s">
        <v>993</v>
      </c>
      <c r="L162" s="61"/>
      <c r="M162" s="200" t="s">
        <v>21</v>
      </c>
      <c r="N162" s="201" t="s">
        <v>43</v>
      </c>
      <c r="O162" s="42"/>
      <c r="P162" s="202">
        <f aca="true" t="shared" si="31" ref="P162:P173">O162*H162</f>
        <v>0</v>
      </c>
      <c r="Q162" s="202">
        <v>0</v>
      </c>
      <c r="R162" s="202">
        <f aca="true" t="shared" si="32" ref="R162:R173">Q162*H162</f>
        <v>0</v>
      </c>
      <c r="S162" s="202">
        <v>0</v>
      </c>
      <c r="T162" s="203">
        <f aca="true" t="shared" si="33" ref="T162:T173">S162*H162</f>
        <v>0</v>
      </c>
      <c r="AR162" s="24" t="s">
        <v>316</v>
      </c>
      <c r="AT162" s="24" t="s">
        <v>159</v>
      </c>
      <c r="AU162" s="24" t="s">
        <v>81</v>
      </c>
      <c r="AY162" s="24" t="s">
        <v>156</v>
      </c>
      <c r="BE162" s="204">
        <f aca="true" t="shared" si="34" ref="BE162:BE173">IF(N162="základní",J162,0)</f>
        <v>0</v>
      </c>
      <c r="BF162" s="204">
        <f aca="true" t="shared" si="35" ref="BF162:BF173">IF(N162="snížená",J162,0)</f>
        <v>0</v>
      </c>
      <c r="BG162" s="204">
        <f aca="true" t="shared" si="36" ref="BG162:BG173">IF(N162="zákl. přenesená",J162,0)</f>
        <v>0</v>
      </c>
      <c r="BH162" s="204">
        <f aca="true" t="shared" si="37" ref="BH162:BH173">IF(N162="sníž. přenesená",J162,0)</f>
        <v>0</v>
      </c>
      <c r="BI162" s="204">
        <f aca="true" t="shared" si="38" ref="BI162:BI173">IF(N162="nulová",J162,0)</f>
        <v>0</v>
      </c>
      <c r="BJ162" s="24" t="s">
        <v>79</v>
      </c>
      <c r="BK162" s="204">
        <f aca="true" t="shared" si="39" ref="BK162:BK173">ROUND(I162*H162,2)</f>
        <v>0</v>
      </c>
      <c r="BL162" s="24" t="s">
        <v>316</v>
      </c>
      <c r="BM162" s="24" t="s">
        <v>831</v>
      </c>
    </row>
    <row r="163" spans="2:65" s="1" customFormat="1" ht="16.5" customHeight="1">
      <c r="B163" s="41"/>
      <c r="C163" s="227" t="s">
        <v>596</v>
      </c>
      <c r="D163" s="227" t="s">
        <v>238</v>
      </c>
      <c r="E163" s="228" t="s">
        <v>1398</v>
      </c>
      <c r="F163" s="229" t="s">
        <v>1399</v>
      </c>
      <c r="G163" s="230" t="s">
        <v>1016</v>
      </c>
      <c r="H163" s="231">
        <v>7</v>
      </c>
      <c r="I163" s="232"/>
      <c r="J163" s="233">
        <f t="shared" si="30"/>
        <v>0</v>
      </c>
      <c r="K163" s="229" t="s">
        <v>21</v>
      </c>
      <c r="L163" s="234"/>
      <c r="M163" s="235" t="s">
        <v>21</v>
      </c>
      <c r="N163" s="236" t="s">
        <v>43</v>
      </c>
      <c r="O163" s="42"/>
      <c r="P163" s="202">
        <f t="shared" si="31"/>
        <v>0</v>
      </c>
      <c r="Q163" s="202">
        <v>0</v>
      </c>
      <c r="R163" s="202">
        <f t="shared" si="32"/>
        <v>0</v>
      </c>
      <c r="S163" s="202">
        <v>0</v>
      </c>
      <c r="T163" s="203">
        <f t="shared" si="33"/>
        <v>0</v>
      </c>
      <c r="AR163" s="24" t="s">
        <v>396</v>
      </c>
      <c r="AT163" s="24" t="s">
        <v>238</v>
      </c>
      <c r="AU163" s="24" t="s">
        <v>81</v>
      </c>
      <c r="AY163" s="24" t="s">
        <v>156</v>
      </c>
      <c r="BE163" s="204">
        <f t="shared" si="34"/>
        <v>0</v>
      </c>
      <c r="BF163" s="204">
        <f t="shared" si="35"/>
        <v>0</v>
      </c>
      <c r="BG163" s="204">
        <f t="shared" si="36"/>
        <v>0</v>
      </c>
      <c r="BH163" s="204">
        <f t="shared" si="37"/>
        <v>0</v>
      </c>
      <c r="BI163" s="204">
        <f t="shared" si="38"/>
        <v>0</v>
      </c>
      <c r="BJ163" s="24" t="s">
        <v>79</v>
      </c>
      <c r="BK163" s="204">
        <f t="shared" si="39"/>
        <v>0</v>
      </c>
      <c r="BL163" s="24" t="s">
        <v>316</v>
      </c>
      <c r="BM163" s="24" t="s">
        <v>1400</v>
      </c>
    </row>
    <row r="164" spans="2:65" s="1" customFormat="1" ht="16.5" customHeight="1">
      <c r="B164" s="41"/>
      <c r="C164" s="193" t="s">
        <v>603</v>
      </c>
      <c r="D164" s="193" t="s">
        <v>159</v>
      </c>
      <c r="E164" s="194" t="s">
        <v>1401</v>
      </c>
      <c r="F164" s="195" t="s">
        <v>1402</v>
      </c>
      <c r="G164" s="196" t="s">
        <v>1016</v>
      </c>
      <c r="H164" s="197">
        <v>1</v>
      </c>
      <c r="I164" s="198"/>
      <c r="J164" s="199">
        <f t="shared" si="30"/>
        <v>0</v>
      </c>
      <c r="K164" s="195" t="s">
        <v>993</v>
      </c>
      <c r="L164" s="61"/>
      <c r="M164" s="200" t="s">
        <v>21</v>
      </c>
      <c r="N164" s="201" t="s">
        <v>43</v>
      </c>
      <c r="O164" s="42"/>
      <c r="P164" s="202">
        <f t="shared" si="31"/>
        <v>0</v>
      </c>
      <c r="Q164" s="202">
        <v>0</v>
      </c>
      <c r="R164" s="202">
        <f t="shared" si="32"/>
        <v>0</v>
      </c>
      <c r="S164" s="202">
        <v>0</v>
      </c>
      <c r="T164" s="203">
        <f t="shared" si="33"/>
        <v>0</v>
      </c>
      <c r="AR164" s="24" t="s">
        <v>316</v>
      </c>
      <c r="AT164" s="24" t="s">
        <v>159</v>
      </c>
      <c r="AU164" s="24" t="s">
        <v>81</v>
      </c>
      <c r="AY164" s="24" t="s">
        <v>156</v>
      </c>
      <c r="BE164" s="204">
        <f t="shared" si="34"/>
        <v>0</v>
      </c>
      <c r="BF164" s="204">
        <f t="shared" si="35"/>
        <v>0</v>
      </c>
      <c r="BG164" s="204">
        <f t="shared" si="36"/>
        <v>0</v>
      </c>
      <c r="BH164" s="204">
        <f t="shared" si="37"/>
        <v>0</v>
      </c>
      <c r="BI164" s="204">
        <f t="shared" si="38"/>
        <v>0</v>
      </c>
      <c r="BJ164" s="24" t="s">
        <v>79</v>
      </c>
      <c r="BK164" s="204">
        <f t="shared" si="39"/>
        <v>0</v>
      </c>
      <c r="BL164" s="24" t="s">
        <v>316</v>
      </c>
      <c r="BM164" s="24" t="s">
        <v>918</v>
      </c>
    </row>
    <row r="165" spans="2:65" s="1" customFormat="1" ht="16.5" customHeight="1">
      <c r="B165" s="41"/>
      <c r="C165" s="227" t="s">
        <v>607</v>
      </c>
      <c r="D165" s="227" t="s">
        <v>238</v>
      </c>
      <c r="E165" s="228" t="s">
        <v>1403</v>
      </c>
      <c r="F165" s="229" t="s">
        <v>1404</v>
      </c>
      <c r="G165" s="230" t="s">
        <v>1016</v>
      </c>
      <c r="H165" s="231">
        <v>1</v>
      </c>
      <c r="I165" s="232"/>
      <c r="J165" s="233">
        <f t="shared" si="30"/>
        <v>0</v>
      </c>
      <c r="K165" s="229" t="s">
        <v>21</v>
      </c>
      <c r="L165" s="234"/>
      <c r="M165" s="235" t="s">
        <v>21</v>
      </c>
      <c r="N165" s="236" t="s">
        <v>43</v>
      </c>
      <c r="O165" s="42"/>
      <c r="P165" s="202">
        <f t="shared" si="31"/>
        <v>0</v>
      </c>
      <c r="Q165" s="202">
        <v>0</v>
      </c>
      <c r="R165" s="202">
        <f t="shared" si="32"/>
        <v>0</v>
      </c>
      <c r="S165" s="202">
        <v>0</v>
      </c>
      <c r="T165" s="203">
        <f t="shared" si="33"/>
        <v>0</v>
      </c>
      <c r="AR165" s="24" t="s">
        <v>396</v>
      </c>
      <c r="AT165" s="24" t="s">
        <v>238</v>
      </c>
      <c r="AU165" s="24" t="s">
        <v>81</v>
      </c>
      <c r="AY165" s="24" t="s">
        <v>156</v>
      </c>
      <c r="BE165" s="204">
        <f t="shared" si="34"/>
        <v>0</v>
      </c>
      <c r="BF165" s="204">
        <f t="shared" si="35"/>
        <v>0</v>
      </c>
      <c r="BG165" s="204">
        <f t="shared" si="36"/>
        <v>0</v>
      </c>
      <c r="BH165" s="204">
        <f t="shared" si="37"/>
        <v>0</v>
      </c>
      <c r="BI165" s="204">
        <f t="shared" si="38"/>
        <v>0</v>
      </c>
      <c r="BJ165" s="24" t="s">
        <v>79</v>
      </c>
      <c r="BK165" s="204">
        <f t="shared" si="39"/>
        <v>0</v>
      </c>
      <c r="BL165" s="24" t="s">
        <v>316</v>
      </c>
      <c r="BM165" s="24" t="s">
        <v>1405</v>
      </c>
    </row>
    <row r="166" spans="2:65" s="1" customFormat="1" ht="16.5" customHeight="1">
      <c r="B166" s="41"/>
      <c r="C166" s="193" t="s">
        <v>611</v>
      </c>
      <c r="D166" s="193" t="s">
        <v>159</v>
      </c>
      <c r="E166" s="194" t="s">
        <v>1406</v>
      </c>
      <c r="F166" s="195" t="s">
        <v>1407</v>
      </c>
      <c r="G166" s="196" t="s">
        <v>1016</v>
      </c>
      <c r="H166" s="197">
        <v>2</v>
      </c>
      <c r="I166" s="198"/>
      <c r="J166" s="199">
        <f t="shared" si="30"/>
        <v>0</v>
      </c>
      <c r="K166" s="195" t="s">
        <v>993</v>
      </c>
      <c r="L166" s="61"/>
      <c r="M166" s="200" t="s">
        <v>21</v>
      </c>
      <c r="N166" s="201" t="s">
        <v>43</v>
      </c>
      <c r="O166" s="42"/>
      <c r="P166" s="202">
        <f t="shared" si="31"/>
        <v>0</v>
      </c>
      <c r="Q166" s="202">
        <v>0</v>
      </c>
      <c r="R166" s="202">
        <f t="shared" si="32"/>
        <v>0</v>
      </c>
      <c r="S166" s="202">
        <v>0</v>
      </c>
      <c r="T166" s="203">
        <f t="shared" si="33"/>
        <v>0</v>
      </c>
      <c r="AR166" s="24" t="s">
        <v>316</v>
      </c>
      <c r="AT166" s="24" t="s">
        <v>159</v>
      </c>
      <c r="AU166" s="24" t="s">
        <v>81</v>
      </c>
      <c r="AY166" s="24" t="s">
        <v>156</v>
      </c>
      <c r="BE166" s="204">
        <f t="shared" si="34"/>
        <v>0</v>
      </c>
      <c r="BF166" s="204">
        <f t="shared" si="35"/>
        <v>0</v>
      </c>
      <c r="BG166" s="204">
        <f t="shared" si="36"/>
        <v>0</v>
      </c>
      <c r="BH166" s="204">
        <f t="shared" si="37"/>
        <v>0</v>
      </c>
      <c r="BI166" s="204">
        <f t="shared" si="38"/>
        <v>0</v>
      </c>
      <c r="BJ166" s="24" t="s">
        <v>79</v>
      </c>
      <c r="BK166" s="204">
        <f t="shared" si="39"/>
        <v>0</v>
      </c>
      <c r="BL166" s="24" t="s">
        <v>316</v>
      </c>
      <c r="BM166" s="24" t="s">
        <v>639</v>
      </c>
    </row>
    <row r="167" spans="2:65" s="1" customFormat="1" ht="16.5" customHeight="1">
      <c r="B167" s="41"/>
      <c r="C167" s="227" t="s">
        <v>624</v>
      </c>
      <c r="D167" s="227" t="s">
        <v>238</v>
      </c>
      <c r="E167" s="228" t="s">
        <v>1408</v>
      </c>
      <c r="F167" s="229" t="s">
        <v>1409</v>
      </c>
      <c r="G167" s="230" t="s">
        <v>1016</v>
      </c>
      <c r="H167" s="231">
        <v>2</v>
      </c>
      <c r="I167" s="232"/>
      <c r="J167" s="233">
        <f t="shared" si="30"/>
        <v>0</v>
      </c>
      <c r="K167" s="229" t="s">
        <v>21</v>
      </c>
      <c r="L167" s="234"/>
      <c r="M167" s="235" t="s">
        <v>21</v>
      </c>
      <c r="N167" s="236" t="s">
        <v>43</v>
      </c>
      <c r="O167" s="42"/>
      <c r="P167" s="202">
        <f t="shared" si="31"/>
        <v>0</v>
      </c>
      <c r="Q167" s="202">
        <v>0</v>
      </c>
      <c r="R167" s="202">
        <f t="shared" si="32"/>
        <v>0</v>
      </c>
      <c r="S167" s="202">
        <v>0</v>
      </c>
      <c r="T167" s="203">
        <f t="shared" si="33"/>
        <v>0</v>
      </c>
      <c r="AR167" s="24" t="s">
        <v>396</v>
      </c>
      <c r="AT167" s="24" t="s">
        <v>238</v>
      </c>
      <c r="AU167" s="24" t="s">
        <v>81</v>
      </c>
      <c r="AY167" s="24" t="s">
        <v>156</v>
      </c>
      <c r="BE167" s="204">
        <f t="shared" si="34"/>
        <v>0</v>
      </c>
      <c r="BF167" s="204">
        <f t="shared" si="35"/>
        <v>0</v>
      </c>
      <c r="BG167" s="204">
        <f t="shared" si="36"/>
        <v>0</v>
      </c>
      <c r="BH167" s="204">
        <f t="shared" si="37"/>
        <v>0</v>
      </c>
      <c r="BI167" s="204">
        <f t="shared" si="38"/>
        <v>0</v>
      </c>
      <c r="BJ167" s="24" t="s">
        <v>79</v>
      </c>
      <c r="BK167" s="204">
        <f t="shared" si="39"/>
        <v>0</v>
      </c>
      <c r="BL167" s="24" t="s">
        <v>316</v>
      </c>
      <c r="BM167" s="24" t="s">
        <v>1410</v>
      </c>
    </row>
    <row r="168" spans="2:65" s="1" customFormat="1" ht="25.5" customHeight="1">
      <c r="B168" s="41"/>
      <c r="C168" s="193" t="s">
        <v>629</v>
      </c>
      <c r="D168" s="193" t="s">
        <v>159</v>
      </c>
      <c r="E168" s="194" t="s">
        <v>1411</v>
      </c>
      <c r="F168" s="195" t="s">
        <v>1412</v>
      </c>
      <c r="G168" s="196" t="s">
        <v>1016</v>
      </c>
      <c r="H168" s="197">
        <v>2</v>
      </c>
      <c r="I168" s="198"/>
      <c r="J168" s="199">
        <f t="shared" si="30"/>
        <v>0</v>
      </c>
      <c r="K168" s="195" t="s">
        <v>993</v>
      </c>
      <c r="L168" s="61"/>
      <c r="M168" s="200" t="s">
        <v>21</v>
      </c>
      <c r="N168" s="201" t="s">
        <v>43</v>
      </c>
      <c r="O168" s="42"/>
      <c r="P168" s="202">
        <f t="shared" si="31"/>
        <v>0</v>
      </c>
      <c r="Q168" s="202">
        <v>0</v>
      </c>
      <c r="R168" s="202">
        <f t="shared" si="32"/>
        <v>0</v>
      </c>
      <c r="S168" s="202">
        <v>0</v>
      </c>
      <c r="T168" s="203">
        <f t="shared" si="33"/>
        <v>0</v>
      </c>
      <c r="AR168" s="24" t="s">
        <v>316</v>
      </c>
      <c r="AT168" s="24" t="s">
        <v>159</v>
      </c>
      <c r="AU168" s="24" t="s">
        <v>81</v>
      </c>
      <c r="AY168" s="24" t="s">
        <v>156</v>
      </c>
      <c r="BE168" s="204">
        <f t="shared" si="34"/>
        <v>0</v>
      </c>
      <c r="BF168" s="204">
        <f t="shared" si="35"/>
        <v>0</v>
      </c>
      <c r="BG168" s="204">
        <f t="shared" si="36"/>
        <v>0</v>
      </c>
      <c r="BH168" s="204">
        <f t="shared" si="37"/>
        <v>0</v>
      </c>
      <c r="BI168" s="204">
        <f t="shared" si="38"/>
        <v>0</v>
      </c>
      <c r="BJ168" s="24" t="s">
        <v>79</v>
      </c>
      <c r="BK168" s="204">
        <f t="shared" si="39"/>
        <v>0</v>
      </c>
      <c r="BL168" s="24" t="s">
        <v>316</v>
      </c>
      <c r="BM168" s="24" t="s">
        <v>1150</v>
      </c>
    </row>
    <row r="169" spans="2:65" s="1" customFormat="1" ht="25.5" customHeight="1">
      <c r="B169" s="41"/>
      <c r="C169" s="227" t="s">
        <v>634</v>
      </c>
      <c r="D169" s="227" t="s">
        <v>238</v>
      </c>
      <c r="E169" s="228" t="s">
        <v>1413</v>
      </c>
      <c r="F169" s="229" t="s">
        <v>1414</v>
      </c>
      <c r="G169" s="230" t="s">
        <v>1016</v>
      </c>
      <c r="H169" s="231">
        <v>2</v>
      </c>
      <c r="I169" s="232"/>
      <c r="J169" s="233">
        <f t="shared" si="30"/>
        <v>0</v>
      </c>
      <c r="K169" s="229" t="s">
        <v>21</v>
      </c>
      <c r="L169" s="234"/>
      <c r="M169" s="235" t="s">
        <v>21</v>
      </c>
      <c r="N169" s="236" t="s">
        <v>43</v>
      </c>
      <c r="O169" s="42"/>
      <c r="P169" s="202">
        <f t="shared" si="31"/>
        <v>0</v>
      </c>
      <c r="Q169" s="202">
        <v>0</v>
      </c>
      <c r="R169" s="202">
        <f t="shared" si="32"/>
        <v>0</v>
      </c>
      <c r="S169" s="202">
        <v>0</v>
      </c>
      <c r="T169" s="203">
        <f t="shared" si="33"/>
        <v>0</v>
      </c>
      <c r="AR169" s="24" t="s">
        <v>396</v>
      </c>
      <c r="AT169" s="24" t="s">
        <v>238</v>
      </c>
      <c r="AU169" s="24" t="s">
        <v>81</v>
      </c>
      <c r="AY169" s="24" t="s">
        <v>156</v>
      </c>
      <c r="BE169" s="204">
        <f t="shared" si="34"/>
        <v>0</v>
      </c>
      <c r="BF169" s="204">
        <f t="shared" si="35"/>
        <v>0</v>
      </c>
      <c r="BG169" s="204">
        <f t="shared" si="36"/>
        <v>0</v>
      </c>
      <c r="BH169" s="204">
        <f t="shared" si="37"/>
        <v>0</v>
      </c>
      <c r="BI169" s="204">
        <f t="shared" si="38"/>
        <v>0</v>
      </c>
      <c r="BJ169" s="24" t="s">
        <v>79</v>
      </c>
      <c r="BK169" s="204">
        <f t="shared" si="39"/>
        <v>0</v>
      </c>
      <c r="BL169" s="24" t="s">
        <v>316</v>
      </c>
      <c r="BM169" s="24" t="s">
        <v>1415</v>
      </c>
    </row>
    <row r="170" spans="2:65" s="1" customFormat="1" ht="16.5" customHeight="1">
      <c r="B170" s="41"/>
      <c r="C170" s="193" t="s">
        <v>649</v>
      </c>
      <c r="D170" s="193" t="s">
        <v>159</v>
      </c>
      <c r="E170" s="194" t="s">
        <v>1416</v>
      </c>
      <c r="F170" s="195" t="s">
        <v>1417</v>
      </c>
      <c r="G170" s="196" t="s">
        <v>1016</v>
      </c>
      <c r="H170" s="197">
        <v>2</v>
      </c>
      <c r="I170" s="198"/>
      <c r="J170" s="199">
        <f t="shared" si="30"/>
        <v>0</v>
      </c>
      <c r="K170" s="195" t="s">
        <v>993</v>
      </c>
      <c r="L170" s="61"/>
      <c r="M170" s="200" t="s">
        <v>21</v>
      </c>
      <c r="N170" s="201" t="s">
        <v>43</v>
      </c>
      <c r="O170" s="42"/>
      <c r="P170" s="202">
        <f t="shared" si="31"/>
        <v>0</v>
      </c>
      <c r="Q170" s="202">
        <v>0</v>
      </c>
      <c r="R170" s="202">
        <f t="shared" si="32"/>
        <v>0</v>
      </c>
      <c r="S170" s="202">
        <v>0</v>
      </c>
      <c r="T170" s="203">
        <f t="shared" si="33"/>
        <v>0</v>
      </c>
      <c r="AR170" s="24" t="s">
        <v>316</v>
      </c>
      <c r="AT170" s="24" t="s">
        <v>159</v>
      </c>
      <c r="AU170" s="24" t="s">
        <v>81</v>
      </c>
      <c r="AY170" s="24" t="s">
        <v>156</v>
      </c>
      <c r="BE170" s="204">
        <f t="shared" si="34"/>
        <v>0</v>
      </c>
      <c r="BF170" s="204">
        <f t="shared" si="35"/>
        <v>0</v>
      </c>
      <c r="BG170" s="204">
        <f t="shared" si="36"/>
        <v>0</v>
      </c>
      <c r="BH170" s="204">
        <f t="shared" si="37"/>
        <v>0</v>
      </c>
      <c r="BI170" s="204">
        <f t="shared" si="38"/>
        <v>0</v>
      </c>
      <c r="BJ170" s="24" t="s">
        <v>79</v>
      </c>
      <c r="BK170" s="204">
        <f t="shared" si="39"/>
        <v>0</v>
      </c>
      <c r="BL170" s="24" t="s">
        <v>316</v>
      </c>
      <c r="BM170" s="24" t="s">
        <v>1156</v>
      </c>
    </row>
    <row r="171" spans="2:65" s="1" customFormat="1" ht="16.5" customHeight="1">
      <c r="B171" s="41"/>
      <c r="C171" s="227" t="s">
        <v>653</v>
      </c>
      <c r="D171" s="227" t="s">
        <v>238</v>
      </c>
      <c r="E171" s="228" t="s">
        <v>1418</v>
      </c>
      <c r="F171" s="229" t="s">
        <v>1419</v>
      </c>
      <c r="G171" s="230" t="s">
        <v>1016</v>
      </c>
      <c r="H171" s="231">
        <v>2</v>
      </c>
      <c r="I171" s="232"/>
      <c r="J171" s="233">
        <f t="shared" si="30"/>
        <v>0</v>
      </c>
      <c r="K171" s="229" t="s">
        <v>21</v>
      </c>
      <c r="L171" s="234"/>
      <c r="M171" s="235" t="s">
        <v>21</v>
      </c>
      <c r="N171" s="236" t="s">
        <v>43</v>
      </c>
      <c r="O171" s="42"/>
      <c r="P171" s="202">
        <f t="shared" si="31"/>
        <v>0</v>
      </c>
      <c r="Q171" s="202">
        <v>0</v>
      </c>
      <c r="R171" s="202">
        <f t="shared" si="32"/>
        <v>0</v>
      </c>
      <c r="S171" s="202">
        <v>0</v>
      </c>
      <c r="T171" s="203">
        <f t="shared" si="33"/>
        <v>0</v>
      </c>
      <c r="AR171" s="24" t="s">
        <v>396</v>
      </c>
      <c r="AT171" s="24" t="s">
        <v>238</v>
      </c>
      <c r="AU171" s="24" t="s">
        <v>81</v>
      </c>
      <c r="AY171" s="24" t="s">
        <v>156</v>
      </c>
      <c r="BE171" s="204">
        <f t="shared" si="34"/>
        <v>0</v>
      </c>
      <c r="BF171" s="204">
        <f t="shared" si="35"/>
        <v>0</v>
      </c>
      <c r="BG171" s="204">
        <f t="shared" si="36"/>
        <v>0</v>
      </c>
      <c r="BH171" s="204">
        <f t="shared" si="37"/>
        <v>0</v>
      </c>
      <c r="BI171" s="204">
        <f t="shared" si="38"/>
        <v>0</v>
      </c>
      <c r="BJ171" s="24" t="s">
        <v>79</v>
      </c>
      <c r="BK171" s="204">
        <f t="shared" si="39"/>
        <v>0</v>
      </c>
      <c r="BL171" s="24" t="s">
        <v>316</v>
      </c>
      <c r="BM171" s="24" t="s">
        <v>1420</v>
      </c>
    </row>
    <row r="172" spans="2:65" s="1" customFormat="1" ht="16.5" customHeight="1">
      <c r="B172" s="41"/>
      <c r="C172" s="193" t="s">
        <v>659</v>
      </c>
      <c r="D172" s="193" t="s">
        <v>159</v>
      </c>
      <c r="E172" s="194" t="s">
        <v>1421</v>
      </c>
      <c r="F172" s="195" t="s">
        <v>1422</v>
      </c>
      <c r="G172" s="196" t="s">
        <v>1016</v>
      </c>
      <c r="H172" s="197">
        <v>2</v>
      </c>
      <c r="I172" s="198"/>
      <c r="J172" s="199">
        <f t="shared" si="30"/>
        <v>0</v>
      </c>
      <c r="K172" s="195" t="s">
        <v>993</v>
      </c>
      <c r="L172" s="61"/>
      <c r="M172" s="200" t="s">
        <v>21</v>
      </c>
      <c r="N172" s="201" t="s">
        <v>43</v>
      </c>
      <c r="O172" s="42"/>
      <c r="P172" s="202">
        <f t="shared" si="31"/>
        <v>0</v>
      </c>
      <c r="Q172" s="202">
        <v>0</v>
      </c>
      <c r="R172" s="202">
        <f t="shared" si="32"/>
        <v>0</v>
      </c>
      <c r="S172" s="202">
        <v>0</v>
      </c>
      <c r="T172" s="203">
        <f t="shared" si="33"/>
        <v>0</v>
      </c>
      <c r="AR172" s="24" t="s">
        <v>316</v>
      </c>
      <c r="AT172" s="24" t="s">
        <v>159</v>
      </c>
      <c r="AU172" s="24" t="s">
        <v>81</v>
      </c>
      <c r="AY172" s="24" t="s">
        <v>156</v>
      </c>
      <c r="BE172" s="204">
        <f t="shared" si="34"/>
        <v>0</v>
      </c>
      <c r="BF172" s="204">
        <f t="shared" si="35"/>
        <v>0</v>
      </c>
      <c r="BG172" s="204">
        <f t="shared" si="36"/>
        <v>0</v>
      </c>
      <c r="BH172" s="204">
        <f t="shared" si="37"/>
        <v>0</v>
      </c>
      <c r="BI172" s="204">
        <f t="shared" si="38"/>
        <v>0</v>
      </c>
      <c r="BJ172" s="24" t="s">
        <v>79</v>
      </c>
      <c r="BK172" s="204">
        <f t="shared" si="39"/>
        <v>0</v>
      </c>
      <c r="BL172" s="24" t="s">
        <v>316</v>
      </c>
      <c r="BM172" s="24" t="s">
        <v>1166</v>
      </c>
    </row>
    <row r="173" spans="2:65" s="1" customFormat="1" ht="16.5" customHeight="1">
      <c r="B173" s="41"/>
      <c r="C173" s="227" t="s">
        <v>663</v>
      </c>
      <c r="D173" s="227" t="s">
        <v>238</v>
      </c>
      <c r="E173" s="228" t="s">
        <v>1423</v>
      </c>
      <c r="F173" s="229" t="s">
        <v>1424</v>
      </c>
      <c r="G173" s="230" t="s">
        <v>1016</v>
      </c>
      <c r="H173" s="231">
        <v>2</v>
      </c>
      <c r="I173" s="232"/>
      <c r="J173" s="233">
        <f t="shared" si="30"/>
        <v>0</v>
      </c>
      <c r="K173" s="229" t="s">
        <v>21</v>
      </c>
      <c r="L173" s="234"/>
      <c r="M173" s="235" t="s">
        <v>21</v>
      </c>
      <c r="N173" s="236" t="s">
        <v>43</v>
      </c>
      <c r="O173" s="42"/>
      <c r="P173" s="202">
        <f t="shared" si="31"/>
        <v>0</v>
      </c>
      <c r="Q173" s="202">
        <v>0</v>
      </c>
      <c r="R173" s="202">
        <f t="shared" si="32"/>
        <v>0</v>
      </c>
      <c r="S173" s="202">
        <v>0</v>
      </c>
      <c r="T173" s="203">
        <f t="shared" si="33"/>
        <v>0</v>
      </c>
      <c r="AR173" s="24" t="s">
        <v>396</v>
      </c>
      <c r="AT173" s="24" t="s">
        <v>238</v>
      </c>
      <c r="AU173" s="24" t="s">
        <v>81</v>
      </c>
      <c r="AY173" s="24" t="s">
        <v>156</v>
      </c>
      <c r="BE173" s="204">
        <f t="shared" si="34"/>
        <v>0</v>
      </c>
      <c r="BF173" s="204">
        <f t="shared" si="35"/>
        <v>0</v>
      </c>
      <c r="BG173" s="204">
        <f t="shared" si="36"/>
        <v>0</v>
      </c>
      <c r="BH173" s="204">
        <f t="shared" si="37"/>
        <v>0</v>
      </c>
      <c r="BI173" s="204">
        <f t="shared" si="38"/>
        <v>0</v>
      </c>
      <c r="BJ173" s="24" t="s">
        <v>79</v>
      </c>
      <c r="BK173" s="204">
        <f t="shared" si="39"/>
        <v>0</v>
      </c>
      <c r="BL173" s="24" t="s">
        <v>316</v>
      </c>
      <c r="BM173" s="24" t="s">
        <v>1425</v>
      </c>
    </row>
    <row r="174" spans="2:63" s="10" customFormat="1" ht="29.85" customHeight="1">
      <c r="B174" s="176"/>
      <c r="C174" s="177"/>
      <c r="D174" s="190" t="s">
        <v>71</v>
      </c>
      <c r="E174" s="191" t="s">
        <v>1133</v>
      </c>
      <c r="F174" s="191" t="s">
        <v>1426</v>
      </c>
      <c r="G174" s="177"/>
      <c r="H174" s="177"/>
      <c r="I174" s="180"/>
      <c r="J174" s="192">
        <f>BK174</f>
        <v>0</v>
      </c>
      <c r="K174" s="177"/>
      <c r="L174" s="182"/>
      <c r="M174" s="183"/>
      <c r="N174" s="184"/>
      <c r="O174" s="184"/>
      <c r="P174" s="185">
        <f>SUM(P175:P220)</f>
        <v>0</v>
      </c>
      <c r="Q174" s="184"/>
      <c r="R174" s="185">
        <f>SUM(R175:R220)</f>
        <v>0</v>
      </c>
      <c r="S174" s="184"/>
      <c r="T174" s="186">
        <f>SUM(T175:T220)</f>
        <v>0</v>
      </c>
      <c r="AR174" s="187" t="s">
        <v>81</v>
      </c>
      <c r="AT174" s="188" t="s">
        <v>71</v>
      </c>
      <c r="AU174" s="188" t="s">
        <v>79</v>
      </c>
      <c r="AY174" s="187" t="s">
        <v>156</v>
      </c>
      <c r="BK174" s="189">
        <f>SUM(BK175:BK220)</f>
        <v>0</v>
      </c>
    </row>
    <row r="175" spans="2:65" s="1" customFormat="1" ht="16.5" customHeight="1">
      <c r="B175" s="41"/>
      <c r="C175" s="193" t="s">
        <v>669</v>
      </c>
      <c r="D175" s="193" t="s">
        <v>159</v>
      </c>
      <c r="E175" s="194" t="s">
        <v>1427</v>
      </c>
      <c r="F175" s="195" t="s">
        <v>1428</v>
      </c>
      <c r="G175" s="196" t="s">
        <v>260</v>
      </c>
      <c r="H175" s="197">
        <v>150</v>
      </c>
      <c r="I175" s="198"/>
      <c r="J175" s="199">
        <f aca="true" t="shared" si="40" ref="J175:J220">ROUND(I175*H175,2)</f>
        <v>0</v>
      </c>
      <c r="K175" s="195" t="s">
        <v>993</v>
      </c>
      <c r="L175" s="61"/>
      <c r="M175" s="200" t="s">
        <v>21</v>
      </c>
      <c r="N175" s="201" t="s">
        <v>43</v>
      </c>
      <c r="O175" s="42"/>
      <c r="P175" s="202">
        <f aca="true" t="shared" si="41" ref="P175:P220">O175*H175</f>
        <v>0</v>
      </c>
      <c r="Q175" s="202">
        <v>0</v>
      </c>
      <c r="R175" s="202">
        <f aca="true" t="shared" si="42" ref="R175:R220">Q175*H175</f>
        <v>0</v>
      </c>
      <c r="S175" s="202">
        <v>0</v>
      </c>
      <c r="T175" s="203">
        <f aca="true" t="shared" si="43" ref="T175:T220">S175*H175</f>
        <v>0</v>
      </c>
      <c r="AR175" s="24" t="s">
        <v>316</v>
      </c>
      <c r="AT175" s="24" t="s">
        <v>159</v>
      </c>
      <c r="AU175" s="24" t="s">
        <v>81</v>
      </c>
      <c r="AY175" s="24" t="s">
        <v>156</v>
      </c>
      <c r="BE175" s="204">
        <f aca="true" t="shared" si="44" ref="BE175:BE220">IF(N175="základní",J175,0)</f>
        <v>0</v>
      </c>
      <c r="BF175" s="204">
        <f aca="true" t="shared" si="45" ref="BF175:BF220">IF(N175="snížená",J175,0)</f>
        <v>0</v>
      </c>
      <c r="BG175" s="204">
        <f aca="true" t="shared" si="46" ref="BG175:BG220">IF(N175="zákl. přenesená",J175,0)</f>
        <v>0</v>
      </c>
      <c r="BH175" s="204">
        <f aca="true" t="shared" si="47" ref="BH175:BH220">IF(N175="sníž. přenesená",J175,0)</f>
        <v>0</v>
      </c>
      <c r="BI175" s="204">
        <f aca="true" t="shared" si="48" ref="BI175:BI220">IF(N175="nulová",J175,0)</f>
        <v>0</v>
      </c>
      <c r="BJ175" s="24" t="s">
        <v>79</v>
      </c>
      <c r="BK175" s="204">
        <f aca="true" t="shared" si="49" ref="BK175:BK220">ROUND(I175*H175,2)</f>
        <v>0</v>
      </c>
      <c r="BL175" s="24" t="s">
        <v>316</v>
      </c>
      <c r="BM175" s="24" t="s">
        <v>1172</v>
      </c>
    </row>
    <row r="176" spans="2:65" s="1" customFormat="1" ht="16.5" customHeight="1">
      <c r="B176" s="41"/>
      <c r="C176" s="227" t="s">
        <v>673</v>
      </c>
      <c r="D176" s="227" t="s">
        <v>238</v>
      </c>
      <c r="E176" s="228" t="s">
        <v>1429</v>
      </c>
      <c r="F176" s="229" t="s">
        <v>1430</v>
      </c>
      <c r="G176" s="230" t="s">
        <v>260</v>
      </c>
      <c r="H176" s="231">
        <v>150</v>
      </c>
      <c r="I176" s="232"/>
      <c r="J176" s="233">
        <f t="shared" si="40"/>
        <v>0</v>
      </c>
      <c r="K176" s="229" t="s">
        <v>21</v>
      </c>
      <c r="L176" s="234"/>
      <c r="M176" s="235" t="s">
        <v>21</v>
      </c>
      <c r="N176" s="236" t="s">
        <v>43</v>
      </c>
      <c r="O176" s="42"/>
      <c r="P176" s="202">
        <f t="shared" si="41"/>
        <v>0</v>
      </c>
      <c r="Q176" s="202">
        <v>0</v>
      </c>
      <c r="R176" s="202">
        <f t="shared" si="42"/>
        <v>0</v>
      </c>
      <c r="S176" s="202">
        <v>0</v>
      </c>
      <c r="T176" s="203">
        <f t="shared" si="43"/>
        <v>0</v>
      </c>
      <c r="AR176" s="24" t="s">
        <v>396</v>
      </c>
      <c r="AT176" s="24" t="s">
        <v>238</v>
      </c>
      <c r="AU176" s="24" t="s">
        <v>81</v>
      </c>
      <c r="AY176" s="24" t="s">
        <v>156</v>
      </c>
      <c r="BE176" s="204">
        <f t="shared" si="44"/>
        <v>0</v>
      </c>
      <c r="BF176" s="204">
        <f t="shared" si="45"/>
        <v>0</v>
      </c>
      <c r="BG176" s="204">
        <f t="shared" si="46"/>
        <v>0</v>
      </c>
      <c r="BH176" s="204">
        <f t="shared" si="47"/>
        <v>0</v>
      </c>
      <c r="BI176" s="204">
        <f t="shared" si="48"/>
        <v>0</v>
      </c>
      <c r="BJ176" s="24" t="s">
        <v>79</v>
      </c>
      <c r="BK176" s="204">
        <f t="shared" si="49"/>
        <v>0</v>
      </c>
      <c r="BL176" s="24" t="s">
        <v>316</v>
      </c>
      <c r="BM176" s="24" t="s">
        <v>1431</v>
      </c>
    </row>
    <row r="177" spans="2:65" s="1" customFormat="1" ht="16.5" customHeight="1">
      <c r="B177" s="41"/>
      <c r="C177" s="193" t="s">
        <v>677</v>
      </c>
      <c r="D177" s="193" t="s">
        <v>159</v>
      </c>
      <c r="E177" s="194" t="s">
        <v>1432</v>
      </c>
      <c r="F177" s="195" t="s">
        <v>1433</v>
      </c>
      <c r="G177" s="196" t="s">
        <v>260</v>
      </c>
      <c r="H177" s="197">
        <v>590</v>
      </c>
      <c r="I177" s="198"/>
      <c r="J177" s="199">
        <f t="shared" si="40"/>
        <v>0</v>
      </c>
      <c r="K177" s="195" t="s">
        <v>993</v>
      </c>
      <c r="L177" s="61"/>
      <c r="M177" s="200" t="s">
        <v>21</v>
      </c>
      <c r="N177" s="201" t="s">
        <v>43</v>
      </c>
      <c r="O177" s="42"/>
      <c r="P177" s="202">
        <f t="shared" si="41"/>
        <v>0</v>
      </c>
      <c r="Q177" s="202">
        <v>0</v>
      </c>
      <c r="R177" s="202">
        <f t="shared" si="42"/>
        <v>0</v>
      </c>
      <c r="S177" s="202">
        <v>0</v>
      </c>
      <c r="T177" s="203">
        <f t="shared" si="43"/>
        <v>0</v>
      </c>
      <c r="AR177" s="24" t="s">
        <v>316</v>
      </c>
      <c r="AT177" s="24" t="s">
        <v>159</v>
      </c>
      <c r="AU177" s="24" t="s">
        <v>81</v>
      </c>
      <c r="AY177" s="24" t="s">
        <v>156</v>
      </c>
      <c r="BE177" s="204">
        <f t="shared" si="44"/>
        <v>0</v>
      </c>
      <c r="BF177" s="204">
        <f t="shared" si="45"/>
        <v>0</v>
      </c>
      <c r="BG177" s="204">
        <f t="shared" si="46"/>
        <v>0</v>
      </c>
      <c r="BH177" s="204">
        <f t="shared" si="47"/>
        <v>0</v>
      </c>
      <c r="BI177" s="204">
        <f t="shared" si="48"/>
        <v>0</v>
      </c>
      <c r="BJ177" s="24" t="s">
        <v>79</v>
      </c>
      <c r="BK177" s="204">
        <f t="shared" si="49"/>
        <v>0</v>
      </c>
      <c r="BL177" s="24" t="s">
        <v>316</v>
      </c>
      <c r="BM177" s="24" t="s">
        <v>1178</v>
      </c>
    </row>
    <row r="178" spans="2:65" s="1" customFormat="1" ht="16.5" customHeight="1">
      <c r="B178" s="41"/>
      <c r="C178" s="227" t="s">
        <v>683</v>
      </c>
      <c r="D178" s="227" t="s">
        <v>238</v>
      </c>
      <c r="E178" s="228" t="s">
        <v>1434</v>
      </c>
      <c r="F178" s="229" t="s">
        <v>1435</v>
      </c>
      <c r="G178" s="230" t="s">
        <v>260</v>
      </c>
      <c r="H178" s="231">
        <v>590</v>
      </c>
      <c r="I178" s="232"/>
      <c r="J178" s="233">
        <f t="shared" si="40"/>
        <v>0</v>
      </c>
      <c r="K178" s="229" t="s">
        <v>21</v>
      </c>
      <c r="L178" s="234"/>
      <c r="M178" s="235" t="s">
        <v>21</v>
      </c>
      <c r="N178" s="236" t="s">
        <v>43</v>
      </c>
      <c r="O178" s="42"/>
      <c r="P178" s="202">
        <f t="shared" si="41"/>
        <v>0</v>
      </c>
      <c r="Q178" s="202">
        <v>0</v>
      </c>
      <c r="R178" s="202">
        <f t="shared" si="42"/>
        <v>0</v>
      </c>
      <c r="S178" s="202">
        <v>0</v>
      </c>
      <c r="T178" s="203">
        <f t="shared" si="43"/>
        <v>0</v>
      </c>
      <c r="AR178" s="24" t="s">
        <v>396</v>
      </c>
      <c r="AT178" s="24" t="s">
        <v>238</v>
      </c>
      <c r="AU178" s="24" t="s">
        <v>81</v>
      </c>
      <c r="AY178" s="24" t="s">
        <v>156</v>
      </c>
      <c r="BE178" s="204">
        <f t="shared" si="44"/>
        <v>0</v>
      </c>
      <c r="BF178" s="204">
        <f t="shared" si="45"/>
        <v>0</v>
      </c>
      <c r="BG178" s="204">
        <f t="shared" si="46"/>
        <v>0</v>
      </c>
      <c r="BH178" s="204">
        <f t="shared" si="47"/>
        <v>0</v>
      </c>
      <c r="BI178" s="204">
        <f t="shared" si="48"/>
        <v>0</v>
      </c>
      <c r="BJ178" s="24" t="s">
        <v>79</v>
      </c>
      <c r="BK178" s="204">
        <f t="shared" si="49"/>
        <v>0</v>
      </c>
      <c r="BL178" s="24" t="s">
        <v>316</v>
      </c>
      <c r="BM178" s="24" t="s">
        <v>1436</v>
      </c>
    </row>
    <row r="179" spans="2:65" s="1" customFormat="1" ht="16.5" customHeight="1">
      <c r="B179" s="41"/>
      <c r="C179" s="193" t="s">
        <v>687</v>
      </c>
      <c r="D179" s="193" t="s">
        <v>159</v>
      </c>
      <c r="E179" s="194" t="s">
        <v>1437</v>
      </c>
      <c r="F179" s="195" t="s">
        <v>1438</v>
      </c>
      <c r="G179" s="196" t="s">
        <v>260</v>
      </c>
      <c r="H179" s="197">
        <v>500</v>
      </c>
      <c r="I179" s="198"/>
      <c r="J179" s="199">
        <f t="shared" si="40"/>
        <v>0</v>
      </c>
      <c r="K179" s="195" t="s">
        <v>993</v>
      </c>
      <c r="L179" s="61"/>
      <c r="M179" s="200" t="s">
        <v>21</v>
      </c>
      <c r="N179" s="201" t="s">
        <v>43</v>
      </c>
      <c r="O179" s="42"/>
      <c r="P179" s="202">
        <f t="shared" si="41"/>
        <v>0</v>
      </c>
      <c r="Q179" s="202">
        <v>0</v>
      </c>
      <c r="R179" s="202">
        <f t="shared" si="42"/>
        <v>0</v>
      </c>
      <c r="S179" s="202">
        <v>0</v>
      </c>
      <c r="T179" s="203">
        <f t="shared" si="43"/>
        <v>0</v>
      </c>
      <c r="AR179" s="24" t="s">
        <v>316</v>
      </c>
      <c r="AT179" s="24" t="s">
        <v>159</v>
      </c>
      <c r="AU179" s="24" t="s">
        <v>81</v>
      </c>
      <c r="AY179" s="24" t="s">
        <v>156</v>
      </c>
      <c r="BE179" s="204">
        <f t="shared" si="44"/>
        <v>0</v>
      </c>
      <c r="BF179" s="204">
        <f t="shared" si="45"/>
        <v>0</v>
      </c>
      <c r="BG179" s="204">
        <f t="shared" si="46"/>
        <v>0</v>
      </c>
      <c r="BH179" s="204">
        <f t="shared" si="47"/>
        <v>0</v>
      </c>
      <c r="BI179" s="204">
        <f t="shared" si="48"/>
        <v>0</v>
      </c>
      <c r="BJ179" s="24" t="s">
        <v>79</v>
      </c>
      <c r="BK179" s="204">
        <f t="shared" si="49"/>
        <v>0</v>
      </c>
      <c r="BL179" s="24" t="s">
        <v>316</v>
      </c>
      <c r="BM179" s="24" t="s">
        <v>1184</v>
      </c>
    </row>
    <row r="180" spans="2:65" s="1" customFormat="1" ht="16.5" customHeight="1">
      <c r="B180" s="41"/>
      <c r="C180" s="227" t="s">
        <v>691</v>
      </c>
      <c r="D180" s="227" t="s">
        <v>238</v>
      </c>
      <c r="E180" s="228" t="s">
        <v>1439</v>
      </c>
      <c r="F180" s="229" t="s">
        <v>1440</v>
      </c>
      <c r="G180" s="230" t="s">
        <v>260</v>
      </c>
      <c r="H180" s="231">
        <v>500</v>
      </c>
      <c r="I180" s="232"/>
      <c r="J180" s="233">
        <f t="shared" si="40"/>
        <v>0</v>
      </c>
      <c r="K180" s="229" t="s">
        <v>21</v>
      </c>
      <c r="L180" s="234"/>
      <c r="M180" s="235" t="s">
        <v>21</v>
      </c>
      <c r="N180" s="236" t="s">
        <v>43</v>
      </c>
      <c r="O180" s="42"/>
      <c r="P180" s="202">
        <f t="shared" si="41"/>
        <v>0</v>
      </c>
      <c r="Q180" s="202">
        <v>0</v>
      </c>
      <c r="R180" s="202">
        <f t="shared" si="42"/>
        <v>0</v>
      </c>
      <c r="S180" s="202">
        <v>0</v>
      </c>
      <c r="T180" s="203">
        <f t="shared" si="43"/>
        <v>0</v>
      </c>
      <c r="AR180" s="24" t="s">
        <v>396</v>
      </c>
      <c r="AT180" s="24" t="s">
        <v>238</v>
      </c>
      <c r="AU180" s="24" t="s">
        <v>81</v>
      </c>
      <c r="AY180" s="24" t="s">
        <v>156</v>
      </c>
      <c r="BE180" s="204">
        <f t="shared" si="44"/>
        <v>0</v>
      </c>
      <c r="BF180" s="204">
        <f t="shared" si="45"/>
        <v>0</v>
      </c>
      <c r="BG180" s="204">
        <f t="shared" si="46"/>
        <v>0</v>
      </c>
      <c r="BH180" s="204">
        <f t="shared" si="47"/>
        <v>0</v>
      </c>
      <c r="BI180" s="204">
        <f t="shared" si="48"/>
        <v>0</v>
      </c>
      <c r="BJ180" s="24" t="s">
        <v>79</v>
      </c>
      <c r="BK180" s="204">
        <f t="shared" si="49"/>
        <v>0</v>
      </c>
      <c r="BL180" s="24" t="s">
        <v>316</v>
      </c>
      <c r="BM180" s="24" t="s">
        <v>1441</v>
      </c>
    </row>
    <row r="181" spans="2:65" s="1" customFormat="1" ht="16.5" customHeight="1">
      <c r="B181" s="41"/>
      <c r="C181" s="193" t="s">
        <v>695</v>
      </c>
      <c r="D181" s="193" t="s">
        <v>159</v>
      </c>
      <c r="E181" s="194" t="s">
        <v>1442</v>
      </c>
      <c r="F181" s="195" t="s">
        <v>1443</v>
      </c>
      <c r="G181" s="196" t="s">
        <v>260</v>
      </c>
      <c r="H181" s="197">
        <v>40</v>
      </c>
      <c r="I181" s="198"/>
      <c r="J181" s="199">
        <f t="shared" si="40"/>
        <v>0</v>
      </c>
      <c r="K181" s="195" t="s">
        <v>993</v>
      </c>
      <c r="L181" s="61"/>
      <c r="M181" s="200" t="s">
        <v>21</v>
      </c>
      <c r="N181" s="201" t="s">
        <v>43</v>
      </c>
      <c r="O181" s="42"/>
      <c r="P181" s="202">
        <f t="shared" si="41"/>
        <v>0</v>
      </c>
      <c r="Q181" s="202">
        <v>0</v>
      </c>
      <c r="R181" s="202">
        <f t="shared" si="42"/>
        <v>0</v>
      </c>
      <c r="S181" s="202">
        <v>0</v>
      </c>
      <c r="T181" s="203">
        <f t="shared" si="43"/>
        <v>0</v>
      </c>
      <c r="AR181" s="24" t="s">
        <v>316</v>
      </c>
      <c r="AT181" s="24" t="s">
        <v>159</v>
      </c>
      <c r="AU181" s="24" t="s">
        <v>81</v>
      </c>
      <c r="AY181" s="24" t="s">
        <v>156</v>
      </c>
      <c r="BE181" s="204">
        <f t="shared" si="44"/>
        <v>0</v>
      </c>
      <c r="BF181" s="204">
        <f t="shared" si="45"/>
        <v>0</v>
      </c>
      <c r="BG181" s="204">
        <f t="shared" si="46"/>
        <v>0</v>
      </c>
      <c r="BH181" s="204">
        <f t="shared" si="47"/>
        <v>0</v>
      </c>
      <c r="BI181" s="204">
        <f t="shared" si="48"/>
        <v>0</v>
      </c>
      <c r="BJ181" s="24" t="s">
        <v>79</v>
      </c>
      <c r="BK181" s="204">
        <f t="shared" si="49"/>
        <v>0</v>
      </c>
      <c r="BL181" s="24" t="s">
        <v>316</v>
      </c>
      <c r="BM181" s="24" t="s">
        <v>1189</v>
      </c>
    </row>
    <row r="182" spans="2:65" s="1" customFormat="1" ht="16.5" customHeight="1">
      <c r="B182" s="41"/>
      <c r="C182" s="227" t="s">
        <v>699</v>
      </c>
      <c r="D182" s="227" t="s">
        <v>238</v>
      </c>
      <c r="E182" s="228" t="s">
        <v>1444</v>
      </c>
      <c r="F182" s="229" t="s">
        <v>1445</v>
      </c>
      <c r="G182" s="230" t="s">
        <v>260</v>
      </c>
      <c r="H182" s="231">
        <v>40</v>
      </c>
      <c r="I182" s="232"/>
      <c r="J182" s="233">
        <f t="shared" si="40"/>
        <v>0</v>
      </c>
      <c r="K182" s="229" t="s">
        <v>21</v>
      </c>
      <c r="L182" s="234"/>
      <c r="M182" s="235" t="s">
        <v>21</v>
      </c>
      <c r="N182" s="236" t="s">
        <v>43</v>
      </c>
      <c r="O182" s="42"/>
      <c r="P182" s="202">
        <f t="shared" si="41"/>
        <v>0</v>
      </c>
      <c r="Q182" s="202">
        <v>0</v>
      </c>
      <c r="R182" s="202">
        <f t="shared" si="42"/>
        <v>0</v>
      </c>
      <c r="S182" s="202">
        <v>0</v>
      </c>
      <c r="T182" s="203">
        <f t="shared" si="43"/>
        <v>0</v>
      </c>
      <c r="AR182" s="24" t="s">
        <v>396</v>
      </c>
      <c r="AT182" s="24" t="s">
        <v>238</v>
      </c>
      <c r="AU182" s="24" t="s">
        <v>81</v>
      </c>
      <c r="AY182" s="24" t="s">
        <v>156</v>
      </c>
      <c r="BE182" s="204">
        <f t="shared" si="44"/>
        <v>0</v>
      </c>
      <c r="BF182" s="204">
        <f t="shared" si="45"/>
        <v>0</v>
      </c>
      <c r="BG182" s="204">
        <f t="shared" si="46"/>
        <v>0</v>
      </c>
      <c r="BH182" s="204">
        <f t="shared" si="47"/>
        <v>0</v>
      </c>
      <c r="BI182" s="204">
        <f t="shared" si="48"/>
        <v>0</v>
      </c>
      <c r="BJ182" s="24" t="s">
        <v>79</v>
      </c>
      <c r="BK182" s="204">
        <f t="shared" si="49"/>
        <v>0</v>
      </c>
      <c r="BL182" s="24" t="s">
        <v>316</v>
      </c>
      <c r="BM182" s="24" t="s">
        <v>1446</v>
      </c>
    </row>
    <row r="183" spans="2:65" s="1" customFormat="1" ht="16.5" customHeight="1">
      <c r="B183" s="41"/>
      <c r="C183" s="193" t="s">
        <v>703</v>
      </c>
      <c r="D183" s="193" t="s">
        <v>159</v>
      </c>
      <c r="E183" s="194" t="s">
        <v>1447</v>
      </c>
      <c r="F183" s="195" t="s">
        <v>1448</v>
      </c>
      <c r="G183" s="196" t="s">
        <v>260</v>
      </c>
      <c r="H183" s="197">
        <v>90</v>
      </c>
      <c r="I183" s="198"/>
      <c r="J183" s="199">
        <f t="shared" si="40"/>
        <v>0</v>
      </c>
      <c r="K183" s="195" t="s">
        <v>993</v>
      </c>
      <c r="L183" s="61"/>
      <c r="M183" s="200" t="s">
        <v>21</v>
      </c>
      <c r="N183" s="201" t="s">
        <v>43</v>
      </c>
      <c r="O183" s="42"/>
      <c r="P183" s="202">
        <f t="shared" si="41"/>
        <v>0</v>
      </c>
      <c r="Q183" s="202">
        <v>0</v>
      </c>
      <c r="R183" s="202">
        <f t="shared" si="42"/>
        <v>0</v>
      </c>
      <c r="S183" s="202">
        <v>0</v>
      </c>
      <c r="T183" s="203">
        <f t="shared" si="43"/>
        <v>0</v>
      </c>
      <c r="AR183" s="24" t="s">
        <v>316</v>
      </c>
      <c r="AT183" s="24" t="s">
        <v>159</v>
      </c>
      <c r="AU183" s="24" t="s">
        <v>81</v>
      </c>
      <c r="AY183" s="24" t="s">
        <v>156</v>
      </c>
      <c r="BE183" s="204">
        <f t="shared" si="44"/>
        <v>0</v>
      </c>
      <c r="BF183" s="204">
        <f t="shared" si="45"/>
        <v>0</v>
      </c>
      <c r="BG183" s="204">
        <f t="shared" si="46"/>
        <v>0</v>
      </c>
      <c r="BH183" s="204">
        <f t="shared" si="47"/>
        <v>0</v>
      </c>
      <c r="BI183" s="204">
        <f t="shared" si="48"/>
        <v>0</v>
      </c>
      <c r="BJ183" s="24" t="s">
        <v>79</v>
      </c>
      <c r="BK183" s="204">
        <f t="shared" si="49"/>
        <v>0</v>
      </c>
      <c r="BL183" s="24" t="s">
        <v>316</v>
      </c>
      <c r="BM183" s="24" t="s">
        <v>1196</v>
      </c>
    </row>
    <row r="184" spans="2:65" s="1" customFormat="1" ht="16.5" customHeight="1">
      <c r="B184" s="41"/>
      <c r="C184" s="227" t="s">
        <v>707</v>
      </c>
      <c r="D184" s="227" t="s">
        <v>238</v>
      </c>
      <c r="E184" s="228" t="s">
        <v>1449</v>
      </c>
      <c r="F184" s="229" t="s">
        <v>1450</v>
      </c>
      <c r="G184" s="230" t="s">
        <v>260</v>
      </c>
      <c r="H184" s="231">
        <v>90</v>
      </c>
      <c r="I184" s="232"/>
      <c r="J184" s="233">
        <f t="shared" si="40"/>
        <v>0</v>
      </c>
      <c r="K184" s="229" t="s">
        <v>21</v>
      </c>
      <c r="L184" s="234"/>
      <c r="M184" s="235" t="s">
        <v>21</v>
      </c>
      <c r="N184" s="236" t="s">
        <v>43</v>
      </c>
      <c r="O184" s="42"/>
      <c r="P184" s="202">
        <f t="shared" si="41"/>
        <v>0</v>
      </c>
      <c r="Q184" s="202">
        <v>0</v>
      </c>
      <c r="R184" s="202">
        <f t="shared" si="42"/>
        <v>0</v>
      </c>
      <c r="S184" s="202">
        <v>0</v>
      </c>
      <c r="T184" s="203">
        <f t="shared" si="43"/>
        <v>0</v>
      </c>
      <c r="AR184" s="24" t="s">
        <v>396</v>
      </c>
      <c r="AT184" s="24" t="s">
        <v>238</v>
      </c>
      <c r="AU184" s="24" t="s">
        <v>81</v>
      </c>
      <c r="AY184" s="24" t="s">
        <v>156</v>
      </c>
      <c r="BE184" s="204">
        <f t="shared" si="44"/>
        <v>0</v>
      </c>
      <c r="BF184" s="204">
        <f t="shared" si="45"/>
        <v>0</v>
      </c>
      <c r="BG184" s="204">
        <f t="shared" si="46"/>
        <v>0</v>
      </c>
      <c r="BH184" s="204">
        <f t="shared" si="47"/>
        <v>0</v>
      </c>
      <c r="BI184" s="204">
        <f t="shared" si="48"/>
        <v>0</v>
      </c>
      <c r="BJ184" s="24" t="s">
        <v>79</v>
      </c>
      <c r="BK184" s="204">
        <f t="shared" si="49"/>
        <v>0</v>
      </c>
      <c r="BL184" s="24" t="s">
        <v>316</v>
      </c>
      <c r="BM184" s="24" t="s">
        <v>1451</v>
      </c>
    </row>
    <row r="185" spans="2:65" s="1" customFormat="1" ht="16.5" customHeight="1">
      <c r="B185" s="41"/>
      <c r="C185" s="193" t="s">
        <v>713</v>
      </c>
      <c r="D185" s="193" t="s">
        <v>159</v>
      </c>
      <c r="E185" s="194" t="s">
        <v>1452</v>
      </c>
      <c r="F185" s="195" t="s">
        <v>1453</v>
      </c>
      <c r="G185" s="196" t="s">
        <v>260</v>
      </c>
      <c r="H185" s="197">
        <v>20</v>
      </c>
      <c r="I185" s="198"/>
      <c r="J185" s="199">
        <f t="shared" si="40"/>
        <v>0</v>
      </c>
      <c r="K185" s="195" t="s">
        <v>993</v>
      </c>
      <c r="L185" s="61"/>
      <c r="M185" s="200" t="s">
        <v>21</v>
      </c>
      <c r="N185" s="201" t="s">
        <v>43</v>
      </c>
      <c r="O185" s="42"/>
      <c r="P185" s="202">
        <f t="shared" si="41"/>
        <v>0</v>
      </c>
      <c r="Q185" s="202">
        <v>0</v>
      </c>
      <c r="R185" s="202">
        <f t="shared" si="42"/>
        <v>0</v>
      </c>
      <c r="S185" s="202">
        <v>0</v>
      </c>
      <c r="T185" s="203">
        <f t="shared" si="43"/>
        <v>0</v>
      </c>
      <c r="AR185" s="24" t="s">
        <v>316</v>
      </c>
      <c r="AT185" s="24" t="s">
        <v>159</v>
      </c>
      <c r="AU185" s="24" t="s">
        <v>81</v>
      </c>
      <c r="AY185" s="24" t="s">
        <v>156</v>
      </c>
      <c r="BE185" s="204">
        <f t="shared" si="44"/>
        <v>0</v>
      </c>
      <c r="BF185" s="204">
        <f t="shared" si="45"/>
        <v>0</v>
      </c>
      <c r="BG185" s="204">
        <f t="shared" si="46"/>
        <v>0</v>
      </c>
      <c r="BH185" s="204">
        <f t="shared" si="47"/>
        <v>0</v>
      </c>
      <c r="BI185" s="204">
        <f t="shared" si="48"/>
        <v>0</v>
      </c>
      <c r="BJ185" s="24" t="s">
        <v>79</v>
      </c>
      <c r="BK185" s="204">
        <f t="shared" si="49"/>
        <v>0</v>
      </c>
      <c r="BL185" s="24" t="s">
        <v>316</v>
      </c>
      <c r="BM185" s="24" t="s">
        <v>1203</v>
      </c>
    </row>
    <row r="186" spans="2:65" s="1" customFormat="1" ht="16.5" customHeight="1">
      <c r="B186" s="41"/>
      <c r="C186" s="227" t="s">
        <v>726</v>
      </c>
      <c r="D186" s="227" t="s">
        <v>238</v>
      </c>
      <c r="E186" s="228" t="s">
        <v>1454</v>
      </c>
      <c r="F186" s="229" t="s">
        <v>1455</v>
      </c>
      <c r="G186" s="230" t="s">
        <v>260</v>
      </c>
      <c r="H186" s="231">
        <v>20</v>
      </c>
      <c r="I186" s="232"/>
      <c r="J186" s="233">
        <f t="shared" si="40"/>
        <v>0</v>
      </c>
      <c r="K186" s="229" t="s">
        <v>21</v>
      </c>
      <c r="L186" s="234"/>
      <c r="M186" s="235" t="s">
        <v>21</v>
      </c>
      <c r="N186" s="236" t="s">
        <v>43</v>
      </c>
      <c r="O186" s="42"/>
      <c r="P186" s="202">
        <f t="shared" si="41"/>
        <v>0</v>
      </c>
      <c r="Q186" s="202">
        <v>0</v>
      </c>
      <c r="R186" s="202">
        <f t="shared" si="42"/>
        <v>0</v>
      </c>
      <c r="S186" s="202">
        <v>0</v>
      </c>
      <c r="T186" s="203">
        <f t="shared" si="43"/>
        <v>0</v>
      </c>
      <c r="AR186" s="24" t="s">
        <v>396</v>
      </c>
      <c r="AT186" s="24" t="s">
        <v>238</v>
      </c>
      <c r="AU186" s="24" t="s">
        <v>81</v>
      </c>
      <c r="AY186" s="24" t="s">
        <v>156</v>
      </c>
      <c r="BE186" s="204">
        <f t="shared" si="44"/>
        <v>0</v>
      </c>
      <c r="BF186" s="204">
        <f t="shared" si="45"/>
        <v>0</v>
      </c>
      <c r="BG186" s="204">
        <f t="shared" si="46"/>
        <v>0</v>
      </c>
      <c r="BH186" s="204">
        <f t="shared" si="47"/>
        <v>0</v>
      </c>
      <c r="BI186" s="204">
        <f t="shared" si="48"/>
        <v>0</v>
      </c>
      <c r="BJ186" s="24" t="s">
        <v>79</v>
      </c>
      <c r="BK186" s="204">
        <f t="shared" si="49"/>
        <v>0</v>
      </c>
      <c r="BL186" s="24" t="s">
        <v>316</v>
      </c>
      <c r="BM186" s="24" t="s">
        <v>1456</v>
      </c>
    </row>
    <row r="187" spans="2:65" s="1" customFormat="1" ht="16.5" customHeight="1">
      <c r="B187" s="41"/>
      <c r="C187" s="193" t="s">
        <v>730</v>
      </c>
      <c r="D187" s="193" t="s">
        <v>159</v>
      </c>
      <c r="E187" s="194" t="s">
        <v>1457</v>
      </c>
      <c r="F187" s="195" t="s">
        <v>1458</v>
      </c>
      <c r="G187" s="196" t="s">
        <v>260</v>
      </c>
      <c r="H187" s="197">
        <v>20</v>
      </c>
      <c r="I187" s="198"/>
      <c r="J187" s="199">
        <f t="shared" si="40"/>
        <v>0</v>
      </c>
      <c r="K187" s="195" t="s">
        <v>993</v>
      </c>
      <c r="L187" s="61"/>
      <c r="M187" s="200" t="s">
        <v>21</v>
      </c>
      <c r="N187" s="201" t="s">
        <v>43</v>
      </c>
      <c r="O187" s="42"/>
      <c r="P187" s="202">
        <f t="shared" si="41"/>
        <v>0</v>
      </c>
      <c r="Q187" s="202">
        <v>0</v>
      </c>
      <c r="R187" s="202">
        <f t="shared" si="42"/>
        <v>0</v>
      </c>
      <c r="S187" s="202">
        <v>0</v>
      </c>
      <c r="T187" s="203">
        <f t="shared" si="43"/>
        <v>0</v>
      </c>
      <c r="AR187" s="24" t="s">
        <v>316</v>
      </c>
      <c r="AT187" s="24" t="s">
        <v>159</v>
      </c>
      <c r="AU187" s="24" t="s">
        <v>81</v>
      </c>
      <c r="AY187" s="24" t="s">
        <v>156</v>
      </c>
      <c r="BE187" s="204">
        <f t="shared" si="44"/>
        <v>0</v>
      </c>
      <c r="BF187" s="204">
        <f t="shared" si="45"/>
        <v>0</v>
      </c>
      <c r="BG187" s="204">
        <f t="shared" si="46"/>
        <v>0</v>
      </c>
      <c r="BH187" s="204">
        <f t="shared" si="47"/>
        <v>0</v>
      </c>
      <c r="BI187" s="204">
        <f t="shared" si="48"/>
        <v>0</v>
      </c>
      <c r="BJ187" s="24" t="s">
        <v>79</v>
      </c>
      <c r="BK187" s="204">
        <f t="shared" si="49"/>
        <v>0</v>
      </c>
      <c r="BL187" s="24" t="s">
        <v>316</v>
      </c>
      <c r="BM187" s="24" t="s">
        <v>1213</v>
      </c>
    </row>
    <row r="188" spans="2:65" s="1" customFormat="1" ht="16.5" customHeight="1">
      <c r="B188" s="41"/>
      <c r="C188" s="227" t="s">
        <v>734</v>
      </c>
      <c r="D188" s="227" t="s">
        <v>238</v>
      </c>
      <c r="E188" s="228" t="s">
        <v>1459</v>
      </c>
      <c r="F188" s="229" t="s">
        <v>1460</v>
      </c>
      <c r="G188" s="230" t="s">
        <v>260</v>
      </c>
      <c r="H188" s="231">
        <v>20</v>
      </c>
      <c r="I188" s="232"/>
      <c r="J188" s="233">
        <f t="shared" si="40"/>
        <v>0</v>
      </c>
      <c r="K188" s="229" t="s">
        <v>21</v>
      </c>
      <c r="L188" s="234"/>
      <c r="M188" s="235" t="s">
        <v>21</v>
      </c>
      <c r="N188" s="236" t="s">
        <v>43</v>
      </c>
      <c r="O188" s="42"/>
      <c r="P188" s="202">
        <f t="shared" si="41"/>
        <v>0</v>
      </c>
      <c r="Q188" s="202">
        <v>0</v>
      </c>
      <c r="R188" s="202">
        <f t="shared" si="42"/>
        <v>0</v>
      </c>
      <c r="S188" s="202">
        <v>0</v>
      </c>
      <c r="T188" s="203">
        <f t="shared" si="43"/>
        <v>0</v>
      </c>
      <c r="AR188" s="24" t="s">
        <v>396</v>
      </c>
      <c r="AT188" s="24" t="s">
        <v>238</v>
      </c>
      <c r="AU188" s="24" t="s">
        <v>81</v>
      </c>
      <c r="AY188" s="24" t="s">
        <v>156</v>
      </c>
      <c r="BE188" s="204">
        <f t="shared" si="44"/>
        <v>0</v>
      </c>
      <c r="BF188" s="204">
        <f t="shared" si="45"/>
        <v>0</v>
      </c>
      <c r="BG188" s="204">
        <f t="shared" si="46"/>
        <v>0</v>
      </c>
      <c r="BH188" s="204">
        <f t="shared" si="47"/>
        <v>0</v>
      </c>
      <c r="BI188" s="204">
        <f t="shared" si="48"/>
        <v>0</v>
      </c>
      <c r="BJ188" s="24" t="s">
        <v>79</v>
      </c>
      <c r="BK188" s="204">
        <f t="shared" si="49"/>
        <v>0</v>
      </c>
      <c r="BL188" s="24" t="s">
        <v>316</v>
      </c>
      <c r="BM188" s="24" t="s">
        <v>1461</v>
      </c>
    </row>
    <row r="189" spans="2:65" s="1" customFormat="1" ht="16.5" customHeight="1">
      <c r="B189" s="41"/>
      <c r="C189" s="193" t="s">
        <v>738</v>
      </c>
      <c r="D189" s="193" t="s">
        <v>159</v>
      </c>
      <c r="E189" s="194" t="s">
        <v>1462</v>
      </c>
      <c r="F189" s="195" t="s">
        <v>1463</v>
      </c>
      <c r="G189" s="196" t="s">
        <v>260</v>
      </c>
      <c r="H189" s="197">
        <v>980</v>
      </c>
      <c r="I189" s="198"/>
      <c r="J189" s="199">
        <f t="shared" si="40"/>
        <v>0</v>
      </c>
      <c r="K189" s="195" t="s">
        <v>993</v>
      </c>
      <c r="L189" s="61"/>
      <c r="M189" s="200" t="s">
        <v>21</v>
      </c>
      <c r="N189" s="201" t="s">
        <v>43</v>
      </c>
      <c r="O189" s="42"/>
      <c r="P189" s="202">
        <f t="shared" si="41"/>
        <v>0</v>
      </c>
      <c r="Q189" s="202">
        <v>0</v>
      </c>
      <c r="R189" s="202">
        <f t="shared" si="42"/>
        <v>0</v>
      </c>
      <c r="S189" s="202">
        <v>0</v>
      </c>
      <c r="T189" s="203">
        <f t="shared" si="43"/>
        <v>0</v>
      </c>
      <c r="AR189" s="24" t="s">
        <v>316</v>
      </c>
      <c r="AT189" s="24" t="s">
        <v>159</v>
      </c>
      <c r="AU189" s="24" t="s">
        <v>81</v>
      </c>
      <c r="AY189" s="24" t="s">
        <v>156</v>
      </c>
      <c r="BE189" s="204">
        <f t="shared" si="44"/>
        <v>0</v>
      </c>
      <c r="BF189" s="204">
        <f t="shared" si="45"/>
        <v>0</v>
      </c>
      <c r="BG189" s="204">
        <f t="shared" si="46"/>
        <v>0</v>
      </c>
      <c r="BH189" s="204">
        <f t="shared" si="47"/>
        <v>0</v>
      </c>
      <c r="BI189" s="204">
        <f t="shared" si="48"/>
        <v>0</v>
      </c>
      <c r="BJ189" s="24" t="s">
        <v>79</v>
      </c>
      <c r="BK189" s="204">
        <f t="shared" si="49"/>
        <v>0</v>
      </c>
      <c r="BL189" s="24" t="s">
        <v>316</v>
      </c>
      <c r="BM189" s="24" t="s">
        <v>1464</v>
      </c>
    </row>
    <row r="190" spans="2:65" s="1" customFormat="1" ht="16.5" customHeight="1">
      <c r="B190" s="41"/>
      <c r="C190" s="227" t="s">
        <v>401</v>
      </c>
      <c r="D190" s="227" t="s">
        <v>238</v>
      </c>
      <c r="E190" s="228" t="s">
        <v>1465</v>
      </c>
      <c r="F190" s="229" t="s">
        <v>1466</v>
      </c>
      <c r="G190" s="230" t="s">
        <v>260</v>
      </c>
      <c r="H190" s="231">
        <v>980</v>
      </c>
      <c r="I190" s="232"/>
      <c r="J190" s="233">
        <f t="shared" si="40"/>
        <v>0</v>
      </c>
      <c r="K190" s="229" t="s">
        <v>21</v>
      </c>
      <c r="L190" s="234"/>
      <c r="M190" s="235" t="s">
        <v>21</v>
      </c>
      <c r="N190" s="236" t="s">
        <v>43</v>
      </c>
      <c r="O190" s="42"/>
      <c r="P190" s="202">
        <f t="shared" si="41"/>
        <v>0</v>
      </c>
      <c r="Q190" s="202">
        <v>0</v>
      </c>
      <c r="R190" s="202">
        <f t="shared" si="42"/>
        <v>0</v>
      </c>
      <c r="S190" s="202">
        <v>0</v>
      </c>
      <c r="T190" s="203">
        <f t="shared" si="43"/>
        <v>0</v>
      </c>
      <c r="AR190" s="24" t="s">
        <v>396</v>
      </c>
      <c r="AT190" s="24" t="s">
        <v>238</v>
      </c>
      <c r="AU190" s="24" t="s">
        <v>81</v>
      </c>
      <c r="AY190" s="24" t="s">
        <v>156</v>
      </c>
      <c r="BE190" s="204">
        <f t="shared" si="44"/>
        <v>0</v>
      </c>
      <c r="BF190" s="204">
        <f t="shared" si="45"/>
        <v>0</v>
      </c>
      <c r="BG190" s="204">
        <f t="shared" si="46"/>
        <v>0</v>
      </c>
      <c r="BH190" s="204">
        <f t="shared" si="47"/>
        <v>0</v>
      </c>
      <c r="BI190" s="204">
        <f t="shared" si="48"/>
        <v>0</v>
      </c>
      <c r="BJ190" s="24" t="s">
        <v>79</v>
      </c>
      <c r="BK190" s="204">
        <f t="shared" si="49"/>
        <v>0</v>
      </c>
      <c r="BL190" s="24" t="s">
        <v>316</v>
      </c>
      <c r="BM190" s="24" t="s">
        <v>1467</v>
      </c>
    </row>
    <row r="191" spans="2:65" s="1" customFormat="1" ht="16.5" customHeight="1">
      <c r="B191" s="41"/>
      <c r="C191" s="193" t="s">
        <v>747</v>
      </c>
      <c r="D191" s="193" t="s">
        <v>159</v>
      </c>
      <c r="E191" s="194" t="s">
        <v>1468</v>
      </c>
      <c r="F191" s="195" t="s">
        <v>1469</v>
      </c>
      <c r="G191" s="196" t="s">
        <v>260</v>
      </c>
      <c r="H191" s="197">
        <v>55</v>
      </c>
      <c r="I191" s="198"/>
      <c r="J191" s="199">
        <f t="shared" si="40"/>
        <v>0</v>
      </c>
      <c r="K191" s="195" t="s">
        <v>993</v>
      </c>
      <c r="L191" s="61"/>
      <c r="M191" s="200" t="s">
        <v>21</v>
      </c>
      <c r="N191" s="201" t="s">
        <v>43</v>
      </c>
      <c r="O191" s="42"/>
      <c r="P191" s="202">
        <f t="shared" si="41"/>
        <v>0</v>
      </c>
      <c r="Q191" s="202">
        <v>0</v>
      </c>
      <c r="R191" s="202">
        <f t="shared" si="42"/>
        <v>0</v>
      </c>
      <c r="S191" s="202">
        <v>0</v>
      </c>
      <c r="T191" s="203">
        <f t="shared" si="43"/>
        <v>0</v>
      </c>
      <c r="AR191" s="24" t="s">
        <v>316</v>
      </c>
      <c r="AT191" s="24" t="s">
        <v>159</v>
      </c>
      <c r="AU191" s="24" t="s">
        <v>81</v>
      </c>
      <c r="AY191" s="24" t="s">
        <v>156</v>
      </c>
      <c r="BE191" s="204">
        <f t="shared" si="44"/>
        <v>0</v>
      </c>
      <c r="BF191" s="204">
        <f t="shared" si="45"/>
        <v>0</v>
      </c>
      <c r="BG191" s="204">
        <f t="shared" si="46"/>
        <v>0</v>
      </c>
      <c r="BH191" s="204">
        <f t="shared" si="47"/>
        <v>0</v>
      </c>
      <c r="BI191" s="204">
        <f t="shared" si="48"/>
        <v>0</v>
      </c>
      <c r="BJ191" s="24" t="s">
        <v>79</v>
      </c>
      <c r="BK191" s="204">
        <f t="shared" si="49"/>
        <v>0</v>
      </c>
      <c r="BL191" s="24" t="s">
        <v>316</v>
      </c>
      <c r="BM191" s="24" t="s">
        <v>1470</v>
      </c>
    </row>
    <row r="192" spans="2:65" s="1" customFormat="1" ht="16.5" customHeight="1">
      <c r="B192" s="41"/>
      <c r="C192" s="227" t="s">
        <v>432</v>
      </c>
      <c r="D192" s="227" t="s">
        <v>238</v>
      </c>
      <c r="E192" s="228" t="s">
        <v>1471</v>
      </c>
      <c r="F192" s="229" t="s">
        <v>1472</v>
      </c>
      <c r="G192" s="230" t="s">
        <v>260</v>
      </c>
      <c r="H192" s="231">
        <v>55</v>
      </c>
      <c r="I192" s="232"/>
      <c r="J192" s="233">
        <f t="shared" si="40"/>
        <v>0</v>
      </c>
      <c r="K192" s="229" t="s">
        <v>21</v>
      </c>
      <c r="L192" s="234"/>
      <c r="M192" s="235" t="s">
        <v>21</v>
      </c>
      <c r="N192" s="236" t="s">
        <v>43</v>
      </c>
      <c r="O192" s="42"/>
      <c r="P192" s="202">
        <f t="shared" si="41"/>
        <v>0</v>
      </c>
      <c r="Q192" s="202">
        <v>0</v>
      </c>
      <c r="R192" s="202">
        <f t="shared" si="42"/>
        <v>0</v>
      </c>
      <c r="S192" s="202">
        <v>0</v>
      </c>
      <c r="T192" s="203">
        <f t="shared" si="43"/>
        <v>0</v>
      </c>
      <c r="AR192" s="24" t="s">
        <v>396</v>
      </c>
      <c r="AT192" s="24" t="s">
        <v>238</v>
      </c>
      <c r="AU192" s="24" t="s">
        <v>81</v>
      </c>
      <c r="AY192" s="24" t="s">
        <v>156</v>
      </c>
      <c r="BE192" s="204">
        <f t="shared" si="44"/>
        <v>0</v>
      </c>
      <c r="BF192" s="204">
        <f t="shared" si="45"/>
        <v>0</v>
      </c>
      <c r="BG192" s="204">
        <f t="shared" si="46"/>
        <v>0</v>
      </c>
      <c r="BH192" s="204">
        <f t="shared" si="47"/>
        <v>0</v>
      </c>
      <c r="BI192" s="204">
        <f t="shared" si="48"/>
        <v>0</v>
      </c>
      <c r="BJ192" s="24" t="s">
        <v>79</v>
      </c>
      <c r="BK192" s="204">
        <f t="shared" si="49"/>
        <v>0</v>
      </c>
      <c r="BL192" s="24" t="s">
        <v>316</v>
      </c>
      <c r="BM192" s="24" t="s">
        <v>1473</v>
      </c>
    </row>
    <row r="193" spans="2:65" s="1" customFormat="1" ht="16.5" customHeight="1">
      <c r="B193" s="41"/>
      <c r="C193" s="193" t="s">
        <v>535</v>
      </c>
      <c r="D193" s="193" t="s">
        <v>159</v>
      </c>
      <c r="E193" s="194" t="s">
        <v>1474</v>
      </c>
      <c r="F193" s="195" t="s">
        <v>1475</v>
      </c>
      <c r="G193" s="196" t="s">
        <v>260</v>
      </c>
      <c r="H193" s="197">
        <v>35</v>
      </c>
      <c r="I193" s="198"/>
      <c r="J193" s="199">
        <f t="shared" si="40"/>
        <v>0</v>
      </c>
      <c r="K193" s="195" t="s">
        <v>993</v>
      </c>
      <c r="L193" s="61"/>
      <c r="M193" s="200" t="s">
        <v>21</v>
      </c>
      <c r="N193" s="201" t="s">
        <v>43</v>
      </c>
      <c r="O193" s="42"/>
      <c r="P193" s="202">
        <f t="shared" si="41"/>
        <v>0</v>
      </c>
      <c r="Q193" s="202">
        <v>0</v>
      </c>
      <c r="R193" s="202">
        <f t="shared" si="42"/>
        <v>0</v>
      </c>
      <c r="S193" s="202">
        <v>0</v>
      </c>
      <c r="T193" s="203">
        <f t="shared" si="43"/>
        <v>0</v>
      </c>
      <c r="AR193" s="24" t="s">
        <v>316</v>
      </c>
      <c r="AT193" s="24" t="s">
        <v>159</v>
      </c>
      <c r="AU193" s="24" t="s">
        <v>81</v>
      </c>
      <c r="AY193" s="24" t="s">
        <v>156</v>
      </c>
      <c r="BE193" s="204">
        <f t="shared" si="44"/>
        <v>0</v>
      </c>
      <c r="BF193" s="204">
        <f t="shared" si="45"/>
        <v>0</v>
      </c>
      <c r="BG193" s="204">
        <f t="shared" si="46"/>
        <v>0</v>
      </c>
      <c r="BH193" s="204">
        <f t="shared" si="47"/>
        <v>0</v>
      </c>
      <c r="BI193" s="204">
        <f t="shared" si="48"/>
        <v>0</v>
      </c>
      <c r="BJ193" s="24" t="s">
        <v>79</v>
      </c>
      <c r="BK193" s="204">
        <f t="shared" si="49"/>
        <v>0</v>
      </c>
      <c r="BL193" s="24" t="s">
        <v>316</v>
      </c>
      <c r="BM193" s="24" t="s">
        <v>1476</v>
      </c>
    </row>
    <row r="194" spans="2:65" s="1" customFormat="1" ht="16.5" customHeight="1">
      <c r="B194" s="41"/>
      <c r="C194" s="227" t="s">
        <v>760</v>
      </c>
      <c r="D194" s="227" t="s">
        <v>238</v>
      </c>
      <c r="E194" s="228" t="s">
        <v>1477</v>
      </c>
      <c r="F194" s="229" t="s">
        <v>1478</v>
      </c>
      <c r="G194" s="230" t="s">
        <v>260</v>
      </c>
      <c r="H194" s="231">
        <v>35</v>
      </c>
      <c r="I194" s="232"/>
      <c r="J194" s="233">
        <f t="shared" si="40"/>
        <v>0</v>
      </c>
      <c r="K194" s="229" t="s">
        <v>21</v>
      </c>
      <c r="L194" s="234"/>
      <c r="M194" s="235" t="s">
        <v>21</v>
      </c>
      <c r="N194" s="236" t="s">
        <v>43</v>
      </c>
      <c r="O194" s="42"/>
      <c r="P194" s="202">
        <f t="shared" si="41"/>
        <v>0</v>
      </c>
      <c r="Q194" s="202">
        <v>0</v>
      </c>
      <c r="R194" s="202">
        <f t="shared" si="42"/>
        <v>0</v>
      </c>
      <c r="S194" s="202">
        <v>0</v>
      </c>
      <c r="T194" s="203">
        <f t="shared" si="43"/>
        <v>0</v>
      </c>
      <c r="AR194" s="24" t="s">
        <v>396</v>
      </c>
      <c r="AT194" s="24" t="s">
        <v>238</v>
      </c>
      <c r="AU194" s="24" t="s">
        <v>81</v>
      </c>
      <c r="AY194" s="24" t="s">
        <v>156</v>
      </c>
      <c r="BE194" s="204">
        <f t="shared" si="44"/>
        <v>0</v>
      </c>
      <c r="BF194" s="204">
        <f t="shared" si="45"/>
        <v>0</v>
      </c>
      <c r="BG194" s="204">
        <f t="shared" si="46"/>
        <v>0</v>
      </c>
      <c r="BH194" s="204">
        <f t="shared" si="47"/>
        <v>0</v>
      </c>
      <c r="BI194" s="204">
        <f t="shared" si="48"/>
        <v>0</v>
      </c>
      <c r="BJ194" s="24" t="s">
        <v>79</v>
      </c>
      <c r="BK194" s="204">
        <f t="shared" si="49"/>
        <v>0</v>
      </c>
      <c r="BL194" s="24" t="s">
        <v>316</v>
      </c>
      <c r="BM194" s="24" t="s">
        <v>1479</v>
      </c>
    </row>
    <row r="195" spans="2:65" s="1" customFormat="1" ht="16.5" customHeight="1">
      <c r="B195" s="41"/>
      <c r="C195" s="193" t="s">
        <v>559</v>
      </c>
      <c r="D195" s="193" t="s">
        <v>159</v>
      </c>
      <c r="E195" s="194" t="s">
        <v>1480</v>
      </c>
      <c r="F195" s="195" t="s">
        <v>1481</v>
      </c>
      <c r="G195" s="196" t="s">
        <v>260</v>
      </c>
      <c r="H195" s="197">
        <v>40</v>
      </c>
      <c r="I195" s="198"/>
      <c r="J195" s="199">
        <f t="shared" si="40"/>
        <v>0</v>
      </c>
      <c r="K195" s="195" t="s">
        <v>993</v>
      </c>
      <c r="L195" s="61"/>
      <c r="M195" s="200" t="s">
        <v>21</v>
      </c>
      <c r="N195" s="201" t="s">
        <v>43</v>
      </c>
      <c r="O195" s="42"/>
      <c r="P195" s="202">
        <f t="shared" si="41"/>
        <v>0</v>
      </c>
      <c r="Q195" s="202">
        <v>0</v>
      </c>
      <c r="R195" s="202">
        <f t="shared" si="42"/>
        <v>0</v>
      </c>
      <c r="S195" s="202">
        <v>0</v>
      </c>
      <c r="T195" s="203">
        <f t="shared" si="43"/>
        <v>0</v>
      </c>
      <c r="AR195" s="24" t="s">
        <v>316</v>
      </c>
      <c r="AT195" s="24" t="s">
        <v>159</v>
      </c>
      <c r="AU195" s="24" t="s">
        <v>81</v>
      </c>
      <c r="AY195" s="24" t="s">
        <v>156</v>
      </c>
      <c r="BE195" s="204">
        <f t="shared" si="44"/>
        <v>0</v>
      </c>
      <c r="BF195" s="204">
        <f t="shared" si="45"/>
        <v>0</v>
      </c>
      <c r="BG195" s="204">
        <f t="shared" si="46"/>
        <v>0</v>
      </c>
      <c r="BH195" s="204">
        <f t="shared" si="47"/>
        <v>0</v>
      </c>
      <c r="BI195" s="204">
        <f t="shared" si="48"/>
        <v>0</v>
      </c>
      <c r="BJ195" s="24" t="s">
        <v>79</v>
      </c>
      <c r="BK195" s="204">
        <f t="shared" si="49"/>
        <v>0</v>
      </c>
      <c r="BL195" s="24" t="s">
        <v>316</v>
      </c>
      <c r="BM195" s="24" t="s">
        <v>1482</v>
      </c>
    </row>
    <row r="196" spans="2:65" s="1" customFormat="1" ht="16.5" customHeight="1">
      <c r="B196" s="41"/>
      <c r="C196" s="227" t="s">
        <v>769</v>
      </c>
      <c r="D196" s="227" t="s">
        <v>238</v>
      </c>
      <c r="E196" s="228" t="s">
        <v>1483</v>
      </c>
      <c r="F196" s="229" t="s">
        <v>1484</v>
      </c>
      <c r="G196" s="230" t="s">
        <v>260</v>
      </c>
      <c r="H196" s="231">
        <v>40</v>
      </c>
      <c r="I196" s="232"/>
      <c r="J196" s="233">
        <f t="shared" si="40"/>
        <v>0</v>
      </c>
      <c r="K196" s="229" t="s">
        <v>21</v>
      </c>
      <c r="L196" s="234"/>
      <c r="M196" s="235" t="s">
        <v>21</v>
      </c>
      <c r="N196" s="236" t="s">
        <v>43</v>
      </c>
      <c r="O196" s="42"/>
      <c r="P196" s="202">
        <f t="shared" si="41"/>
        <v>0</v>
      </c>
      <c r="Q196" s="202">
        <v>0</v>
      </c>
      <c r="R196" s="202">
        <f t="shared" si="42"/>
        <v>0</v>
      </c>
      <c r="S196" s="202">
        <v>0</v>
      </c>
      <c r="T196" s="203">
        <f t="shared" si="43"/>
        <v>0</v>
      </c>
      <c r="AR196" s="24" t="s">
        <v>396</v>
      </c>
      <c r="AT196" s="24" t="s">
        <v>238</v>
      </c>
      <c r="AU196" s="24" t="s">
        <v>81</v>
      </c>
      <c r="AY196" s="24" t="s">
        <v>156</v>
      </c>
      <c r="BE196" s="204">
        <f t="shared" si="44"/>
        <v>0</v>
      </c>
      <c r="BF196" s="204">
        <f t="shared" si="45"/>
        <v>0</v>
      </c>
      <c r="BG196" s="204">
        <f t="shared" si="46"/>
        <v>0</v>
      </c>
      <c r="BH196" s="204">
        <f t="shared" si="47"/>
        <v>0</v>
      </c>
      <c r="BI196" s="204">
        <f t="shared" si="48"/>
        <v>0</v>
      </c>
      <c r="BJ196" s="24" t="s">
        <v>79</v>
      </c>
      <c r="BK196" s="204">
        <f t="shared" si="49"/>
        <v>0</v>
      </c>
      <c r="BL196" s="24" t="s">
        <v>316</v>
      </c>
      <c r="BM196" s="24" t="s">
        <v>1485</v>
      </c>
    </row>
    <row r="197" spans="2:65" s="1" customFormat="1" ht="16.5" customHeight="1">
      <c r="B197" s="41"/>
      <c r="C197" s="193" t="s">
        <v>773</v>
      </c>
      <c r="D197" s="193" t="s">
        <v>159</v>
      </c>
      <c r="E197" s="194" t="s">
        <v>1486</v>
      </c>
      <c r="F197" s="195" t="s">
        <v>1487</v>
      </c>
      <c r="G197" s="196" t="s">
        <v>260</v>
      </c>
      <c r="H197" s="197">
        <v>280</v>
      </c>
      <c r="I197" s="198"/>
      <c r="J197" s="199">
        <f t="shared" si="40"/>
        <v>0</v>
      </c>
      <c r="K197" s="195" t="s">
        <v>993</v>
      </c>
      <c r="L197" s="61"/>
      <c r="M197" s="200" t="s">
        <v>21</v>
      </c>
      <c r="N197" s="201" t="s">
        <v>43</v>
      </c>
      <c r="O197" s="42"/>
      <c r="P197" s="202">
        <f t="shared" si="41"/>
        <v>0</v>
      </c>
      <c r="Q197" s="202">
        <v>0</v>
      </c>
      <c r="R197" s="202">
        <f t="shared" si="42"/>
        <v>0</v>
      </c>
      <c r="S197" s="202">
        <v>0</v>
      </c>
      <c r="T197" s="203">
        <f t="shared" si="43"/>
        <v>0</v>
      </c>
      <c r="AR197" s="24" t="s">
        <v>316</v>
      </c>
      <c r="AT197" s="24" t="s">
        <v>159</v>
      </c>
      <c r="AU197" s="24" t="s">
        <v>81</v>
      </c>
      <c r="AY197" s="24" t="s">
        <v>156</v>
      </c>
      <c r="BE197" s="204">
        <f t="shared" si="44"/>
        <v>0</v>
      </c>
      <c r="BF197" s="204">
        <f t="shared" si="45"/>
        <v>0</v>
      </c>
      <c r="BG197" s="204">
        <f t="shared" si="46"/>
        <v>0</v>
      </c>
      <c r="BH197" s="204">
        <f t="shared" si="47"/>
        <v>0</v>
      </c>
      <c r="BI197" s="204">
        <f t="shared" si="48"/>
        <v>0</v>
      </c>
      <c r="BJ197" s="24" t="s">
        <v>79</v>
      </c>
      <c r="BK197" s="204">
        <f t="shared" si="49"/>
        <v>0</v>
      </c>
      <c r="BL197" s="24" t="s">
        <v>316</v>
      </c>
      <c r="BM197" s="24" t="s">
        <v>1488</v>
      </c>
    </row>
    <row r="198" spans="2:65" s="1" customFormat="1" ht="16.5" customHeight="1">
      <c r="B198" s="41"/>
      <c r="C198" s="227" t="s">
        <v>777</v>
      </c>
      <c r="D198" s="227" t="s">
        <v>238</v>
      </c>
      <c r="E198" s="228" t="s">
        <v>1489</v>
      </c>
      <c r="F198" s="229" t="s">
        <v>1490</v>
      </c>
      <c r="G198" s="230" t="s">
        <v>260</v>
      </c>
      <c r="H198" s="231">
        <v>280</v>
      </c>
      <c r="I198" s="232"/>
      <c r="J198" s="233">
        <f t="shared" si="40"/>
        <v>0</v>
      </c>
      <c r="K198" s="229" t="s">
        <v>21</v>
      </c>
      <c r="L198" s="234"/>
      <c r="M198" s="235" t="s">
        <v>21</v>
      </c>
      <c r="N198" s="236" t="s">
        <v>43</v>
      </c>
      <c r="O198" s="42"/>
      <c r="P198" s="202">
        <f t="shared" si="41"/>
        <v>0</v>
      </c>
      <c r="Q198" s="202">
        <v>0</v>
      </c>
      <c r="R198" s="202">
        <f t="shared" si="42"/>
        <v>0</v>
      </c>
      <c r="S198" s="202">
        <v>0</v>
      </c>
      <c r="T198" s="203">
        <f t="shared" si="43"/>
        <v>0</v>
      </c>
      <c r="AR198" s="24" t="s">
        <v>396</v>
      </c>
      <c r="AT198" s="24" t="s">
        <v>238</v>
      </c>
      <c r="AU198" s="24" t="s">
        <v>81</v>
      </c>
      <c r="AY198" s="24" t="s">
        <v>156</v>
      </c>
      <c r="BE198" s="204">
        <f t="shared" si="44"/>
        <v>0</v>
      </c>
      <c r="BF198" s="204">
        <f t="shared" si="45"/>
        <v>0</v>
      </c>
      <c r="BG198" s="204">
        <f t="shared" si="46"/>
        <v>0</v>
      </c>
      <c r="BH198" s="204">
        <f t="shared" si="47"/>
        <v>0</v>
      </c>
      <c r="BI198" s="204">
        <f t="shared" si="48"/>
        <v>0</v>
      </c>
      <c r="BJ198" s="24" t="s">
        <v>79</v>
      </c>
      <c r="BK198" s="204">
        <f t="shared" si="49"/>
        <v>0</v>
      </c>
      <c r="BL198" s="24" t="s">
        <v>316</v>
      </c>
      <c r="BM198" s="24" t="s">
        <v>1491</v>
      </c>
    </row>
    <row r="199" spans="2:65" s="1" customFormat="1" ht="16.5" customHeight="1">
      <c r="B199" s="41"/>
      <c r="C199" s="193" t="s">
        <v>781</v>
      </c>
      <c r="D199" s="193" t="s">
        <v>159</v>
      </c>
      <c r="E199" s="194" t="s">
        <v>1492</v>
      </c>
      <c r="F199" s="195" t="s">
        <v>1493</v>
      </c>
      <c r="G199" s="196" t="s">
        <v>260</v>
      </c>
      <c r="H199" s="197">
        <v>15</v>
      </c>
      <c r="I199" s="198"/>
      <c r="J199" s="199">
        <f t="shared" si="40"/>
        <v>0</v>
      </c>
      <c r="K199" s="195" t="s">
        <v>993</v>
      </c>
      <c r="L199" s="61"/>
      <c r="M199" s="200" t="s">
        <v>21</v>
      </c>
      <c r="N199" s="201" t="s">
        <v>43</v>
      </c>
      <c r="O199" s="42"/>
      <c r="P199" s="202">
        <f t="shared" si="41"/>
        <v>0</v>
      </c>
      <c r="Q199" s="202">
        <v>0</v>
      </c>
      <c r="R199" s="202">
        <f t="shared" si="42"/>
        <v>0</v>
      </c>
      <c r="S199" s="202">
        <v>0</v>
      </c>
      <c r="T199" s="203">
        <f t="shared" si="43"/>
        <v>0</v>
      </c>
      <c r="AR199" s="24" t="s">
        <v>316</v>
      </c>
      <c r="AT199" s="24" t="s">
        <v>159</v>
      </c>
      <c r="AU199" s="24" t="s">
        <v>81</v>
      </c>
      <c r="AY199" s="24" t="s">
        <v>156</v>
      </c>
      <c r="BE199" s="204">
        <f t="shared" si="44"/>
        <v>0</v>
      </c>
      <c r="BF199" s="204">
        <f t="shared" si="45"/>
        <v>0</v>
      </c>
      <c r="BG199" s="204">
        <f t="shared" si="46"/>
        <v>0</v>
      </c>
      <c r="BH199" s="204">
        <f t="shared" si="47"/>
        <v>0</v>
      </c>
      <c r="BI199" s="204">
        <f t="shared" si="48"/>
        <v>0</v>
      </c>
      <c r="BJ199" s="24" t="s">
        <v>79</v>
      </c>
      <c r="BK199" s="204">
        <f t="shared" si="49"/>
        <v>0</v>
      </c>
      <c r="BL199" s="24" t="s">
        <v>316</v>
      </c>
      <c r="BM199" s="24" t="s">
        <v>1494</v>
      </c>
    </row>
    <row r="200" spans="2:65" s="1" customFormat="1" ht="16.5" customHeight="1">
      <c r="B200" s="41"/>
      <c r="C200" s="227" t="s">
        <v>786</v>
      </c>
      <c r="D200" s="227" t="s">
        <v>238</v>
      </c>
      <c r="E200" s="228" t="s">
        <v>1495</v>
      </c>
      <c r="F200" s="229" t="s">
        <v>1496</v>
      </c>
      <c r="G200" s="230" t="s">
        <v>260</v>
      </c>
      <c r="H200" s="231">
        <v>15</v>
      </c>
      <c r="I200" s="232"/>
      <c r="J200" s="233">
        <f t="shared" si="40"/>
        <v>0</v>
      </c>
      <c r="K200" s="229" t="s">
        <v>21</v>
      </c>
      <c r="L200" s="234"/>
      <c r="M200" s="235" t="s">
        <v>21</v>
      </c>
      <c r="N200" s="236" t="s">
        <v>43</v>
      </c>
      <c r="O200" s="42"/>
      <c r="P200" s="202">
        <f t="shared" si="41"/>
        <v>0</v>
      </c>
      <c r="Q200" s="202">
        <v>0</v>
      </c>
      <c r="R200" s="202">
        <f t="shared" si="42"/>
        <v>0</v>
      </c>
      <c r="S200" s="202">
        <v>0</v>
      </c>
      <c r="T200" s="203">
        <f t="shared" si="43"/>
        <v>0</v>
      </c>
      <c r="AR200" s="24" t="s">
        <v>396</v>
      </c>
      <c r="AT200" s="24" t="s">
        <v>238</v>
      </c>
      <c r="AU200" s="24" t="s">
        <v>81</v>
      </c>
      <c r="AY200" s="24" t="s">
        <v>156</v>
      </c>
      <c r="BE200" s="204">
        <f t="shared" si="44"/>
        <v>0</v>
      </c>
      <c r="BF200" s="204">
        <f t="shared" si="45"/>
        <v>0</v>
      </c>
      <c r="BG200" s="204">
        <f t="shared" si="46"/>
        <v>0</v>
      </c>
      <c r="BH200" s="204">
        <f t="shared" si="47"/>
        <v>0</v>
      </c>
      <c r="BI200" s="204">
        <f t="shared" si="48"/>
        <v>0</v>
      </c>
      <c r="BJ200" s="24" t="s">
        <v>79</v>
      </c>
      <c r="BK200" s="204">
        <f t="shared" si="49"/>
        <v>0</v>
      </c>
      <c r="BL200" s="24" t="s">
        <v>316</v>
      </c>
      <c r="BM200" s="24" t="s">
        <v>1497</v>
      </c>
    </row>
    <row r="201" spans="2:65" s="1" customFormat="1" ht="16.5" customHeight="1">
      <c r="B201" s="41"/>
      <c r="C201" s="193" t="s">
        <v>791</v>
      </c>
      <c r="D201" s="193" t="s">
        <v>159</v>
      </c>
      <c r="E201" s="194" t="s">
        <v>1498</v>
      </c>
      <c r="F201" s="195" t="s">
        <v>1499</v>
      </c>
      <c r="G201" s="196" t="s">
        <v>260</v>
      </c>
      <c r="H201" s="197">
        <v>40</v>
      </c>
      <c r="I201" s="198"/>
      <c r="J201" s="199">
        <f t="shared" si="40"/>
        <v>0</v>
      </c>
      <c r="K201" s="195" t="s">
        <v>993</v>
      </c>
      <c r="L201" s="61"/>
      <c r="M201" s="200" t="s">
        <v>21</v>
      </c>
      <c r="N201" s="201" t="s">
        <v>43</v>
      </c>
      <c r="O201" s="42"/>
      <c r="P201" s="202">
        <f t="shared" si="41"/>
        <v>0</v>
      </c>
      <c r="Q201" s="202">
        <v>0</v>
      </c>
      <c r="R201" s="202">
        <f t="shared" si="42"/>
        <v>0</v>
      </c>
      <c r="S201" s="202">
        <v>0</v>
      </c>
      <c r="T201" s="203">
        <f t="shared" si="43"/>
        <v>0</v>
      </c>
      <c r="AR201" s="24" t="s">
        <v>316</v>
      </c>
      <c r="AT201" s="24" t="s">
        <v>159</v>
      </c>
      <c r="AU201" s="24" t="s">
        <v>81</v>
      </c>
      <c r="AY201" s="24" t="s">
        <v>156</v>
      </c>
      <c r="BE201" s="204">
        <f t="shared" si="44"/>
        <v>0</v>
      </c>
      <c r="BF201" s="204">
        <f t="shared" si="45"/>
        <v>0</v>
      </c>
      <c r="BG201" s="204">
        <f t="shared" si="46"/>
        <v>0</v>
      </c>
      <c r="BH201" s="204">
        <f t="shared" si="47"/>
        <v>0</v>
      </c>
      <c r="BI201" s="204">
        <f t="shared" si="48"/>
        <v>0</v>
      </c>
      <c r="BJ201" s="24" t="s">
        <v>79</v>
      </c>
      <c r="BK201" s="204">
        <f t="shared" si="49"/>
        <v>0</v>
      </c>
      <c r="BL201" s="24" t="s">
        <v>316</v>
      </c>
      <c r="BM201" s="24" t="s">
        <v>1500</v>
      </c>
    </row>
    <row r="202" spans="2:65" s="1" customFormat="1" ht="16.5" customHeight="1">
      <c r="B202" s="41"/>
      <c r="C202" s="227" t="s">
        <v>796</v>
      </c>
      <c r="D202" s="227" t="s">
        <v>238</v>
      </c>
      <c r="E202" s="228" t="s">
        <v>1501</v>
      </c>
      <c r="F202" s="229" t="s">
        <v>1502</v>
      </c>
      <c r="G202" s="230" t="s">
        <v>260</v>
      </c>
      <c r="H202" s="231">
        <v>40</v>
      </c>
      <c r="I202" s="232"/>
      <c r="J202" s="233">
        <f t="shared" si="40"/>
        <v>0</v>
      </c>
      <c r="K202" s="229" t="s">
        <v>21</v>
      </c>
      <c r="L202" s="234"/>
      <c r="M202" s="235" t="s">
        <v>21</v>
      </c>
      <c r="N202" s="236" t="s">
        <v>43</v>
      </c>
      <c r="O202" s="42"/>
      <c r="P202" s="202">
        <f t="shared" si="41"/>
        <v>0</v>
      </c>
      <c r="Q202" s="202">
        <v>0</v>
      </c>
      <c r="R202" s="202">
        <f t="shared" si="42"/>
        <v>0</v>
      </c>
      <c r="S202" s="202">
        <v>0</v>
      </c>
      <c r="T202" s="203">
        <f t="shared" si="43"/>
        <v>0</v>
      </c>
      <c r="AR202" s="24" t="s">
        <v>396</v>
      </c>
      <c r="AT202" s="24" t="s">
        <v>238</v>
      </c>
      <c r="AU202" s="24" t="s">
        <v>81</v>
      </c>
      <c r="AY202" s="24" t="s">
        <v>156</v>
      </c>
      <c r="BE202" s="204">
        <f t="shared" si="44"/>
        <v>0</v>
      </c>
      <c r="BF202" s="204">
        <f t="shared" si="45"/>
        <v>0</v>
      </c>
      <c r="BG202" s="204">
        <f t="shared" si="46"/>
        <v>0</v>
      </c>
      <c r="BH202" s="204">
        <f t="shared" si="47"/>
        <v>0</v>
      </c>
      <c r="BI202" s="204">
        <f t="shared" si="48"/>
        <v>0</v>
      </c>
      <c r="BJ202" s="24" t="s">
        <v>79</v>
      </c>
      <c r="BK202" s="204">
        <f t="shared" si="49"/>
        <v>0</v>
      </c>
      <c r="BL202" s="24" t="s">
        <v>316</v>
      </c>
      <c r="BM202" s="24" t="s">
        <v>1503</v>
      </c>
    </row>
    <row r="203" spans="2:65" s="1" customFormat="1" ht="16.5" customHeight="1">
      <c r="B203" s="41"/>
      <c r="C203" s="193" t="s">
        <v>801</v>
      </c>
      <c r="D203" s="193" t="s">
        <v>159</v>
      </c>
      <c r="E203" s="194" t="s">
        <v>1504</v>
      </c>
      <c r="F203" s="195" t="s">
        <v>1505</v>
      </c>
      <c r="G203" s="196" t="s">
        <v>260</v>
      </c>
      <c r="H203" s="197">
        <v>65</v>
      </c>
      <c r="I203" s="198"/>
      <c r="J203" s="199">
        <f t="shared" si="40"/>
        <v>0</v>
      </c>
      <c r="K203" s="195" t="s">
        <v>993</v>
      </c>
      <c r="L203" s="61"/>
      <c r="M203" s="200" t="s">
        <v>21</v>
      </c>
      <c r="N203" s="201" t="s">
        <v>43</v>
      </c>
      <c r="O203" s="42"/>
      <c r="P203" s="202">
        <f t="shared" si="41"/>
        <v>0</v>
      </c>
      <c r="Q203" s="202">
        <v>0</v>
      </c>
      <c r="R203" s="202">
        <f t="shared" si="42"/>
        <v>0</v>
      </c>
      <c r="S203" s="202">
        <v>0</v>
      </c>
      <c r="T203" s="203">
        <f t="shared" si="43"/>
        <v>0</v>
      </c>
      <c r="AR203" s="24" t="s">
        <v>316</v>
      </c>
      <c r="AT203" s="24" t="s">
        <v>159</v>
      </c>
      <c r="AU203" s="24" t="s">
        <v>81</v>
      </c>
      <c r="AY203" s="24" t="s">
        <v>156</v>
      </c>
      <c r="BE203" s="204">
        <f t="shared" si="44"/>
        <v>0</v>
      </c>
      <c r="BF203" s="204">
        <f t="shared" si="45"/>
        <v>0</v>
      </c>
      <c r="BG203" s="204">
        <f t="shared" si="46"/>
        <v>0</v>
      </c>
      <c r="BH203" s="204">
        <f t="shared" si="47"/>
        <v>0</v>
      </c>
      <c r="BI203" s="204">
        <f t="shared" si="48"/>
        <v>0</v>
      </c>
      <c r="BJ203" s="24" t="s">
        <v>79</v>
      </c>
      <c r="BK203" s="204">
        <f t="shared" si="49"/>
        <v>0</v>
      </c>
      <c r="BL203" s="24" t="s">
        <v>316</v>
      </c>
      <c r="BM203" s="24" t="s">
        <v>1506</v>
      </c>
    </row>
    <row r="204" spans="2:65" s="1" customFormat="1" ht="16.5" customHeight="1">
      <c r="B204" s="41"/>
      <c r="C204" s="227" t="s">
        <v>805</v>
      </c>
      <c r="D204" s="227" t="s">
        <v>238</v>
      </c>
      <c r="E204" s="228" t="s">
        <v>1507</v>
      </c>
      <c r="F204" s="229" t="s">
        <v>1508</v>
      </c>
      <c r="G204" s="230" t="s">
        <v>260</v>
      </c>
      <c r="H204" s="231">
        <v>65</v>
      </c>
      <c r="I204" s="232"/>
      <c r="J204" s="233">
        <f t="shared" si="40"/>
        <v>0</v>
      </c>
      <c r="K204" s="229" t="s">
        <v>21</v>
      </c>
      <c r="L204" s="234"/>
      <c r="M204" s="235" t="s">
        <v>21</v>
      </c>
      <c r="N204" s="236" t="s">
        <v>43</v>
      </c>
      <c r="O204" s="42"/>
      <c r="P204" s="202">
        <f t="shared" si="41"/>
        <v>0</v>
      </c>
      <c r="Q204" s="202">
        <v>0</v>
      </c>
      <c r="R204" s="202">
        <f t="shared" si="42"/>
        <v>0</v>
      </c>
      <c r="S204" s="202">
        <v>0</v>
      </c>
      <c r="T204" s="203">
        <f t="shared" si="43"/>
        <v>0</v>
      </c>
      <c r="AR204" s="24" t="s">
        <v>396</v>
      </c>
      <c r="AT204" s="24" t="s">
        <v>238</v>
      </c>
      <c r="AU204" s="24" t="s">
        <v>81</v>
      </c>
      <c r="AY204" s="24" t="s">
        <v>156</v>
      </c>
      <c r="BE204" s="204">
        <f t="shared" si="44"/>
        <v>0</v>
      </c>
      <c r="BF204" s="204">
        <f t="shared" si="45"/>
        <v>0</v>
      </c>
      <c r="BG204" s="204">
        <f t="shared" si="46"/>
        <v>0</v>
      </c>
      <c r="BH204" s="204">
        <f t="shared" si="47"/>
        <v>0</v>
      </c>
      <c r="BI204" s="204">
        <f t="shared" si="48"/>
        <v>0</v>
      </c>
      <c r="BJ204" s="24" t="s">
        <v>79</v>
      </c>
      <c r="BK204" s="204">
        <f t="shared" si="49"/>
        <v>0</v>
      </c>
      <c r="BL204" s="24" t="s">
        <v>316</v>
      </c>
      <c r="BM204" s="24" t="s">
        <v>1509</v>
      </c>
    </row>
    <row r="205" spans="2:65" s="1" customFormat="1" ht="16.5" customHeight="1">
      <c r="B205" s="41"/>
      <c r="C205" s="193" t="s">
        <v>811</v>
      </c>
      <c r="D205" s="193" t="s">
        <v>159</v>
      </c>
      <c r="E205" s="194" t="s">
        <v>1510</v>
      </c>
      <c r="F205" s="195" t="s">
        <v>1511</v>
      </c>
      <c r="G205" s="196" t="s">
        <v>260</v>
      </c>
      <c r="H205" s="197">
        <v>80</v>
      </c>
      <c r="I205" s="198"/>
      <c r="J205" s="199">
        <f t="shared" si="40"/>
        <v>0</v>
      </c>
      <c r="K205" s="195" t="s">
        <v>993</v>
      </c>
      <c r="L205" s="61"/>
      <c r="M205" s="200" t="s">
        <v>21</v>
      </c>
      <c r="N205" s="201" t="s">
        <v>43</v>
      </c>
      <c r="O205" s="42"/>
      <c r="P205" s="202">
        <f t="shared" si="41"/>
        <v>0</v>
      </c>
      <c r="Q205" s="202">
        <v>0</v>
      </c>
      <c r="R205" s="202">
        <f t="shared" si="42"/>
        <v>0</v>
      </c>
      <c r="S205" s="202">
        <v>0</v>
      </c>
      <c r="T205" s="203">
        <f t="shared" si="43"/>
        <v>0</v>
      </c>
      <c r="AR205" s="24" t="s">
        <v>316</v>
      </c>
      <c r="AT205" s="24" t="s">
        <v>159</v>
      </c>
      <c r="AU205" s="24" t="s">
        <v>81</v>
      </c>
      <c r="AY205" s="24" t="s">
        <v>156</v>
      </c>
      <c r="BE205" s="204">
        <f t="shared" si="44"/>
        <v>0</v>
      </c>
      <c r="BF205" s="204">
        <f t="shared" si="45"/>
        <v>0</v>
      </c>
      <c r="BG205" s="204">
        <f t="shared" si="46"/>
        <v>0</v>
      </c>
      <c r="BH205" s="204">
        <f t="shared" si="47"/>
        <v>0</v>
      </c>
      <c r="BI205" s="204">
        <f t="shared" si="48"/>
        <v>0</v>
      </c>
      <c r="BJ205" s="24" t="s">
        <v>79</v>
      </c>
      <c r="BK205" s="204">
        <f t="shared" si="49"/>
        <v>0</v>
      </c>
      <c r="BL205" s="24" t="s">
        <v>316</v>
      </c>
      <c r="BM205" s="24" t="s">
        <v>1512</v>
      </c>
    </row>
    <row r="206" spans="2:65" s="1" customFormat="1" ht="16.5" customHeight="1">
      <c r="B206" s="41"/>
      <c r="C206" s="227" t="s">
        <v>817</v>
      </c>
      <c r="D206" s="227" t="s">
        <v>238</v>
      </c>
      <c r="E206" s="228" t="s">
        <v>1513</v>
      </c>
      <c r="F206" s="229" t="s">
        <v>1514</v>
      </c>
      <c r="G206" s="230" t="s">
        <v>260</v>
      </c>
      <c r="H206" s="231">
        <v>80</v>
      </c>
      <c r="I206" s="232"/>
      <c r="J206" s="233">
        <f t="shared" si="40"/>
        <v>0</v>
      </c>
      <c r="K206" s="229" t="s">
        <v>21</v>
      </c>
      <c r="L206" s="234"/>
      <c r="M206" s="235" t="s">
        <v>21</v>
      </c>
      <c r="N206" s="236" t="s">
        <v>43</v>
      </c>
      <c r="O206" s="42"/>
      <c r="P206" s="202">
        <f t="shared" si="41"/>
        <v>0</v>
      </c>
      <c r="Q206" s="202">
        <v>0</v>
      </c>
      <c r="R206" s="202">
        <f t="shared" si="42"/>
        <v>0</v>
      </c>
      <c r="S206" s="202">
        <v>0</v>
      </c>
      <c r="T206" s="203">
        <f t="shared" si="43"/>
        <v>0</v>
      </c>
      <c r="AR206" s="24" t="s">
        <v>396</v>
      </c>
      <c r="AT206" s="24" t="s">
        <v>238</v>
      </c>
      <c r="AU206" s="24" t="s">
        <v>81</v>
      </c>
      <c r="AY206" s="24" t="s">
        <v>156</v>
      </c>
      <c r="BE206" s="204">
        <f t="shared" si="44"/>
        <v>0</v>
      </c>
      <c r="BF206" s="204">
        <f t="shared" si="45"/>
        <v>0</v>
      </c>
      <c r="BG206" s="204">
        <f t="shared" si="46"/>
        <v>0</v>
      </c>
      <c r="BH206" s="204">
        <f t="shared" si="47"/>
        <v>0</v>
      </c>
      <c r="BI206" s="204">
        <f t="shared" si="48"/>
        <v>0</v>
      </c>
      <c r="BJ206" s="24" t="s">
        <v>79</v>
      </c>
      <c r="BK206" s="204">
        <f t="shared" si="49"/>
        <v>0</v>
      </c>
      <c r="BL206" s="24" t="s">
        <v>316</v>
      </c>
      <c r="BM206" s="24" t="s">
        <v>1515</v>
      </c>
    </row>
    <row r="207" spans="2:65" s="1" customFormat="1" ht="16.5" customHeight="1">
      <c r="B207" s="41"/>
      <c r="C207" s="193" t="s">
        <v>821</v>
      </c>
      <c r="D207" s="193" t="s">
        <v>159</v>
      </c>
      <c r="E207" s="194" t="s">
        <v>1516</v>
      </c>
      <c r="F207" s="195" t="s">
        <v>1517</v>
      </c>
      <c r="G207" s="196" t="s">
        <v>260</v>
      </c>
      <c r="H207" s="197">
        <v>50</v>
      </c>
      <c r="I207" s="198"/>
      <c r="J207" s="199">
        <f t="shared" si="40"/>
        <v>0</v>
      </c>
      <c r="K207" s="195" t="s">
        <v>993</v>
      </c>
      <c r="L207" s="61"/>
      <c r="M207" s="200" t="s">
        <v>21</v>
      </c>
      <c r="N207" s="201" t="s">
        <v>43</v>
      </c>
      <c r="O207" s="42"/>
      <c r="P207" s="202">
        <f t="shared" si="41"/>
        <v>0</v>
      </c>
      <c r="Q207" s="202">
        <v>0</v>
      </c>
      <c r="R207" s="202">
        <f t="shared" si="42"/>
        <v>0</v>
      </c>
      <c r="S207" s="202">
        <v>0</v>
      </c>
      <c r="T207" s="203">
        <f t="shared" si="43"/>
        <v>0</v>
      </c>
      <c r="AR207" s="24" t="s">
        <v>316</v>
      </c>
      <c r="AT207" s="24" t="s">
        <v>159</v>
      </c>
      <c r="AU207" s="24" t="s">
        <v>81</v>
      </c>
      <c r="AY207" s="24" t="s">
        <v>156</v>
      </c>
      <c r="BE207" s="204">
        <f t="shared" si="44"/>
        <v>0</v>
      </c>
      <c r="BF207" s="204">
        <f t="shared" si="45"/>
        <v>0</v>
      </c>
      <c r="BG207" s="204">
        <f t="shared" si="46"/>
        <v>0</v>
      </c>
      <c r="BH207" s="204">
        <f t="shared" si="47"/>
        <v>0</v>
      </c>
      <c r="BI207" s="204">
        <f t="shared" si="48"/>
        <v>0</v>
      </c>
      <c r="BJ207" s="24" t="s">
        <v>79</v>
      </c>
      <c r="BK207" s="204">
        <f t="shared" si="49"/>
        <v>0</v>
      </c>
      <c r="BL207" s="24" t="s">
        <v>316</v>
      </c>
      <c r="BM207" s="24" t="s">
        <v>1518</v>
      </c>
    </row>
    <row r="208" spans="2:65" s="1" customFormat="1" ht="16.5" customHeight="1">
      <c r="B208" s="41"/>
      <c r="C208" s="227" t="s">
        <v>825</v>
      </c>
      <c r="D208" s="227" t="s">
        <v>238</v>
      </c>
      <c r="E208" s="228" t="s">
        <v>1519</v>
      </c>
      <c r="F208" s="229" t="s">
        <v>1520</v>
      </c>
      <c r="G208" s="230" t="s">
        <v>260</v>
      </c>
      <c r="H208" s="231">
        <v>50</v>
      </c>
      <c r="I208" s="232"/>
      <c r="J208" s="233">
        <f t="shared" si="40"/>
        <v>0</v>
      </c>
      <c r="K208" s="229" t="s">
        <v>21</v>
      </c>
      <c r="L208" s="234"/>
      <c r="M208" s="235" t="s">
        <v>21</v>
      </c>
      <c r="N208" s="236" t="s">
        <v>43</v>
      </c>
      <c r="O208" s="42"/>
      <c r="P208" s="202">
        <f t="shared" si="41"/>
        <v>0</v>
      </c>
      <c r="Q208" s="202">
        <v>0</v>
      </c>
      <c r="R208" s="202">
        <f t="shared" si="42"/>
        <v>0</v>
      </c>
      <c r="S208" s="202">
        <v>0</v>
      </c>
      <c r="T208" s="203">
        <f t="shared" si="43"/>
        <v>0</v>
      </c>
      <c r="AR208" s="24" t="s">
        <v>396</v>
      </c>
      <c r="AT208" s="24" t="s">
        <v>238</v>
      </c>
      <c r="AU208" s="24" t="s">
        <v>81</v>
      </c>
      <c r="AY208" s="24" t="s">
        <v>156</v>
      </c>
      <c r="BE208" s="204">
        <f t="shared" si="44"/>
        <v>0</v>
      </c>
      <c r="BF208" s="204">
        <f t="shared" si="45"/>
        <v>0</v>
      </c>
      <c r="BG208" s="204">
        <f t="shared" si="46"/>
        <v>0</v>
      </c>
      <c r="BH208" s="204">
        <f t="shared" si="47"/>
        <v>0</v>
      </c>
      <c r="BI208" s="204">
        <f t="shared" si="48"/>
        <v>0</v>
      </c>
      <c r="BJ208" s="24" t="s">
        <v>79</v>
      </c>
      <c r="BK208" s="204">
        <f t="shared" si="49"/>
        <v>0</v>
      </c>
      <c r="BL208" s="24" t="s">
        <v>316</v>
      </c>
      <c r="BM208" s="24" t="s">
        <v>1521</v>
      </c>
    </row>
    <row r="209" spans="2:65" s="1" customFormat="1" ht="16.5" customHeight="1">
      <c r="B209" s="41"/>
      <c r="C209" s="193" t="s">
        <v>854</v>
      </c>
      <c r="D209" s="193" t="s">
        <v>159</v>
      </c>
      <c r="E209" s="194" t="s">
        <v>1522</v>
      </c>
      <c r="F209" s="195" t="s">
        <v>1523</v>
      </c>
      <c r="G209" s="196" t="s">
        <v>260</v>
      </c>
      <c r="H209" s="197">
        <v>220</v>
      </c>
      <c r="I209" s="198"/>
      <c r="J209" s="199">
        <f t="shared" si="40"/>
        <v>0</v>
      </c>
      <c r="K209" s="195" t="s">
        <v>993</v>
      </c>
      <c r="L209" s="61"/>
      <c r="M209" s="200" t="s">
        <v>21</v>
      </c>
      <c r="N209" s="201" t="s">
        <v>43</v>
      </c>
      <c r="O209" s="42"/>
      <c r="P209" s="202">
        <f t="shared" si="41"/>
        <v>0</v>
      </c>
      <c r="Q209" s="202">
        <v>0</v>
      </c>
      <c r="R209" s="202">
        <f t="shared" si="42"/>
        <v>0</v>
      </c>
      <c r="S209" s="202">
        <v>0</v>
      </c>
      <c r="T209" s="203">
        <f t="shared" si="43"/>
        <v>0</v>
      </c>
      <c r="AR209" s="24" t="s">
        <v>316</v>
      </c>
      <c r="AT209" s="24" t="s">
        <v>159</v>
      </c>
      <c r="AU209" s="24" t="s">
        <v>81</v>
      </c>
      <c r="AY209" s="24" t="s">
        <v>156</v>
      </c>
      <c r="BE209" s="204">
        <f t="shared" si="44"/>
        <v>0</v>
      </c>
      <c r="BF209" s="204">
        <f t="shared" si="45"/>
        <v>0</v>
      </c>
      <c r="BG209" s="204">
        <f t="shared" si="46"/>
        <v>0</v>
      </c>
      <c r="BH209" s="204">
        <f t="shared" si="47"/>
        <v>0</v>
      </c>
      <c r="BI209" s="204">
        <f t="shared" si="48"/>
        <v>0</v>
      </c>
      <c r="BJ209" s="24" t="s">
        <v>79</v>
      </c>
      <c r="BK209" s="204">
        <f t="shared" si="49"/>
        <v>0</v>
      </c>
      <c r="BL209" s="24" t="s">
        <v>316</v>
      </c>
      <c r="BM209" s="24" t="s">
        <v>1524</v>
      </c>
    </row>
    <row r="210" spans="2:65" s="1" customFormat="1" ht="16.5" customHeight="1">
      <c r="B210" s="41"/>
      <c r="C210" s="227" t="s">
        <v>858</v>
      </c>
      <c r="D210" s="227" t="s">
        <v>238</v>
      </c>
      <c r="E210" s="228" t="s">
        <v>1525</v>
      </c>
      <c r="F210" s="229" t="s">
        <v>1526</v>
      </c>
      <c r="G210" s="230" t="s">
        <v>260</v>
      </c>
      <c r="H210" s="231">
        <v>220</v>
      </c>
      <c r="I210" s="232"/>
      <c r="J210" s="233">
        <f t="shared" si="40"/>
        <v>0</v>
      </c>
      <c r="K210" s="229" t="s">
        <v>21</v>
      </c>
      <c r="L210" s="234"/>
      <c r="M210" s="235" t="s">
        <v>21</v>
      </c>
      <c r="N210" s="236" t="s">
        <v>43</v>
      </c>
      <c r="O210" s="42"/>
      <c r="P210" s="202">
        <f t="shared" si="41"/>
        <v>0</v>
      </c>
      <c r="Q210" s="202">
        <v>0</v>
      </c>
      <c r="R210" s="202">
        <f t="shared" si="42"/>
        <v>0</v>
      </c>
      <c r="S210" s="202">
        <v>0</v>
      </c>
      <c r="T210" s="203">
        <f t="shared" si="43"/>
        <v>0</v>
      </c>
      <c r="AR210" s="24" t="s">
        <v>396</v>
      </c>
      <c r="AT210" s="24" t="s">
        <v>238</v>
      </c>
      <c r="AU210" s="24" t="s">
        <v>81</v>
      </c>
      <c r="AY210" s="24" t="s">
        <v>156</v>
      </c>
      <c r="BE210" s="204">
        <f t="shared" si="44"/>
        <v>0</v>
      </c>
      <c r="BF210" s="204">
        <f t="shared" si="45"/>
        <v>0</v>
      </c>
      <c r="BG210" s="204">
        <f t="shared" si="46"/>
        <v>0</v>
      </c>
      <c r="BH210" s="204">
        <f t="shared" si="47"/>
        <v>0</v>
      </c>
      <c r="BI210" s="204">
        <f t="shared" si="48"/>
        <v>0</v>
      </c>
      <c r="BJ210" s="24" t="s">
        <v>79</v>
      </c>
      <c r="BK210" s="204">
        <f t="shared" si="49"/>
        <v>0</v>
      </c>
      <c r="BL210" s="24" t="s">
        <v>316</v>
      </c>
      <c r="BM210" s="24" t="s">
        <v>1527</v>
      </c>
    </row>
    <row r="211" spans="2:65" s="1" customFormat="1" ht="16.5" customHeight="1">
      <c r="B211" s="41"/>
      <c r="C211" s="193" t="s">
        <v>864</v>
      </c>
      <c r="D211" s="193" t="s">
        <v>159</v>
      </c>
      <c r="E211" s="194" t="s">
        <v>1528</v>
      </c>
      <c r="F211" s="195" t="s">
        <v>1529</v>
      </c>
      <c r="G211" s="196" t="s">
        <v>260</v>
      </c>
      <c r="H211" s="197">
        <v>70</v>
      </c>
      <c r="I211" s="198"/>
      <c r="J211" s="199">
        <f t="shared" si="40"/>
        <v>0</v>
      </c>
      <c r="K211" s="195" t="s">
        <v>993</v>
      </c>
      <c r="L211" s="61"/>
      <c r="M211" s="200" t="s">
        <v>21</v>
      </c>
      <c r="N211" s="201" t="s">
        <v>43</v>
      </c>
      <c r="O211" s="42"/>
      <c r="P211" s="202">
        <f t="shared" si="41"/>
        <v>0</v>
      </c>
      <c r="Q211" s="202">
        <v>0</v>
      </c>
      <c r="R211" s="202">
        <f t="shared" si="42"/>
        <v>0</v>
      </c>
      <c r="S211" s="202">
        <v>0</v>
      </c>
      <c r="T211" s="203">
        <f t="shared" si="43"/>
        <v>0</v>
      </c>
      <c r="AR211" s="24" t="s">
        <v>316</v>
      </c>
      <c r="AT211" s="24" t="s">
        <v>159</v>
      </c>
      <c r="AU211" s="24" t="s">
        <v>81</v>
      </c>
      <c r="AY211" s="24" t="s">
        <v>156</v>
      </c>
      <c r="BE211" s="204">
        <f t="shared" si="44"/>
        <v>0</v>
      </c>
      <c r="BF211" s="204">
        <f t="shared" si="45"/>
        <v>0</v>
      </c>
      <c r="BG211" s="204">
        <f t="shared" si="46"/>
        <v>0</v>
      </c>
      <c r="BH211" s="204">
        <f t="shared" si="47"/>
        <v>0</v>
      </c>
      <c r="BI211" s="204">
        <f t="shared" si="48"/>
        <v>0</v>
      </c>
      <c r="BJ211" s="24" t="s">
        <v>79</v>
      </c>
      <c r="BK211" s="204">
        <f t="shared" si="49"/>
        <v>0</v>
      </c>
      <c r="BL211" s="24" t="s">
        <v>316</v>
      </c>
      <c r="BM211" s="24" t="s">
        <v>1530</v>
      </c>
    </row>
    <row r="212" spans="2:65" s="1" customFormat="1" ht="16.5" customHeight="1">
      <c r="B212" s="41"/>
      <c r="C212" s="227" t="s">
        <v>868</v>
      </c>
      <c r="D212" s="227" t="s">
        <v>238</v>
      </c>
      <c r="E212" s="228" t="s">
        <v>1531</v>
      </c>
      <c r="F212" s="229" t="s">
        <v>1532</v>
      </c>
      <c r="G212" s="230" t="s">
        <v>260</v>
      </c>
      <c r="H212" s="231">
        <v>70</v>
      </c>
      <c r="I212" s="232"/>
      <c r="J212" s="233">
        <f t="shared" si="40"/>
        <v>0</v>
      </c>
      <c r="K212" s="229" t="s">
        <v>21</v>
      </c>
      <c r="L212" s="234"/>
      <c r="M212" s="235" t="s">
        <v>21</v>
      </c>
      <c r="N212" s="236" t="s">
        <v>43</v>
      </c>
      <c r="O212" s="42"/>
      <c r="P212" s="202">
        <f t="shared" si="41"/>
        <v>0</v>
      </c>
      <c r="Q212" s="202">
        <v>0</v>
      </c>
      <c r="R212" s="202">
        <f t="shared" si="42"/>
        <v>0</v>
      </c>
      <c r="S212" s="202">
        <v>0</v>
      </c>
      <c r="T212" s="203">
        <f t="shared" si="43"/>
        <v>0</v>
      </c>
      <c r="AR212" s="24" t="s">
        <v>396</v>
      </c>
      <c r="AT212" s="24" t="s">
        <v>238</v>
      </c>
      <c r="AU212" s="24" t="s">
        <v>81</v>
      </c>
      <c r="AY212" s="24" t="s">
        <v>156</v>
      </c>
      <c r="BE212" s="204">
        <f t="shared" si="44"/>
        <v>0</v>
      </c>
      <c r="BF212" s="204">
        <f t="shared" si="45"/>
        <v>0</v>
      </c>
      <c r="BG212" s="204">
        <f t="shared" si="46"/>
        <v>0</v>
      </c>
      <c r="BH212" s="204">
        <f t="shared" si="47"/>
        <v>0</v>
      </c>
      <c r="BI212" s="204">
        <f t="shared" si="48"/>
        <v>0</v>
      </c>
      <c r="BJ212" s="24" t="s">
        <v>79</v>
      </c>
      <c r="BK212" s="204">
        <f t="shared" si="49"/>
        <v>0</v>
      </c>
      <c r="BL212" s="24" t="s">
        <v>316</v>
      </c>
      <c r="BM212" s="24" t="s">
        <v>1533</v>
      </c>
    </row>
    <row r="213" spans="2:65" s="1" customFormat="1" ht="16.5" customHeight="1">
      <c r="B213" s="41"/>
      <c r="C213" s="193" t="s">
        <v>872</v>
      </c>
      <c r="D213" s="193" t="s">
        <v>159</v>
      </c>
      <c r="E213" s="194" t="s">
        <v>1534</v>
      </c>
      <c r="F213" s="195" t="s">
        <v>1535</v>
      </c>
      <c r="G213" s="196" t="s">
        <v>260</v>
      </c>
      <c r="H213" s="197">
        <v>20</v>
      </c>
      <c r="I213" s="198"/>
      <c r="J213" s="199">
        <f t="shared" si="40"/>
        <v>0</v>
      </c>
      <c r="K213" s="195" t="s">
        <v>993</v>
      </c>
      <c r="L213" s="61"/>
      <c r="M213" s="200" t="s">
        <v>21</v>
      </c>
      <c r="N213" s="201" t="s">
        <v>43</v>
      </c>
      <c r="O213" s="42"/>
      <c r="P213" s="202">
        <f t="shared" si="41"/>
        <v>0</v>
      </c>
      <c r="Q213" s="202">
        <v>0</v>
      </c>
      <c r="R213" s="202">
        <f t="shared" si="42"/>
        <v>0</v>
      </c>
      <c r="S213" s="202">
        <v>0</v>
      </c>
      <c r="T213" s="203">
        <f t="shared" si="43"/>
        <v>0</v>
      </c>
      <c r="AR213" s="24" t="s">
        <v>316</v>
      </c>
      <c r="AT213" s="24" t="s">
        <v>159</v>
      </c>
      <c r="AU213" s="24" t="s">
        <v>81</v>
      </c>
      <c r="AY213" s="24" t="s">
        <v>156</v>
      </c>
      <c r="BE213" s="204">
        <f t="shared" si="44"/>
        <v>0</v>
      </c>
      <c r="BF213" s="204">
        <f t="shared" si="45"/>
        <v>0</v>
      </c>
      <c r="BG213" s="204">
        <f t="shared" si="46"/>
        <v>0</v>
      </c>
      <c r="BH213" s="204">
        <f t="shared" si="47"/>
        <v>0</v>
      </c>
      <c r="BI213" s="204">
        <f t="shared" si="48"/>
        <v>0</v>
      </c>
      <c r="BJ213" s="24" t="s">
        <v>79</v>
      </c>
      <c r="BK213" s="204">
        <f t="shared" si="49"/>
        <v>0</v>
      </c>
      <c r="BL213" s="24" t="s">
        <v>316</v>
      </c>
      <c r="BM213" s="24" t="s">
        <v>1536</v>
      </c>
    </row>
    <row r="214" spans="2:65" s="1" customFormat="1" ht="16.5" customHeight="1">
      <c r="B214" s="41"/>
      <c r="C214" s="227" t="s">
        <v>877</v>
      </c>
      <c r="D214" s="227" t="s">
        <v>238</v>
      </c>
      <c r="E214" s="228" t="s">
        <v>1537</v>
      </c>
      <c r="F214" s="229" t="s">
        <v>1538</v>
      </c>
      <c r="G214" s="230" t="s">
        <v>260</v>
      </c>
      <c r="H214" s="231">
        <v>20</v>
      </c>
      <c r="I214" s="232"/>
      <c r="J214" s="233">
        <f t="shared" si="40"/>
        <v>0</v>
      </c>
      <c r="K214" s="229" t="s">
        <v>21</v>
      </c>
      <c r="L214" s="234"/>
      <c r="M214" s="235" t="s">
        <v>21</v>
      </c>
      <c r="N214" s="236" t="s">
        <v>43</v>
      </c>
      <c r="O214" s="42"/>
      <c r="P214" s="202">
        <f t="shared" si="41"/>
        <v>0</v>
      </c>
      <c r="Q214" s="202">
        <v>0</v>
      </c>
      <c r="R214" s="202">
        <f t="shared" si="42"/>
        <v>0</v>
      </c>
      <c r="S214" s="202">
        <v>0</v>
      </c>
      <c r="T214" s="203">
        <f t="shared" si="43"/>
        <v>0</v>
      </c>
      <c r="AR214" s="24" t="s">
        <v>396</v>
      </c>
      <c r="AT214" s="24" t="s">
        <v>238</v>
      </c>
      <c r="AU214" s="24" t="s">
        <v>81</v>
      </c>
      <c r="AY214" s="24" t="s">
        <v>156</v>
      </c>
      <c r="BE214" s="204">
        <f t="shared" si="44"/>
        <v>0</v>
      </c>
      <c r="BF214" s="204">
        <f t="shared" si="45"/>
        <v>0</v>
      </c>
      <c r="BG214" s="204">
        <f t="shared" si="46"/>
        <v>0</v>
      </c>
      <c r="BH214" s="204">
        <f t="shared" si="47"/>
        <v>0</v>
      </c>
      <c r="BI214" s="204">
        <f t="shared" si="48"/>
        <v>0</v>
      </c>
      <c r="BJ214" s="24" t="s">
        <v>79</v>
      </c>
      <c r="BK214" s="204">
        <f t="shared" si="49"/>
        <v>0</v>
      </c>
      <c r="BL214" s="24" t="s">
        <v>316</v>
      </c>
      <c r="BM214" s="24" t="s">
        <v>1539</v>
      </c>
    </row>
    <row r="215" spans="2:65" s="1" customFormat="1" ht="16.5" customHeight="1">
      <c r="B215" s="41"/>
      <c r="C215" s="193" t="s">
        <v>885</v>
      </c>
      <c r="D215" s="193" t="s">
        <v>159</v>
      </c>
      <c r="E215" s="194" t="s">
        <v>1540</v>
      </c>
      <c r="F215" s="195" t="s">
        <v>1541</v>
      </c>
      <c r="G215" s="196" t="s">
        <v>260</v>
      </c>
      <c r="H215" s="197">
        <v>10</v>
      </c>
      <c r="I215" s="198"/>
      <c r="J215" s="199">
        <f t="shared" si="40"/>
        <v>0</v>
      </c>
      <c r="K215" s="195" t="s">
        <v>993</v>
      </c>
      <c r="L215" s="61"/>
      <c r="M215" s="200" t="s">
        <v>21</v>
      </c>
      <c r="N215" s="201" t="s">
        <v>43</v>
      </c>
      <c r="O215" s="42"/>
      <c r="P215" s="202">
        <f t="shared" si="41"/>
        <v>0</v>
      </c>
      <c r="Q215" s="202">
        <v>0</v>
      </c>
      <c r="R215" s="202">
        <f t="shared" si="42"/>
        <v>0</v>
      </c>
      <c r="S215" s="202">
        <v>0</v>
      </c>
      <c r="T215" s="203">
        <f t="shared" si="43"/>
        <v>0</v>
      </c>
      <c r="AR215" s="24" t="s">
        <v>316</v>
      </c>
      <c r="AT215" s="24" t="s">
        <v>159</v>
      </c>
      <c r="AU215" s="24" t="s">
        <v>81</v>
      </c>
      <c r="AY215" s="24" t="s">
        <v>156</v>
      </c>
      <c r="BE215" s="204">
        <f t="shared" si="44"/>
        <v>0</v>
      </c>
      <c r="BF215" s="204">
        <f t="shared" si="45"/>
        <v>0</v>
      </c>
      <c r="BG215" s="204">
        <f t="shared" si="46"/>
        <v>0</v>
      </c>
      <c r="BH215" s="204">
        <f t="shared" si="47"/>
        <v>0</v>
      </c>
      <c r="BI215" s="204">
        <f t="shared" si="48"/>
        <v>0</v>
      </c>
      <c r="BJ215" s="24" t="s">
        <v>79</v>
      </c>
      <c r="BK215" s="204">
        <f t="shared" si="49"/>
        <v>0</v>
      </c>
      <c r="BL215" s="24" t="s">
        <v>316</v>
      </c>
      <c r="BM215" s="24" t="s">
        <v>1542</v>
      </c>
    </row>
    <row r="216" spans="2:65" s="1" customFormat="1" ht="16.5" customHeight="1">
      <c r="B216" s="41"/>
      <c r="C216" s="227" t="s">
        <v>896</v>
      </c>
      <c r="D216" s="227" t="s">
        <v>238</v>
      </c>
      <c r="E216" s="228" t="s">
        <v>1543</v>
      </c>
      <c r="F216" s="229" t="s">
        <v>1544</v>
      </c>
      <c r="G216" s="230" t="s">
        <v>260</v>
      </c>
      <c r="H216" s="231">
        <v>10</v>
      </c>
      <c r="I216" s="232"/>
      <c r="J216" s="233">
        <f t="shared" si="40"/>
        <v>0</v>
      </c>
      <c r="K216" s="229" t="s">
        <v>21</v>
      </c>
      <c r="L216" s="234"/>
      <c r="M216" s="235" t="s">
        <v>21</v>
      </c>
      <c r="N216" s="236" t="s">
        <v>43</v>
      </c>
      <c r="O216" s="42"/>
      <c r="P216" s="202">
        <f t="shared" si="41"/>
        <v>0</v>
      </c>
      <c r="Q216" s="202">
        <v>0</v>
      </c>
      <c r="R216" s="202">
        <f t="shared" si="42"/>
        <v>0</v>
      </c>
      <c r="S216" s="202">
        <v>0</v>
      </c>
      <c r="T216" s="203">
        <f t="shared" si="43"/>
        <v>0</v>
      </c>
      <c r="AR216" s="24" t="s">
        <v>396</v>
      </c>
      <c r="AT216" s="24" t="s">
        <v>238</v>
      </c>
      <c r="AU216" s="24" t="s">
        <v>81</v>
      </c>
      <c r="AY216" s="24" t="s">
        <v>156</v>
      </c>
      <c r="BE216" s="204">
        <f t="shared" si="44"/>
        <v>0</v>
      </c>
      <c r="BF216" s="204">
        <f t="shared" si="45"/>
        <v>0</v>
      </c>
      <c r="BG216" s="204">
        <f t="shared" si="46"/>
        <v>0</v>
      </c>
      <c r="BH216" s="204">
        <f t="shared" si="47"/>
        <v>0</v>
      </c>
      <c r="BI216" s="204">
        <f t="shared" si="48"/>
        <v>0</v>
      </c>
      <c r="BJ216" s="24" t="s">
        <v>79</v>
      </c>
      <c r="BK216" s="204">
        <f t="shared" si="49"/>
        <v>0</v>
      </c>
      <c r="BL216" s="24" t="s">
        <v>316</v>
      </c>
      <c r="BM216" s="24" t="s">
        <v>1545</v>
      </c>
    </row>
    <row r="217" spans="2:65" s="1" customFormat="1" ht="16.5" customHeight="1">
      <c r="B217" s="41"/>
      <c r="C217" s="193" t="s">
        <v>909</v>
      </c>
      <c r="D217" s="193" t="s">
        <v>159</v>
      </c>
      <c r="E217" s="194" t="s">
        <v>1546</v>
      </c>
      <c r="F217" s="195" t="s">
        <v>1547</v>
      </c>
      <c r="G217" s="196" t="s">
        <v>260</v>
      </c>
      <c r="H217" s="197">
        <v>25</v>
      </c>
      <c r="I217" s="198"/>
      <c r="J217" s="199">
        <f t="shared" si="40"/>
        <v>0</v>
      </c>
      <c r="K217" s="195" t="s">
        <v>993</v>
      </c>
      <c r="L217" s="61"/>
      <c r="M217" s="200" t="s">
        <v>21</v>
      </c>
      <c r="N217" s="201" t="s">
        <v>43</v>
      </c>
      <c r="O217" s="42"/>
      <c r="P217" s="202">
        <f t="shared" si="41"/>
        <v>0</v>
      </c>
      <c r="Q217" s="202">
        <v>0</v>
      </c>
      <c r="R217" s="202">
        <f t="shared" si="42"/>
        <v>0</v>
      </c>
      <c r="S217" s="202">
        <v>0</v>
      </c>
      <c r="T217" s="203">
        <f t="shared" si="43"/>
        <v>0</v>
      </c>
      <c r="AR217" s="24" t="s">
        <v>316</v>
      </c>
      <c r="AT217" s="24" t="s">
        <v>159</v>
      </c>
      <c r="AU217" s="24" t="s">
        <v>81</v>
      </c>
      <c r="AY217" s="24" t="s">
        <v>156</v>
      </c>
      <c r="BE217" s="204">
        <f t="shared" si="44"/>
        <v>0</v>
      </c>
      <c r="BF217" s="204">
        <f t="shared" si="45"/>
        <v>0</v>
      </c>
      <c r="BG217" s="204">
        <f t="shared" si="46"/>
        <v>0</v>
      </c>
      <c r="BH217" s="204">
        <f t="shared" si="47"/>
        <v>0</v>
      </c>
      <c r="BI217" s="204">
        <f t="shared" si="48"/>
        <v>0</v>
      </c>
      <c r="BJ217" s="24" t="s">
        <v>79</v>
      </c>
      <c r="BK217" s="204">
        <f t="shared" si="49"/>
        <v>0</v>
      </c>
      <c r="BL217" s="24" t="s">
        <v>316</v>
      </c>
      <c r="BM217" s="24" t="s">
        <v>1548</v>
      </c>
    </row>
    <row r="218" spans="2:65" s="1" customFormat="1" ht="16.5" customHeight="1">
      <c r="B218" s="41"/>
      <c r="C218" s="227" t="s">
        <v>926</v>
      </c>
      <c r="D218" s="227" t="s">
        <v>238</v>
      </c>
      <c r="E218" s="228" t="s">
        <v>1549</v>
      </c>
      <c r="F218" s="229" t="s">
        <v>1550</v>
      </c>
      <c r="G218" s="230" t="s">
        <v>260</v>
      </c>
      <c r="H218" s="231">
        <v>25</v>
      </c>
      <c r="I218" s="232"/>
      <c r="J218" s="233">
        <f t="shared" si="40"/>
        <v>0</v>
      </c>
      <c r="K218" s="229" t="s">
        <v>21</v>
      </c>
      <c r="L218" s="234"/>
      <c r="M218" s="235" t="s">
        <v>21</v>
      </c>
      <c r="N218" s="236" t="s">
        <v>43</v>
      </c>
      <c r="O218" s="42"/>
      <c r="P218" s="202">
        <f t="shared" si="41"/>
        <v>0</v>
      </c>
      <c r="Q218" s="202">
        <v>0</v>
      </c>
      <c r="R218" s="202">
        <f t="shared" si="42"/>
        <v>0</v>
      </c>
      <c r="S218" s="202">
        <v>0</v>
      </c>
      <c r="T218" s="203">
        <f t="shared" si="43"/>
        <v>0</v>
      </c>
      <c r="AR218" s="24" t="s">
        <v>396</v>
      </c>
      <c r="AT218" s="24" t="s">
        <v>238</v>
      </c>
      <c r="AU218" s="24" t="s">
        <v>81</v>
      </c>
      <c r="AY218" s="24" t="s">
        <v>156</v>
      </c>
      <c r="BE218" s="204">
        <f t="shared" si="44"/>
        <v>0</v>
      </c>
      <c r="BF218" s="204">
        <f t="shared" si="45"/>
        <v>0</v>
      </c>
      <c r="BG218" s="204">
        <f t="shared" si="46"/>
        <v>0</v>
      </c>
      <c r="BH218" s="204">
        <f t="shared" si="47"/>
        <v>0</v>
      </c>
      <c r="BI218" s="204">
        <f t="shared" si="48"/>
        <v>0</v>
      </c>
      <c r="BJ218" s="24" t="s">
        <v>79</v>
      </c>
      <c r="BK218" s="204">
        <f t="shared" si="49"/>
        <v>0</v>
      </c>
      <c r="BL218" s="24" t="s">
        <v>316</v>
      </c>
      <c r="BM218" s="24" t="s">
        <v>1551</v>
      </c>
    </row>
    <row r="219" spans="2:65" s="1" customFormat="1" ht="16.5" customHeight="1">
      <c r="B219" s="41"/>
      <c r="C219" s="193" t="s">
        <v>938</v>
      </c>
      <c r="D219" s="193" t="s">
        <v>159</v>
      </c>
      <c r="E219" s="194" t="s">
        <v>1552</v>
      </c>
      <c r="F219" s="195" t="s">
        <v>1547</v>
      </c>
      <c r="G219" s="196" t="s">
        <v>260</v>
      </c>
      <c r="H219" s="197">
        <v>30</v>
      </c>
      <c r="I219" s="198"/>
      <c r="J219" s="199">
        <f t="shared" si="40"/>
        <v>0</v>
      </c>
      <c r="K219" s="195" t="s">
        <v>993</v>
      </c>
      <c r="L219" s="61"/>
      <c r="M219" s="200" t="s">
        <v>21</v>
      </c>
      <c r="N219" s="201" t="s">
        <v>43</v>
      </c>
      <c r="O219" s="42"/>
      <c r="P219" s="202">
        <f t="shared" si="41"/>
        <v>0</v>
      </c>
      <c r="Q219" s="202">
        <v>0</v>
      </c>
      <c r="R219" s="202">
        <f t="shared" si="42"/>
        <v>0</v>
      </c>
      <c r="S219" s="202">
        <v>0</v>
      </c>
      <c r="T219" s="203">
        <f t="shared" si="43"/>
        <v>0</v>
      </c>
      <c r="AR219" s="24" t="s">
        <v>316</v>
      </c>
      <c r="AT219" s="24" t="s">
        <v>159</v>
      </c>
      <c r="AU219" s="24" t="s">
        <v>81</v>
      </c>
      <c r="AY219" s="24" t="s">
        <v>156</v>
      </c>
      <c r="BE219" s="204">
        <f t="shared" si="44"/>
        <v>0</v>
      </c>
      <c r="BF219" s="204">
        <f t="shared" si="45"/>
        <v>0</v>
      </c>
      <c r="BG219" s="204">
        <f t="shared" si="46"/>
        <v>0</v>
      </c>
      <c r="BH219" s="204">
        <f t="shared" si="47"/>
        <v>0</v>
      </c>
      <c r="BI219" s="204">
        <f t="shared" si="48"/>
        <v>0</v>
      </c>
      <c r="BJ219" s="24" t="s">
        <v>79</v>
      </c>
      <c r="BK219" s="204">
        <f t="shared" si="49"/>
        <v>0</v>
      </c>
      <c r="BL219" s="24" t="s">
        <v>316</v>
      </c>
      <c r="BM219" s="24" t="s">
        <v>1553</v>
      </c>
    </row>
    <row r="220" spans="2:65" s="1" customFormat="1" ht="16.5" customHeight="1">
      <c r="B220" s="41"/>
      <c r="C220" s="227" t="s">
        <v>943</v>
      </c>
      <c r="D220" s="227" t="s">
        <v>238</v>
      </c>
      <c r="E220" s="228" t="s">
        <v>1554</v>
      </c>
      <c r="F220" s="229" t="s">
        <v>1555</v>
      </c>
      <c r="G220" s="230" t="s">
        <v>260</v>
      </c>
      <c r="H220" s="231">
        <v>30</v>
      </c>
      <c r="I220" s="232"/>
      <c r="J220" s="233">
        <f t="shared" si="40"/>
        <v>0</v>
      </c>
      <c r="K220" s="229" t="s">
        <v>21</v>
      </c>
      <c r="L220" s="234"/>
      <c r="M220" s="235" t="s">
        <v>21</v>
      </c>
      <c r="N220" s="236" t="s">
        <v>43</v>
      </c>
      <c r="O220" s="42"/>
      <c r="P220" s="202">
        <f t="shared" si="41"/>
        <v>0</v>
      </c>
      <c r="Q220" s="202">
        <v>0</v>
      </c>
      <c r="R220" s="202">
        <f t="shared" si="42"/>
        <v>0</v>
      </c>
      <c r="S220" s="202">
        <v>0</v>
      </c>
      <c r="T220" s="203">
        <f t="shared" si="43"/>
        <v>0</v>
      </c>
      <c r="AR220" s="24" t="s">
        <v>396</v>
      </c>
      <c r="AT220" s="24" t="s">
        <v>238</v>
      </c>
      <c r="AU220" s="24" t="s">
        <v>81</v>
      </c>
      <c r="AY220" s="24" t="s">
        <v>156</v>
      </c>
      <c r="BE220" s="204">
        <f t="shared" si="44"/>
        <v>0</v>
      </c>
      <c r="BF220" s="204">
        <f t="shared" si="45"/>
        <v>0</v>
      </c>
      <c r="BG220" s="204">
        <f t="shared" si="46"/>
        <v>0</v>
      </c>
      <c r="BH220" s="204">
        <f t="shared" si="47"/>
        <v>0</v>
      </c>
      <c r="BI220" s="204">
        <f t="shared" si="48"/>
        <v>0</v>
      </c>
      <c r="BJ220" s="24" t="s">
        <v>79</v>
      </c>
      <c r="BK220" s="204">
        <f t="shared" si="49"/>
        <v>0</v>
      </c>
      <c r="BL220" s="24" t="s">
        <v>316</v>
      </c>
      <c r="BM220" s="24" t="s">
        <v>1556</v>
      </c>
    </row>
    <row r="221" spans="2:63" s="10" customFormat="1" ht="29.85" customHeight="1">
      <c r="B221" s="176"/>
      <c r="C221" s="177"/>
      <c r="D221" s="190" t="s">
        <v>71</v>
      </c>
      <c r="E221" s="191" t="s">
        <v>1135</v>
      </c>
      <c r="F221" s="191" t="s">
        <v>1557</v>
      </c>
      <c r="G221" s="177"/>
      <c r="H221" s="177"/>
      <c r="I221" s="180"/>
      <c r="J221" s="192">
        <f>BK221</f>
        <v>0</v>
      </c>
      <c r="K221" s="177"/>
      <c r="L221" s="182"/>
      <c r="M221" s="183"/>
      <c r="N221" s="184"/>
      <c r="O221" s="184"/>
      <c r="P221" s="185">
        <f>SUM(P222:P241)</f>
        <v>0</v>
      </c>
      <c r="Q221" s="184"/>
      <c r="R221" s="185">
        <f>SUM(R222:R241)</f>
        <v>0</v>
      </c>
      <c r="S221" s="184"/>
      <c r="T221" s="186">
        <f>SUM(T222:T241)</f>
        <v>0</v>
      </c>
      <c r="AR221" s="187" t="s">
        <v>81</v>
      </c>
      <c r="AT221" s="188" t="s">
        <v>71</v>
      </c>
      <c r="AU221" s="188" t="s">
        <v>79</v>
      </c>
      <c r="AY221" s="187" t="s">
        <v>156</v>
      </c>
      <c r="BK221" s="189">
        <f>SUM(BK222:BK241)</f>
        <v>0</v>
      </c>
    </row>
    <row r="222" spans="2:65" s="1" customFormat="1" ht="16.5" customHeight="1">
      <c r="B222" s="41"/>
      <c r="C222" s="193" t="s">
        <v>948</v>
      </c>
      <c r="D222" s="193" t="s">
        <v>159</v>
      </c>
      <c r="E222" s="194" t="s">
        <v>1558</v>
      </c>
      <c r="F222" s="195" t="s">
        <v>1559</v>
      </c>
      <c r="G222" s="196" t="s">
        <v>1039</v>
      </c>
      <c r="H222" s="197">
        <v>2</v>
      </c>
      <c r="I222" s="198"/>
      <c r="J222" s="199">
        <f aca="true" t="shared" si="50" ref="J222:J236">ROUND(I222*H222,2)</f>
        <v>0</v>
      </c>
      <c r="K222" s="195" t="s">
        <v>993</v>
      </c>
      <c r="L222" s="61"/>
      <c r="M222" s="200" t="s">
        <v>21</v>
      </c>
      <c r="N222" s="201" t="s">
        <v>43</v>
      </c>
      <c r="O222" s="42"/>
      <c r="P222" s="202">
        <f aca="true" t="shared" si="51" ref="P222:P236">O222*H222</f>
        <v>0</v>
      </c>
      <c r="Q222" s="202">
        <v>0</v>
      </c>
      <c r="R222" s="202">
        <f aca="true" t="shared" si="52" ref="R222:R236">Q222*H222</f>
        <v>0</v>
      </c>
      <c r="S222" s="202">
        <v>0</v>
      </c>
      <c r="T222" s="203">
        <f aca="true" t="shared" si="53" ref="T222:T236">S222*H222</f>
        <v>0</v>
      </c>
      <c r="AR222" s="24" t="s">
        <v>316</v>
      </c>
      <c r="AT222" s="24" t="s">
        <v>159</v>
      </c>
      <c r="AU222" s="24" t="s">
        <v>81</v>
      </c>
      <c r="AY222" s="24" t="s">
        <v>156</v>
      </c>
      <c r="BE222" s="204">
        <f aca="true" t="shared" si="54" ref="BE222:BE236">IF(N222="základní",J222,0)</f>
        <v>0</v>
      </c>
      <c r="BF222" s="204">
        <f aca="true" t="shared" si="55" ref="BF222:BF236">IF(N222="snížená",J222,0)</f>
        <v>0</v>
      </c>
      <c r="BG222" s="204">
        <f aca="true" t="shared" si="56" ref="BG222:BG236">IF(N222="zákl. přenesená",J222,0)</f>
        <v>0</v>
      </c>
      <c r="BH222" s="204">
        <f aca="true" t="shared" si="57" ref="BH222:BH236">IF(N222="sníž. přenesená",J222,0)</f>
        <v>0</v>
      </c>
      <c r="BI222" s="204">
        <f aca="true" t="shared" si="58" ref="BI222:BI236">IF(N222="nulová",J222,0)</f>
        <v>0</v>
      </c>
      <c r="BJ222" s="24" t="s">
        <v>79</v>
      </c>
      <c r="BK222" s="204">
        <f aca="true" t="shared" si="59" ref="BK222:BK236">ROUND(I222*H222,2)</f>
        <v>0</v>
      </c>
      <c r="BL222" s="24" t="s">
        <v>316</v>
      </c>
      <c r="BM222" s="24" t="s">
        <v>1560</v>
      </c>
    </row>
    <row r="223" spans="2:65" s="1" customFormat="1" ht="16.5" customHeight="1">
      <c r="B223" s="41"/>
      <c r="C223" s="193" t="s">
        <v>952</v>
      </c>
      <c r="D223" s="193" t="s">
        <v>159</v>
      </c>
      <c r="E223" s="194" t="s">
        <v>1561</v>
      </c>
      <c r="F223" s="195" t="s">
        <v>1562</v>
      </c>
      <c r="G223" s="196" t="s">
        <v>1039</v>
      </c>
      <c r="H223" s="197">
        <v>3</v>
      </c>
      <c r="I223" s="198"/>
      <c r="J223" s="199">
        <f t="shared" si="50"/>
        <v>0</v>
      </c>
      <c r="K223" s="195" t="s">
        <v>993</v>
      </c>
      <c r="L223" s="61"/>
      <c r="M223" s="200" t="s">
        <v>21</v>
      </c>
      <c r="N223" s="201" t="s">
        <v>43</v>
      </c>
      <c r="O223" s="42"/>
      <c r="P223" s="202">
        <f t="shared" si="51"/>
        <v>0</v>
      </c>
      <c r="Q223" s="202">
        <v>0</v>
      </c>
      <c r="R223" s="202">
        <f t="shared" si="52"/>
        <v>0</v>
      </c>
      <c r="S223" s="202">
        <v>0</v>
      </c>
      <c r="T223" s="203">
        <f t="shared" si="53"/>
        <v>0</v>
      </c>
      <c r="AR223" s="24" t="s">
        <v>316</v>
      </c>
      <c r="AT223" s="24" t="s">
        <v>159</v>
      </c>
      <c r="AU223" s="24" t="s">
        <v>81</v>
      </c>
      <c r="AY223" s="24" t="s">
        <v>156</v>
      </c>
      <c r="BE223" s="204">
        <f t="shared" si="54"/>
        <v>0</v>
      </c>
      <c r="BF223" s="204">
        <f t="shared" si="55"/>
        <v>0</v>
      </c>
      <c r="BG223" s="204">
        <f t="shared" si="56"/>
        <v>0</v>
      </c>
      <c r="BH223" s="204">
        <f t="shared" si="57"/>
        <v>0</v>
      </c>
      <c r="BI223" s="204">
        <f t="shared" si="58"/>
        <v>0</v>
      </c>
      <c r="BJ223" s="24" t="s">
        <v>79</v>
      </c>
      <c r="BK223" s="204">
        <f t="shared" si="59"/>
        <v>0</v>
      </c>
      <c r="BL223" s="24" t="s">
        <v>316</v>
      </c>
      <c r="BM223" s="24" t="s">
        <v>1563</v>
      </c>
    </row>
    <row r="224" spans="2:65" s="1" customFormat="1" ht="16.5" customHeight="1">
      <c r="B224" s="41"/>
      <c r="C224" s="193" t="s">
        <v>956</v>
      </c>
      <c r="D224" s="193" t="s">
        <v>159</v>
      </c>
      <c r="E224" s="194" t="s">
        <v>1564</v>
      </c>
      <c r="F224" s="195" t="s">
        <v>1565</v>
      </c>
      <c r="G224" s="196" t="s">
        <v>1039</v>
      </c>
      <c r="H224" s="197">
        <v>1</v>
      </c>
      <c r="I224" s="198"/>
      <c r="J224" s="199">
        <f t="shared" si="50"/>
        <v>0</v>
      </c>
      <c r="K224" s="195" t="s">
        <v>993</v>
      </c>
      <c r="L224" s="61"/>
      <c r="M224" s="200" t="s">
        <v>21</v>
      </c>
      <c r="N224" s="201" t="s">
        <v>43</v>
      </c>
      <c r="O224" s="42"/>
      <c r="P224" s="202">
        <f t="shared" si="51"/>
        <v>0</v>
      </c>
      <c r="Q224" s="202">
        <v>0</v>
      </c>
      <c r="R224" s="202">
        <f t="shared" si="52"/>
        <v>0</v>
      </c>
      <c r="S224" s="202">
        <v>0</v>
      </c>
      <c r="T224" s="203">
        <f t="shared" si="53"/>
        <v>0</v>
      </c>
      <c r="AR224" s="24" t="s">
        <v>316</v>
      </c>
      <c r="AT224" s="24" t="s">
        <v>159</v>
      </c>
      <c r="AU224" s="24" t="s">
        <v>81</v>
      </c>
      <c r="AY224" s="24" t="s">
        <v>156</v>
      </c>
      <c r="BE224" s="204">
        <f t="shared" si="54"/>
        <v>0</v>
      </c>
      <c r="BF224" s="204">
        <f t="shared" si="55"/>
        <v>0</v>
      </c>
      <c r="BG224" s="204">
        <f t="shared" si="56"/>
        <v>0</v>
      </c>
      <c r="BH224" s="204">
        <f t="shared" si="57"/>
        <v>0</v>
      </c>
      <c r="BI224" s="204">
        <f t="shared" si="58"/>
        <v>0</v>
      </c>
      <c r="BJ224" s="24" t="s">
        <v>79</v>
      </c>
      <c r="BK224" s="204">
        <f t="shared" si="59"/>
        <v>0</v>
      </c>
      <c r="BL224" s="24" t="s">
        <v>316</v>
      </c>
      <c r="BM224" s="24" t="s">
        <v>1566</v>
      </c>
    </row>
    <row r="225" spans="2:65" s="1" customFormat="1" ht="16.5" customHeight="1">
      <c r="B225" s="41"/>
      <c r="C225" s="193" t="s">
        <v>960</v>
      </c>
      <c r="D225" s="193" t="s">
        <v>159</v>
      </c>
      <c r="E225" s="194" t="s">
        <v>1567</v>
      </c>
      <c r="F225" s="195" t="s">
        <v>1568</v>
      </c>
      <c r="G225" s="196" t="s">
        <v>1039</v>
      </c>
      <c r="H225" s="197">
        <v>2</v>
      </c>
      <c r="I225" s="198"/>
      <c r="J225" s="199">
        <f t="shared" si="50"/>
        <v>0</v>
      </c>
      <c r="K225" s="195" t="s">
        <v>993</v>
      </c>
      <c r="L225" s="61"/>
      <c r="M225" s="200" t="s">
        <v>21</v>
      </c>
      <c r="N225" s="201" t="s">
        <v>43</v>
      </c>
      <c r="O225" s="42"/>
      <c r="P225" s="202">
        <f t="shared" si="51"/>
        <v>0</v>
      </c>
      <c r="Q225" s="202">
        <v>0</v>
      </c>
      <c r="R225" s="202">
        <f t="shared" si="52"/>
        <v>0</v>
      </c>
      <c r="S225" s="202">
        <v>0</v>
      </c>
      <c r="T225" s="203">
        <f t="shared" si="53"/>
        <v>0</v>
      </c>
      <c r="AR225" s="24" t="s">
        <v>316</v>
      </c>
      <c r="AT225" s="24" t="s">
        <v>159</v>
      </c>
      <c r="AU225" s="24" t="s">
        <v>81</v>
      </c>
      <c r="AY225" s="24" t="s">
        <v>156</v>
      </c>
      <c r="BE225" s="204">
        <f t="shared" si="54"/>
        <v>0</v>
      </c>
      <c r="BF225" s="204">
        <f t="shared" si="55"/>
        <v>0</v>
      </c>
      <c r="BG225" s="204">
        <f t="shared" si="56"/>
        <v>0</v>
      </c>
      <c r="BH225" s="204">
        <f t="shared" si="57"/>
        <v>0</v>
      </c>
      <c r="BI225" s="204">
        <f t="shared" si="58"/>
        <v>0</v>
      </c>
      <c r="BJ225" s="24" t="s">
        <v>79</v>
      </c>
      <c r="BK225" s="204">
        <f t="shared" si="59"/>
        <v>0</v>
      </c>
      <c r="BL225" s="24" t="s">
        <v>316</v>
      </c>
      <c r="BM225" s="24" t="s">
        <v>1569</v>
      </c>
    </row>
    <row r="226" spans="2:65" s="1" customFormat="1" ht="16.5" customHeight="1">
      <c r="B226" s="41"/>
      <c r="C226" s="193" t="s">
        <v>966</v>
      </c>
      <c r="D226" s="193" t="s">
        <v>159</v>
      </c>
      <c r="E226" s="194" t="s">
        <v>1570</v>
      </c>
      <c r="F226" s="195" t="s">
        <v>1571</v>
      </c>
      <c r="G226" s="196" t="s">
        <v>1039</v>
      </c>
      <c r="H226" s="197">
        <v>1</v>
      </c>
      <c r="I226" s="198"/>
      <c r="J226" s="199">
        <f t="shared" si="50"/>
        <v>0</v>
      </c>
      <c r="K226" s="195" t="s">
        <v>993</v>
      </c>
      <c r="L226" s="61"/>
      <c r="M226" s="200" t="s">
        <v>21</v>
      </c>
      <c r="N226" s="201" t="s">
        <v>43</v>
      </c>
      <c r="O226" s="42"/>
      <c r="P226" s="202">
        <f t="shared" si="51"/>
        <v>0</v>
      </c>
      <c r="Q226" s="202">
        <v>0</v>
      </c>
      <c r="R226" s="202">
        <f t="shared" si="52"/>
        <v>0</v>
      </c>
      <c r="S226" s="202">
        <v>0</v>
      </c>
      <c r="T226" s="203">
        <f t="shared" si="53"/>
        <v>0</v>
      </c>
      <c r="AR226" s="24" t="s">
        <v>316</v>
      </c>
      <c r="AT226" s="24" t="s">
        <v>159</v>
      </c>
      <c r="AU226" s="24" t="s">
        <v>81</v>
      </c>
      <c r="AY226" s="24" t="s">
        <v>156</v>
      </c>
      <c r="BE226" s="204">
        <f t="shared" si="54"/>
        <v>0</v>
      </c>
      <c r="BF226" s="204">
        <f t="shared" si="55"/>
        <v>0</v>
      </c>
      <c r="BG226" s="204">
        <f t="shared" si="56"/>
        <v>0</v>
      </c>
      <c r="BH226" s="204">
        <f t="shared" si="57"/>
        <v>0</v>
      </c>
      <c r="BI226" s="204">
        <f t="shared" si="58"/>
        <v>0</v>
      </c>
      <c r="BJ226" s="24" t="s">
        <v>79</v>
      </c>
      <c r="BK226" s="204">
        <f t="shared" si="59"/>
        <v>0</v>
      </c>
      <c r="BL226" s="24" t="s">
        <v>316</v>
      </c>
      <c r="BM226" s="24" t="s">
        <v>1572</v>
      </c>
    </row>
    <row r="227" spans="2:65" s="1" customFormat="1" ht="16.5" customHeight="1">
      <c r="B227" s="41"/>
      <c r="C227" s="193" t="s">
        <v>615</v>
      </c>
      <c r="D227" s="193" t="s">
        <v>159</v>
      </c>
      <c r="E227" s="194" t="s">
        <v>1573</v>
      </c>
      <c r="F227" s="195" t="s">
        <v>1574</v>
      </c>
      <c r="G227" s="196" t="s">
        <v>1039</v>
      </c>
      <c r="H227" s="197">
        <v>7</v>
      </c>
      <c r="I227" s="198"/>
      <c r="J227" s="199">
        <f t="shared" si="50"/>
        <v>0</v>
      </c>
      <c r="K227" s="195" t="s">
        <v>993</v>
      </c>
      <c r="L227" s="61"/>
      <c r="M227" s="200" t="s">
        <v>21</v>
      </c>
      <c r="N227" s="201" t="s">
        <v>43</v>
      </c>
      <c r="O227" s="42"/>
      <c r="P227" s="202">
        <f t="shared" si="51"/>
        <v>0</v>
      </c>
      <c r="Q227" s="202">
        <v>0</v>
      </c>
      <c r="R227" s="202">
        <f t="shared" si="52"/>
        <v>0</v>
      </c>
      <c r="S227" s="202">
        <v>0</v>
      </c>
      <c r="T227" s="203">
        <f t="shared" si="53"/>
        <v>0</v>
      </c>
      <c r="AR227" s="24" t="s">
        <v>316</v>
      </c>
      <c r="AT227" s="24" t="s">
        <v>159</v>
      </c>
      <c r="AU227" s="24" t="s">
        <v>81</v>
      </c>
      <c r="AY227" s="24" t="s">
        <v>156</v>
      </c>
      <c r="BE227" s="204">
        <f t="shared" si="54"/>
        <v>0</v>
      </c>
      <c r="BF227" s="204">
        <f t="shared" si="55"/>
        <v>0</v>
      </c>
      <c r="BG227" s="204">
        <f t="shared" si="56"/>
        <v>0</v>
      </c>
      <c r="BH227" s="204">
        <f t="shared" si="57"/>
        <v>0</v>
      </c>
      <c r="BI227" s="204">
        <f t="shared" si="58"/>
        <v>0</v>
      </c>
      <c r="BJ227" s="24" t="s">
        <v>79</v>
      </c>
      <c r="BK227" s="204">
        <f t="shared" si="59"/>
        <v>0</v>
      </c>
      <c r="BL227" s="24" t="s">
        <v>316</v>
      </c>
      <c r="BM227" s="24" t="s">
        <v>1575</v>
      </c>
    </row>
    <row r="228" spans="2:65" s="1" customFormat="1" ht="16.5" customHeight="1">
      <c r="B228" s="41"/>
      <c r="C228" s="193" t="s">
        <v>619</v>
      </c>
      <c r="D228" s="193" t="s">
        <v>159</v>
      </c>
      <c r="E228" s="194" t="s">
        <v>1576</v>
      </c>
      <c r="F228" s="195" t="s">
        <v>1577</v>
      </c>
      <c r="G228" s="196" t="s">
        <v>1039</v>
      </c>
      <c r="H228" s="197">
        <v>4</v>
      </c>
      <c r="I228" s="198"/>
      <c r="J228" s="199">
        <f t="shared" si="50"/>
        <v>0</v>
      </c>
      <c r="K228" s="195" t="s">
        <v>993</v>
      </c>
      <c r="L228" s="61"/>
      <c r="M228" s="200" t="s">
        <v>21</v>
      </c>
      <c r="N228" s="201" t="s">
        <v>43</v>
      </c>
      <c r="O228" s="42"/>
      <c r="P228" s="202">
        <f t="shared" si="51"/>
        <v>0</v>
      </c>
      <c r="Q228" s="202">
        <v>0</v>
      </c>
      <c r="R228" s="202">
        <f t="shared" si="52"/>
        <v>0</v>
      </c>
      <c r="S228" s="202">
        <v>0</v>
      </c>
      <c r="T228" s="203">
        <f t="shared" si="53"/>
        <v>0</v>
      </c>
      <c r="AR228" s="24" t="s">
        <v>316</v>
      </c>
      <c r="AT228" s="24" t="s">
        <v>159</v>
      </c>
      <c r="AU228" s="24" t="s">
        <v>81</v>
      </c>
      <c r="AY228" s="24" t="s">
        <v>156</v>
      </c>
      <c r="BE228" s="204">
        <f t="shared" si="54"/>
        <v>0</v>
      </c>
      <c r="BF228" s="204">
        <f t="shared" si="55"/>
        <v>0</v>
      </c>
      <c r="BG228" s="204">
        <f t="shared" si="56"/>
        <v>0</v>
      </c>
      <c r="BH228" s="204">
        <f t="shared" si="57"/>
        <v>0</v>
      </c>
      <c r="BI228" s="204">
        <f t="shared" si="58"/>
        <v>0</v>
      </c>
      <c r="BJ228" s="24" t="s">
        <v>79</v>
      </c>
      <c r="BK228" s="204">
        <f t="shared" si="59"/>
        <v>0</v>
      </c>
      <c r="BL228" s="24" t="s">
        <v>316</v>
      </c>
      <c r="BM228" s="24" t="s">
        <v>1578</v>
      </c>
    </row>
    <row r="229" spans="2:65" s="1" customFormat="1" ht="16.5" customHeight="1">
      <c r="B229" s="41"/>
      <c r="C229" s="193" t="s">
        <v>718</v>
      </c>
      <c r="D229" s="193" t="s">
        <v>159</v>
      </c>
      <c r="E229" s="194" t="s">
        <v>1579</v>
      </c>
      <c r="F229" s="195" t="s">
        <v>1580</v>
      </c>
      <c r="G229" s="196" t="s">
        <v>1039</v>
      </c>
      <c r="H229" s="197">
        <v>1</v>
      </c>
      <c r="I229" s="198"/>
      <c r="J229" s="199">
        <f t="shared" si="50"/>
        <v>0</v>
      </c>
      <c r="K229" s="195" t="s">
        <v>993</v>
      </c>
      <c r="L229" s="61"/>
      <c r="M229" s="200" t="s">
        <v>21</v>
      </c>
      <c r="N229" s="201" t="s">
        <v>43</v>
      </c>
      <c r="O229" s="42"/>
      <c r="P229" s="202">
        <f t="shared" si="51"/>
        <v>0</v>
      </c>
      <c r="Q229" s="202">
        <v>0</v>
      </c>
      <c r="R229" s="202">
        <f t="shared" si="52"/>
        <v>0</v>
      </c>
      <c r="S229" s="202">
        <v>0</v>
      </c>
      <c r="T229" s="203">
        <f t="shared" si="53"/>
        <v>0</v>
      </c>
      <c r="AR229" s="24" t="s">
        <v>316</v>
      </c>
      <c r="AT229" s="24" t="s">
        <v>159</v>
      </c>
      <c r="AU229" s="24" t="s">
        <v>81</v>
      </c>
      <c r="AY229" s="24" t="s">
        <v>156</v>
      </c>
      <c r="BE229" s="204">
        <f t="shared" si="54"/>
        <v>0</v>
      </c>
      <c r="BF229" s="204">
        <f t="shared" si="55"/>
        <v>0</v>
      </c>
      <c r="BG229" s="204">
        <f t="shared" si="56"/>
        <v>0</v>
      </c>
      <c r="BH229" s="204">
        <f t="shared" si="57"/>
        <v>0</v>
      </c>
      <c r="BI229" s="204">
        <f t="shared" si="58"/>
        <v>0</v>
      </c>
      <c r="BJ229" s="24" t="s">
        <v>79</v>
      </c>
      <c r="BK229" s="204">
        <f t="shared" si="59"/>
        <v>0</v>
      </c>
      <c r="BL229" s="24" t="s">
        <v>316</v>
      </c>
      <c r="BM229" s="24" t="s">
        <v>1581</v>
      </c>
    </row>
    <row r="230" spans="2:65" s="1" customFormat="1" ht="16.5" customHeight="1">
      <c r="B230" s="41"/>
      <c r="C230" s="193" t="s">
        <v>722</v>
      </c>
      <c r="D230" s="193" t="s">
        <v>159</v>
      </c>
      <c r="E230" s="194" t="s">
        <v>1582</v>
      </c>
      <c r="F230" s="195" t="s">
        <v>1583</v>
      </c>
      <c r="G230" s="196" t="s">
        <v>1039</v>
      </c>
      <c r="H230" s="197">
        <v>1</v>
      </c>
      <c r="I230" s="198"/>
      <c r="J230" s="199">
        <f t="shared" si="50"/>
        <v>0</v>
      </c>
      <c r="K230" s="195" t="s">
        <v>993</v>
      </c>
      <c r="L230" s="61"/>
      <c r="M230" s="200" t="s">
        <v>21</v>
      </c>
      <c r="N230" s="201" t="s">
        <v>43</v>
      </c>
      <c r="O230" s="42"/>
      <c r="P230" s="202">
        <f t="shared" si="51"/>
        <v>0</v>
      </c>
      <c r="Q230" s="202">
        <v>0</v>
      </c>
      <c r="R230" s="202">
        <f t="shared" si="52"/>
        <v>0</v>
      </c>
      <c r="S230" s="202">
        <v>0</v>
      </c>
      <c r="T230" s="203">
        <f t="shared" si="53"/>
        <v>0</v>
      </c>
      <c r="AR230" s="24" t="s">
        <v>316</v>
      </c>
      <c r="AT230" s="24" t="s">
        <v>159</v>
      </c>
      <c r="AU230" s="24" t="s">
        <v>81</v>
      </c>
      <c r="AY230" s="24" t="s">
        <v>156</v>
      </c>
      <c r="BE230" s="204">
        <f t="shared" si="54"/>
        <v>0</v>
      </c>
      <c r="BF230" s="204">
        <f t="shared" si="55"/>
        <v>0</v>
      </c>
      <c r="BG230" s="204">
        <f t="shared" si="56"/>
        <v>0</v>
      </c>
      <c r="BH230" s="204">
        <f t="shared" si="57"/>
        <v>0</v>
      </c>
      <c r="BI230" s="204">
        <f t="shared" si="58"/>
        <v>0</v>
      </c>
      <c r="BJ230" s="24" t="s">
        <v>79</v>
      </c>
      <c r="BK230" s="204">
        <f t="shared" si="59"/>
        <v>0</v>
      </c>
      <c r="BL230" s="24" t="s">
        <v>316</v>
      </c>
      <c r="BM230" s="24" t="s">
        <v>1584</v>
      </c>
    </row>
    <row r="231" spans="2:65" s="1" customFormat="1" ht="16.5" customHeight="1">
      <c r="B231" s="41"/>
      <c r="C231" s="193" t="s">
        <v>831</v>
      </c>
      <c r="D231" s="193" t="s">
        <v>159</v>
      </c>
      <c r="E231" s="194" t="s">
        <v>1585</v>
      </c>
      <c r="F231" s="195" t="s">
        <v>1586</v>
      </c>
      <c r="G231" s="196" t="s">
        <v>1039</v>
      </c>
      <c r="H231" s="197">
        <v>1</v>
      </c>
      <c r="I231" s="198"/>
      <c r="J231" s="199">
        <f t="shared" si="50"/>
        <v>0</v>
      </c>
      <c r="K231" s="195" t="s">
        <v>993</v>
      </c>
      <c r="L231" s="61"/>
      <c r="M231" s="200" t="s">
        <v>21</v>
      </c>
      <c r="N231" s="201" t="s">
        <v>43</v>
      </c>
      <c r="O231" s="42"/>
      <c r="P231" s="202">
        <f t="shared" si="51"/>
        <v>0</v>
      </c>
      <c r="Q231" s="202">
        <v>0</v>
      </c>
      <c r="R231" s="202">
        <f t="shared" si="52"/>
        <v>0</v>
      </c>
      <c r="S231" s="202">
        <v>0</v>
      </c>
      <c r="T231" s="203">
        <f t="shared" si="53"/>
        <v>0</v>
      </c>
      <c r="AR231" s="24" t="s">
        <v>316</v>
      </c>
      <c r="AT231" s="24" t="s">
        <v>159</v>
      </c>
      <c r="AU231" s="24" t="s">
        <v>81</v>
      </c>
      <c r="AY231" s="24" t="s">
        <v>156</v>
      </c>
      <c r="BE231" s="204">
        <f t="shared" si="54"/>
        <v>0</v>
      </c>
      <c r="BF231" s="204">
        <f t="shared" si="55"/>
        <v>0</v>
      </c>
      <c r="BG231" s="204">
        <f t="shared" si="56"/>
        <v>0</v>
      </c>
      <c r="BH231" s="204">
        <f t="shared" si="57"/>
        <v>0</v>
      </c>
      <c r="BI231" s="204">
        <f t="shared" si="58"/>
        <v>0</v>
      </c>
      <c r="BJ231" s="24" t="s">
        <v>79</v>
      </c>
      <c r="BK231" s="204">
        <f t="shared" si="59"/>
        <v>0</v>
      </c>
      <c r="BL231" s="24" t="s">
        <v>316</v>
      </c>
      <c r="BM231" s="24" t="s">
        <v>1587</v>
      </c>
    </row>
    <row r="232" spans="2:65" s="1" customFormat="1" ht="16.5" customHeight="1">
      <c r="B232" s="41"/>
      <c r="C232" s="193" t="s">
        <v>838</v>
      </c>
      <c r="D232" s="193" t="s">
        <v>159</v>
      </c>
      <c r="E232" s="194" t="s">
        <v>1588</v>
      </c>
      <c r="F232" s="195" t="s">
        <v>1589</v>
      </c>
      <c r="G232" s="196" t="s">
        <v>1039</v>
      </c>
      <c r="H232" s="197">
        <v>2</v>
      </c>
      <c r="I232" s="198"/>
      <c r="J232" s="199">
        <f t="shared" si="50"/>
        <v>0</v>
      </c>
      <c r="K232" s="195" t="s">
        <v>993</v>
      </c>
      <c r="L232" s="61"/>
      <c r="M232" s="200" t="s">
        <v>21</v>
      </c>
      <c r="N232" s="201" t="s">
        <v>43</v>
      </c>
      <c r="O232" s="42"/>
      <c r="P232" s="202">
        <f t="shared" si="51"/>
        <v>0</v>
      </c>
      <c r="Q232" s="202">
        <v>0</v>
      </c>
      <c r="R232" s="202">
        <f t="shared" si="52"/>
        <v>0</v>
      </c>
      <c r="S232" s="202">
        <v>0</v>
      </c>
      <c r="T232" s="203">
        <f t="shared" si="53"/>
        <v>0</v>
      </c>
      <c r="AR232" s="24" t="s">
        <v>316</v>
      </c>
      <c r="AT232" s="24" t="s">
        <v>159</v>
      </c>
      <c r="AU232" s="24" t="s">
        <v>81</v>
      </c>
      <c r="AY232" s="24" t="s">
        <v>156</v>
      </c>
      <c r="BE232" s="204">
        <f t="shared" si="54"/>
        <v>0</v>
      </c>
      <c r="BF232" s="204">
        <f t="shared" si="55"/>
        <v>0</v>
      </c>
      <c r="BG232" s="204">
        <f t="shared" si="56"/>
        <v>0</v>
      </c>
      <c r="BH232" s="204">
        <f t="shared" si="57"/>
        <v>0</v>
      </c>
      <c r="BI232" s="204">
        <f t="shared" si="58"/>
        <v>0</v>
      </c>
      <c r="BJ232" s="24" t="s">
        <v>79</v>
      </c>
      <c r="BK232" s="204">
        <f t="shared" si="59"/>
        <v>0</v>
      </c>
      <c r="BL232" s="24" t="s">
        <v>316</v>
      </c>
      <c r="BM232" s="24" t="s">
        <v>1590</v>
      </c>
    </row>
    <row r="233" spans="2:65" s="1" customFormat="1" ht="16.5" customHeight="1">
      <c r="B233" s="41"/>
      <c r="C233" s="193" t="s">
        <v>843</v>
      </c>
      <c r="D233" s="193" t="s">
        <v>159</v>
      </c>
      <c r="E233" s="194" t="s">
        <v>1591</v>
      </c>
      <c r="F233" s="195" t="s">
        <v>1592</v>
      </c>
      <c r="G233" s="196" t="s">
        <v>1039</v>
      </c>
      <c r="H233" s="197">
        <v>1</v>
      </c>
      <c r="I233" s="198"/>
      <c r="J233" s="199">
        <f t="shared" si="50"/>
        <v>0</v>
      </c>
      <c r="K233" s="195" t="s">
        <v>993</v>
      </c>
      <c r="L233" s="61"/>
      <c r="M233" s="200" t="s">
        <v>21</v>
      </c>
      <c r="N233" s="201" t="s">
        <v>43</v>
      </c>
      <c r="O233" s="42"/>
      <c r="P233" s="202">
        <f t="shared" si="51"/>
        <v>0</v>
      </c>
      <c r="Q233" s="202">
        <v>0</v>
      </c>
      <c r="R233" s="202">
        <f t="shared" si="52"/>
        <v>0</v>
      </c>
      <c r="S233" s="202">
        <v>0</v>
      </c>
      <c r="T233" s="203">
        <f t="shared" si="53"/>
        <v>0</v>
      </c>
      <c r="AR233" s="24" t="s">
        <v>316</v>
      </c>
      <c r="AT233" s="24" t="s">
        <v>159</v>
      </c>
      <c r="AU233" s="24" t="s">
        <v>81</v>
      </c>
      <c r="AY233" s="24" t="s">
        <v>156</v>
      </c>
      <c r="BE233" s="204">
        <f t="shared" si="54"/>
        <v>0</v>
      </c>
      <c r="BF233" s="204">
        <f t="shared" si="55"/>
        <v>0</v>
      </c>
      <c r="BG233" s="204">
        <f t="shared" si="56"/>
        <v>0</v>
      </c>
      <c r="BH233" s="204">
        <f t="shared" si="57"/>
        <v>0</v>
      </c>
      <c r="BI233" s="204">
        <f t="shared" si="58"/>
        <v>0</v>
      </c>
      <c r="BJ233" s="24" t="s">
        <v>79</v>
      </c>
      <c r="BK233" s="204">
        <f t="shared" si="59"/>
        <v>0</v>
      </c>
      <c r="BL233" s="24" t="s">
        <v>316</v>
      </c>
      <c r="BM233" s="24" t="s">
        <v>1593</v>
      </c>
    </row>
    <row r="234" spans="2:65" s="1" customFormat="1" ht="16.5" customHeight="1">
      <c r="B234" s="41"/>
      <c r="C234" s="193" t="s">
        <v>848</v>
      </c>
      <c r="D234" s="193" t="s">
        <v>159</v>
      </c>
      <c r="E234" s="194" t="s">
        <v>1594</v>
      </c>
      <c r="F234" s="195" t="s">
        <v>1595</v>
      </c>
      <c r="G234" s="196" t="s">
        <v>1039</v>
      </c>
      <c r="H234" s="197">
        <v>1</v>
      </c>
      <c r="I234" s="198"/>
      <c r="J234" s="199">
        <f t="shared" si="50"/>
        <v>0</v>
      </c>
      <c r="K234" s="195" t="s">
        <v>993</v>
      </c>
      <c r="L234" s="61"/>
      <c r="M234" s="200" t="s">
        <v>21</v>
      </c>
      <c r="N234" s="201" t="s">
        <v>43</v>
      </c>
      <c r="O234" s="42"/>
      <c r="P234" s="202">
        <f t="shared" si="51"/>
        <v>0</v>
      </c>
      <c r="Q234" s="202">
        <v>0</v>
      </c>
      <c r="R234" s="202">
        <f t="shared" si="52"/>
        <v>0</v>
      </c>
      <c r="S234" s="202">
        <v>0</v>
      </c>
      <c r="T234" s="203">
        <f t="shared" si="53"/>
        <v>0</v>
      </c>
      <c r="AR234" s="24" t="s">
        <v>316</v>
      </c>
      <c r="AT234" s="24" t="s">
        <v>159</v>
      </c>
      <c r="AU234" s="24" t="s">
        <v>81</v>
      </c>
      <c r="AY234" s="24" t="s">
        <v>156</v>
      </c>
      <c r="BE234" s="204">
        <f t="shared" si="54"/>
        <v>0</v>
      </c>
      <c r="BF234" s="204">
        <f t="shared" si="55"/>
        <v>0</v>
      </c>
      <c r="BG234" s="204">
        <f t="shared" si="56"/>
        <v>0</v>
      </c>
      <c r="BH234" s="204">
        <f t="shared" si="57"/>
        <v>0</v>
      </c>
      <c r="BI234" s="204">
        <f t="shared" si="58"/>
        <v>0</v>
      </c>
      <c r="BJ234" s="24" t="s">
        <v>79</v>
      </c>
      <c r="BK234" s="204">
        <f t="shared" si="59"/>
        <v>0</v>
      </c>
      <c r="BL234" s="24" t="s">
        <v>316</v>
      </c>
      <c r="BM234" s="24" t="s">
        <v>1596</v>
      </c>
    </row>
    <row r="235" spans="2:65" s="1" customFormat="1" ht="25.5" customHeight="1">
      <c r="B235" s="41"/>
      <c r="C235" s="193" t="s">
        <v>918</v>
      </c>
      <c r="D235" s="193" t="s">
        <v>159</v>
      </c>
      <c r="E235" s="194" t="s">
        <v>1597</v>
      </c>
      <c r="F235" s="195" t="s">
        <v>1598</v>
      </c>
      <c r="G235" s="196" t="s">
        <v>260</v>
      </c>
      <c r="H235" s="197">
        <v>20</v>
      </c>
      <c r="I235" s="198"/>
      <c r="J235" s="199">
        <f t="shared" si="50"/>
        <v>0</v>
      </c>
      <c r="K235" s="195" t="s">
        <v>993</v>
      </c>
      <c r="L235" s="61"/>
      <c r="M235" s="200" t="s">
        <v>21</v>
      </c>
      <c r="N235" s="201" t="s">
        <v>43</v>
      </c>
      <c r="O235" s="42"/>
      <c r="P235" s="202">
        <f t="shared" si="51"/>
        <v>0</v>
      </c>
      <c r="Q235" s="202">
        <v>0</v>
      </c>
      <c r="R235" s="202">
        <f t="shared" si="52"/>
        <v>0</v>
      </c>
      <c r="S235" s="202">
        <v>0</v>
      </c>
      <c r="T235" s="203">
        <f t="shared" si="53"/>
        <v>0</v>
      </c>
      <c r="AR235" s="24" t="s">
        <v>316</v>
      </c>
      <c r="AT235" s="24" t="s">
        <v>159</v>
      </c>
      <c r="AU235" s="24" t="s">
        <v>81</v>
      </c>
      <c r="AY235" s="24" t="s">
        <v>156</v>
      </c>
      <c r="BE235" s="204">
        <f t="shared" si="54"/>
        <v>0</v>
      </c>
      <c r="BF235" s="204">
        <f t="shared" si="55"/>
        <v>0</v>
      </c>
      <c r="BG235" s="204">
        <f t="shared" si="56"/>
        <v>0</v>
      </c>
      <c r="BH235" s="204">
        <f t="shared" si="57"/>
        <v>0</v>
      </c>
      <c r="BI235" s="204">
        <f t="shared" si="58"/>
        <v>0</v>
      </c>
      <c r="BJ235" s="24" t="s">
        <v>79</v>
      </c>
      <c r="BK235" s="204">
        <f t="shared" si="59"/>
        <v>0</v>
      </c>
      <c r="BL235" s="24" t="s">
        <v>316</v>
      </c>
      <c r="BM235" s="24" t="s">
        <v>1599</v>
      </c>
    </row>
    <row r="236" spans="2:65" s="1" customFormat="1" ht="25.5" customHeight="1">
      <c r="B236" s="41"/>
      <c r="C236" s="193" t="s">
        <v>922</v>
      </c>
      <c r="D236" s="193" t="s">
        <v>159</v>
      </c>
      <c r="E236" s="194" t="s">
        <v>1600</v>
      </c>
      <c r="F236" s="195" t="s">
        <v>1601</v>
      </c>
      <c r="G236" s="196" t="s">
        <v>1039</v>
      </c>
      <c r="H236" s="197">
        <v>1</v>
      </c>
      <c r="I236" s="198"/>
      <c r="J236" s="199">
        <f t="shared" si="50"/>
        <v>0</v>
      </c>
      <c r="K236" s="195" t="s">
        <v>993</v>
      </c>
      <c r="L236" s="61"/>
      <c r="M236" s="200" t="s">
        <v>21</v>
      </c>
      <c r="N236" s="201" t="s">
        <v>43</v>
      </c>
      <c r="O236" s="42"/>
      <c r="P236" s="202">
        <f t="shared" si="51"/>
        <v>0</v>
      </c>
      <c r="Q236" s="202">
        <v>0</v>
      </c>
      <c r="R236" s="202">
        <f t="shared" si="52"/>
        <v>0</v>
      </c>
      <c r="S236" s="202">
        <v>0</v>
      </c>
      <c r="T236" s="203">
        <f t="shared" si="53"/>
        <v>0</v>
      </c>
      <c r="AR236" s="24" t="s">
        <v>316</v>
      </c>
      <c r="AT236" s="24" t="s">
        <v>159</v>
      </c>
      <c r="AU236" s="24" t="s">
        <v>81</v>
      </c>
      <c r="AY236" s="24" t="s">
        <v>156</v>
      </c>
      <c r="BE236" s="204">
        <f t="shared" si="54"/>
        <v>0</v>
      </c>
      <c r="BF236" s="204">
        <f t="shared" si="55"/>
        <v>0</v>
      </c>
      <c r="BG236" s="204">
        <f t="shared" si="56"/>
        <v>0</v>
      </c>
      <c r="BH236" s="204">
        <f t="shared" si="57"/>
        <v>0</v>
      </c>
      <c r="BI236" s="204">
        <f t="shared" si="58"/>
        <v>0</v>
      </c>
      <c r="BJ236" s="24" t="s">
        <v>79</v>
      </c>
      <c r="BK236" s="204">
        <f t="shared" si="59"/>
        <v>0</v>
      </c>
      <c r="BL236" s="24" t="s">
        <v>316</v>
      </c>
      <c r="BM236" s="24" t="s">
        <v>1602</v>
      </c>
    </row>
    <row r="237" spans="2:47" s="1" customFormat="1" ht="27">
      <c r="B237" s="41"/>
      <c r="C237" s="63"/>
      <c r="D237" s="223" t="s">
        <v>166</v>
      </c>
      <c r="E237" s="63"/>
      <c r="F237" s="261" t="s">
        <v>1391</v>
      </c>
      <c r="G237" s="63"/>
      <c r="H237" s="63"/>
      <c r="I237" s="163"/>
      <c r="J237" s="63"/>
      <c r="K237" s="63"/>
      <c r="L237" s="61"/>
      <c r="M237" s="207"/>
      <c r="N237" s="42"/>
      <c r="O237" s="42"/>
      <c r="P237" s="42"/>
      <c r="Q237" s="42"/>
      <c r="R237" s="42"/>
      <c r="S237" s="42"/>
      <c r="T237" s="78"/>
      <c r="AT237" s="24" t="s">
        <v>166</v>
      </c>
      <c r="AU237" s="24" t="s">
        <v>81</v>
      </c>
    </row>
    <row r="238" spans="2:65" s="1" customFormat="1" ht="38.25" customHeight="1">
      <c r="B238" s="41"/>
      <c r="C238" s="193" t="s">
        <v>904</v>
      </c>
      <c r="D238" s="193" t="s">
        <v>159</v>
      </c>
      <c r="E238" s="194" t="s">
        <v>1603</v>
      </c>
      <c r="F238" s="195" t="s">
        <v>1604</v>
      </c>
      <c r="G238" s="196" t="s">
        <v>1039</v>
      </c>
      <c r="H238" s="197">
        <v>1</v>
      </c>
      <c r="I238" s="198"/>
      <c r="J238" s="199">
        <f>ROUND(I238*H238,2)</f>
        <v>0</v>
      </c>
      <c r="K238" s="195" t="s">
        <v>993</v>
      </c>
      <c r="L238" s="61"/>
      <c r="M238" s="200" t="s">
        <v>21</v>
      </c>
      <c r="N238" s="201" t="s">
        <v>43</v>
      </c>
      <c r="O238" s="42"/>
      <c r="P238" s="202">
        <f>O238*H238</f>
        <v>0</v>
      </c>
      <c r="Q238" s="202">
        <v>0</v>
      </c>
      <c r="R238" s="202">
        <f>Q238*H238</f>
        <v>0</v>
      </c>
      <c r="S238" s="202">
        <v>0</v>
      </c>
      <c r="T238" s="203">
        <f>S238*H238</f>
        <v>0</v>
      </c>
      <c r="AR238" s="24" t="s">
        <v>316</v>
      </c>
      <c r="AT238" s="24" t="s">
        <v>159</v>
      </c>
      <c r="AU238" s="24" t="s">
        <v>81</v>
      </c>
      <c r="AY238" s="24" t="s">
        <v>156</v>
      </c>
      <c r="BE238" s="204">
        <f>IF(N238="základní",J238,0)</f>
        <v>0</v>
      </c>
      <c r="BF238" s="204">
        <f>IF(N238="snížená",J238,0)</f>
        <v>0</v>
      </c>
      <c r="BG238" s="204">
        <f>IF(N238="zákl. přenesená",J238,0)</f>
        <v>0</v>
      </c>
      <c r="BH238" s="204">
        <f>IF(N238="sníž. přenesená",J238,0)</f>
        <v>0</v>
      </c>
      <c r="BI238" s="204">
        <f>IF(N238="nulová",J238,0)</f>
        <v>0</v>
      </c>
      <c r="BJ238" s="24" t="s">
        <v>79</v>
      </c>
      <c r="BK238" s="204">
        <f>ROUND(I238*H238,2)</f>
        <v>0</v>
      </c>
      <c r="BL238" s="24" t="s">
        <v>316</v>
      </c>
      <c r="BM238" s="24" t="s">
        <v>1605</v>
      </c>
    </row>
    <row r="239" spans="2:47" s="1" customFormat="1" ht="27">
      <c r="B239" s="41"/>
      <c r="C239" s="63"/>
      <c r="D239" s="223" t="s">
        <v>166</v>
      </c>
      <c r="E239" s="63"/>
      <c r="F239" s="261" t="s">
        <v>1391</v>
      </c>
      <c r="G239" s="63"/>
      <c r="H239" s="63"/>
      <c r="I239" s="163"/>
      <c r="J239" s="63"/>
      <c r="K239" s="63"/>
      <c r="L239" s="61"/>
      <c r="M239" s="207"/>
      <c r="N239" s="42"/>
      <c r="O239" s="42"/>
      <c r="P239" s="42"/>
      <c r="Q239" s="42"/>
      <c r="R239" s="42"/>
      <c r="S239" s="42"/>
      <c r="T239" s="78"/>
      <c r="AT239" s="24" t="s">
        <v>166</v>
      </c>
      <c r="AU239" s="24" t="s">
        <v>81</v>
      </c>
    </row>
    <row r="240" spans="2:65" s="1" customFormat="1" ht="25.5" customHeight="1">
      <c r="B240" s="41"/>
      <c r="C240" s="193" t="s">
        <v>913</v>
      </c>
      <c r="D240" s="193" t="s">
        <v>159</v>
      </c>
      <c r="E240" s="194" t="s">
        <v>1606</v>
      </c>
      <c r="F240" s="195" t="s">
        <v>1607</v>
      </c>
      <c r="G240" s="196" t="s">
        <v>260</v>
      </c>
      <c r="H240" s="197">
        <v>12</v>
      </c>
      <c r="I240" s="198"/>
      <c r="J240" s="199">
        <f>ROUND(I240*H240,2)</f>
        <v>0</v>
      </c>
      <c r="K240" s="195" t="s">
        <v>993</v>
      </c>
      <c r="L240" s="61"/>
      <c r="M240" s="200" t="s">
        <v>21</v>
      </c>
      <c r="N240" s="201" t="s">
        <v>43</v>
      </c>
      <c r="O240" s="42"/>
      <c r="P240" s="202">
        <f>O240*H240</f>
        <v>0</v>
      </c>
      <c r="Q240" s="202">
        <v>0</v>
      </c>
      <c r="R240" s="202">
        <f>Q240*H240</f>
        <v>0</v>
      </c>
      <c r="S240" s="202">
        <v>0</v>
      </c>
      <c r="T240" s="203">
        <f>S240*H240</f>
        <v>0</v>
      </c>
      <c r="AR240" s="24" t="s">
        <v>316</v>
      </c>
      <c r="AT240" s="24" t="s">
        <v>159</v>
      </c>
      <c r="AU240" s="24" t="s">
        <v>81</v>
      </c>
      <c r="AY240" s="24" t="s">
        <v>156</v>
      </c>
      <c r="BE240" s="204">
        <f>IF(N240="základní",J240,0)</f>
        <v>0</v>
      </c>
      <c r="BF240" s="204">
        <f>IF(N240="snížená",J240,0)</f>
        <v>0</v>
      </c>
      <c r="BG240" s="204">
        <f>IF(N240="zákl. přenesená",J240,0)</f>
        <v>0</v>
      </c>
      <c r="BH240" s="204">
        <f>IF(N240="sníž. přenesená",J240,0)</f>
        <v>0</v>
      </c>
      <c r="BI240" s="204">
        <f>IF(N240="nulová",J240,0)</f>
        <v>0</v>
      </c>
      <c r="BJ240" s="24" t="s">
        <v>79</v>
      </c>
      <c r="BK240" s="204">
        <f>ROUND(I240*H240,2)</f>
        <v>0</v>
      </c>
      <c r="BL240" s="24" t="s">
        <v>316</v>
      </c>
      <c r="BM240" s="24" t="s">
        <v>1608</v>
      </c>
    </row>
    <row r="241" spans="2:47" s="1" customFormat="1" ht="27">
      <c r="B241" s="41"/>
      <c r="C241" s="63"/>
      <c r="D241" s="205" t="s">
        <v>166</v>
      </c>
      <c r="E241" s="63"/>
      <c r="F241" s="206" t="s">
        <v>1609</v>
      </c>
      <c r="G241" s="63"/>
      <c r="H241" s="63"/>
      <c r="I241" s="163"/>
      <c r="J241" s="63"/>
      <c r="K241" s="63"/>
      <c r="L241" s="61"/>
      <c r="M241" s="207"/>
      <c r="N241" s="42"/>
      <c r="O241" s="42"/>
      <c r="P241" s="42"/>
      <c r="Q241" s="42"/>
      <c r="R241" s="42"/>
      <c r="S241" s="42"/>
      <c r="T241" s="78"/>
      <c r="AT241" s="24" t="s">
        <v>166</v>
      </c>
      <c r="AU241" s="24" t="s">
        <v>81</v>
      </c>
    </row>
    <row r="242" spans="2:63" s="10" customFormat="1" ht="29.85" customHeight="1">
      <c r="B242" s="176"/>
      <c r="C242" s="177"/>
      <c r="D242" s="190" t="s">
        <v>71</v>
      </c>
      <c r="E242" s="191" t="s">
        <v>1146</v>
      </c>
      <c r="F242" s="191" t="s">
        <v>1610</v>
      </c>
      <c r="G242" s="177"/>
      <c r="H242" s="177"/>
      <c r="I242" s="180"/>
      <c r="J242" s="192">
        <f>BK242</f>
        <v>0</v>
      </c>
      <c r="K242" s="177"/>
      <c r="L242" s="182"/>
      <c r="M242" s="183"/>
      <c r="N242" s="184"/>
      <c r="O242" s="184"/>
      <c r="P242" s="185">
        <f>SUM(P243:P249)</f>
        <v>0</v>
      </c>
      <c r="Q242" s="184"/>
      <c r="R242" s="185">
        <f>SUM(R243:R249)</f>
        <v>0</v>
      </c>
      <c r="S242" s="184"/>
      <c r="T242" s="186">
        <f>SUM(T243:T249)</f>
        <v>0</v>
      </c>
      <c r="AR242" s="187" t="s">
        <v>81</v>
      </c>
      <c r="AT242" s="188" t="s">
        <v>71</v>
      </c>
      <c r="AU242" s="188" t="s">
        <v>79</v>
      </c>
      <c r="AY242" s="187" t="s">
        <v>156</v>
      </c>
      <c r="BK242" s="189">
        <f>SUM(BK243:BK249)</f>
        <v>0</v>
      </c>
    </row>
    <row r="243" spans="2:65" s="1" customFormat="1" ht="16.5" customHeight="1">
      <c r="B243" s="41"/>
      <c r="C243" s="193" t="s">
        <v>639</v>
      </c>
      <c r="D243" s="193" t="s">
        <v>159</v>
      </c>
      <c r="E243" s="194" t="s">
        <v>1611</v>
      </c>
      <c r="F243" s="195" t="s">
        <v>1612</v>
      </c>
      <c r="G243" s="196" t="s">
        <v>1016</v>
      </c>
      <c r="H243" s="197">
        <v>40</v>
      </c>
      <c r="I243" s="198"/>
      <c r="J243" s="199">
        <f aca="true" t="shared" si="60" ref="J243:J248">ROUND(I243*H243,2)</f>
        <v>0</v>
      </c>
      <c r="K243" s="195" t="s">
        <v>993</v>
      </c>
      <c r="L243" s="61"/>
      <c r="M243" s="200" t="s">
        <v>21</v>
      </c>
      <c r="N243" s="201" t="s">
        <v>43</v>
      </c>
      <c r="O243" s="42"/>
      <c r="P243" s="202">
        <f aca="true" t="shared" si="61" ref="P243:P248">O243*H243</f>
        <v>0</v>
      </c>
      <c r="Q243" s="202">
        <v>0</v>
      </c>
      <c r="R243" s="202">
        <f aca="true" t="shared" si="62" ref="R243:R248">Q243*H243</f>
        <v>0</v>
      </c>
      <c r="S243" s="202">
        <v>0</v>
      </c>
      <c r="T243" s="203">
        <f aca="true" t="shared" si="63" ref="T243:T248">S243*H243</f>
        <v>0</v>
      </c>
      <c r="AR243" s="24" t="s">
        <v>316</v>
      </c>
      <c r="AT243" s="24" t="s">
        <v>159</v>
      </c>
      <c r="AU243" s="24" t="s">
        <v>81</v>
      </c>
      <c r="AY243" s="24" t="s">
        <v>156</v>
      </c>
      <c r="BE243" s="204">
        <f aca="true" t="shared" si="64" ref="BE243:BE248">IF(N243="základní",J243,0)</f>
        <v>0</v>
      </c>
      <c r="BF243" s="204">
        <f aca="true" t="shared" si="65" ref="BF243:BF248">IF(N243="snížená",J243,0)</f>
        <v>0</v>
      </c>
      <c r="BG243" s="204">
        <f aca="true" t="shared" si="66" ref="BG243:BG248">IF(N243="zákl. přenesená",J243,0)</f>
        <v>0</v>
      </c>
      <c r="BH243" s="204">
        <f aca="true" t="shared" si="67" ref="BH243:BH248">IF(N243="sníž. přenesená",J243,0)</f>
        <v>0</v>
      </c>
      <c r="BI243" s="204">
        <f aca="true" t="shared" si="68" ref="BI243:BI248">IF(N243="nulová",J243,0)</f>
        <v>0</v>
      </c>
      <c r="BJ243" s="24" t="s">
        <v>79</v>
      </c>
      <c r="BK243" s="204">
        <f aca="true" t="shared" si="69" ref="BK243:BK248">ROUND(I243*H243,2)</f>
        <v>0</v>
      </c>
      <c r="BL243" s="24" t="s">
        <v>316</v>
      </c>
      <c r="BM243" s="24" t="s">
        <v>1613</v>
      </c>
    </row>
    <row r="244" spans="2:65" s="1" customFormat="1" ht="16.5" customHeight="1">
      <c r="B244" s="41"/>
      <c r="C244" s="193" t="s">
        <v>643</v>
      </c>
      <c r="D244" s="193" t="s">
        <v>159</v>
      </c>
      <c r="E244" s="194" t="s">
        <v>1614</v>
      </c>
      <c r="F244" s="195" t="s">
        <v>1615</v>
      </c>
      <c r="G244" s="196" t="s">
        <v>1016</v>
      </c>
      <c r="H244" s="197">
        <v>200</v>
      </c>
      <c r="I244" s="198"/>
      <c r="J244" s="199">
        <f t="shared" si="60"/>
        <v>0</v>
      </c>
      <c r="K244" s="195" t="s">
        <v>993</v>
      </c>
      <c r="L244" s="61"/>
      <c r="M244" s="200" t="s">
        <v>21</v>
      </c>
      <c r="N244" s="201" t="s">
        <v>43</v>
      </c>
      <c r="O244" s="42"/>
      <c r="P244" s="202">
        <f t="shared" si="61"/>
        <v>0</v>
      </c>
      <c r="Q244" s="202">
        <v>0</v>
      </c>
      <c r="R244" s="202">
        <f t="shared" si="62"/>
        <v>0</v>
      </c>
      <c r="S244" s="202">
        <v>0</v>
      </c>
      <c r="T244" s="203">
        <f t="shared" si="63"/>
        <v>0</v>
      </c>
      <c r="AR244" s="24" t="s">
        <v>316</v>
      </c>
      <c r="AT244" s="24" t="s">
        <v>159</v>
      </c>
      <c r="AU244" s="24" t="s">
        <v>81</v>
      </c>
      <c r="AY244" s="24" t="s">
        <v>156</v>
      </c>
      <c r="BE244" s="204">
        <f t="shared" si="64"/>
        <v>0</v>
      </c>
      <c r="BF244" s="204">
        <f t="shared" si="65"/>
        <v>0</v>
      </c>
      <c r="BG244" s="204">
        <f t="shared" si="66"/>
        <v>0</v>
      </c>
      <c r="BH244" s="204">
        <f t="shared" si="67"/>
        <v>0</v>
      </c>
      <c r="BI244" s="204">
        <f t="shared" si="68"/>
        <v>0</v>
      </c>
      <c r="BJ244" s="24" t="s">
        <v>79</v>
      </c>
      <c r="BK244" s="204">
        <f t="shared" si="69"/>
        <v>0</v>
      </c>
      <c r="BL244" s="24" t="s">
        <v>316</v>
      </c>
      <c r="BM244" s="24" t="s">
        <v>1616</v>
      </c>
    </row>
    <row r="245" spans="2:65" s="1" customFormat="1" ht="16.5" customHeight="1">
      <c r="B245" s="41"/>
      <c r="C245" s="193" t="s">
        <v>1145</v>
      </c>
      <c r="D245" s="193" t="s">
        <v>159</v>
      </c>
      <c r="E245" s="194" t="s">
        <v>1617</v>
      </c>
      <c r="F245" s="195" t="s">
        <v>1618</v>
      </c>
      <c r="G245" s="196" t="s">
        <v>1016</v>
      </c>
      <c r="H245" s="197">
        <v>30</v>
      </c>
      <c r="I245" s="198"/>
      <c r="J245" s="199">
        <f t="shared" si="60"/>
        <v>0</v>
      </c>
      <c r="K245" s="195" t="s">
        <v>993</v>
      </c>
      <c r="L245" s="61"/>
      <c r="M245" s="200" t="s">
        <v>21</v>
      </c>
      <c r="N245" s="201" t="s">
        <v>43</v>
      </c>
      <c r="O245" s="42"/>
      <c r="P245" s="202">
        <f t="shared" si="61"/>
        <v>0</v>
      </c>
      <c r="Q245" s="202">
        <v>0</v>
      </c>
      <c r="R245" s="202">
        <f t="shared" si="62"/>
        <v>0</v>
      </c>
      <c r="S245" s="202">
        <v>0</v>
      </c>
      <c r="T245" s="203">
        <f t="shared" si="63"/>
        <v>0</v>
      </c>
      <c r="AR245" s="24" t="s">
        <v>316</v>
      </c>
      <c r="AT245" s="24" t="s">
        <v>159</v>
      </c>
      <c r="AU245" s="24" t="s">
        <v>81</v>
      </c>
      <c r="AY245" s="24" t="s">
        <v>156</v>
      </c>
      <c r="BE245" s="204">
        <f t="shared" si="64"/>
        <v>0</v>
      </c>
      <c r="BF245" s="204">
        <f t="shared" si="65"/>
        <v>0</v>
      </c>
      <c r="BG245" s="204">
        <f t="shared" si="66"/>
        <v>0</v>
      </c>
      <c r="BH245" s="204">
        <f t="shared" si="67"/>
        <v>0</v>
      </c>
      <c r="BI245" s="204">
        <f t="shared" si="68"/>
        <v>0</v>
      </c>
      <c r="BJ245" s="24" t="s">
        <v>79</v>
      </c>
      <c r="BK245" s="204">
        <f t="shared" si="69"/>
        <v>0</v>
      </c>
      <c r="BL245" s="24" t="s">
        <v>316</v>
      </c>
      <c r="BM245" s="24" t="s">
        <v>1619</v>
      </c>
    </row>
    <row r="246" spans="2:65" s="1" customFormat="1" ht="16.5" customHeight="1">
      <c r="B246" s="41"/>
      <c r="C246" s="193" t="s">
        <v>1620</v>
      </c>
      <c r="D246" s="193" t="s">
        <v>159</v>
      </c>
      <c r="E246" s="194" t="s">
        <v>1621</v>
      </c>
      <c r="F246" s="195" t="s">
        <v>1622</v>
      </c>
      <c r="G246" s="196" t="s">
        <v>1016</v>
      </c>
      <c r="H246" s="197">
        <v>1</v>
      </c>
      <c r="I246" s="198"/>
      <c r="J246" s="199">
        <f t="shared" si="60"/>
        <v>0</v>
      </c>
      <c r="K246" s="195" t="s">
        <v>993</v>
      </c>
      <c r="L246" s="61"/>
      <c r="M246" s="200" t="s">
        <v>21</v>
      </c>
      <c r="N246" s="201" t="s">
        <v>43</v>
      </c>
      <c r="O246" s="42"/>
      <c r="P246" s="202">
        <f t="shared" si="61"/>
        <v>0</v>
      </c>
      <c r="Q246" s="202">
        <v>0</v>
      </c>
      <c r="R246" s="202">
        <f t="shared" si="62"/>
        <v>0</v>
      </c>
      <c r="S246" s="202">
        <v>0</v>
      </c>
      <c r="T246" s="203">
        <f t="shared" si="63"/>
        <v>0</v>
      </c>
      <c r="AR246" s="24" t="s">
        <v>316</v>
      </c>
      <c r="AT246" s="24" t="s">
        <v>159</v>
      </c>
      <c r="AU246" s="24" t="s">
        <v>81</v>
      </c>
      <c r="AY246" s="24" t="s">
        <v>156</v>
      </c>
      <c r="BE246" s="204">
        <f t="shared" si="64"/>
        <v>0</v>
      </c>
      <c r="BF246" s="204">
        <f t="shared" si="65"/>
        <v>0</v>
      </c>
      <c r="BG246" s="204">
        <f t="shared" si="66"/>
        <v>0</v>
      </c>
      <c r="BH246" s="204">
        <f t="shared" si="67"/>
        <v>0</v>
      </c>
      <c r="BI246" s="204">
        <f t="shared" si="68"/>
        <v>0</v>
      </c>
      <c r="BJ246" s="24" t="s">
        <v>79</v>
      </c>
      <c r="BK246" s="204">
        <f t="shared" si="69"/>
        <v>0</v>
      </c>
      <c r="BL246" s="24" t="s">
        <v>316</v>
      </c>
      <c r="BM246" s="24" t="s">
        <v>1623</v>
      </c>
    </row>
    <row r="247" spans="2:65" s="1" customFormat="1" ht="16.5" customHeight="1">
      <c r="B247" s="41"/>
      <c r="C247" s="193" t="s">
        <v>1150</v>
      </c>
      <c r="D247" s="193" t="s">
        <v>159</v>
      </c>
      <c r="E247" s="194" t="s">
        <v>1624</v>
      </c>
      <c r="F247" s="195" t="s">
        <v>1625</v>
      </c>
      <c r="G247" s="196" t="s">
        <v>1016</v>
      </c>
      <c r="H247" s="197">
        <v>30</v>
      </c>
      <c r="I247" s="198"/>
      <c r="J247" s="199">
        <f t="shared" si="60"/>
        <v>0</v>
      </c>
      <c r="K247" s="195" t="s">
        <v>993</v>
      </c>
      <c r="L247" s="61"/>
      <c r="M247" s="200" t="s">
        <v>21</v>
      </c>
      <c r="N247" s="201" t="s">
        <v>43</v>
      </c>
      <c r="O247" s="42"/>
      <c r="P247" s="202">
        <f t="shared" si="61"/>
        <v>0</v>
      </c>
      <c r="Q247" s="202">
        <v>0</v>
      </c>
      <c r="R247" s="202">
        <f t="shared" si="62"/>
        <v>0</v>
      </c>
      <c r="S247" s="202">
        <v>0</v>
      </c>
      <c r="T247" s="203">
        <f t="shared" si="63"/>
        <v>0</v>
      </c>
      <c r="AR247" s="24" t="s">
        <v>316</v>
      </c>
      <c r="AT247" s="24" t="s">
        <v>159</v>
      </c>
      <c r="AU247" s="24" t="s">
        <v>81</v>
      </c>
      <c r="AY247" s="24" t="s">
        <v>156</v>
      </c>
      <c r="BE247" s="204">
        <f t="shared" si="64"/>
        <v>0</v>
      </c>
      <c r="BF247" s="204">
        <f t="shared" si="65"/>
        <v>0</v>
      </c>
      <c r="BG247" s="204">
        <f t="shared" si="66"/>
        <v>0</v>
      </c>
      <c r="BH247" s="204">
        <f t="shared" si="67"/>
        <v>0</v>
      </c>
      <c r="BI247" s="204">
        <f t="shared" si="68"/>
        <v>0</v>
      </c>
      <c r="BJ247" s="24" t="s">
        <v>79</v>
      </c>
      <c r="BK247" s="204">
        <f t="shared" si="69"/>
        <v>0</v>
      </c>
      <c r="BL247" s="24" t="s">
        <v>316</v>
      </c>
      <c r="BM247" s="24" t="s">
        <v>1626</v>
      </c>
    </row>
    <row r="248" spans="2:65" s="1" customFormat="1" ht="16.5" customHeight="1">
      <c r="B248" s="41"/>
      <c r="C248" s="193" t="s">
        <v>1627</v>
      </c>
      <c r="D248" s="193" t="s">
        <v>159</v>
      </c>
      <c r="E248" s="194" t="s">
        <v>1628</v>
      </c>
      <c r="F248" s="195" t="s">
        <v>1629</v>
      </c>
      <c r="G248" s="196" t="s">
        <v>1039</v>
      </c>
      <c r="H248" s="197">
        <v>1</v>
      </c>
      <c r="I248" s="198"/>
      <c r="J248" s="199">
        <f t="shared" si="60"/>
        <v>0</v>
      </c>
      <c r="K248" s="195" t="s">
        <v>993</v>
      </c>
      <c r="L248" s="61"/>
      <c r="M248" s="200" t="s">
        <v>21</v>
      </c>
      <c r="N248" s="201" t="s">
        <v>43</v>
      </c>
      <c r="O248" s="42"/>
      <c r="P248" s="202">
        <f t="shared" si="61"/>
        <v>0</v>
      </c>
      <c r="Q248" s="202">
        <v>0</v>
      </c>
      <c r="R248" s="202">
        <f t="shared" si="62"/>
        <v>0</v>
      </c>
      <c r="S248" s="202">
        <v>0</v>
      </c>
      <c r="T248" s="203">
        <f t="shared" si="63"/>
        <v>0</v>
      </c>
      <c r="AR248" s="24" t="s">
        <v>316</v>
      </c>
      <c r="AT248" s="24" t="s">
        <v>159</v>
      </c>
      <c r="AU248" s="24" t="s">
        <v>81</v>
      </c>
      <c r="AY248" s="24" t="s">
        <v>156</v>
      </c>
      <c r="BE248" s="204">
        <f t="shared" si="64"/>
        <v>0</v>
      </c>
      <c r="BF248" s="204">
        <f t="shared" si="65"/>
        <v>0</v>
      </c>
      <c r="BG248" s="204">
        <f t="shared" si="66"/>
        <v>0</v>
      </c>
      <c r="BH248" s="204">
        <f t="shared" si="67"/>
        <v>0</v>
      </c>
      <c r="BI248" s="204">
        <f t="shared" si="68"/>
        <v>0</v>
      </c>
      <c r="BJ248" s="24" t="s">
        <v>79</v>
      </c>
      <c r="BK248" s="204">
        <f t="shared" si="69"/>
        <v>0</v>
      </c>
      <c r="BL248" s="24" t="s">
        <v>316</v>
      </c>
      <c r="BM248" s="24" t="s">
        <v>1630</v>
      </c>
    </row>
    <row r="249" spans="2:47" s="1" customFormat="1" ht="27">
      <c r="B249" s="41"/>
      <c r="C249" s="63"/>
      <c r="D249" s="205" t="s">
        <v>166</v>
      </c>
      <c r="E249" s="63"/>
      <c r="F249" s="206" t="s">
        <v>1391</v>
      </c>
      <c r="G249" s="63"/>
      <c r="H249" s="63"/>
      <c r="I249" s="163"/>
      <c r="J249" s="63"/>
      <c r="K249" s="63"/>
      <c r="L249" s="61"/>
      <c r="M249" s="207"/>
      <c r="N249" s="42"/>
      <c r="O249" s="42"/>
      <c r="P249" s="42"/>
      <c r="Q249" s="42"/>
      <c r="R249" s="42"/>
      <c r="S249" s="42"/>
      <c r="T249" s="78"/>
      <c r="AT249" s="24" t="s">
        <v>166</v>
      </c>
      <c r="AU249" s="24" t="s">
        <v>81</v>
      </c>
    </row>
    <row r="250" spans="2:63" s="10" customFormat="1" ht="29.85" customHeight="1">
      <c r="B250" s="176"/>
      <c r="C250" s="177"/>
      <c r="D250" s="190" t="s">
        <v>71</v>
      </c>
      <c r="E250" s="191" t="s">
        <v>1157</v>
      </c>
      <c r="F250" s="191" t="s">
        <v>1631</v>
      </c>
      <c r="G250" s="177"/>
      <c r="H250" s="177"/>
      <c r="I250" s="180"/>
      <c r="J250" s="192">
        <f>BK250</f>
        <v>0</v>
      </c>
      <c r="K250" s="177"/>
      <c r="L250" s="182"/>
      <c r="M250" s="183"/>
      <c r="N250" s="184"/>
      <c r="O250" s="184"/>
      <c r="P250" s="185">
        <f>SUM(P251:P254)</f>
        <v>0</v>
      </c>
      <c r="Q250" s="184"/>
      <c r="R250" s="185">
        <f>SUM(R251:R254)</f>
        <v>0</v>
      </c>
      <c r="S250" s="184"/>
      <c r="T250" s="186">
        <f>SUM(T251:T254)</f>
        <v>0</v>
      </c>
      <c r="AR250" s="187" t="s">
        <v>81</v>
      </c>
      <c r="AT250" s="188" t="s">
        <v>71</v>
      </c>
      <c r="AU250" s="188" t="s">
        <v>79</v>
      </c>
      <c r="AY250" s="187" t="s">
        <v>156</v>
      </c>
      <c r="BK250" s="189">
        <f>SUM(BK251:BK254)</f>
        <v>0</v>
      </c>
    </row>
    <row r="251" spans="2:65" s="1" customFormat="1" ht="16.5" customHeight="1">
      <c r="B251" s="41"/>
      <c r="C251" s="193" t="s">
        <v>1153</v>
      </c>
      <c r="D251" s="193" t="s">
        <v>159</v>
      </c>
      <c r="E251" s="194" t="s">
        <v>1632</v>
      </c>
      <c r="F251" s="195" t="s">
        <v>1633</v>
      </c>
      <c r="G251" s="196" t="s">
        <v>1016</v>
      </c>
      <c r="H251" s="197">
        <v>1</v>
      </c>
      <c r="I251" s="198"/>
      <c r="J251" s="199">
        <f>ROUND(I251*H251,2)</f>
        <v>0</v>
      </c>
      <c r="K251" s="195" t="s">
        <v>993</v>
      </c>
      <c r="L251" s="61"/>
      <c r="M251" s="200" t="s">
        <v>21</v>
      </c>
      <c r="N251" s="201" t="s">
        <v>43</v>
      </c>
      <c r="O251" s="42"/>
      <c r="P251" s="202">
        <f>O251*H251</f>
        <v>0</v>
      </c>
      <c r="Q251" s="202">
        <v>0</v>
      </c>
      <c r="R251" s="202">
        <f>Q251*H251</f>
        <v>0</v>
      </c>
      <c r="S251" s="202">
        <v>0</v>
      </c>
      <c r="T251" s="203">
        <f>S251*H251</f>
        <v>0</v>
      </c>
      <c r="AR251" s="24" t="s">
        <v>316</v>
      </c>
      <c r="AT251" s="24" t="s">
        <v>159</v>
      </c>
      <c r="AU251" s="24" t="s">
        <v>81</v>
      </c>
      <c r="AY251" s="24" t="s">
        <v>156</v>
      </c>
      <c r="BE251" s="204">
        <f>IF(N251="základní",J251,0)</f>
        <v>0</v>
      </c>
      <c r="BF251" s="204">
        <f>IF(N251="snížená",J251,0)</f>
        <v>0</v>
      </c>
      <c r="BG251" s="204">
        <f>IF(N251="zákl. přenesená",J251,0)</f>
        <v>0</v>
      </c>
      <c r="BH251" s="204">
        <f>IF(N251="sníž. přenesená",J251,0)</f>
        <v>0</v>
      </c>
      <c r="BI251" s="204">
        <f>IF(N251="nulová",J251,0)</f>
        <v>0</v>
      </c>
      <c r="BJ251" s="24" t="s">
        <v>79</v>
      </c>
      <c r="BK251" s="204">
        <f>ROUND(I251*H251,2)</f>
        <v>0</v>
      </c>
      <c r="BL251" s="24" t="s">
        <v>316</v>
      </c>
      <c r="BM251" s="24" t="s">
        <v>1634</v>
      </c>
    </row>
    <row r="252" spans="2:65" s="1" customFormat="1" ht="25.5" customHeight="1">
      <c r="B252" s="41"/>
      <c r="C252" s="193" t="s">
        <v>1635</v>
      </c>
      <c r="D252" s="193" t="s">
        <v>159</v>
      </c>
      <c r="E252" s="194" t="s">
        <v>1636</v>
      </c>
      <c r="F252" s="195" t="s">
        <v>1637</v>
      </c>
      <c r="G252" s="196" t="s">
        <v>1016</v>
      </c>
      <c r="H252" s="197">
        <v>1</v>
      </c>
      <c r="I252" s="198"/>
      <c r="J252" s="199">
        <f>ROUND(I252*H252,2)</f>
        <v>0</v>
      </c>
      <c r="K252" s="195" t="s">
        <v>993</v>
      </c>
      <c r="L252" s="61"/>
      <c r="M252" s="200" t="s">
        <v>21</v>
      </c>
      <c r="N252" s="201" t="s">
        <v>43</v>
      </c>
      <c r="O252" s="42"/>
      <c r="P252" s="202">
        <f>O252*H252</f>
        <v>0</v>
      </c>
      <c r="Q252" s="202">
        <v>0</v>
      </c>
      <c r="R252" s="202">
        <f>Q252*H252</f>
        <v>0</v>
      </c>
      <c r="S252" s="202">
        <v>0</v>
      </c>
      <c r="T252" s="203">
        <f>S252*H252</f>
        <v>0</v>
      </c>
      <c r="AR252" s="24" t="s">
        <v>316</v>
      </c>
      <c r="AT252" s="24" t="s">
        <v>159</v>
      </c>
      <c r="AU252" s="24" t="s">
        <v>81</v>
      </c>
      <c r="AY252" s="24" t="s">
        <v>156</v>
      </c>
      <c r="BE252" s="204">
        <f>IF(N252="základní",J252,0)</f>
        <v>0</v>
      </c>
      <c r="BF252" s="204">
        <f>IF(N252="snížená",J252,0)</f>
        <v>0</v>
      </c>
      <c r="BG252" s="204">
        <f>IF(N252="zákl. přenesená",J252,0)</f>
        <v>0</v>
      </c>
      <c r="BH252" s="204">
        <f>IF(N252="sníž. přenesená",J252,0)</f>
        <v>0</v>
      </c>
      <c r="BI252" s="204">
        <f>IF(N252="nulová",J252,0)</f>
        <v>0</v>
      </c>
      <c r="BJ252" s="24" t="s">
        <v>79</v>
      </c>
      <c r="BK252" s="204">
        <f>ROUND(I252*H252,2)</f>
        <v>0</v>
      </c>
      <c r="BL252" s="24" t="s">
        <v>316</v>
      </c>
      <c r="BM252" s="24" t="s">
        <v>1638</v>
      </c>
    </row>
    <row r="253" spans="2:65" s="1" customFormat="1" ht="16.5" customHeight="1">
      <c r="B253" s="41"/>
      <c r="C253" s="193" t="s">
        <v>1156</v>
      </c>
      <c r="D253" s="193" t="s">
        <v>159</v>
      </c>
      <c r="E253" s="194" t="s">
        <v>1639</v>
      </c>
      <c r="F253" s="195" t="s">
        <v>1640</v>
      </c>
      <c r="G253" s="196" t="s">
        <v>1016</v>
      </c>
      <c r="H253" s="197">
        <v>1</v>
      </c>
      <c r="I253" s="198"/>
      <c r="J253" s="199">
        <f>ROUND(I253*H253,2)</f>
        <v>0</v>
      </c>
      <c r="K253" s="195" t="s">
        <v>993</v>
      </c>
      <c r="L253" s="61"/>
      <c r="M253" s="200" t="s">
        <v>21</v>
      </c>
      <c r="N253" s="201" t="s">
        <v>43</v>
      </c>
      <c r="O253" s="42"/>
      <c r="P253" s="202">
        <f>O253*H253</f>
        <v>0</v>
      </c>
      <c r="Q253" s="202">
        <v>0</v>
      </c>
      <c r="R253" s="202">
        <f>Q253*H253</f>
        <v>0</v>
      </c>
      <c r="S253" s="202">
        <v>0</v>
      </c>
      <c r="T253" s="203">
        <f>S253*H253</f>
        <v>0</v>
      </c>
      <c r="AR253" s="24" t="s">
        <v>316</v>
      </c>
      <c r="AT253" s="24" t="s">
        <v>159</v>
      </c>
      <c r="AU253" s="24" t="s">
        <v>81</v>
      </c>
      <c r="AY253" s="24" t="s">
        <v>156</v>
      </c>
      <c r="BE253" s="204">
        <f>IF(N253="základní",J253,0)</f>
        <v>0</v>
      </c>
      <c r="BF253" s="204">
        <f>IF(N253="snížená",J253,0)</f>
        <v>0</v>
      </c>
      <c r="BG253" s="204">
        <f>IF(N253="zákl. přenesená",J253,0)</f>
        <v>0</v>
      </c>
      <c r="BH253" s="204">
        <f>IF(N253="sníž. přenesená",J253,0)</f>
        <v>0</v>
      </c>
      <c r="BI253" s="204">
        <f>IF(N253="nulová",J253,0)</f>
        <v>0</v>
      </c>
      <c r="BJ253" s="24" t="s">
        <v>79</v>
      </c>
      <c r="BK253" s="204">
        <f>ROUND(I253*H253,2)</f>
        <v>0</v>
      </c>
      <c r="BL253" s="24" t="s">
        <v>316</v>
      </c>
      <c r="BM253" s="24" t="s">
        <v>1641</v>
      </c>
    </row>
    <row r="254" spans="2:65" s="1" customFormat="1" ht="16.5" customHeight="1">
      <c r="B254" s="41"/>
      <c r="C254" s="193" t="s">
        <v>1642</v>
      </c>
      <c r="D254" s="193" t="s">
        <v>159</v>
      </c>
      <c r="E254" s="194" t="s">
        <v>1643</v>
      </c>
      <c r="F254" s="195" t="s">
        <v>1644</v>
      </c>
      <c r="G254" s="196" t="s">
        <v>1016</v>
      </c>
      <c r="H254" s="197">
        <v>3</v>
      </c>
      <c r="I254" s="198"/>
      <c r="J254" s="199">
        <f>ROUND(I254*H254,2)</f>
        <v>0</v>
      </c>
      <c r="K254" s="195" t="s">
        <v>993</v>
      </c>
      <c r="L254" s="61"/>
      <c r="M254" s="200" t="s">
        <v>21</v>
      </c>
      <c r="N254" s="201" t="s">
        <v>43</v>
      </c>
      <c r="O254" s="42"/>
      <c r="P254" s="202">
        <f>O254*H254</f>
        <v>0</v>
      </c>
      <c r="Q254" s="202">
        <v>0</v>
      </c>
      <c r="R254" s="202">
        <f>Q254*H254</f>
        <v>0</v>
      </c>
      <c r="S254" s="202">
        <v>0</v>
      </c>
      <c r="T254" s="203">
        <f>S254*H254</f>
        <v>0</v>
      </c>
      <c r="AR254" s="24" t="s">
        <v>316</v>
      </c>
      <c r="AT254" s="24" t="s">
        <v>159</v>
      </c>
      <c r="AU254" s="24" t="s">
        <v>81</v>
      </c>
      <c r="AY254" s="24" t="s">
        <v>156</v>
      </c>
      <c r="BE254" s="204">
        <f>IF(N254="základní",J254,0)</f>
        <v>0</v>
      </c>
      <c r="BF254" s="204">
        <f>IF(N254="snížená",J254,0)</f>
        <v>0</v>
      </c>
      <c r="BG254" s="204">
        <f>IF(N254="zákl. přenesená",J254,0)</f>
        <v>0</v>
      </c>
      <c r="BH254" s="204">
        <f>IF(N254="sníž. přenesená",J254,0)</f>
        <v>0</v>
      </c>
      <c r="BI254" s="204">
        <f>IF(N254="nulová",J254,0)</f>
        <v>0</v>
      </c>
      <c r="BJ254" s="24" t="s">
        <v>79</v>
      </c>
      <c r="BK254" s="204">
        <f>ROUND(I254*H254,2)</f>
        <v>0</v>
      </c>
      <c r="BL254" s="24" t="s">
        <v>316</v>
      </c>
      <c r="BM254" s="24" t="s">
        <v>1645</v>
      </c>
    </row>
    <row r="255" spans="2:63" s="10" customFormat="1" ht="29.85" customHeight="1">
      <c r="B255" s="176"/>
      <c r="C255" s="177"/>
      <c r="D255" s="190" t="s">
        <v>71</v>
      </c>
      <c r="E255" s="191" t="s">
        <v>1159</v>
      </c>
      <c r="F255" s="191" t="s">
        <v>1646</v>
      </c>
      <c r="G255" s="177"/>
      <c r="H255" s="177"/>
      <c r="I255" s="180"/>
      <c r="J255" s="192">
        <f>BK255</f>
        <v>0</v>
      </c>
      <c r="K255" s="177"/>
      <c r="L255" s="182"/>
      <c r="M255" s="183"/>
      <c r="N255" s="184"/>
      <c r="O255" s="184"/>
      <c r="P255" s="185">
        <f>SUM(P256:P277)</f>
        <v>0</v>
      </c>
      <c r="Q255" s="184"/>
      <c r="R255" s="185">
        <f>SUM(R256:R277)</f>
        <v>0</v>
      </c>
      <c r="S255" s="184"/>
      <c r="T255" s="186">
        <f>SUM(T256:T277)</f>
        <v>0</v>
      </c>
      <c r="AR255" s="187" t="s">
        <v>81</v>
      </c>
      <c r="AT255" s="188" t="s">
        <v>71</v>
      </c>
      <c r="AU255" s="188" t="s">
        <v>79</v>
      </c>
      <c r="AY255" s="187" t="s">
        <v>156</v>
      </c>
      <c r="BK255" s="189">
        <f>SUM(BK256:BK277)</f>
        <v>0</v>
      </c>
    </row>
    <row r="256" spans="2:65" s="1" customFormat="1" ht="16.5" customHeight="1">
      <c r="B256" s="41"/>
      <c r="C256" s="193" t="s">
        <v>1163</v>
      </c>
      <c r="D256" s="193" t="s">
        <v>159</v>
      </c>
      <c r="E256" s="194" t="s">
        <v>1647</v>
      </c>
      <c r="F256" s="195" t="s">
        <v>1648</v>
      </c>
      <c r="G256" s="196" t="s">
        <v>1649</v>
      </c>
      <c r="H256" s="197">
        <v>90</v>
      </c>
      <c r="I256" s="198"/>
      <c r="J256" s="199">
        <f aca="true" t="shared" si="70" ref="J256:J277">ROUND(I256*H256,2)</f>
        <v>0</v>
      </c>
      <c r="K256" s="195" t="s">
        <v>993</v>
      </c>
      <c r="L256" s="61"/>
      <c r="M256" s="200" t="s">
        <v>21</v>
      </c>
      <c r="N256" s="201" t="s">
        <v>43</v>
      </c>
      <c r="O256" s="42"/>
      <c r="P256" s="202">
        <f aca="true" t="shared" si="71" ref="P256:P277">O256*H256</f>
        <v>0</v>
      </c>
      <c r="Q256" s="202">
        <v>0</v>
      </c>
      <c r="R256" s="202">
        <f aca="true" t="shared" si="72" ref="R256:R277">Q256*H256</f>
        <v>0</v>
      </c>
      <c r="S256" s="202">
        <v>0</v>
      </c>
      <c r="T256" s="203">
        <f aca="true" t="shared" si="73" ref="T256:T277">S256*H256</f>
        <v>0</v>
      </c>
      <c r="AR256" s="24" t="s">
        <v>316</v>
      </c>
      <c r="AT256" s="24" t="s">
        <v>159</v>
      </c>
      <c r="AU256" s="24" t="s">
        <v>81</v>
      </c>
      <c r="AY256" s="24" t="s">
        <v>156</v>
      </c>
      <c r="BE256" s="204">
        <f aca="true" t="shared" si="74" ref="BE256:BE277">IF(N256="základní",J256,0)</f>
        <v>0</v>
      </c>
      <c r="BF256" s="204">
        <f aca="true" t="shared" si="75" ref="BF256:BF277">IF(N256="snížená",J256,0)</f>
        <v>0</v>
      </c>
      <c r="BG256" s="204">
        <f aca="true" t="shared" si="76" ref="BG256:BG277">IF(N256="zákl. přenesená",J256,0)</f>
        <v>0</v>
      </c>
      <c r="BH256" s="204">
        <f aca="true" t="shared" si="77" ref="BH256:BH277">IF(N256="sníž. přenesená",J256,0)</f>
        <v>0</v>
      </c>
      <c r="BI256" s="204">
        <f aca="true" t="shared" si="78" ref="BI256:BI277">IF(N256="nulová",J256,0)</f>
        <v>0</v>
      </c>
      <c r="BJ256" s="24" t="s">
        <v>79</v>
      </c>
      <c r="BK256" s="204">
        <f aca="true" t="shared" si="79" ref="BK256:BK277">ROUND(I256*H256,2)</f>
        <v>0</v>
      </c>
      <c r="BL256" s="24" t="s">
        <v>316</v>
      </c>
      <c r="BM256" s="24" t="s">
        <v>1650</v>
      </c>
    </row>
    <row r="257" spans="2:65" s="1" customFormat="1" ht="16.5" customHeight="1">
      <c r="B257" s="41"/>
      <c r="C257" s="193" t="s">
        <v>1651</v>
      </c>
      <c r="D257" s="193" t="s">
        <v>159</v>
      </c>
      <c r="E257" s="194" t="s">
        <v>1652</v>
      </c>
      <c r="F257" s="195" t="s">
        <v>1653</v>
      </c>
      <c r="G257" s="196" t="s">
        <v>1649</v>
      </c>
      <c r="H257" s="197">
        <v>80</v>
      </c>
      <c r="I257" s="198"/>
      <c r="J257" s="199">
        <f t="shared" si="70"/>
        <v>0</v>
      </c>
      <c r="K257" s="195" t="s">
        <v>993</v>
      </c>
      <c r="L257" s="61"/>
      <c r="M257" s="200" t="s">
        <v>21</v>
      </c>
      <c r="N257" s="201" t="s">
        <v>43</v>
      </c>
      <c r="O257" s="42"/>
      <c r="P257" s="202">
        <f t="shared" si="71"/>
        <v>0</v>
      </c>
      <c r="Q257" s="202">
        <v>0</v>
      </c>
      <c r="R257" s="202">
        <f t="shared" si="72"/>
        <v>0</v>
      </c>
      <c r="S257" s="202">
        <v>0</v>
      </c>
      <c r="T257" s="203">
        <f t="shared" si="73"/>
        <v>0</v>
      </c>
      <c r="AR257" s="24" t="s">
        <v>316</v>
      </c>
      <c r="AT257" s="24" t="s">
        <v>159</v>
      </c>
      <c r="AU257" s="24" t="s">
        <v>81</v>
      </c>
      <c r="AY257" s="24" t="s">
        <v>156</v>
      </c>
      <c r="BE257" s="204">
        <f t="shared" si="74"/>
        <v>0</v>
      </c>
      <c r="BF257" s="204">
        <f t="shared" si="75"/>
        <v>0</v>
      </c>
      <c r="BG257" s="204">
        <f t="shared" si="76"/>
        <v>0</v>
      </c>
      <c r="BH257" s="204">
        <f t="shared" si="77"/>
        <v>0</v>
      </c>
      <c r="BI257" s="204">
        <f t="shared" si="78"/>
        <v>0</v>
      </c>
      <c r="BJ257" s="24" t="s">
        <v>79</v>
      </c>
      <c r="BK257" s="204">
        <f t="shared" si="79"/>
        <v>0</v>
      </c>
      <c r="BL257" s="24" t="s">
        <v>316</v>
      </c>
      <c r="BM257" s="24" t="s">
        <v>1654</v>
      </c>
    </row>
    <row r="258" spans="2:65" s="1" customFormat="1" ht="16.5" customHeight="1">
      <c r="B258" s="41"/>
      <c r="C258" s="193" t="s">
        <v>1166</v>
      </c>
      <c r="D258" s="193" t="s">
        <v>159</v>
      </c>
      <c r="E258" s="194" t="s">
        <v>1655</v>
      </c>
      <c r="F258" s="195" t="s">
        <v>1656</v>
      </c>
      <c r="G258" s="196" t="s">
        <v>1649</v>
      </c>
      <c r="H258" s="197">
        <v>20</v>
      </c>
      <c r="I258" s="198"/>
      <c r="J258" s="199">
        <f t="shared" si="70"/>
        <v>0</v>
      </c>
      <c r="K258" s="195" t="s">
        <v>993</v>
      </c>
      <c r="L258" s="61"/>
      <c r="M258" s="200" t="s">
        <v>21</v>
      </c>
      <c r="N258" s="201" t="s">
        <v>43</v>
      </c>
      <c r="O258" s="42"/>
      <c r="P258" s="202">
        <f t="shared" si="71"/>
        <v>0</v>
      </c>
      <c r="Q258" s="202">
        <v>0</v>
      </c>
      <c r="R258" s="202">
        <f t="shared" si="72"/>
        <v>0</v>
      </c>
      <c r="S258" s="202">
        <v>0</v>
      </c>
      <c r="T258" s="203">
        <f t="shared" si="73"/>
        <v>0</v>
      </c>
      <c r="AR258" s="24" t="s">
        <v>316</v>
      </c>
      <c r="AT258" s="24" t="s">
        <v>159</v>
      </c>
      <c r="AU258" s="24" t="s">
        <v>81</v>
      </c>
      <c r="AY258" s="24" t="s">
        <v>156</v>
      </c>
      <c r="BE258" s="204">
        <f t="shared" si="74"/>
        <v>0</v>
      </c>
      <c r="BF258" s="204">
        <f t="shared" si="75"/>
        <v>0</v>
      </c>
      <c r="BG258" s="204">
        <f t="shared" si="76"/>
        <v>0</v>
      </c>
      <c r="BH258" s="204">
        <f t="shared" si="77"/>
        <v>0</v>
      </c>
      <c r="BI258" s="204">
        <f t="shared" si="78"/>
        <v>0</v>
      </c>
      <c r="BJ258" s="24" t="s">
        <v>79</v>
      </c>
      <c r="BK258" s="204">
        <f t="shared" si="79"/>
        <v>0</v>
      </c>
      <c r="BL258" s="24" t="s">
        <v>316</v>
      </c>
      <c r="BM258" s="24" t="s">
        <v>1657</v>
      </c>
    </row>
    <row r="259" spans="2:65" s="1" customFormat="1" ht="16.5" customHeight="1">
      <c r="B259" s="41"/>
      <c r="C259" s="193" t="s">
        <v>1658</v>
      </c>
      <c r="D259" s="193" t="s">
        <v>159</v>
      </c>
      <c r="E259" s="194" t="s">
        <v>1659</v>
      </c>
      <c r="F259" s="195" t="s">
        <v>1660</v>
      </c>
      <c r="G259" s="196" t="s">
        <v>1649</v>
      </c>
      <c r="H259" s="197">
        <v>20</v>
      </c>
      <c r="I259" s="198"/>
      <c r="J259" s="199">
        <f t="shared" si="70"/>
        <v>0</v>
      </c>
      <c r="K259" s="195" t="s">
        <v>993</v>
      </c>
      <c r="L259" s="61"/>
      <c r="M259" s="200" t="s">
        <v>21</v>
      </c>
      <c r="N259" s="201" t="s">
        <v>43</v>
      </c>
      <c r="O259" s="42"/>
      <c r="P259" s="202">
        <f t="shared" si="71"/>
        <v>0</v>
      </c>
      <c r="Q259" s="202">
        <v>0</v>
      </c>
      <c r="R259" s="202">
        <f t="shared" si="72"/>
        <v>0</v>
      </c>
      <c r="S259" s="202">
        <v>0</v>
      </c>
      <c r="T259" s="203">
        <f t="shared" si="73"/>
        <v>0</v>
      </c>
      <c r="AR259" s="24" t="s">
        <v>316</v>
      </c>
      <c r="AT259" s="24" t="s">
        <v>159</v>
      </c>
      <c r="AU259" s="24" t="s">
        <v>81</v>
      </c>
      <c r="AY259" s="24" t="s">
        <v>156</v>
      </c>
      <c r="BE259" s="204">
        <f t="shared" si="74"/>
        <v>0</v>
      </c>
      <c r="BF259" s="204">
        <f t="shared" si="75"/>
        <v>0</v>
      </c>
      <c r="BG259" s="204">
        <f t="shared" si="76"/>
        <v>0</v>
      </c>
      <c r="BH259" s="204">
        <f t="shared" si="77"/>
        <v>0</v>
      </c>
      <c r="BI259" s="204">
        <f t="shared" si="78"/>
        <v>0</v>
      </c>
      <c r="BJ259" s="24" t="s">
        <v>79</v>
      </c>
      <c r="BK259" s="204">
        <f t="shared" si="79"/>
        <v>0</v>
      </c>
      <c r="BL259" s="24" t="s">
        <v>316</v>
      </c>
      <c r="BM259" s="24" t="s">
        <v>1661</v>
      </c>
    </row>
    <row r="260" spans="2:65" s="1" customFormat="1" ht="16.5" customHeight="1">
      <c r="B260" s="41"/>
      <c r="C260" s="193" t="s">
        <v>1169</v>
      </c>
      <c r="D260" s="193" t="s">
        <v>159</v>
      </c>
      <c r="E260" s="194" t="s">
        <v>1662</v>
      </c>
      <c r="F260" s="195" t="s">
        <v>1663</v>
      </c>
      <c r="G260" s="196" t="s">
        <v>1039</v>
      </c>
      <c r="H260" s="197">
        <v>1</v>
      </c>
      <c r="I260" s="198"/>
      <c r="J260" s="199">
        <f t="shared" si="70"/>
        <v>0</v>
      </c>
      <c r="K260" s="195" t="s">
        <v>993</v>
      </c>
      <c r="L260" s="61"/>
      <c r="M260" s="200" t="s">
        <v>21</v>
      </c>
      <c r="N260" s="201" t="s">
        <v>43</v>
      </c>
      <c r="O260" s="42"/>
      <c r="P260" s="202">
        <f t="shared" si="71"/>
        <v>0</v>
      </c>
      <c r="Q260" s="202">
        <v>0</v>
      </c>
      <c r="R260" s="202">
        <f t="shared" si="72"/>
        <v>0</v>
      </c>
      <c r="S260" s="202">
        <v>0</v>
      </c>
      <c r="T260" s="203">
        <f t="shared" si="73"/>
        <v>0</v>
      </c>
      <c r="AR260" s="24" t="s">
        <v>316</v>
      </c>
      <c r="AT260" s="24" t="s">
        <v>159</v>
      </c>
      <c r="AU260" s="24" t="s">
        <v>81</v>
      </c>
      <c r="AY260" s="24" t="s">
        <v>156</v>
      </c>
      <c r="BE260" s="204">
        <f t="shared" si="74"/>
        <v>0</v>
      </c>
      <c r="BF260" s="204">
        <f t="shared" si="75"/>
        <v>0</v>
      </c>
      <c r="BG260" s="204">
        <f t="shared" si="76"/>
        <v>0</v>
      </c>
      <c r="BH260" s="204">
        <f t="shared" si="77"/>
        <v>0</v>
      </c>
      <c r="BI260" s="204">
        <f t="shared" si="78"/>
        <v>0</v>
      </c>
      <c r="BJ260" s="24" t="s">
        <v>79</v>
      </c>
      <c r="BK260" s="204">
        <f t="shared" si="79"/>
        <v>0</v>
      </c>
      <c r="BL260" s="24" t="s">
        <v>316</v>
      </c>
      <c r="BM260" s="24" t="s">
        <v>1664</v>
      </c>
    </row>
    <row r="261" spans="2:65" s="1" customFormat="1" ht="16.5" customHeight="1">
      <c r="B261" s="41"/>
      <c r="C261" s="193" t="s">
        <v>1665</v>
      </c>
      <c r="D261" s="193" t="s">
        <v>159</v>
      </c>
      <c r="E261" s="194" t="s">
        <v>1666</v>
      </c>
      <c r="F261" s="195" t="s">
        <v>1667</v>
      </c>
      <c r="G261" s="196" t="s">
        <v>1649</v>
      </c>
      <c r="H261" s="197">
        <v>110</v>
      </c>
      <c r="I261" s="198"/>
      <c r="J261" s="199">
        <f t="shared" si="70"/>
        <v>0</v>
      </c>
      <c r="K261" s="195" t="s">
        <v>993</v>
      </c>
      <c r="L261" s="61"/>
      <c r="M261" s="200" t="s">
        <v>21</v>
      </c>
      <c r="N261" s="201" t="s">
        <v>43</v>
      </c>
      <c r="O261" s="42"/>
      <c r="P261" s="202">
        <f t="shared" si="71"/>
        <v>0</v>
      </c>
      <c r="Q261" s="202">
        <v>0</v>
      </c>
      <c r="R261" s="202">
        <f t="shared" si="72"/>
        <v>0</v>
      </c>
      <c r="S261" s="202">
        <v>0</v>
      </c>
      <c r="T261" s="203">
        <f t="shared" si="73"/>
        <v>0</v>
      </c>
      <c r="AR261" s="24" t="s">
        <v>316</v>
      </c>
      <c r="AT261" s="24" t="s">
        <v>159</v>
      </c>
      <c r="AU261" s="24" t="s">
        <v>81</v>
      </c>
      <c r="AY261" s="24" t="s">
        <v>156</v>
      </c>
      <c r="BE261" s="204">
        <f t="shared" si="74"/>
        <v>0</v>
      </c>
      <c r="BF261" s="204">
        <f t="shared" si="75"/>
        <v>0</v>
      </c>
      <c r="BG261" s="204">
        <f t="shared" si="76"/>
        <v>0</v>
      </c>
      <c r="BH261" s="204">
        <f t="shared" si="77"/>
        <v>0</v>
      </c>
      <c r="BI261" s="204">
        <f t="shared" si="78"/>
        <v>0</v>
      </c>
      <c r="BJ261" s="24" t="s">
        <v>79</v>
      </c>
      <c r="BK261" s="204">
        <f t="shared" si="79"/>
        <v>0</v>
      </c>
      <c r="BL261" s="24" t="s">
        <v>316</v>
      </c>
      <c r="BM261" s="24" t="s">
        <v>1668</v>
      </c>
    </row>
    <row r="262" spans="2:65" s="1" customFormat="1" ht="16.5" customHeight="1">
      <c r="B262" s="41"/>
      <c r="C262" s="193" t="s">
        <v>1172</v>
      </c>
      <c r="D262" s="193" t="s">
        <v>159</v>
      </c>
      <c r="E262" s="194" t="s">
        <v>1669</v>
      </c>
      <c r="F262" s="195" t="s">
        <v>1670</v>
      </c>
      <c r="G262" s="196" t="s">
        <v>1649</v>
      </c>
      <c r="H262" s="197">
        <v>50</v>
      </c>
      <c r="I262" s="198"/>
      <c r="J262" s="199">
        <f t="shared" si="70"/>
        <v>0</v>
      </c>
      <c r="K262" s="195" t="s">
        <v>993</v>
      </c>
      <c r="L262" s="61"/>
      <c r="M262" s="200" t="s">
        <v>21</v>
      </c>
      <c r="N262" s="201" t="s">
        <v>43</v>
      </c>
      <c r="O262" s="42"/>
      <c r="P262" s="202">
        <f t="shared" si="71"/>
        <v>0</v>
      </c>
      <c r="Q262" s="202">
        <v>0</v>
      </c>
      <c r="R262" s="202">
        <f t="shared" si="72"/>
        <v>0</v>
      </c>
      <c r="S262" s="202">
        <v>0</v>
      </c>
      <c r="T262" s="203">
        <f t="shared" si="73"/>
        <v>0</v>
      </c>
      <c r="AR262" s="24" t="s">
        <v>316</v>
      </c>
      <c r="AT262" s="24" t="s">
        <v>159</v>
      </c>
      <c r="AU262" s="24" t="s">
        <v>81</v>
      </c>
      <c r="AY262" s="24" t="s">
        <v>156</v>
      </c>
      <c r="BE262" s="204">
        <f t="shared" si="74"/>
        <v>0</v>
      </c>
      <c r="BF262" s="204">
        <f t="shared" si="75"/>
        <v>0</v>
      </c>
      <c r="BG262" s="204">
        <f t="shared" si="76"/>
        <v>0</v>
      </c>
      <c r="BH262" s="204">
        <f t="shared" si="77"/>
        <v>0</v>
      </c>
      <c r="BI262" s="204">
        <f t="shared" si="78"/>
        <v>0</v>
      </c>
      <c r="BJ262" s="24" t="s">
        <v>79</v>
      </c>
      <c r="BK262" s="204">
        <f t="shared" si="79"/>
        <v>0</v>
      </c>
      <c r="BL262" s="24" t="s">
        <v>316</v>
      </c>
      <c r="BM262" s="24" t="s">
        <v>1671</v>
      </c>
    </row>
    <row r="263" spans="2:65" s="1" customFormat="1" ht="16.5" customHeight="1">
      <c r="B263" s="41"/>
      <c r="C263" s="193" t="s">
        <v>1672</v>
      </c>
      <c r="D263" s="193" t="s">
        <v>159</v>
      </c>
      <c r="E263" s="194" t="s">
        <v>1673</v>
      </c>
      <c r="F263" s="195" t="s">
        <v>1674</v>
      </c>
      <c r="G263" s="196" t="s">
        <v>1039</v>
      </c>
      <c r="H263" s="197">
        <v>1</v>
      </c>
      <c r="I263" s="198"/>
      <c r="J263" s="199">
        <f t="shared" si="70"/>
        <v>0</v>
      </c>
      <c r="K263" s="195" t="s">
        <v>993</v>
      </c>
      <c r="L263" s="61"/>
      <c r="M263" s="200" t="s">
        <v>21</v>
      </c>
      <c r="N263" s="201" t="s">
        <v>43</v>
      </c>
      <c r="O263" s="42"/>
      <c r="P263" s="202">
        <f t="shared" si="71"/>
        <v>0</v>
      </c>
      <c r="Q263" s="202">
        <v>0</v>
      </c>
      <c r="R263" s="202">
        <f t="shared" si="72"/>
        <v>0</v>
      </c>
      <c r="S263" s="202">
        <v>0</v>
      </c>
      <c r="T263" s="203">
        <f t="shared" si="73"/>
        <v>0</v>
      </c>
      <c r="AR263" s="24" t="s">
        <v>316</v>
      </c>
      <c r="AT263" s="24" t="s">
        <v>159</v>
      </c>
      <c r="AU263" s="24" t="s">
        <v>81</v>
      </c>
      <c r="AY263" s="24" t="s">
        <v>156</v>
      </c>
      <c r="BE263" s="204">
        <f t="shared" si="74"/>
        <v>0</v>
      </c>
      <c r="BF263" s="204">
        <f t="shared" si="75"/>
        <v>0</v>
      </c>
      <c r="BG263" s="204">
        <f t="shared" si="76"/>
        <v>0</v>
      </c>
      <c r="BH263" s="204">
        <f t="shared" si="77"/>
        <v>0</v>
      </c>
      <c r="BI263" s="204">
        <f t="shared" si="78"/>
        <v>0</v>
      </c>
      <c r="BJ263" s="24" t="s">
        <v>79</v>
      </c>
      <c r="BK263" s="204">
        <f t="shared" si="79"/>
        <v>0</v>
      </c>
      <c r="BL263" s="24" t="s">
        <v>316</v>
      </c>
      <c r="BM263" s="24" t="s">
        <v>1675</v>
      </c>
    </row>
    <row r="264" spans="2:65" s="1" customFormat="1" ht="16.5" customHeight="1">
      <c r="B264" s="41"/>
      <c r="C264" s="193" t="s">
        <v>1175</v>
      </c>
      <c r="D264" s="193" t="s">
        <v>159</v>
      </c>
      <c r="E264" s="194" t="s">
        <v>1676</v>
      </c>
      <c r="F264" s="195" t="s">
        <v>1677</v>
      </c>
      <c r="G264" s="196" t="s">
        <v>1039</v>
      </c>
      <c r="H264" s="197">
        <v>1</v>
      </c>
      <c r="I264" s="198"/>
      <c r="J264" s="199">
        <f t="shared" si="70"/>
        <v>0</v>
      </c>
      <c r="K264" s="195" t="s">
        <v>993</v>
      </c>
      <c r="L264" s="61"/>
      <c r="M264" s="200" t="s">
        <v>21</v>
      </c>
      <c r="N264" s="201" t="s">
        <v>43</v>
      </c>
      <c r="O264" s="42"/>
      <c r="P264" s="202">
        <f t="shared" si="71"/>
        <v>0</v>
      </c>
      <c r="Q264" s="202">
        <v>0</v>
      </c>
      <c r="R264" s="202">
        <f t="shared" si="72"/>
        <v>0</v>
      </c>
      <c r="S264" s="202">
        <v>0</v>
      </c>
      <c r="T264" s="203">
        <f t="shared" si="73"/>
        <v>0</v>
      </c>
      <c r="AR264" s="24" t="s">
        <v>316</v>
      </c>
      <c r="AT264" s="24" t="s">
        <v>159</v>
      </c>
      <c r="AU264" s="24" t="s">
        <v>81</v>
      </c>
      <c r="AY264" s="24" t="s">
        <v>156</v>
      </c>
      <c r="BE264" s="204">
        <f t="shared" si="74"/>
        <v>0</v>
      </c>
      <c r="BF264" s="204">
        <f t="shared" si="75"/>
        <v>0</v>
      </c>
      <c r="BG264" s="204">
        <f t="shared" si="76"/>
        <v>0</v>
      </c>
      <c r="BH264" s="204">
        <f t="shared" si="77"/>
        <v>0</v>
      </c>
      <c r="BI264" s="204">
        <f t="shared" si="78"/>
        <v>0</v>
      </c>
      <c r="BJ264" s="24" t="s">
        <v>79</v>
      </c>
      <c r="BK264" s="204">
        <f t="shared" si="79"/>
        <v>0</v>
      </c>
      <c r="BL264" s="24" t="s">
        <v>316</v>
      </c>
      <c r="BM264" s="24" t="s">
        <v>1678</v>
      </c>
    </row>
    <row r="265" spans="2:65" s="1" customFormat="1" ht="16.5" customHeight="1">
      <c r="B265" s="41"/>
      <c r="C265" s="193" t="s">
        <v>1679</v>
      </c>
      <c r="D265" s="193" t="s">
        <v>159</v>
      </c>
      <c r="E265" s="194" t="s">
        <v>1680</v>
      </c>
      <c r="F265" s="195" t="s">
        <v>1681</v>
      </c>
      <c r="G265" s="196" t="s">
        <v>1039</v>
      </c>
      <c r="H265" s="197">
        <v>1</v>
      </c>
      <c r="I265" s="198"/>
      <c r="J265" s="199">
        <f t="shared" si="70"/>
        <v>0</v>
      </c>
      <c r="K265" s="195" t="s">
        <v>993</v>
      </c>
      <c r="L265" s="61"/>
      <c r="M265" s="200" t="s">
        <v>21</v>
      </c>
      <c r="N265" s="201" t="s">
        <v>43</v>
      </c>
      <c r="O265" s="42"/>
      <c r="P265" s="202">
        <f t="shared" si="71"/>
        <v>0</v>
      </c>
      <c r="Q265" s="202">
        <v>0</v>
      </c>
      <c r="R265" s="202">
        <f t="shared" si="72"/>
        <v>0</v>
      </c>
      <c r="S265" s="202">
        <v>0</v>
      </c>
      <c r="T265" s="203">
        <f t="shared" si="73"/>
        <v>0</v>
      </c>
      <c r="AR265" s="24" t="s">
        <v>316</v>
      </c>
      <c r="AT265" s="24" t="s">
        <v>159</v>
      </c>
      <c r="AU265" s="24" t="s">
        <v>81</v>
      </c>
      <c r="AY265" s="24" t="s">
        <v>156</v>
      </c>
      <c r="BE265" s="204">
        <f t="shared" si="74"/>
        <v>0</v>
      </c>
      <c r="BF265" s="204">
        <f t="shared" si="75"/>
        <v>0</v>
      </c>
      <c r="BG265" s="204">
        <f t="shared" si="76"/>
        <v>0</v>
      </c>
      <c r="BH265" s="204">
        <f t="shared" si="77"/>
        <v>0</v>
      </c>
      <c r="BI265" s="204">
        <f t="shared" si="78"/>
        <v>0</v>
      </c>
      <c r="BJ265" s="24" t="s">
        <v>79</v>
      </c>
      <c r="BK265" s="204">
        <f t="shared" si="79"/>
        <v>0</v>
      </c>
      <c r="BL265" s="24" t="s">
        <v>316</v>
      </c>
      <c r="BM265" s="24" t="s">
        <v>1682</v>
      </c>
    </row>
    <row r="266" spans="2:65" s="1" customFormat="1" ht="16.5" customHeight="1">
      <c r="B266" s="41"/>
      <c r="C266" s="193" t="s">
        <v>1178</v>
      </c>
      <c r="D266" s="193" t="s">
        <v>159</v>
      </c>
      <c r="E266" s="194" t="s">
        <v>1683</v>
      </c>
      <c r="F266" s="195" t="s">
        <v>1684</v>
      </c>
      <c r="G266" s="196" t="s">
        <v>1039</v>
      </c>
      <c r="H266" s="197">
        <v>1</v>
      </c>
      <c r="I266" s="198"/>
      <c r="J266" s="199">
        <f t="shared" si="70"/>
        <v>0</v>
      </c>
      <c r="K266" s="195" t="s">
        <v>993</v>
      </c>
      <c r="L266" s="61"/>
      <c r="M266" s="200" t="s">
        <v>21</v>
      </c>
      <c r="N266" s="201" t="s">
        <v>43</v>
      </c>
      <c r="O266" s="42"/>
      <c r="P266" s="202">
        <f t="shared" si="71"/>
        <v>0</v>
      </c>
      <c r="Q266" s="202">
        <v>0</v>
      </c>
      <c r="R266" s="202">
        <f t="shared" si="72"/>
        <v>0</v>
      </c>
      <c r="S266" s="202">
        <v>0</v>
      </c>
      <c r="T266" s="203">
        <f t="shared" si="73"/>
        <v>0</v>
      </c>
      <c r="AR266" s="24" t="s">
        <v>316</v>
      </c>
      <c r="AT266" s="24" t="s">
        <v>159</v>
      </c>
      <c r="AU266" s="24" t="s">
        <v>81</v>
      </c>
      <c r="AY266" s="24" t="s">
        <v>156</v>
      </c>
      <c r="BE266" s="204">
        <f t="shared" si="74"/>
        <v>0</v>
      </c>
      <c r="BF266" s="204">
        <f t="shared" si="75"/>
        <v>0</v>
      </c>
      <c r="BG266" s="204">
        <f t="shared" si="76"/>
        <v>0</v>
      </c>
      <c r="BH266" s="204">
        <f t="shared" si="77"/>
        <v>0</v>
      </c>
      <c r="BI266" s="204">
        <f t="shared" si="78"/>
        <v>0</v>
      </c>
      <c r="BJ266" s="24" t="s">
        <v>79</v>
      </c>
      <c r="BK266" s="204">
        <f t="shared" si="79"/>
        <v>0</v>
      </c>
      <c r="BL266" s="24" t="s">
        <v>316</v>
      </c>
      <c r="BM266" s="24" t="s">
        <v>1685</v>
      </c>
    </row>
    <row r="267" spans="2:65" s="1" customFormat="1" ht="25.5" customHeight="1">
      <c r="B267" s="41"/>
      <c r="C267" s="193" t="s">
        <v>1686</v>
      </c>
      <c r="D267" s="193" t="s">
        <v>159</v>
      </c>
      <c r="E267" s="194" t="s">
        <v>1687</v>
      </c>
      <c r="F267" s="195" t="s">
        <v>1688</v>
      </c>
      <c r="G267" s="196" t="s">
        <v>1039</v>
      </c>
      <c r="H267" s="197">
        <v>1</v>
      </c>
      <c r="I267" s="198"/>
      <c r="J267" s="199">
        <f t="shared" si="70"/>
        <v>0</v>
      </c>
      <c r="K267" s="195" t="s">
        <v>993</v>
      </c>
      <c r="L267" s="61"/>
      <c r="M267" s="200" t="s">
        <v>21</v>
      </c>
      <c r="N267" s="201" t="s">
        <v>43</v>
      </c>
      <c r="O267" s="42"/>
      <c r="P267" s="202">
        <f t="shared" si="71"/>
        <v>0</v>
      </c>
      <c r="Q267" s="202">
        <v>0</v>
      </c>
      <c r="R267" s="202">
        <f t="shared" si="72"/>
        <v>0</v>
      </c>
      <c r="S267" s="202">
        <v>0</v>
      </c>
      <c r="T267" s="203">
        <f t="shared" si="73"/>
        <v>0</v>
      </c>
      <c r="AR267" s="24" t="s">
        <v>316</v>
      </c>
      <c r="AT267" s="24" t="s">
        <v>159</v>
      </c>
      <c r="AU267" s="24" t="s">
        <v>81</v>
      </c>
      <c r="AY267" s="24" t="s">
        <v>156</v>
      </c>
      <c r="BE267" s="204">
        <f t="shared" si="74"/>
        <v>0</v>
      </c>
      <c r="BF267" s="204">
        <f t="shared" si="75"/>
        <v>0</v>
      </c>
      <c r="BG267" s="204">
        <f t="shared" si="76"/>
        <v>0</v>
      </c>
      <c r="BH267" s="204">
        <f t="shared" si="77"/>
        <v>0</v>
      </c>
      <c r="BI267" s="204">
        <f t="shared" si="78"/>
        <v>0</v>
      </c>
      <c r="BJ267" s="24" t="s">
        <v>79</v>
      </c>
      <c r="BK267" s="204">
        <f t="shared" si="79"/>
        <v>0</v>
      </c>
      <c r="BL267" s="24" t="s">
        <v>316</v>
      </c>
      <c r="BM267" s="24" t="s">
        <v>1689</v>
      </c>
    </row>
    <row r="268" spans="2:65" s="1" customFormat="1" ht="25.5" customHeight="1">
      <c r="B268" s="41"/>
      <c r="C268" s="193" t="s">
        <v>1181</v>
      </c>
      <c r="D268" s="193" t="s">
        <v>159</v>
      </c>
      <c r="E268" s="194" t="s">
        <v>1690</v>
      </c>
      <c r="F268" s="195" t="s">
        <v>1691</v>
      </c>
      <c r="G268" s="196" t="s">
        <v>1039</v>
      </c>
      <c r="H268" s="197">
        <v>1</v>
      </c>
      <c r="I268" s="198"/>
      <c r="J268" s="199">
        <f t="shared" si="70"/>
        <v>0</v>
      </c>
      <c r="K268" s="195" t="s">
        <v>993</v>
      </c>
      <c r="L268" s="61"/>
      <c r="M268" s="200" t="s">
        <v>21</v>
      </c>
      <c r="N268" s="201" t="s">
        <v>43</v>
      </c>
      <c r="O268" s="42"/>
      <c r="P268" s="202">
        <f t="shared" si="71"/>
        <v>0</v>
      </c>
      <c r="Q268" s="202">
        <v>0</v>
      </c>
      <c r="R268" s="202">
        <f t="shared" si="72"/>
        <v>0</v>
      </c>
      <c r="S268" s="202">
        <v>0</v>
      </c>
      <c r="T268" s="203">
        <f t="shared" si="73"/>
        <v>0</v>
      </c>
      <c r="AR268" s="24" t="s">
        <v>316</v>
      </c>
      <c r="AT268" s="24" t="s">
        <v>159</v>
      </c>
      <c r="AU268" s="24" t="s">
        <v>81</v>
      </c>
      <c r="AY268" s="24" t="s">
        <v>156</v>
      </c>
      <c r="BE268" s="204">
        <f t="shared" si="74"/>
        <v>0</v>
      </c>
      <c r="BF268" s="204">
        <f t="shared" si="75"/>
        <v>0</v>
      </c>
      <c r="BG268" s="204">
        <f t="shared" si="76"/>
        <v>0</v>
      </c>
      <c r="BH268" s="204">
        <f t="shared" si="77"/>
        <v>0</v>
      </c>
      <c r="BI268" s="204">
        <f t="shared" si="78"/>
        <v>0</v>
      </c>
      <c r="BJ268" s="24" t="s">
        <v>79</v>
      </c>
      <c r="BK268" s="204">
        <f t="shared" si="79"/>
        <v>0</v>
      </c>
      <c r="BL268" s="24" t="s">
        <v>316</v>
      </c>
      <c r="BM268" s="24" t="s">
        <v>1692</v>
      </c>
    </row>
    <row r="269" spans="2:65" s="1" customFormat="1" ht="16.5" customHeight="1">
      <c r="B269" s="41"/>
      <c r="C269" s="193" t="s">
        <v>1693</v>
      </c>
      <c r="D269" s="193" t="s">
        <v>159</v>
      </c>
      <c r="E269" s="194" t="s">
        <v>1694</v>
      </c>
      <c r="F269" s="195" t="s">
        <v>1695</v>
      </c>
      <c r="G269" s="196" t="s">
        <v>1039</v>
      </c>
      <c r="H269" s="197">
        <v>1</v>
      </c>
      <c r="I269" s="198"/>
      <c r="J269" s="199">
        <f t="shared" si="70"/>
        <v>0</v>
      </c>
      <c r="K269" s="195" t="s">
        <v>993</v>
      </c>
      <c r="L269" s="61"/>
      <c r="M269" s="200" t="s">
        <v>21</v>
      </c>
      <c r="N269" s="201" t="s">
        <v>43</v>
      </c>
      <c r="O269" s="42"/>
      <c r="P269" s="202">
        <f t="shared" si="71"/>
        <v>0</v>
      </c>
      <c r="Q269" s="202">
        <v>0</v>
      </c>
      <c r="R269" s="202">
        <f t="shared" si="72"/>
        <v>0</v>
      </c>
      <c r="S269" s="202">
        <v>0</v>
      </c>
      <c r="T269" s="203">
        <f t="shared" si="73"/>
        <v>0</v>
      </c>
      <c r="AR269" s="24" t="s">
        <v>316</v>
      </c>
      <c r="AT269" s="24" t="s">
        <v>159</v>
      </c>
      <c r="AU269" s="24" t="s">
        <v>81</v>
      </c>
      <c r="AY269" s="24" t="s">
        <v>156</v>
      </c>
      <c r="BE269" s="204">
        <f t="shared" si="74"/>
        <v>0</v>
      </c>
      <c r="BF269" s="204">
        <f t="shared" si="75"/>
        <v>0</v>
      </c>
      <c r="BG269" s="204">
        <f t="shared" si="76"/>
        <v>0</v>
      </c>
      <c r="BH269" s="204">
        <f t="shared" si="77"/>
        <v>0</v>
      </c>
      <c r="BI269" s="204">
        <f t="shared" si="78"/>
        <v>0</v>
      </c>
      <c r="BJ269" s="24" t="s">
        <v>79</v>
      </c>
      <c r="BK269" s="204">
        <f t="shared" si="79"/>
        <v>0</v>
      </c>
      <c r="BL269" s="24" t="s">
        <v>316</v>
      </c>
      <c r="BM269" s="24" t="s">
        <v>1696</v>
      </c>
    </row>
    <row r="270" spans="2:65" s="1" customFormat="1" ht="16.5" customHeight="1">
      <c r="B270" s="41"/>
      <c r="C270" s="193" t="s">
        <v>1184</v>
      </c>
      <c r="D270" s="193" t="s">
        <v>159</v>
      </c>
      <c r="E270" s="194" t="s">
        <v>1697</v>
      </c>
      <c r="F270" s="195" t="s">
        <v>1698</v>
      </c>
      <c r="G270" s="196" t="s">
        <v>1039</v>
      </c>
      <c r="H270" s="197">
        <v>1</v>
      </c>
      <c r="I270" s="198"/>
      <c r="J270" s="199">
        <f t="shared" si="70"/>
        <v>0</v>
      </c>
      <c r="K270" s="195" t="s">
        <v>993</v>
      </c>
      <c r="L270" s="61"/>
      <c r="M270" s="200" t="s">
        <v>21</v>
      </c>
      <c r="N270" s="201" t="s">
        <v>43</v>
      </c>
      <c r="O270" s="42"/>
      <c r="P270" s="202">
        <f t="shared" si="71"/>
        <v>0</v>
      </c>
      <c r="Q270" s="202">
        <v>0</v>
      </c>
      <c r="R270" s="202">
        <f t="shared" si="72"/>
        <v>0</v>
      </c>
      <c r="S270" s="202">
        <v>0</v>
      </c>
      <c r="T270" s="203">
        <f t="shared" si="73"/>
        <v>0</v>
      </c>
      <c r="AR270" s="24" t="s">
        <v>316</v>
      </c>
      <c r="AT270" s="24" t="s">
        <v>159</v>
      </c>
      <c r="AU270" s="24" t="s">
        <v>81</v>
      </c>
      <c r="AY270" s="24" t="s">
        <v>156</v>
      </c>
      <c r="BE270" s="204">
        <f t="shared" si="74"/>
        <v>0</v>
      </c>
      <c r="BF270" s="204">
        <f t="shared" si="75"/>
        <v>0</v>
      </c>
      <c r="BG270" s="204">
        <f t="shared" si="76"/>
        <v>0</v>
      </c>
      <c r="BH270" s="204">
        <f t="shared" si="77"/>
        <v>0</v>
      </c>
      <c r="BI270" s="204">
        <f t="shared" si="78"/>
        <v>0</v>
      </c>
      <c r="BJ270" s="24" t="s">
        <v>79</v>
      </c>
      <c r="BK270" s="204">
        <f t="shared" si="79"/>
        <v>0</v>
      </c>
      <c r="BL270" s="24" t="s">
        <v>316</v>
      </c>
      <c r="BM270" s="24" t="s">
        <v>1699</v>
      </c>
    </row>
    <row r="271" spans="2:65" s="1" customFormat="1" ht="16.5" customHeight="1">
      <c r="B271" s="41"/>
      <c r="C271" s="193" t="s">
        <v>1700</v>
      </c>
      <c r="D271" s="193" t="s">
        <v>159</v>
      </c>
      <c r="E271" s="194" t="s">
        <v>1701</v>
      </c>
      <c r="F271" s="195" t="s">
        <v>1702</v>
      </c>
      <c r="G271" s="196" t="s">
        <v>1039</v>
      </c>
      <c r="H271" s="197">
        <v>1</v>
      </c>
      <c r="I271" s="198"/>
      <c r="J271" s="199">
        <f t="shared" si="70"/>
        <v>0</v>
      </c>
      <c r="K271" s="195" t="s">
        <v>993</v>
      </c>
      <c r="L271" s="61"/>
      <c r="M271" s="200" t="s">
        <v>21</v>
      </c>
      <c r="N271" s="201" t="s">
        <v>43</v>
      </c>
      <c r="O271" s="42"/>
      <c r="P271" s="202">
        <f t="shared" si="71"/>
        <v>0</v>
      </c>
      <c r="Q271" s="202">
        <v>0</v>
      </c>
      <c r="R271" s="202">
        <f t="shared" si="72"/>
        <v>0</v>
      </c>
      <c r="S271" s="202">
        <v>0</v>
      </c>
      <c r="T271" s="203">
        <f t="shared" si="73"/>
        <v>0</v>
      </c>
      <c r="AR271" s="24" t="s">
        <v>316</v>
      </c>
      <c r="AT271" s="24" t="s">
        <v>159</v>
      </c>
      <c r="AU271" s="24" t="s">
        <v>81</v>
      </c>
      <c r="AY271" s="24" t="s">
        <v>156</v>
      </c>
      <c r="BE271" s="204">
        <f t="shared" si="74"/>
        <v>0</v>
      </c>
      <c r="BF271" s="204">
        <f t="shared" si="75"/>
        <v>0</v>
      </c>
      <c r="BG271" s="204">
        <f t="shared" si="76"/>
        <v>0</v>
      </c>
      <c r="BH271" s="204">
        <f t="shared" si="77"/>
        <v>0</v>
      </c>
      <c r="BI271" s="204">
        <f t="shared" si="78"/>
        <v>0</v>
      </c>
      <c r="BJ271" s="24" t="s">
        <v>79</v>
      </c>
      <c r="BK271" s="204">
        <f t="shared" si="79"/>
        <v>0</v>
      </c>
      <c r="BL271" s="24" t="s">
        <v>316</v>
      </c>
      <c r="BM271" s="24" t="s">
        <v>1703</v>
      </c>
    </row>
    <row r="272" spans="2:65" s="1" customFormat="1" ht="16.5" customHeight="1">
      <c r="B272" s="41"/>
      <c r="C272" s="193" t="s">
        <v>1187</v>
      </c>
      <c r="D272" s="193" t="s">
        <v>159</v>
      </c>
      <c r="E272" s="194" t="s">
        <v>1704</v>
      </c>
      <c r="F272" s="195" t="s">
        <v>184</v>
      </c>
      <c r="G272" s="196" t="s">
        <v>1039</v>
      </c>
      <c r="H272" s="197">
        <v>1</v>
      </c>
      <c r="I272" s="198"/>
      <c r="J272" s="199">
        <f t="shared" si="70"/>
        <v>0</v>
      </c>
      <c r="K272" s="195" t="s">
        <v>993</v>
      </c>
      <c r="L272" s="61"/>
      <c r="M272" s="200" t="s">
        <v>21</v>
      </c>
      <c r="N272" s="201" t="s">
        <v>43</v>
      </c>
      <c r="O272" s="42"/>
      <c r="P272" s="202">
        <f t="shared" si="71"/>
        <v>0</v>
      </c>
      <c r="Q272" s="202">
        <v>0</v>
      </c>
      <c r="R272" s="202">
        <f t="shared" si="72"/>
        <v>0</v>
      </c>
      <c r="S272" s="202">
        <v>0</v>
      </c>
      <c r="T272" s="203">
        <f t="shared" si="73"/>
        <v>0</v>
      </c>
      <c r="AR272" s="24" t="s">
        <v>316</v>
      </c>
      <c r="AT272" s="24" t="s">
        <v>159</v>
      </c>
      <c r="AU272" s="24" t="s">
        <v>81</v>
      </c>
      <c r="AY272" s="24" t="s">
        <v>156</v>
      </c>
      <c r="BE272" s="204">
        <f t="shared" si="74"/>
        <v>0</v>
      </c>
      <c r="BF272" s="204">
        <f t="shared" si="75"/>
        <v>0</v>
      </c>
      <c r="BG272" s="204">
        <f t="shared" si="76"/>
        <v>0</v>
      </c>
      <c r="BH272" s="204">
        <f t="shared" si="77"/>
        <v>0</v>
      </c>
      <c r="BI272" s="204">
        <f t="shared" si="78"/>
        <v>0</v>
      </c>
      <c r="BJ272" s="24" t="s">
        <v>79</v>
      </c>
      <c r="BK272" s="204">
        <f t="shared" si="79"/>
        <v>0</v>
      </c>
      <c r="BL272" s="24" t="s">
        <v>316</v>
      </c>
      <c r="BM272" s="24" t="s">
        <v>1705</v>
      </c>
    </row>
    <row r="273" spans="2:65" s="1" customFormat="1" ht="16.5" customHeight="1">
      <c r="B273" s="41"/>
      <c r="C273" s="193" t="s">
        <v>1706</v>
      </c>
      <c r="D273" s="193" t="s">
        <v>159</v>
      </c>
      <c r="E273" s="194" t="s">
        <v>1707</v>
      </c>
      <c r="F273" s="195" t="s">
        <v>1708</v>
      </c>
      <c r="G273" s="196" t="s">
        <v>1039</v>
      </c>
      <c r="H273" s="197">
        <v>1</v>
      </c>
      <c r="I273" s="198"/>
      <c r="J273" s="199">
        <f t="shared" si="70"/>
        <v>0</v>
      </c>
      <c r="K273" s="195" t="s">
        <v>993</v>
      </c>
      <c r="L273" s="61"/>
      <c r="M273" s="200" t="s">
        <v>21</v>
      </c>
      <c r="N273" s="201" t="s">
        <v>43</v>
      </c>
      <c r="O273" s="42"/>
      <c r="P273" s="202">
        <f t="shared" si="71"/>
        <v>0</v>
      </c>
      <c r="Q273" s="202">
        <v>0</v>
      </c>
      <c r="R273" s="202">
        <f t="shared" si="72"/>
        <v>0</v>
      </c>
      <c r="S273" s="202">
        <v>0</v>
      </c>
      <c r="T273" s="203">
        <f t="shared" si="73"/>
        <v>0</v>
      </c>
      <c r="AR273" s="24" t="s">
        <v>316</v>
      </c>
      <c r="AT273" s="24" t="s">
        <v>159</v>
      </c>
      <c r="AU273" s="24" t="s">
        <v>81</v>
      </c>
      <c r="AY273" s="24" t="s">
        <v>156</v>
      </c>
      <c r="BE273" s="204">
        <f t="shared" si="74"/>
        <v>0</v>
      </c>
      <c r="BF273" s="204">
        <f t="shared" si="75"/>
        <v>0</v>
      </c>
      <c r="BG273" s="204">
        <f t="shared" si="76"/>
        <v>0</v>
      </c>
      <c r="BH273" s="204">
        <f t="shared" si="77"/>
        <v>0</v>
      </c>
      <c r="BI273" s="204">
        <f t="shared" si="78"/>
        <v>0</v>
      </c>
      <c r="BJ273" s="24" t="s">
        <v>79</v>
      </c>
      <c r="BK273" s="204">
        <f t="shared" si="79"/>
        <v>0</v>
      </c>
      <c r="BL273" s="24" t="s">
        <v>316</v>
      </c>
      <c r="BM273" s="24" t="s">
        <v>1709</v>
      </c>
    </row>
    <row r="274" spans="2:65" s="1" customFormat="1" ht="16.5" customHeight="1">
      <c r="B274" s="41"/>
      <c r="C274" s="193" t="s">
        <v>1189</v>
      </c>
      <c r="D274" s="193" t="s">
        <v>159</v>
      </c>
      <c r="E274" s="194" t="s">
        <v>1710</v>
      </c>
      <c r="F274" s="195" t="s">
        <v>1711</v>
      </c>
      <c r="G274" s="196" t="s">
        <v>969</v>
      </c>
      <c r="H274" s="197">
        <v>10</v>
      </c>
      <c r="I274" s="198"/>
      <c r="J274" s="199">
        <f t="shared" si="70"/>
        <v>0</v>
      </c>
      <c r="K274" s="195" t="s">
        <v>993</v>
      </c>
      <c r="L274" s="61"/>
      <c r="M274" s="200" t="s">
        <v>21</v>
      </c>
      <c r="N274" s="201" t="s">
        <v>43</v>
      </c>
      <c r="O274" s="42"/>
      <c r="P274" s="202">
        <f t="shared" si="71"/>
        <v>0</v>
      </c>
      <c r="Q274" s="202">
        <v>0</v>
      </c>
      <c r="R274" s="202">
        <f t="shared" si="72"/>
        <v>0</v>
      </c>
      <c r="S274" s="202">
        <v>0</v>
      </c>
      <c r="T274" s="203">
        <f t="shared" si="73"/>
        <v>0</v>
      </c>
      <c r="AR274" s="24" t="s">
        <v>970</v>
      </c>
      <c r="AT274" s="24" t="s">
        <v>159</v>
      </c>
      <c r="AU274" s="24" t="s">
        <v>81</v>
      </c>
      <c r="AY274" s="24" t="s">
        <v>156</v>
      </c>
      <c r="BE274" s="204">
        <f t="shared" si="74"/>
        <v>0</v>
      </c>
      <c r="BF274" s="204">
        <f t="shared" si="75"/>
        <v>0</v>
      </c>
      <c r="BG274" s="204">
        <f t="shared" si="76"/>
        <v>0</v>
      </c>
      <c r="BH274" s="204">
        <f t="shared" si="77"/>
        <v>0</v>
      </c>
      <c r="BI274" s="204">
        <f t="shared" si="78"/>
        <v>0</v>
      </c>
      <c r="BJ274" s="24" t="s">
        <v>79</v>
      </c>
      <c r="BK274" s="204">
        <f t="shared" si="79"/>
        <v>0</v>
      </c>
      <c r="BL274" s="24" t="s">
        <v>970</v>
      </c>
      <c r="BM274" s="24" t="s">
        <v>1712</v>
      </c>
    </row>
    <row r="275" spans="2:65" s="1" customFormat="1" ht="16.5" customHeight="1">
      <c r="B275" s="41"/>
      <c r="C275" s="193" t="s">
        <v>1713</v>
      </c>
      <c r="D275" s="193" t="s">
        <v>159</v>
      </c>
      <c r="E275" s="194" t="s">
        <v>1714</v>
      </c>
      <c r="F275" s="195" t="s">
        <v>1715</v>
      </c>
      <c r="G275" s="196" t="s">
        <v>236</v>
      </c>
      <c r="H275" s="197">
        <v>1</v>
      </c>
      <c r="I275" s="198"/>
      <c r="J275" s="199">
        <f t="shared" si="70"/>
        <v>0</v>
      </c>
      <c r="K275" s="195" t="s">
        <v>993</v>
      </c>
      <c r="L275" s="61"/>
      <c r="M275" s="200" t="s">
        <v>21</v>
      </c>
      <c r="N275" s="201" t="s">
        <v>43</v>
      </c>
      <c r="O275" s="42"/>
      <c r="P275" s="202">
        <f t="shared" si="71"/>
        <v>0</v>
      </c>
      <c r="Q275" s="202">
        <v>0</v>
      </c>
      <c r="R275" s="202">
        <f t="shared" si="72"/>
        <v>0</v>
      </c>
      <c r="S275" s="202">
        <v>0</v>
      </c>
      <c r="T275" s="203">
        <f t="shared" si="73"/>
        <v>0</v>
      </c>
      <c r="AR275" s="24" t="s">
        <v>316</v>
      </c>
      <c r="AT275" s="24" t="s">
        <v>159</v>
      </c>
      <c r="AU275" s="24" t="s">
        <v>81</v>
      </c>
      <c r="AY275" s="24" t="s">
        <v>156</v>
      </c>
      <c r="BE275" s="204">
        <f t="shared" si="74"/>
        <v>0</v>
      </c>
      <c r="BF275" s="204">
        <f t="shared" si="75"/>
        <v>0</v>
      </c>
      <c r="BG275" s="204">
        <f t="shared" si="76"/>
        <v>0</v>
      </c>
      <c r="BH275" s="204">
        <f t="shared" si="77"/>
        <v>0</v>
      </c>
      <c r="BI275" s="204">
        <f t="shared" si="78"/>
        <v>0</v>
      </c>
      <c r="BJ275" s="24" t="s">
        <v>79</v>
      </c>
      <c r="BK275" s="204">
        <f t="shared" si="79"/>
        <v>0</v>
      </c>
      <c r="BL275" s="24" t="s">
        <v>316</v>
      </c>
      <c r="BM275" s="24" t="s">
        <v>1716</v>
      </c>
    </row>
    <row r="276" spans="2:65" s="1" customFormat="1" ht="16.5" customHeight="1">
      <c r="B276" s="41"/>
      <c r="C276" s="193" t="s">
        <v>1192</v>
      </c>
      <c r="D276" s="193" t="s">
        <v>159</v>
      </c>
      <c r="E276" s="194" t="s">
        <v>1717</v>
      </c>
      <c r="F276" s="195" t="s">
        <v>1718</v>
      </c>
      <c r="G276" s="196" t="s">
        <v>1195</v>
      </c>
      <c r="H276" s="269"/>
      <c r="I276" s="198"/>
      <c r="J276" s="199">
        <f t="shared" si="70"/>
        <v>0</v>
      </c>
      <c r="K276" s="195" t="s">
        <v>993</v>
      </c>
      <c r="L276" s="61"/>
      <c r="M276" s="200" t="s">
        <v>21</v>
      </c>
      <c r="N276" s="201" t="s">
        <v>43</v>
      </c>
      <c r="O276" s="42"/>
      <c r="P276" s="202">
        <f t="shared" si="71"/>
        <v>0</v>
      </c>
      <c r="Q276" s="202">
        <v>0</v>
      </c>
      <c r="R276" s="202">
        <f t="shared" si="72"/>
        <v>0</v>
      </c>
      <c r="S276" s="202">
        <v>0</v>
      </c>
      <c r="T276" s="203">
        <f t="shared" si="73"/>
        <v>0</v>
      </c>
      <c r="AR276" s="24" t="s">
        <v>316</v>
      </c>
      <c r="AT276" s="24" t="s">
        <v>159</v>
      </c>
      <c r="AU276" s="24" t="s">
        <v>81</v>
      </c>
      <c r="AY276" s="24" t="s">
        <v>156</v>
      </c>
      <c r="BE276" s="204">
        <f t="shared" si="74"/>
        <v>0</v>
      </c>
      <c r="BF276" s="204">
        <f t="shared" si="75"/>
        <v>0</v>
      </c>
      <c r="BG276" s="204">
        <f t="shared" si="76"/>
        <v>0</v>
      </c>
      <c r="BH276" s="204">
        <f t="shared" si="77"/>
        <v>0</v>
      </c>
      <c r="BI276" s="204">
        <f t="shared" si="78"/>
        <v>0</v>
      </c>
      <c r="BJ276" s="24" t="s">
        <v>79</v>
      </c>
      <c r="BK276" s="204">
        <f t="shared" si="79"/>
        <v>0</v>
      </c>
      <c r="BL276" s="24" t="s">
        <v>316</v>
      </c>
      <c r="BM276" s="24" t="s">
        <v>1719</v>
      </c>
    </row>
    <row r="277" spans="2:65" s="1" customFormat="1" ht="16.5" customHeight="1">
      <c r="B277" s="41"/>
      <c r="C277" s="227" t="s">
        <v>1720</v>
      </c>
      <c r="D277" s="227" t="s">
        <v>238</v>
      </c>
      <c r="E277" s="228" t="s">
        <v>1721</v>
      </c>
      <c r="F277" s="229" t="s">
        <v>1722</v>
      </c>
      <c r="G277" s="230" t="s">
        <v>1195</v>
      </c>
      <c r="H277" s="270"/>
      <c r="I277" s="232"/>
      <c r="J277" s="233">
        <f t="shared" si="70"/>
        <v>0</v>
      </c>
      <c r="K277" s="229" t="s">
        <v>21</v>
      </c>
      <c r="L277" s="234"/>
      <c r="M277" s="235" t="s">
        <v>21</v>
      </c>
      <c r="N277" s="271" t="s">
        <v>43</v>
      </c>
      <c r="O277" s="209"/>
      <c r="P277" s="210">
        <f t="shared" si="71"/>
        <v>0</v>
      </c>
      <c r="Q277" s="210">
        <v>0</v>
      </c>
      <c r="R277" s="210">
        <f t="shared" si="72"/>
        <v>0</v>
      </c>
      <c r="S277" s="210">
        <v>0</v>
      </c>
      <c r="T277" s="211">
        <f t="shared" si="73"/>
        <v>0</v>
      </c>
      <c r="AR277" s="24" t="s">
        <v>396</v>
      </c>
      <c r="AT277" s="24" t="s">
        <v>238</v>
      </c>
      <c r="AU277" s="24" t="s">
        <v>81</v>
      </c>
      <c r="AY277" s="24" t="s">
        <v>156</v>
      </c>
      <c r="BE277" s="204">
        <f t="shared" si="74"/>
        <v>0</v>
      </c>
      <c r="BF277" s="204">
        <f t="shared" si="75"/>
        <v>0</v>
      </c>
      <c r="BG277" s="204">
        <f t="shared" si="76"/>
        <v>0</v>
      </c>
      <c r="BH277" s="204">
        <f t="shared" si="77"/>
        <v>0</v>
      </c>
      <c r="BI277" s="204">
        <f t="shared" si="78"/>
        <v>0</v>
      </c>
      <c r="BJ277" s="24" t="s">
        <v>79</v>
      </c>
      <c r="BK277" s="204">
        <f t="shared" si="79"/>
        <v>0</v>
      </c>
      <c r="BL277" s="24" t="s">
        <v>316</v>
      </c>
      <c r="BM277" s="24" t="s">
        <v>1723</v>
      </c>
    </row>
    <row r="278" spans="2:12" s="1" customFormat="1" ht="6.95" customHeight="1">
      <c r="B278" s="56"/>
      <c r="C278" s="57"/>
      <c r="D278" s="57"/>
      <c r="E278" s="57"/>
      <c r="F278" s="57"/>
      <c r="G278" s="57"/>
      <c r="H278" s="57"/>
      <c r="I278" s="139"/>
      <c r="J278" s="57"/>
      <c r="K278" s="57"/>
      <c r="L278" s="61"/>
    </row>
  </sheetData>
  <sheetProtection password="CC35" sheet="1" objects="1" scenarios="1" formatCells="0" formatColumns="0" formatRows="0" sort="0" autoFilter="0"/>
  <autoFilter ref="C86:K277"/>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94</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1724</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ROUND(SUM(BE81:BE104),2)</f>
        <v>0</v>
      </c>
      <c r="G30" s="42"/>
      <c r="H30" s="42"/>
      <c r="I30" s="131">
        <v>0.21</v>
      </c>
      <c r="J30" s="130">
        <f>ROUND(ROUND((SUM(BE81:BE104)),2)*I30,2)</f>
        <v>0</v>
      </c>
      <c r="K30" s="45"/>
    </row>
    <row r="31" spans="2:11" s="1" customFormat="1" ht="14.45" customHeight="1">
      <c r="B31" s="41"/>
      <c r="C31" s="42"/>
      <c r="D31" s="42"/>
      <c r="E31" s="49" t="s">
        <v>44</v>
      </c>
      <c r="F31" s="130">
        <f>ROUND(SUM(BF81:BF104),2)</f>
        <v>0</v>
      </c>
      <c r="G31" s="42"/>
      <c r="H31" s="42"/>
      <c r="I31" s="131">
        <v>0.15</v>
      </c>
      <c r="J31" s="130">
        <f>ROUND(ROUND((SUM(BF81:BF104)),2)*I31,2)</f>
        <v>0</v>
      </c>
      <c r="K31" s="45"/>
    </row>
    <row r="32" spans="2:11" s="1" customFormat="1" ht="14.45" customHeight="1" hidden="1">
      <c r="B32" s="41"/>
      <c r="C32" s="42"/>
      <c r="D32" s="42"/>
      <c r="E32" s="49" t="s">
        <v>45</v>
      </c>
      <c r="F32" s="130">
        <f>ROUND(SUM(BG81:BG104),2)</f>
        <v>0</v>
      </c>
      <c r="G32" s="42"/>
      <c r="H32" s="42"/>
      <c r="I32" s="131">
        <v>0.21</v>
      </c>
      <c r="J32" s="130">
        <v>0</v>
      </c>
      <c r="K32" s="45"/>
    </row>
    <row r="33" spans="2:11" s="1" customFormat="1" ht="14.45" customHeight="1" hidden="1">
      <c r="B33" s="41"/>
      <c r="C33" s="42"/>
      <c r="D33" s="42"/>
      <c r="E33" s="49" t="s">
        <v>46</v>
      </c>
      <c r="F33" s="130">
        <f>ROUND(SUM(BH81:BH104),2)</f>
        <v>0</v>
      </c>
      <c r="G33" s="42"/>
      <c r="H33" s="42"/>
      <c r="I33" s="131">
        <v>0.15</v>
      </c>
      <c r="J33" s="130">
        <v>0</v>
      </c>
      <c r="K33" s="45"/>
    </row>
    <row r="34" spans="2:11" s="1" customFormat="1" ht="14.45" customHeight="1" hidden="1">
      <c r="B34" s="41"/>
      <c r="C34" s="42"/>
      <c r="D34" s="42"/>
      <c r="E34" s="49" t="s">
        <v>47</v>
      </c>
      <c r="F34" s="130">
        <f>ROUND(SUM(BI81:BI104),2)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I-3b - Osvětlení jídelny</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J81</f>
        <v>0</v>
      </c>
      <c r="K56" s="45"/>
      <c r="AU56" s="24" t="s">
        <v>133</v>
      </c>
    </row>
    <row r="57" spans="2:11" s="7" customFormat="1" ht="24.95" customHeight="1">
      <c r="B57" s="149"/>
      <c r="C57" s="150"/>
      <c r="D57" s="151" t="s">
        <v>1725</v>
      </c>
      <c r="E57" s="152"/>
      <c r="F57" s="152"/>
      <c r="G57" s="152"/>
      <c r="H57" s="152"/>
      <c r="I57" s="153"/>
      <c r="J57" s="154">
        <f>J82</f>
        <v>0</v>
      </c>
      <c r="K57" s="155"/>
    </row>
    <row r="58" spans="2:11" s="8" customFormat="1" ht="19.9" customHeight="1">
      <c r="B58" s="156"/>
      <c r="C58" s="157"/>
      <c r="D58" s="158" t="s">
        <v>1726</v>
      </c>
      <c r="E58" s="159"/>
      <c r="F58" s="159"/>
      <c r="G58" s="159"/>
      <c r="H58" s="159"/>
      <c r="I58" s="160"/>
      <c r="J58" s="161">
        <f>J86</f>
        <v>0</v>
      </c>
      <c r="K58" s="162"/>
    </row>
    <row r="59" spans="2:11" s="7" customFormat="1" ht="24.95" customHeight="1">
      <c r="B59" s="149"/>
      <c r="C59" s="150"/>
      <c r="D59" s="151" t="s">
        <v>1727</v>
      </c>
      <c r="E59" s="152"/>
      <c r="F59" s="152"/>
      <c r="G59" s="152"/>
      <c r="H59" s="152"/>
      <c r="I59" s="153"/>
      <c r="J59" s="154">
        <f>J88</f>
        <v>0</v>
      </c>
      <c r="K59" s="155"/>
    </row>
    <row r="60" spans="2:11" s="8" customFormat="1" ht="19.9" customHeight="1">
      <c r="B60" s="156"/>
      <c r="C60" s="157"/>
      <c r="D60" s="158" t="s">
        <v>1726</v>
      </c>
      <c r="E60" s="159"/>
      <c r="F60" s="159"/>
      <c r="G60" s="159"/>
      <c r="H60" s="159"/>
      <c r="I60" s="160"/>
      <c r="J60" s="161">
        <f>J98</f>
        <v>0</v>
      </c>
      <c r="K60" s="162"/>
    </row>
    <row r="61" spans="2:11" s="7" customFormat="1" ht="24.95" customHeight="1">
      <c r="B61" s="149"/>
      <c r="C61" s="150"/>
      <c r="D61" s="151" t="s">
        <v>1728</v>
      </c>
      <c r="E61" s="152"/>
      <c r="F61" s="152"/>
      <c r="G61" s="152"/>
      <c r="H61" s="152"/>
      <c r="I61" s="153"/>
      <c r="J61" s="154">
        <f>J103</f>
        <v>0</v>
      </c>
      <c r="K61" s="155"/>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140</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16.5" customHeight="1">
      <c r="B71" s="41"/>
      <c r="C71" s="63"/>
      <c r="D71" s="63"/>
      <c r="E71" s="405" t="str">
        <f>E7</f>
        <v>Rekonstrukce kotelny, kuchyně a jídelny Základní škola Komenského č. 17 v Domažlicích</v>
      </c>
      <c r="F71" s="406"/>
      <c r="G71" s="406"/>
      <c r="H71" s="406"/>
      <c r="I71" s="163"/>
      <c r="J71" s="63"/>
      <c r="K71" s="63"/>
      <c r="L71" s="61"/>
    </row>
    <row r="72" spans="2:12" s="1" customFormat="1" ht="14.45" customHeight="1">
      <c r="B72" s="41"/>
      <c r="C72" s="65" t="s">
        <v>127</v>
      </c>
      <c r="D72" s="63"/>
      <c r="E72" s="63"/>
      <c r="F72" s="63"/>
      <c r="G72" s="63"/>
      <c r="H72" s="63"/>
      <c r="I72" s="163"/>
      <c r="J72" s="63"/>
      <c r="K72" s="63"/>
      <c r="L72" s="61"/>
    </row>
    <row r="73" spans="2:12" s="1" customFormat="1" ht="17.25" customHeight="1">
      <c r="B73" s="41"/>
      <c r="C73" s="63"/>
      <c r="D73" s="63"/>
      <c r="E73" s="380" t="str">
        <f>E9</f>
        <v>I-3b - Osvětlení jídelny</v>
      </c>
      <c r="F73" s="407"/>
      <c r="G73" s="407"/>
      <c r="H73" s="407"/>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23</v>
      </c>
      <c r="D75" s="63"/>
      <c r="E75" s="63"/>
      <c r="F75" s="164" t="str">
        <f>F12</f>
        <v xml:space="preserve"> </v>
      </c>
      <c r="G75" s="63"/>
      <c r="H75" s="63"/>
      <c r="I75" s="165" t="s">
        <v>25</v>
      </c>
      <c r="J75" s="73" t="str">
        <f>IF(J12="","",J12)</f>
        <v>2. 3. 2021</v>
      </c>
      <c r="K75" s="63"/>
      <c r="L75" s="61"/>
    </row>
    <row r="76" spans="2:12" s="1" customFormat="1" ht="6.95" customHeight="1">
      <c r="B76" s="41"/>
      <c r="C76" s="63"/>
      <c r="D76" s="63"/>
      <c r="E76" s="63"/>
      <c r="F76" s="63"/>
      <c r="G76" s="63"/>
      <c r="H76" s="63"/>
      <c r="I76" s="163"/>
      <c r="J76" s="63"/>
      <c r="K76" s="63"/>
      <c r="L76" s="61"/>
    </row>
    <row r="77" spans="2:12" s="1" customFormat="1" ht="13.5">
      <c r="B77" s="41"/>
      <c r="C77" s="65" t="s">
        <v>27</v>
      </c>
      <c r="D77" s="63"/>
      <c r="E77" s="63"/>
      <c r="F77" s="164" t="str">
        <f>E15</f>
        <v>Město Domažlice</v>
      </c>
      <c r="G77" s="63"/>
      <c r="H77" s="63"/>
      <c r="I77" s="165" t="s">
        <v>33</v>
      </c>
      <c r="J77" s="164" t="str">
        <f>E21</f>
        <v>Mepro s.r.o.</v>
      </c>
      <c r="K77" s="63"/>
      <c r="L77" s="61"/>
    </row>
    <row r="78" spans="2:12" s="1" customFormat="1" ht="14.45" customHeight="1">
      <c r="B78" s="41"/>
      <c r="C78" s="65" t="s">
        <v>31</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141</v>
      </c>
      <c r="D80" s="168" t="s">
        <v>57</v>
      </c>
      <c r="E80" s="168" t="s">
        <v>53</v>
      </c>
      <c r="F80" s="168" t="s">
        <v>142</v>
      </c>
      <c r="G80" s="168" t="s">
        <v>143</v>
      </c>
      <c r="H80" s="168" t="s">
        <v>144</v>
      </c>
      <c r="I80" s="169" t="s">
        <v>145</v>
      </c>
      <c r="J80" s="168" t="s">
        <v>131</v>
      </c>
      <c r="K80" s="170" t="s">
        <v>146</v>
      </c>
      <c r="L80" s="171"/>
      <c r="M80" s="81" t="s">
        <v>147</v>
      </c>
      <c r="N80" s="82" t="s">
        <v>42</v>
      </c>
      <c r="O80" s="82" t="s">
        <v>148</v>
      </c>
      <c r="P80" s="82" t="s">
        <v>149</v>
      </c>
      <c r="Q80" s="82" t="s">
        <v>150</v>
      </c>
      <c r="R80" s="82" t="s">
        <v>151</v>
      </c>
      <c r="S80" s="82" t="s">
        <v>152</v>
      </c>
      <c r="T80" s="83" t="s">
        <v>153</v>
      </c>
    </row>
    <row r="81" spans="2:63" s="1" customFormat="1" ht="29.25" customHeight="1">
      <c r="B81" s="41"/>
      <c r="C81" s="87" t="s">
        <v>132</v>
      </c>
      <c r="D81" s="63"/>
      <c r="E81" s="63"/>
      <c r="F81" s="63"/>
      <c r="G81" s="63"/>
      <c r="H81" s="63"/>
      <c r="I81" s="163"/>
      <c r="J81" s="172">
        <f>BK81</f>
        <v>0</v>
      </c>
      <c r="K81" s="63"/>
      <c r="L81" s="61"/>
      <c r="M81" s="84"/>
      <c r="N81" s="85"/>
      <c r="O81" s="85"/>
      <c r="P81" s="173">
        <f>P82+P88+P103</f>
        <v>0</v>
      </c>
      <c r="Q81" s="85"/>
      <c r="R81" s="173">
        <f>R82+R88+R103</f>
        <v>0</v>
      </c>
      <c r="S81" s="85"/>
      <c r="T81" s="174">
        <f>T82+T88+T103</f>
        <v>0</v>
      </c>
      <c r="AT81" s="24" t="s">
        <v>71</v>
      </c>
      <c r="AU81" s="24" t="s">
        <v>133</v>
      </c>
      <c r="BK81" s="175">
        <f>BK82+BK88+BK103</f>
        <v>0</v>
      </c>
    </row>
    <row r="82" spans="2:63" s="10" customFormat="1" ht="37.35" customHeight="1">
      <c r="B82" s="176"/>
      <c r="C82" s="177"/>
      <c r="D82" s="190" t="s">
        <v>71</v>
      </c>
      <c r="E82" s="265" t="s">
        <v>1230</v>
      </c>
      <c r="F82" s="265" t="s">
        <v>1729</v>
      </c>
      <c r="G82" s="177"/>
      <c r="H82" s="177"/>
      <c r="I82" s="180"/>
      <c r="J82" s="266">
        <f>BK82</f>
        <v>0</v>
      </c>
      <c r="K82" s="177"/>
      <c r="L82" s="182"/>
      <c r="M82" s="183"/>
      <c r="N82" s="184"/>
      <c r="O82" s="184"/>
      <c r="P82" s="185">
        <f>P83+SUM(P84:P86)</f>
        <v>0</v>
      </c>
      <c r="Q82" s="184"/>
      <c r="R82" s="185">
        <f>R83+SUM(R84:R86)</f>
        <v>0</v>
      </c>
      <c r="S82" s="184"/>
      <c r="T82" s="186">
        <f>T83+SUM(T84:T86)</f>
        <v>0</v>
      </c>
      <c r="AR82" s="187" t="s">
        <v>79</v>
      </c>
      <c r="AT82" s="188" t="s">
        <v>71</v>
      </c>
      <c r="AU82" s="188" t="s">
        <v>72</v>
      </c>
      <c r="AY82" s="187" t="s">
        <v>156</v>
      </c>
      <c r="BK82" s="189">
        <f>BK83+SUM(BK84:BK86)</f>
        <v>0</v>
      </c>
    </row>
    <row r="83" spans="2:65" s="1" customFormat="1" ht="16.5" customHeight="1">
      <c r="B83" s="41"/>
      <c r="C83" s="193" t="s">
        <v>79</v>
      </c>
      <c r="D83" s="193" t="s">
        <v>159</v>
      </c>
      <c r="E83" s="194" t="s">
        <v>1730</v>
      </c>
      <c r="F83" s="195" t="s">
        <v>1731</v>
      </c>
      <c r="G83" s="196" t="s">
        <v>1732</v>
      </c>
      <c r="H83" s="197">
        <v>3</v>
      </c>
      <c r="I83" s="198"/>
      <c r="J83" s="199">
        <f>ROUND(I83*H83,2)</f>
        <v>0</v>
      </c>
      <c r="K83" s="195" t="s">
        <v>21</v>
      </c>
      <c r="L83" s="61"/>
      <c r="M83" s="200" t="s">
        <v>21</v>
      </c>
      <c r="N83" s="201" t="s">
        <v>43</v>
      </c>
      <c r="O83" s="42"/>
      <c r="P83" s="202">
        <f>O83*H83</f>
        <v>0</v>
      </c>
      <c r="Q83" s="202">
        <v>0</v>
      </c>
      <c r="R83" s="202">
        <f>Q83*H83</f>
        <v>0</v>
      </c>
      <c r="S83" s="202">
        <v>0</v>
      </c>
      <c r="T83" s="203">
        <f>S83*H83</f>
        <v>0</v>
      </c>
      <c r="AR83" s="24" t="s">
        <v>316</v>
      </c>
      <c r="AT83" s="24" t="s">
        <v>159</v>
      </c>
      <c r="AU83" s="24" t="s">
        <v>79</v>
      </c>
      <c r="AY83" s="24" t="s">
        <v>156</v>
      </c>
      <c r="BE83" s="204">
        <f>IF(N83="základní",J83,0)</f>
        <v>0</v>
      </c>
      <c r="BF83" s="204">
        <f>IF(N83="snížená",J83,0)</f>
        <v>0</v>
      </c>
      <c r="BG83" s="204">
        <f>IF(N83="zákl. přenesená",J83,0)</f>
        <v>0</v>
      </c>
      <c r="BH83" s="204">
        <f>IF(N83="sníž. přenesená",J83,0)</f>
        <v>0</v>
      </c>
      <c r="BI83" s="204">
        <f>IF(N83="nulová",J83,0)</f>
        <v>0</v>
      </c>
      <c r="BJ83" s="24" t="s">
        <v>79</v>
      </c>
      <c r="BK83" s="204">
        <f>ROUND(I83*H83,2)</f>
        <v>0</v>
      </c>
      <c r="BL83" s="24" t="s">
        <v>316</v>
      </c>
      <c r="BM83" s="24" t="s">
        <v>81</v>
      </c>
    </row>
    <row r="84" spans="2:65" s="1" customFormat="1" ht="16.5" customHeight="1">
      <c r="B84" s="41"/>
      <c r="C84" s="193" t="s">
        <v>81</v>
      </c>
      <c r="D84" s="193" t="s">
        <v>159</v>
      </c>
      <c r="E84" s="194" t="s">
        <v>1733</v>
      </c>
      <c r="F84" s="195" t="s">
        <v>1734</v>
      </c>
      <c r="G84" s="196" t="s">
        <v>1732</v>
      </c>
      <c r="H84" s="197">
        <v>3</v>
      </c>
      <c r="I84" s="198"/>
      <c r="J84" s="199">
        <f>ROUND(I84*H84,2)</f>
        <v>0</v>
      </c>
      <c r="K84" s="195" t="s">
        <v>21</v>
      </c>
      <c r="L84" s="61"/>
      <c r="M84" s="200" t="s">
        <v>21</v>
      </c>
      <c r="N84" s="201" t="s">
        <v>43</v>
      </c>
      <c r="O84" s="42"/>
      <c r="P84" s="202">
        <f>O84*H84</f>
        <v>0</v>
      </c>
      <c r="Q84" s="202">
        <v>0</v>
      </c>
      <c r="R84" s="202">
        <f>Q84*H84</f>
        <v>0</v>
      </c>
      <c r="S84" s="202">
        <v>0</v>
      </c>
      <c r="T84" s="203">
        <f>S84*H84</f>
        <v>0</v>
      </c>
      <c r="AR84" s="24" t="s">
        <v>316</v>
      </c>
      <c r="AT84" s="24" t="s">
        <v>159</v>
      </c>
      <c r="AU84" s="24" t="s">
        <v>79</v>
      </c>
      <c r="AY84" s="24" t="s">
        <v>156</v>
      </c>
      <c r="BE84" s="204">
        <f>IF(N84="základní",J84,0)</f>
        <v>0</v>
      </c>
      <c r="BF84" s="204">
        <f>IF(N84="snížená",J84,0)</f>
        <v>0</v>
      </c>
      <c r="BG84" s="204">
        <f>IF(N84="zákl. přenesená",J84,0)</f>
        <v>0</v>
      </c>
      <c r="BH84" s="204">
        <f>IF(N84="sníž. přenesená",J84,0)</f>
        <v>0</v>
      </c>
      <c r="BI84" s="204">
        <f>IF(N84="nulová",J84,0)</f>
        <v>0</v>
      </c>
      <c r="BJ84" s="24" t="s">
        <v>79</v>
      </c>
      <c r="BK84" s="204">
        <f>ROUND(I84*H84,2)</f>
        <v>0</v>
      </c>
      <c r="BL84" s="24" t="s">
        <v>316</v>
      </c>
      <c r="BM84" s="24" t="s">
        <v>179</v>
      </c>
    </row>
    <row r="85" spans="2:65" s="1" customFormat="1" ht="16.5" customHeight="1">
      <c r="B85" s="41"/>
      <c r="C85" s="193" t="s">
        <v>173</v>
      </c>
      <c r="D85" s="193" t="s">
        <v>159</v>
      </c>
      <c r="E85" s="194" t="s">
        <v>1735</v>
      </c>
      <c r="F85" s="195" t="s">
        <v>1736</v>
      </c>
      <c r="G85" s="196" t="s">
        <v>1732</v>
      </c>
      <c r="H85" s="197">
        <v>3</v>
      </c>
      <c r="I85" s="198"/>
      <c r="J85" s="199">
        <f>ROUND(I85*H85,2)</f>
        <v>0</v>
      </c>
      <c r="K85" s="195" t="s">
        <v>21</v>
      </c>
      <c r="L85" s="61"/>
      <c r="M85" s="200" t="s">
        <v>21</v>
      </c>
      <c r="N85" s="201" t="s">
        <v>43</v>
      </c>
      <c r="O85" s="42"/>
      <c r="P85" s="202">
        <f>O85*H85</f>
        <v>0</v>
      </c>
      <c r="Q85" s="202">
        <v>0</v>
      </c>
      <c r="R85" s="202">
        <f>Q85*H85</f>
        <v>0</v>
      </c>
      <c r="S85" s="202">
        <v>0</v>
      </c>
      <c r="T85" s="203">
        <f>S85*H85</f>
        <v>0</v>
      </c>
      <c r="AR85" s="24" t="s">
        <v>316</v>
      </c>
      <c r="AT85" s="24" t="s">
        <v>159</v>
      </c>
      <c r="AU85" s="24" t="s">
        <v>79</v>
      </c>
      <c r="AY85" s="24" t="s">
        <v>156</v>
      </c>
      <c r="BE85" s="204">
        <f>IF(N85="základní",J85,0)</f>
        <v>0</v>
      </c>
      <c r="BF85" s="204">
        <f>IF(N85="snížená",J85,0)</f>
        <v>0</v>
      </c>
      <c r="BG85" s="204">
        <f>IF(N85="zákl. přenesená",J85,0)</f>
        <v>0</v>
      </c>
      <c r="BH85" s="204">
        <f>IF(N85="sníž. přenesená",J85,0)</f>
        <v>0</v>
      </c>
      <c r="BI85" s="204">
        <f>IF(N85="nulová",J85,0)</f>
        <v>0</v>
      </c>
      <c r="BJ85" s="24" t="s">
        <v>79</v>
      </c>
      <c r="BK85" s="204">
        <f>ROUND(I85*H85,2)</f>
        <v>0</v>
      </c>
      <c r="BL85" s="24" t="s">
        <v>316</v>
      </c>
      <c r="BM85" s="24" t="s">
        <v>190</v>
      </c>
    </row>
    <row r="86" spans="2:63" s="10" customFormat="1" ht="29.85" customHeight="1">
      <c r="B86" s="176"/>
      <c r="C86" s="177"/>
      <c r="D86" s="190" t="s">
        <v>71</v>
      </c>
      <c r="E86" s="191" t="s">
        <v>1232</v>
      </c>
      <c r="F86" s="191" t="s">
        <v>1737</v>
      </c>
      <c r="G86" s="177"/>
      <c r="H86" s="177"/>
      <c r="I86" s="180"/>
      <c r="J86" s="192">
        <f>BK86</f>
        <v>0</v>
      </c>
      <c r="K86" s="177"/>
      <c r="L86" s="182"/>
      <c r="M86" s="183"/>
      <c r="N86" s="184"/>
      <c r="O86" s="184"/>
      <c r="P86" s="185">
        <f>P87</f>
        <v>0</v>
      </c>
      <c r="Q86" s="184"/>
      <c r="R86" s="185">
        <f>R87</f>
        <v>0</v>
      </c>
      <c r="S86" s="184"/>
      <c r="T86" s="186">
        <f>T87</f>
        <v>0</v>
      </c>
      <c r="AR86" s="187" t="s">
        <v>79</v>
      </c>
      <c r="AT86" s="188" t="s">
        <v>71</v>
      </c>
      <c r="AU86" s="188" t="s">
        <v>79</v>
      </c>
      <c r="AY86" s="187" t="s">
        <v>156</v>
      </c>
      <c r="BK86" s="189">
        <f>BK87</f>
        <v>0</v>
      </c>
    </row>
    <row r="87" spans="2:65" s="1" customFormat="1" ht="16.5" customHeight="1">
      <c r="B87" s="41"/>
      <c r="C87" s="193" t="s">
        <v>179</v>
      </c>
      <c r="D87" s="193" t="s">
        <v>159</v>
      </c>
      <c r="E87" s="194" t="s">
        <v>1738</v>
      </c>
      <c r="F87" s="195" t="s">
        <v>1739</v>
      </c>
      <c r="G87" s="196" t="s">
        <v>969</v>
      </c>
      <c r="H87" s="197">
        <v>20</v>
      </c>
      <c r="I87" s="198"/>
      <c r="J87" s="199">
        <f>ROUND(I87*H87,2)</f>
        <v>0</v>
      </c>
      <c r="K87" s="195" t="s">
        <v>21</v>
      </c>
      <c r="L87" s="61"/>
      <c r="M87" s="200" t="s">
        <v>21</v>
      </c>
      <c r="N87" s="201" t="s">
        <v>43</v>
      </c>
      <c r="O87" s="42"/>
      <c r="P87" s="202">
        <f>O87*H87</f>
        <v>0</v>
      </c>
      <c r="Q87" s="202">
        <v>0</v>
      </c>
      <c r="R87" s="202">
        <f>Q87*H87</f>
        <v>0</v>
      </c>
      <c r="S87" s="202">
        <v>0</v>
      </c>
      <c r="T87" s="203">
        <f>S87*H87</f>
        <v>0</v>
      </c>
      <c r="AR87" s="24" t="s">
        <v>316</v>
      </c>
      <c r="AT87" s="24" t="s">
        <v>159</v>
      </c>
      <c r="AU87" s="24" t="s">
        <v>81</v>
      </c>
      <c r="AY87" s="24" t="s">
        <v>156</v>
      </c>
      <c r="BE87" s="204">
        <f>IF(N87="základní",J87,0)</f>
        <v>0</v>
      </c>
      <c r="BF87" s="204">
        <f>IF(N87="snížená",J87,0)</f>
        <v>0</v>
      </c>
      <c r="BG87" s="204">
        <f>IF(N87="zákl. přenesená",J87,0)</f>
        <v>0</v>
      </c>
      <c r="BH87" s="204">
        <f>IF(N87="sníž. přenesená",J87,0)</f>
        <v>0</v>
      </c>
      <c r="BI87" s="204">
        <f>IF(N87="nulová",J87,0)</f>
        <v>0</v>
      </c>
      <c r="BJ87" s="24" t="s">
        <v>79</v>
      </c>
      <c r="BK87" s="204">
        <f>ROUND(I87*H87,2)</f>
        <v>0</v>
      </c>
      <c r="BL87" s="24" t="s">
        <v>316</v>
      </c>
      <c r="BM87" s="24" t="s">
        <v>241</v>
      </c>
    </row>
    <row r="88" spans="2:63" s="10" customFormat="1" ht="37.35" customHeight="1">
      <c r="B88" s="176"/>
      <c r="C88" s="177"/>
      <c r="D88" s="190" t="s">
        <v>71</v>
      </c>
      <c r="E88" s="265" t="s">
        <v>986</v>
      </c>
      <c r="F88" s="265" t="s">
        <v>1740</v>
      </c>
      <c r="G88" s="177"/>
      <c r="H88" s="177"/>
      <c r="I88" s="180"/>
      <c r="J88" s="266">
        <f>BK88</f>
        <v>0</v>
      </c>
      <c r="K88" s="177"/>
      <c r="L88" s="182"/>
      <c r="M88" s="183"/>
      <c r="N88" s="184"/>
      <c r="O88" s="184"/>
      <c r="P88" s="185">
        <f>P89+SUM(P90:P98)</f>
        <v>0</v>
      </c>
      <c r="Q88" s="184"/>
      <c r="R88" s="185">
        <f>R89+SUM(R90:R98)</f>
        <v>0</v>
      </c>
      <c r="S88" s="184"/>
      <c r="T88" s="186">
        <f>T89+SUM(T90:T98)</f>
        <v>0</v>
      </c>
      <c r="AR88" s="187" t="s">
        <v>79</v>
      </c>
      <c r="AT88" s="188" t="s">
        <v>71</v>
      </c>
      <c r="AU88" s="188" t="s">
        <v>72</v>
      </c>
      <c r="AY88" s="187" t="s">
        <v>156</v>
      </c>
      <c r="BK88" s="189">
        <f>BK89+SUM(BK90:BK98)</f>
        <v>0</v>
      </c>
    </row>
    <row r="89" spans="2:65" s="1" customFormat="1" ht="38.25" customHeight="1">
      <c r="B89" s="41"/>
      <c r="C89" s="193" t="s">
        <v>155</v>
      </c>
      <c r="D89" s="193" t="s">
        <v>159</v>
      </c>
      <c r="E89" s="194" t="s">
        <v>1741</v>
      </c>
      <c r="F89" s="195" t="s">
        <v>1742</v>
      </c>
      <c r="G89" s="196" t="s">
        <v>1016</v>
      </c>
      <c r="H89" s="197">
        <v>30</v>
      </c>
      <c r="I89" s="198"/>
      <c r="J89" s="199">
        <f aca="true" t="shared" si="0" ref="J89:J94">ROUND(I89*H89,2)</f>
        <v>0</v>
      </c>
      <c r="K89" s="195" t="s">
        <v>21</v>
      </c>
      <c r="L89" s="61"/>
      <c r="M89" s="200" t="s">
        <v>21</v>
      </c>
      <c r="N89" s="201" t="s">
        <v>43</v>
      </c>
      <c r="O89" s="42"/>
      <c r="P89" s="202">
        <f aca="true" t="shared" si="1" ref="P89:P94">O89*H89</f>
        <v>0</v>
      </c>
      <c r="Q89" s="202">
        <v>0</v>
      </c>
      <c r="R89" s="202">
        <f aca="true" t="shared" si="2" ref="R89:R94">Q89*H89</f>
        <v>0</v>
      </c>
      <c r="S89" s="202">
        <v>0</v>
      </c>
      <c r="T89" s="203">
        <f aca="true" t="shared" si="3" ref="T89:T94">S89*H89</f>
        <v>0</v>
      </c>
      <c r="AR89" s="24" t="s">
        <v>316</v>
      </c>
      <c r="AT89" s="24" t="s">
        <v>159</v>
      </c>
      <c r="AU89" s="24" t="s">
        <v>79</v>
      </c>
      <c r="AY89" s="24" t="s">
        <v>156</v>
      </c>
      <c r="BE89" s="204">
        <f aca="true" t="shared" si="4" ref="BE89:BE94">IF(N89="základní",J89,0)</f>
        <v>0</v>
      </c>
      <c r="BF89" s="204">
        <f aca="true" t="shared" si="5" ref="BF89:BF94">IF(N89="snížená",J89,0)</f>
        <v>0</v>
      </c>
      <c r="BG89" s="204">
        <f aca="true" t="shared" si="6" ref="BG89:BG94">IF(N89="zákl. přenesená",J89,0)</f>
        <v>0</v>
      </c>
      <c r="BH89" s="204">
        <f aca="true" t="shared" si="7" ref="BH89:BH94">IF(N89="sníž. přenesená",J89,0)</f>
        <v>0</v>
      </c>
      <c r="BI89" s="204">
        <f aca="true" t="shared" si="8" ref="BI89:BI94">IF(N89="nulová",J89,0)</f>
        <v>0</v>
      </c>
      <c r="BJ89" s="24" t="s">
        <v>79</v>
      </c>
      <c r="BK89" s="204">
        <f aca="true" t="shared" si="9" ref="BK89:BK94">ROUND(I89*H89,2)</f>
        <v>0</v>
      </c>
      <c r="BL89" s="24" t="s">
        <v>316</v>
      </c>
      <c r="BM89" s="24" t="s">
        <v>273</v>
      </c>
    </row>
    <row r="90" spans="2:65" s="1" customFormat="1" ht="25.5" customHeight="1">
      <c r="B90" s="41"/>
      <c r="C90" s="193" t="s">
        <v>190</v>
      </c>
      <c r="D90" s="193" t="s">
        <v>159</v>
      </c>
      <c r="E90" s="194" t="s">
        <v>1743</v>
      </c>
      <c r="F90" s="195" t="s">
        <v>1744</v>
      </c>
      <c r="G90" s="196" t="s">
        <v>1016</v>
      </c>
      <c r="H90" s="197">
        <v>3</v>
      </c>
      <c r="I90" s="198"/>
      <c r="J90" s="199">
        <f t="shared" si="0"/>
        <v>0</v>
      </c>
      <c r="K90" s="195" t="s">
        <v>21</v>
      </c>
      <c r="L90" s="61"/>
      <c r="M90" s="200" t="s">
        <v>21</v>
      </c>
      <c r="N90" s="201" t="s">
        <v>43</v>
      </c>
      <c r="O90" s="42"/>
      <c r="P90" s="202">
        <f t="shared" si="1"/>
        <v>0</v>
      </c>
      <c r="Q90" s="202">
        <v>0</v>
      </c>
      <c r="R90" s="202">
        <f t="shared" si="2"/>
        <v>0</v>
      </c>
      <c r="S90" s="202">
        <v>0</v>
      </c>
      <c r="T90" s="203">
        <f t="shared" si="3"/>
        <v>0</v>
      </c>
      <c r="AR90" s="24" t="s">
        <v>316</v>
      </c>
      <c r="AT90" s="24" t="s">
        <v>159</v>
      </c>
      <c r="AU90" s="24" t="s">
        <v>79</v>
      </c>
      <c r="AY90" s="24" t="s">
        <v>156</v>
      </c>
      <c r="BE90" s="204">
        <f t="shared" si="4"/>
        <v>0</v>
      </c>
      <c r="BF90" s="204">
        <f t="shared" si="5"/>
        <v>0</v>
      </c>
      <c r="BG90" s="204">
        <f t="shared" si="6"/>
        <v>0</v>
      </c>
      <c r="BH90" s="204">
        <f t="shared" si="7"/>
        <v>0</v>
      </c>
      <c r="BI90" s="204">
        <f t="shared" si="8"/>
        <v>0</v>
      </c>
      <c r="BJ90" s="24" t="s">
        <v>79</v>
      </c>
      <c r="BK90" s="204">
        <f t="shared" si="9"/>
        <v>0</v>
      </c>
      <c r="BL90" s="24" t="s">
        <v>316</v>
      </c>
      <c r="BM90" s="24" t="s">
        <v>288</v>
      </c>
    </row>
    <row r="91" spans="2:65" s="1" customFormat="1" ht="16.5" customHeight="1">
      <c r="B91" s="41"/>
      <c r="C91" s="193" t="s">
        <v>257</v>
      </c>
      <c r="D91" s="193" t="s">
        <v>159</v>
      </c>
      <c r="E91" s="194" t="s">
        <v>1745</v>
      </c>
      <c r="F91" s="195" t="s">
        <v>1746</v>
      </c>
      <c r="G91" s="196" t="s">
        <v>1016</v>
      </c>
      <c r="H91" s="197">
        <v>20</v>
      </c>
      <c r="I91" s="198"/>
      <c r="J91" s="199">
        <f t="shared" si="0"/>
        <v>0</v>
      </c>
      <c r="K91" s="195" t="s">
        <v>21</v>
      </c>
      <c r="L91" s="61"/>
      <c r="M91" s="200" t="s">
        <v>21</v>
      </c>
      <c r="N91" s="201" t="s">
        <v>43</v>
      </c>
      <c r="O91" s="42"/>
      <c r="P91" s="202">
        <f t="shared" si="1"/>
        <v>0</v>
      </c>
      <c r="Q91" s="202">
        <v>0</v>
      </c>
      <c r="R91" s="202">
        <f t="shared" si="2"/>
        <v>0</v>
      </c>
      <c r="S91" s="202">
        <v>0</v>
      </c>
      <c r="T91" s="203">
        <f t="shared" si="3"/>
        <v>0</v>
      </c>
      <c r="AR91" s="24" t="s">
        <v>316</v>
      </c>
      <c r="AT91" s="24" t="s">
        <v>159</v>
      </c>
      <c r="AU91" s="24" t="s">
        <v>79</v>
      </c>
      <c r="AY91" s="24" t="s">
        <v>156</v>
      </c>
      <c r="BE91" s="204">
        <f t="shared" si="4"/>
        <v>0</v>
      </c>
      <c r="BF91" s="204">
        <f t="shared" si="5"/>
        <v>0</v>
      </c>
      <c r="BG91" s="204">
        <f t="shared" si="6"/>
        <v>0</v>
      </c>
      <c r="BH91" s="204">
        <f t="shared" si="7"/>
        <v>0</v>
      </c>
      <c r="BI91" s="204">
        <f t="shared" si="8"/>
        <v>0</v>
      </c>
      <c r="BJ91" s="24" t="s">
        <v>79</v>
      </c>
      <c r="BK91" s="204">
        <f t="shared" si="9"/>
        <v>0</v>
      </c>
      <c r="BL91" s="24" t="s">
        <v>316</v>
      </c>
      <c r="BM91" s="24" t="s">
        <v>302</v>
      </c>
    </row>
    <row r="92" spans="2:65" s="1" customFormat="1" ht="16.5" customHeight="1">
      <c r="B92" s="41"/>
      <c r="C92" s="193" t="s">
        <v>241</v>
      </c>
      <c r="D92" s="193" t="s">
        <v>159</v>
      </c>
      <c r="E92" s="194" t="s">
        <v>1747</v>
      </c>
      <c r="F92" s="195" t="s">
        <v>1748</v>
      </c>
      <c r="G92" s="196" t="s">
        <v>260</v>
      </c>
      <c r="H92" s="197">
        <v>190</v>
      </c>
      <c r="I92" s="198"/>
      <c r="J92" s="199">
        <f t="shared" si="0"/>
        <v>0</v>
      </c>
      <c r="K92" s="195" t="s">
        <v>21</v>
      </c>
      <c r="L92" s="61"/>
      <c r="M92" s="200" t="s">
        <v>21</v>
      </c>
      <c r="N92" s="201" t="s">
        <v>43</v>
      </c>
      <c r="O92" s="42"/>
      <c r="P92" s="202">
        <f t="shared" si="1"/>
        <v>0</v>
      </c>
      <c r="Q92" s="202">
        <v>0</v>
      </c>
      <c r="R92" s="202">
        <f t="shared" si="2"/>
        <v>0</v>
      </c>
      <c r="S92" s="202">
        <v>0</v>
      </c>
      <c r="T92" s="203">
        <f t="shared" si="3"/>
        <v>0</v>
      </c>
      <c r="AR92" s="24" t="s">
        <v>316</v>
      </c>
      <c r="AT92" s="24" t="s">
        <v>159</v>
      </c>
      <c r="AU92" s="24" t="s">
        <v>79</v>
      </c>
      <c r="AY92" s="24" t="s">
        <v>156</v>
      </c>
      <c r="BE92" s="204">
        <f t="shared" si="4"/>
        <v>0</v>
      </c>
      <c r="BF92" s="204">
        <f t="shared" si="5"/>
        <v>0</v>
      </c>
      <c r="BG92" s="204">
        <f t="shared" si="6"/>
        <v>0</v>
      </c>
      <c r="BH92" s="204">
        <f t="shared" si="7"/>
        <v>0</v>
      </c>
      <c r="BI92" s="204">
        <f t="shared" si="8"/>
        <v>0</v>
      </c>
      <c r="BJ92" s="24" t="s">
        <v>79</v>
      </c>
      <c r="BK92" s="204">
        <f t="shared" si="9"/>
        <v>0</v>
      </c>
      <c r="BL92" s="24" t="s">
        <v>316</v>
      </c>
      <c r="BM92" s="24" t="s">
        <v>316</v>
      </c>
    </row>
    <row r="93" spans="2:65" s="1" customFormat="1" ht="16.5" customHeight="1">
      <c r="B93" s="41"/>
      <c r="C93" s="193" t="s">
        <v>266</v>
      </c>
      <c r="D93" s="193" t="s">
        <v>159</v>
      </c>
      <c r="E93" s="194" t="s">
        <v>1749</v>
      </c>
      <c r="F93" s="195" t="s">
        <v>1750</v>
      </c>
      <c r="G93" s="196" t="s">
        <v>260</v>
      </c>
      <c r="H93" s="197">
        <v>60</v>
      </c>
      <c r="I93" s="198"/>
      <c r="J93" s="199">
        <f t="shared" si="0"/>
        <v>0</v>
      </c>
      <c r="K93" s="195" t="s">
        <v>21</v>
      </c>
      <c r="L93" s="61"/>
      <c r="M93" s="200" t="s">
        <v>21</v>
      </c>
      <c r="N93" s="201" t="s">
        <v>43</v>
      </c>
      <c r="O93" s="42"/>
      <c r="P93" s="202">
        <f t="shared" si="1"/>
        <v>0</v>
      </c>
      <c r="Q93" s="202">
        <v>0</v>
      </c>
      <c r="R93" s="202">
        <f t="shared" si="2"/>
        <v>0</v>
      </c>
      <c r="S93" s="202">
        <v>0</v>
      </c>
      <c r="T93" s="203">
        <f t="shared" si="3"/>
        <v>0</v>
      </c>
      <c r="AR93" s="24" t="s">
        <v>316</v>
      </c>
      <c r="AT93" s="24" t="s">
        <v>159</v>
      </c>
      <c r="AU93" s="24" t="s">
        <v>79</v>
      </c>
      <c r="AY93" s="24" t="s">
        <v>156</v>
      </c>
      <c r="BE93" s="204">
        <f t="shared" si="4"/>
        <v>0</v>
      </c>
      <c r="BF93" s="204">
        <f t="shared" si="5"/>
        <v>0</v>
      </c>
      <c r="BG93" s="204">
        <f t="shared" si="6"/>
        <v>0</v>
      </c>
      <c r="BH93" s="204">
        <f t="shared" si="7"/>
        <v>0</v>
      </c>
      <c r="BI93" s="204">
        <f t="shared" si="8"/>
        <v>0</v>
      </c>
      <c r="BJ93" s="24" t="s">
        <v>79</v>
      </c>
      <c r="BK93" s="204">
        <f t="shared" si="9"/>
        <v>0</v>
      </c>
      <c r="BL93" s="24" t="s">
        <v>316</v>
      </c>
      <c r="BM93" s="24" t="s">
        <v>326</v>
      </c>
    </row>
    <row r="94" spans="2:65" s="1" customFormat="1" ht="16.5" customHeight="1">
      <c r="B94" s="41"/>
      <c r="C94" s="193" t="s">
        <v>273</v>
      </c>
      <c r="D94" s="193" t="s">
        <v>159</v>
      </c>
      <c r="E94" s="194" t="s">
        <v>1751</v>
      </c>
      <c r="F94" s="195" t="s">
        <v>1752</v>
      </c>
      <c r="G94" s="196" t="s">
        <v>260</v>
      </c>
      <c r="H94" s="197">
        <v>90</v>
      </c>
      <c r="I94" s="198"/>
      <c r="J94" s="199">
        <f t="shared" si="0"/>
        <v>0</v>
      </c>
      <c r="K94" s="195" t="s">
        <v>21</v>
      </c>
      <c r="L94" s="61"/>
      <c r="M94" s="200" t="s">
        <v>21</v>
      </c>
      <c r="N94" s="201" t="s">
        <v>43</v>
      </c>
      <c r="O94" s="42"/>
      <c r="P94" s="202">
        <f t="shared" si="1"/>
        <v>0</v>
      </c>
      <c r="Q94" s="202">
        <v>0</v>
      </c>
      <c r="R94" s="202">
        <f t="shared" si="2"/>
        <v>0</v>
      </c>
      <c r="S94" s="202">
        <v>0</v>
      </c>
      <c r="T94" s="203">
        <f t="shared" si="3"/>
        <v>0</v>
      </c>
      <c r="AR94" s="24" t="s">
        <v>316</v>
      </c>
      <c r="AT94" s="24" t="s">
        <v>159</v>
      </c>
      <c r="AU94" s="24" t="s">
        <v>79</v>
      </c>
      <c r="AY94" s="24" t="s">
        <v>156</v>
      </c>
      <c r="BE94" s="204">
        <f t="shared" si="4"/>
        <v>0</v>
      </c>
      <c r="BF94" s="204">
        <f t="shared" si="5"/>
        <v>0</v>
      </c>
      <c r="BG94" s="204">
        <f t="shared" si="6"/>
        <v>0</v>
      </c>
      <c r="BH94" s="204">
        <f t="shared" si="7"/>
        <v>0</v>
      </c>
      <c r="BI94" s="204">
        <f t="shared" si="8"/>
        <v>0</v>
      </c>
      <c r="BJ94" s="24" t="s">
        <v>79</v>
      </c>
      <c r="BK94" s="204">
        <f t="shared" si="9"/>
        <v>0</v>
      </c>
      <c r="BL94" s="24" t="s">
        <v>316</v>
      </c>
      <c r="BM94" s="24" t="s">
        <v>339</v>
      </c>
    </row>
    <row r="95" spans="2:47" s="1" customFormat="1" ht="27">
      <c r="B95" s="41"/>
      <c r="C95" s="63"/>
      <c r="D95" s="223" t="s">
        <v>166</v>
      </c>
      <c r="E95" s="63"/>
      <c r="F95" s="261" t="s">
        <v>1753</v>
      </c>
      <c r="G95" s="63"/>
      <c r="H95" s="63"/>
      <c r="I95" s="163"/>
      <c r="J95" s="63"/>
      <c r="K95" s="63"/>
      <c r="L95" s="61"/>
      <c r="M95" s="207"/>
      <c r="N95" s="42"/>
      <c r="O95" s="42"/>
      <c r="P95" s="42"/>
      <c r="Q95" s="42"/>
      <c r="R95" s="42"/>
      <c r="S95" s="42"/>
      <c r="T95" s="78"/>
      <c r="AT95" s="24" t="s">
        <v>166</v>
      </c>
      <c r="AU95" s="24" t="s">
        <v>79</v>
      </c>
    </row>
    <row r="96" spans="2:65" s="1" customFormat="1" ht="16.5" customHeight="1">
      <c r="B96" s="41"/>
      <c r="C96" s="227" t="s">
        <v>281</v>
      </c>
      <c r="D96" s="227" t="s">
        <v>238</v>
      </c>
      <c r="E96" s="228" t="s">
        <v>1754</v>
      </c>
      <c r="F96" s="229" t="s">
        <v>1755</v>
      </c>
      <c r="G96" s="230" t="s">
        <v>992</v>
      </c>
      <c r="H96" s="231">
        <v>1</v>
      </c>
      <c r="I96" s="232"/>
      <c r="J96" s="233">
        <f>ROUND(I96*H96,2)</f>
        <v>0</v>
      </c>
      <c r="K96" s="229" t="s">
        <v>21</v>
      </c>
      <c r="L96" s="234"/>
      <c r="M96" s="235" t="s">
        <v>21</v>
      </c>
      <c r="N96" s="236" t="s">
        <v>43</v>
      </c>
      <c r="O96" s="42"/>
      <c r="P96" s="202">
        <f>O96*H96</f>
        <v>0</v>
      </c>
      <c r="Q96" s="202">
        <v>0</v>
      </c>
      <c r="R96" s="202">
        <f>Q96*H96</f>
        <v>0</v>
      </c>
      <c r="S96" s="202">
        <v>0</v>
      </c>
      <c r="T96" s="203">
        <f>S96*H96</f>
        <v>0</v>
      </c>
      <c r="AR96" s="24" t="s">
        <v>396</v>
      </c>
      <c r="AT96" s="24" t="s">
        <v>238</v>
      </c>
      <c r="AU96" s="24" t="s">
        <v>79</v>
      </c>
      <c r="AY96" s="24" t="s">
        <v>156</v>
      </c>
      <c r="BE96" s="204">
        <f>IF(N96="základní",J96,0)</f>
        <v>0</v>
      </c>
      <c r="BF96" s="204">
        <f>IF(N96="snížená",J96,0)</f>
        <v>0</v>
      </c>
      <c r="BG96" s="204">
        <f>IF(N96="zákl. přenesená",J96,0)</f>
        <v>0</v>
      </c>
      <c r="BH96" s="204">
        <f>IF(N96="sníž. přenesená",J96,0)</f>
        <v>0</v>
      </c>
      <c r="BI96" s="204">
        <f>IF(N96="nulová",J96,0)</f>
        <v>0</v>
      </c>
      <c r="BJ96" s="24" t="s">
        <v>79</v>
      </c>
      <c r="BK96" s="204">
        <f>ROUND(I96*H96,2)</f>
        <v>0</v>
      </c>
      <c r="BL96" s="24" t="s">
        <v>316</v>
      </c>
      <c r="BM96" s="24" t="s">
        <v>409</v>
      </c>
    </row>
    <row r="97" spans="2:65" s="1" customFormat="1" ht="25.5" customHeight="1">
      <c r="B97" s="41"/>
      <c r="C97" s="193" t="s">
        <v>288</v>
      </c>
      <c r="D97" s="193" t="s">
        <v>159</v>
      </c>
      <c r="E97" s="194" t="s">
        <v>1717</v>
      </c>
      <c r="F97" s="195" t="s">
        <v>1756</v>
      </c>
      <c r="G97" s="196" t="s">
        <v>1195</v>
      </c>
      <c r="H97" s="269"/>
      <c r="I97" s="198"/>
      <c r="J97" s="199">
        <f>ROUND(I97*H97,2)</f>
        <v>0</v>
      </c>
      <c r="K97" s="195" t="s">
        <v>163</v>
      </c>
      <c r="L97" s="61"/>
      <c r="M97" s="200" t="s">
        <v>21</v>
      </c>
      <c r="N97" s="201" t="s">
        <v>43</v>
      </c>
      <c r="O97" s="42"/>
      <c r="P97" s="202">
        <f>O97*H97</f>
        <v>0</v>
      </c>
      <c r="Q97" s="202">
        <v>0</v>
      </c>
      <c r="R97" s="202">
        <f>Q97*H97</f>
        <v>0</v>
      </c>
      <c r="S97" s="202">
        <v>0</v>
      </c>
      <c r="T97" s="203">
        <f>S97*H97</f>
        <v>0</v>
      </c>
      <c r="AR97" s="24" t="s">
        <v>316</v>
      </c>
      <c r="AT97" s="24" t="s">
        <v>159</v>
      </c>
      <c r="AU97" s="24" t="s">
        <v>79</v>
      </c>
      <c r="AY97" s="24" t="s">
        <v>156</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316</v>
      </c>
      <c r="BM97" s="24" t="s">
        <v>1757</v>
      </c>
    </row>
    <row r="98" spans="2:63" s="10" customFormat="1" ht="29.85" customHeight="1">
      <c r="B98" s="176"/>
      <c r="C98" s="177"/>
      <c r="D98" s="190" t="s">
        <v>71</v>
      </c>
      <c r="E98" s="191" t="s">
        <v>1232</v>
      </c>
      <c r="F98" s="191" t="s">
        <v>1737</v>
      </c>
      <c r="G98" s="177"/>
      <c r="H98" s="177"/>
      <c r="I98" s="180"/>
      <c r="J98" s="192">
        <f>BK98</f>
        <v>0</v>
      </c>
      <c r="K98" s="177"/>
      <c r="L98" s="182"/>
      <c r="M98" s="183"/>
      <c r="N98" s="184"/>
      <c r="O98" s="184"/>
      <c r="P98" s="185">
        <f>SUM(P99:P102)</f>
        <v>0</v>
      </c>
      <c r="Q98" s="184"/>
      <c r="R98" s="185">
        <f>SUM(R99:R102)</f>
        <v>0</v>
      </c>
      <c r="S98" s="184"/>
      <c r="T98" s="186">
        <f>SUM(T99:T102)</f>
        <v>0</v>
      </c>
      <c r="AR98" s="187" t="s">
        <v>79</v>
      </c>
      <c r="AT98" s="188" t="s">
        <v>71</v>
      </c>
      <c r="AU98" s="188" t="s">
        <v>79</v>
      </c>
      <c r="AY98" s="187" t="s">
        <v>156</v>
      </c>
      <c r="BK98" s="189">
        <f>SUM(BK99:BK102)</f>
        <v>0</v>
      </c>
    </row>
    <row r="99" spans="2:65" s="1" customFormat="1" ht="16.5" customHeight="1">
      <c r="B99" s="41"/>
      <c r="C99" s="193" t="s">
        <v>296</v>
      </c>
      <c r="D99" s="193" t="s">
        <v>159</v>
      </c>
      <c r="E99" s="194" t="s">
        <v>1758</v>
      </c>
      <c r="F99" s="195" t="s">
        <v>1759</v>
      </c>
      <c r="G99" s="196" t="s">
        <v>969</v>
      </c>
      <c r="H99" s="197">
        <v>80</v>
      </c>
      <c r="I99" s="198"/>
      <c r="J99" s="199">
        <f>ROUND(I99*H99,2)</f>
        <v>0</v>
      </c>
      <c r="K99" s="195" t="s">
        <v>21</v>
      </c>
      <c r="L99" s="61"/>
      <c r="M99" s="200" t="s">
        <v>21</v>
      </c>
      <c r="N99" s="201" t="s">
        <v>43</v>
      </c>
      <c r="O99" s="42"/>
      <c r="P99" s="202">
        <f>O99*H99</f>
        <v>0</v>
      </c>
      <c r="Q99" s="202">
        <v>0</v>
      </c>
      <c r="R99" s="202">
        <f>Q99*H99</f>
        <v>0</v>
      </c>
      <c r="S99" s="202">
        <v>0</v>
      </c>
      <c r="T99" s="203">
        <f>S99*H99</f>
        <v>0</v>
      </c>
      <c r="AR99" s="24" t="s">
        <v>970</v>
      </c>
      <c r="AT99" s="24" t="s">
        <v>159</v>
      </c>
      <c r="AU99" s="24" t="s">
        <v>81</v>
      </c>
      <c r="AY99" s="24" t="s">
        <v>156</v>
      </c>
      <c r="BE99" s="204">
        <f>IF(N99="základní",J99,0)</f>
        <v>0</v>
      </c>
      <c r="BF99" s="204">
        <f>IF(N99="snížená",J99,0)</f>
        <v>0</v>
      </c>
      <c r="BG99" s="204">
        <f>IF(N99="zákl. přenesená",J99,0)</f>
        <v>0</v>
      </c>
      <c r="BH99" s="204">
        <f>IF(N99="sníž. přenesená",J99,0)</f>
        <v>0</v>
      </c>
      <c r="BI99" s="204">
        <f>IF(N99="nulová",J99,0)</f>
        <v>0</v>
      </c>
      <c r="BJ99" s="24" t="s">
        <v>79</v>
      </c>
      <c r="BK99" s="204">
        <f>ROUND(I99*H99,2)</f>
        <v>0</v>
      </c>
      <c r="BL99" s="24" t="s">
        <v>970</v>
      </c>
      <c r="BM99" s="24" t="s">
        <v>356</v>
      </c>
    </row>
    <row r="100" spans="2:65" s="1" customFormat="1" ht="16.5" customHeight="1">
      <c r="B100" s="41"/>
      <c r="C100" s="193" t="s">
        <v>302</v>
      </c>
      <c r="D100" s="193" t="s">
        <v>159</v>
      </c>
      <c r="E100" s="194" t="s">
        <v>1760</v>
      </c>
      <c r="F100" s="195" t="s">
        <v>1761</v>
      </c>
      <c r="G100" s="196" t="s">
        <v>969</v>
      </c>
      <c r="H100" s="197">
        <v>20</v>
      </c>
      <c r="I100" s="198"/>
      <c r="J100" s="199">
        <f>ROUND(I100*H100,2)</f>
        <v>0</v>
      </c>
      <c r="K100" s="195" t="s">
        <v>21</v>
      </c>
      <c r="L100" s="61"/>
      <c r="M100" s="200" t="s">
        <v>21</v>
      </c>
      <c r="N100" s="201" t="s">
        <v>43</v>
      </c>
      <c r="O100" s="42"/>
      <c r="P100" s="202">
        <f>O100*H100</f>
        <v>0</v>
      </c>
      <c r="Q100" s="202">
        <v>0</v>
      </c>
      <c r="R100" s="202">
        <f>Q100*H100</f>
        <v>0</v>
      </c>
      <c r="S100" s="202">
        <v>0</v>
      </c>
      <c r="T100" s="203">
        <f>S100*H100</f>
        <v>0</v>
      </c>
      <c r="AR100" s="24" t="s">
        <v>970</v>
      </c>
      <c r="AT100" s="24" t="s">
        <v>159</v>
      </c>
      <c r="AU100" s="24" t="s">
        <v>81</v>
      </c>
      <c r="AY100" s="24" t="s">
        <v>156</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970</v>
      </c>
      <c r="BM100" s="24" t="s">
        <v>369</v>
      </c>
    </row>
    <row r="101" spans="2:65" s="1" customFormat="1" ht="16.5" customHeight="1">
      <c r="B101" s="41"/>
      <c r="C101" s="193" t="s">
        <v>10</v>
      </c>
      <c r="D101" s="193" t="s">
        <v>159</v>
      </c>
      <c r="E101" s="194" t="s">
        <v>1762</v>
      </c>
      <c r="F101" s="195" t="s">
        <v>1763</v>
      </c>
      <c r="G101" s="196" t="s">
        <v>969</v>
      </c>
      <c r="H101" s="197">
        <v>20</v>
      </c>
      <c r="I101" s="198"/>
      <c r="J101" s="199">
        <f>ROUND(I101*H101,2)</f>
        <v>0</v>
      </c>
      <c r="K101" s="195" t="s">
        <v>21</v>
      </c>
      <c r="L101" s="61"/>
      <c r="M101" s="200" t="s">
        <v>21</v>
      </c>
      <c r="N101" s="201" t="s">
        <v>43</v>
      </c>
      <c r="O101" s="42"/>
      <c r="P101" s="202">
        <f>O101*H101</f>
        <v>0</v>
      </c>
      <c r="Q101" s="202">
        <v>0</v>
      </c>
      <c r="R101" s="202">
        <f>Q101*H101</f>
        <v>0</v>
      </c>
      <c r="S101" s="202">
        <v>0</v>
      </c>
      <c r="T101" s="203">
        <f>S101*H101</f>
        <v>0</v>
      </c>
      <c r="AR101" s="24" t="s">
        <v>970</v>
      </c>
      <c r="AT101" s="24" t="s">
        <v>159</v>
      </c>
      <c r="AU101" s="24" t="s">
        <v>81</v>
      </c>
      <c r="AY101" s="24" t="s">
        <v>156</v>
      </c>
      <c r="BE101" s="204">
        <f>IF(N101="základní",J101,0)</f>
        <v>0</v>
      </c>
      <c r="BF101" s="204">
        <f>IF(N101="snížená",J101,0)</f>
        <v>0</v>
      </c>
      <c r="BG101" s="204">
        <f>IF(N101="zákl. přenesená",J101,0)</f>
        <v>0</v>
      </c>
      <c r="BH101" s="204">
        <f>IF(N101="sníž. přenesená",J101,0)</f>
        <v>0</v>
      </c>
      <c r="BI101" s="204">
        <f>IF(N101="nulová",J101,0)</f>
        <v>0</v>
      </c>
      <c r="BJ101" s="24" t="s">
        <v>79</v>
      </c>
      <c r="BK101" s="204">
        <f>ROUND(I101*H101,2)</f>
        <v>0</v>
      </c>
      <c r="BL101" s="24" t="s">
        <v>970</v>
      </c>
      <c r="BM101" s="24" t="s">
        <v>379</v>
      </c>
    </row>
    <row r="102" spans="2:65" s="1" customFormat="1" ht="16.5" customHeight="1">
      <c r="B102" s="41"/>
      <c r="C102" s="193" t="s">
        <v>316</v>
      </c>
      <c r="D102" s="193" t="s">
        <v>159</v>
      </c>
      <c r="E102" s="194" t="s">
        <v>1764</v>
      </c>
      <c r="F102" s="195" t="s">
        <v>1765</v>
      </c>
      <c r="G102" s="196" t="s">
        <v>969</v>
      </c>
      <c r="H102" s="197">
        <v>20</v>
      </c>
      <c r="I102" s="198"/>
      <c r="J102" s="199">
        <f>ROUND(I102*H102,2)</f>
        <v>0</v>
      </c>
      <c r="K102" s="195" t="s">
        <v>21</v>
      </c>
      <c r="L102" s="61"/>
      <c r="M102" s="200" t="s">
        <v>21</v>
      </c>
      <c r="N102" s="201" t="s">
        <v>43</v>
      </c>
      <c r="O102" s="42"/>
      <c r="P102" s="202">
        <f>O102*H102</f>
        <v>0</v>
      </c>
      <c r="Q102" s="202">
        <v>0</v>
      </c>
      <c r="R102" s="202">
        <f>Q102*H102</f>
        <v>0</v>
      </c>
      <c r="S102" s="202">
        <v>0</v>
      </c>
      <c r="T102" s="203">
        <f>S102*H102</f>
        <v>0</v>
      </c>
      <c r="AR102" s="24" t="s">
        <v>970</v>
      </c>
      <c r="AT102" s="24" t="s">
        <v>159</v>
      </c>
      <c r="AU102" s="24" t="s">
        <v>81</v>
      </c>
      <c r="AY102" s="24" t="s">
        <v>156</v>
      </c>
      <c r="BE102" s="204">
        <f>IF(N102="základní",J102,0)</f>
        <v>0</v>
      </c>
      <c r="BF102" s="204">
        <f>IF(N102="snížená",J102,0)</f>
        <v>0</v>
      </c>
      <c r="BG102" s="204">
        <f>IF(N102="zákl. přenesená",J102,0)</f>
        <v>0</v>
      </c>
      <c r="BH102" s="204">
        <f>IF(N102="sníž. přenesená",J102,0)</f>
        <v>0</v>
      </c>
      <c r="BI102" s="204">
        <f>IF(N102="nulová",J102,0)</f>
        <v>0</v>
      </c>
      <c r="BJ102" s="24" t="s">
        <v>79</v>
      </c>
      <c r="BK102" s="204">
        <f>ROUND(I102*H102,2)</f>
        <v>0</v>
      </c>
      <c r="BL102" s="24" t="s">
        <v>970</v>
      </c>
      <c r="BM102" s="24" t="s">
        <v>388</v>
      </c>
    </row>
    <row r="103" spans="2:63" s="10" customFormat="1" ht="37.35" customHeight="1">
      <c r="B103" s="176"/>
      <c r="C103" s="177"/>
      <c r="D103" s="190" t="s">
        <v>71</v>
      </c>
      <c r="E103" s="265" t="s">
        <v>988</v>
      </c>
      <c r="F103" s="265" t="s">
        <v>1766</v>
      </c>
      <c r="G103" s="177"/>
      <c r="H103" s="177"/>
      <c r="I103" s="180"/>
      <c r="J103" s="266">
        <f>BK103</f>
        <v>0</v>
      </c>
      <c r="K103" s="177"/>
      <c r="L103" s="182"/>
      <c r="M103" s="183"/>
      <c r="N103" s="184"/>
      <c r="O103" s="184"/>
      <c r="P103" s="185">
        <f>P104</f>
        <v>0</v>
      </c>
      <c r="Q103" s="184"/>
      <c r="R103" s="185">
        <f>R104</f>
        <v>0</v>
      </c>
      <c r="S103" s="184"/>
      <c r="T103" s="186">
        <f>T104</f>
        <v>0</v>
      </c>
      <c r="AR103" s="187" t="s">
        <v>79</v>
      </c>
      <c r="AT103" s="188" t="s">
        <v>71</v>
      </c>
      <c r="AU103" s="188" t="s">
        <v>72</v>
      </c>
      <c r="AY103" s="187" t="s">
        <v>156</v>
      </c>
      <c r="BK103" s="189">
        <f>BK104</f>
        <v>0</v>
      </c>
    </row>
    <row r="104" spans="2:65" s="1" customFormat="1" ht="16.5" customHeight="1">
      <c r="B104" s="41"/>
      <c r="C104" s="193" t="s">
        <v>321</v>
      </c>
      <c r="D104" s="193" t="s">
        <v>159</v>
      </c>
      <c r="E104" s="194" t="s">
        <v>1767</v>
      </c>
      <c r="F104" s="195" t="s">
        <v>1768</v>
      </c>
      <c r="G104" s="196" t="s">
        <v>969</v>
      </c>
      <c r="H104" s="197">
        <v>24</v>
      </c>
      <c r="I104" s="198"/>
      <c r="J104" s="199">
        <f>ROUND(I104*H104,2)</f>
        <v>0</v>
      </c>
      <c r="K104" s="195" t="s">
        <v>21</v>
      </c>
      <c r="L104" s="61"/>
      <c r="M104" s="200" t="s">
        <v>21</v>
      </c>
      <c r="N104" s="208" t="s">
        <v>43</v>
      </c>
      <c r="O104" s="209"/>
      <c r="P104" s="210">
        <f>O104*H104</f>
        <v>0</v>
      </c>
      <c r="Q104" s="210">
        <v>0</v>
      </c>
      <c r="R104" s="210">
        <f>Q104*H104</f>
        <v>0</v>
      </c>
      <c r="S104" s="210">
        <v>0</v>
      </c>
      <c r="T104" s="211">
        <f>S104*H104</f>
        <v>0</v>
      </c>
      <c r="AR104" s="24" t="s">
        <v>970</v>
      </c>
      <c r="AT104" s="24" t="s">
        <v>159</v>
      </c>
      <c r="AU104" s="24" t="s">
        <v>79</v>
      </c>
      <c r="AY104" s="24" t="s">
        <v>156</v>
      </c>
      <c r="BE104" s="204">
        <f>IF(N104="základní",J104,0)</f>
        <v>0</v>
      </c>
      <c r="BF104" s="204">
        <f>IF(N104="snížená",J104,0)</f>
        <v>0</v>
      </c>
      <c r="BG104" s="204">
        <f>IF(N104="zákl. přenesená",J104,0)</f>
        <v>0</v>
      </c>
      <c r="BH104" s="204">
        <f>IF(N104="sníž. přenesená",J104,0)</f>
        <v>0</v>
      </c>
      <c r="BI104" s="204">
        <f>IF(N104="nulová",J104,0)</f>
        <v>0</v>
      </c>
      <c r="BJ104" s="24" t="s">
        <v>79</v>
      </c>
      <c r="BK104" s="204">
        <f>ROUND(I104*H104,2)</f>
        <v>0</v>
      </c>
      <c r="BL104" s="24" t="s">
        <v>970</v>
      </c>
      <c r="BM104" s="24" t="s">
        <v>396</v>
      </c>
    </row>
    <row r="105" spans="2:12" s="1" customFormat="1" ht="6.95" customHeight="1">
      <c r="B105" s="56"/>
      <c r="C105" s="57"/>
      <c r="D105" s="57"/>
      <c r="E105" s="57"/>
      <c r="F105" s="57"/>
      <c r="G105" s="57"/>
      <c r="H105" s="57"/>
      <c r="I105" s="139"/>
      <c r="J105" s="57"/>
      <c r="K105" s="57"/>
      <c r="L105" s="61"/>
    </row>
  </sheetData>
  <sheetProtection password="CC35" sheet="1" objects="1" scenarios="1" formatCells="0" formatColumns="0" formatRows="0" sort="0" autoFilter="0"/>
  <autoFilter ref="C80:K104"/>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97</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1769</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56.5" customHeight="1">
      <c r="B24" s="121"/>
      <c r="C24" s="122"/>
      <c r="D24" s="122"/>
      <c r="E24" s="369" t="s">
        <v>1770</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ROUND(SUM(BE92:BE270),2)</f>
        <v>0</v>
      </c>
      <c r="G30" s="42"/>
      <c r="H30" s="42"/>
      <c r="I30" s="131">
        <v>0.21</v>
      </c>
      <c r="J30" s="130">
        <f>ROUND(ROUND((SUM(BE92:BE270)),2)*I30,2)</f>
        <v>0</v>
      </c>
      <c r="K30" s="45"/>
    </row>
    <row r="31" spans="2:11" s="1" customFormat="1" ht="14.45" customHeight="1">
      <c r="B31" s="41"/>
      <c r="C31" s="42"/>
      <c r="D31" s="42"/>
      <c r="E31" s="49" t="s">
        <v>44</v>
      </c>
      <c r="F31" s="130">
        <f>ROUND(SUM(BF92:BF270),2)</f>
        <v>0</v>
      </c>
      <c r="G31" s="42"/>
      <c r="H31" s="42"/>
      <c r="I31" s="131">
        <v>0.15</v>
      </c>
      <c r="J31" s="130">
        <f>ROUND(ROUND((SUM(BF92:BF270)),2)*I31,2)</f>
        <v>0</v>
      </c>
      <c r="K31" s="45"/>
    </row>
    <row r="32" spans="2:11" s="1" customFormat="1" ht="14.45" customHeight="1" hidden="1">
      <c r="B32" s="41"/>
      <c r="C32" s="42"/>
      <c r="D32" s="42"/>
      <c r="E32" s="49" t="s">
        <v>45</v>
      </c>
      <c r="F32" s="130">
        <f>ROUND(SUM(BG92:BG270),2)</f>
        <v>0</v>
      </c>
      <c r="G32" s="42"/>
      <c r="H32" s="42"/>
      <c r="I32" s="131">
        <v>0.21</v>
      </c>
      <c r="J32" s="130">
        <v>0</v>
      </c>
      <c r="K32" s="45"/>
    </row>
    <row r="33" spans="2:11" s="1" customFormat="1" ht="14.45" customHeight="1" hidden="1">
      <c r="B33" s="41"/>
      <c r="C33" s="42"/>
      <c r="D33" s="42"/>
      <c r="E33" s="49" t="s">
        <v>46</v>
      </c>
      <c r="F33" s="130">
        <f>ROUND(SUM(BH92:BH270),2)</f>
        <v>0</v>
      </c>
      <c r="G33" s="42"/>
      <c r="H33" s="42"/>
      <c r="I33" s="131">
        <v>0.15</v>
      </c>
      <c r="J33" s="130">
        <v>0</v>
      </c>
      <c r="K33" s="45"/>
    </row>
    <row r="34" spans="2:11" s="1" customFormat="1" ht="14.45" customHeight="1" hidden="1">
      <c r="B34" s="41"/>
      <c r="C34" s="42"/>
      <c r="D34" s="42"/>
      <c r="E34" s="49" t="s">
        <v>47</v>
      </c>
      <c r="F34" s="130">
        <f>ROUND(SUM(BI92:BI270),2)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I-4 - Kotelna</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J92</f>
        <v>0</v>
      </c>
      <c r="K56" s="45"/>
      <c r="AU56" s="24" t="s">
        <v>133</v>
      </c>
    </row>
    <row r="57" spans="2:11" s="7" customFormat="1" ht="24.95" customHeight="1">
      <c r="B57" s="149"/>
      <c r="C57" s="150"/>
      <c r="D57" s="151" t="s">
        <v>1771</v>
      </c>
      <c r="E57" s="152"/>
      <c r="F57" s="152"/>
      <c r="G57" s="152"/>
      <c r="H57" s="152"/>
      <c r="I57" s="153"/>
      <c r="J57" s="154">
        <f>J93</f>
        <v>0</v>
      </c>
      <c r="K57" s="155"/>
    </row>
    <row r="58" spans="2:11" s="8" customFormat="1" ht="19.9" customHeight="1">
      <c r="B58" s="156"/>
      <c r="C58" s="157"/>
      <c r="D58" s="158" t="s">
        <v>1772</v>
      </c>
      <c r="E58" s="159"/>
      <c r="F58" s="159"/>
      <c r="G58" s="159"/>
      <c r="H58" s="159"/>
      <c r="I58" s="160"/>
      <c r="J58" s="161">
        <f>J94</f>
        <v>0</v>
      </c>
      <c r="K58" s="162"/>
    </row>
    <row r="59" spans="2:11" s="7" customFormat="1" ht="24.95" customHeight="1">
      <c r="B59" s="149"/>
      <c r="C59" s="150"/>
      <c r="D59" s="151" t="s">
        <v>1773</v>
      </c>
      <c r="E59" s="152"/>
      <c r="F59" s="152"/>
      <c r="G59" s="152"/>
      <c r="H59" s="152"/>
      <c r="I59" s="153"/>
      <c r="J59" s="154">
        <f>J113</f>
        <v>0</v>
      </c>
      <c r="K59" s="155"/>
    </row>
    <row r="60" spans="2:11" s="8" customFormat="1" ht="19.9" customHeight="1">
      <c r="B60" s="156"/>
      <c r="C60" s="157"/>
      <c r="D60" s="158" t="s">
        <v>1774</v>
      </c>
      <c r="E60" s="159"/>
      <c r="F60" s="159"/>
      <c r="G60" s="159"/>
      <c r="H60" s="159"/>
      <c r="I60" s="160"/>
      <c r="J60" s="161">
        <f>J114</f>
        <v>0</v>
      </c>
      <c r="K60" s="162"/>
    </row>
    <row r="61" spans="2:11" s="7" customFormat="1" ht="24.95" customHeight="1">
      <c r="B61" s="149"/>
      <c r="C61" s="150"/>
      <c r="D61" s="151" t="s">
        <v>1775</v>
      </c>
      <c r="E61" s="152"/>
      <c r="F61" s="152"/>
      <c r="G61" s="152"/>
      <c r="H61" s="152"/>
      <c r="I61" s="153"/>
      <c r="J61" s="154">
        <f>J135</f>
        <v>0</v>
      </c>
      <c r="K61" s="155"/>
    </row>
    <row r="62" spans="2:11" s="8" customFormat="1" ht="19.9" customHeight="1">
      <c r="B62" s="156"/>
      <c r="C62" s="157"/>
      <c r="D62" s="158" t="s">
        <v>1776</v>
      </c>
      <c r="E62" s="159"/>
      <c r="F62" s="159"/>
      <c r="G62" s="159"/>
      <c r="H62" s="159"/>
      <c r="I62" s="160"/>
      <c r="J62" s="161">
        <f>J136</f>
        <v>0</v>
      </c>
      <c r="K62" s="162"/>
    </row>
    <row r="63" spans="2:11" s="7" customFormat="1" ht="24.95" customHeight="1">
      <c r="B63" s="149"/>
      <c r="C63" s="150"/>
      <c r="D63" s="151" t="s">
        <v>1777</v>
      </c>
      <c r="E63" s="152"/>
      <c r="F63" s="152"/>
      <c r="G63" s="152"/>
      <c r="H63" s="152"/>
      <c r="I63" s="153"/>
      <c r="J63" s="154">
        <f>J153</f>
        <v>0</v>
      </c>
      <c r="K63" s="155"/>
    </row>
    <row r="64" spans="2:11" s="8" customFormat="1" ht="19.9" customHeight="1">
      <c r="B64" s="156"/>
      <c r="C64" s="157"/>
      <c r="D64" s="158" t="s">
        <v>1778</v>
      </c>
      <c r="E64" s="159"/>
      <c r="F64" s="159"/>
      <c r="G64" s="159"/>
      <c r="H64" s="159"/>
      <c r="I64" s="160"/>
      <c r="J64" s="161">
        <f>J154</f>
        <v>0</v>
      </c>
      <c r="K64" s="162"/>
    </row>
    <row r="65" spans="2:11" s="8" customFormat="1" ht="19.9" customHeight="1">
      <c r="B65" s="156"/>
      <c r="C65" s="157"/>
      <c r="D65" s="158" t="s">
        <v>1779</v>
      </c>
      <c r="E65" s="159"/>
      <c r="F65" s="159"/>
      <c r="G65" s="159"/>
      <c r="H65" s="159"/>
      <c r="I65" s="160"/>
      <c r="J65" s="161">
        <f>J192</f>
        <v>0</v>
      </c>
      <c r="K65" s="162"/>
    </row>
    <row r="66" spans="2:11" s="8" customFormat="1" ht="19.9" customHeight="1">
      <c r="B66" s="156"/>
      <c r="C66" s="157"/>
      <c r="D66" s="158" t="s">
        <v>1780</v>
      </c>
      <c r="E66" s="159"/>
      <c r="F66" s="159"/>
      <c r="G66" s="159"/>
      <c r="H66" s="159"/>
      <c r="I66" s="160"/>
      <c r="J66" s="161">
        <f>J202</f>
        <v>0</v>
      </c>
      <c r="K66" s="162"/>
    </row>
    <row r="67" spans="2:11" s="8" customFormat="1" ht="19.9" customHeight="1">
      <c r="B67" s="156"/>
      <c r="C67" s="157"/>
      <c r="D67" s="158" t="s">
        <v>1781</v>
      </c>
      <c r="E67" s="159"/>
      <c r="F67" s="159"/>
      <c r="G67" s="159"/>
      <c r="H67" s="159"/>
      <c r="I67" s="160"/>
      <c r="J67" s="161">
        <f>J223</f>
        <v>0</v>
      </c>
      <c r="K67" s="162"/>
    </row>
    <row r="68" spans="2:11" s="8" customFormat="1" ht="19.9" customHeight="1">
      <c r="B68" s="156"/>
      <c r="C68" s="157"/>
      <c r="D68" s="158" t="s">
        <v>1782</v>
      </c>
      <c r="E68" s="159"/>
      <c r="F68" s="159"/>
      <c r="G68" s="159"/>
      <c r="H68" s="159"/>
      <c r="I68" s="160"/>
      <c r="J68" s="161">
        <f>J228</f>
        <v>0</v>
      </c>
      <c r="K68" s="162"/>
    </row>
    <row r="69" spans="2:11" s="7" customFormat="1" ht="24.95" customHeight="1">
      <c r="B69" s="149"/>
      <c r="C69" s="150"/>
      <c r="D69" s="151" t="s">
        <v>1783</v>
      </c>
      <c r="E69" s="152"/>
      <c r="F69" s="152"/>
      <c r="G69" s="152"/>
      <c r="H69" s="152"/>
      <c r="I69" s="153"/>
      <c r="J69" s="154">
        <f>J244</f>
        <v>0</v>
      </c>
      <c r="K69" s="155"/>
    </row>
    <row r="70" spans="2:11" s="8" customFormat="1" ht="19.9" customHeight="1">
      <c r="B70" s="156"/>
      <c r="C70" s="157"/>
      <c r="D70" s="158" t="s">
        <v>1784</v>
      </c>
      <c r="E70" s="159"/>
      <c r="F70" s="159"/>
      <c r="G70" s="159"/>
      <c r="H70" s="159"/>
      <c r="I70" s="160"/>
      <c r="J70" s="161">
        <f>J245</f>
        <v>0</v>
      </c>
      <c r="K70" s="162"/>
    </row>
    <row r="71" spans="2:11" s="7" customFormat="1" ht="24.95" customHeight="1">
      <c r="B71" s="149"/>
      <c r="C71" s="150"/>
      <c r="D71" s="151" t="s">
        <v>1785</v>
      </c>
      <c r="E71" s="152"/>
      <c r="F71" s="152"/>
      <c r="G71" s="152"/>
      <c r="H71" s="152"/>
      <c r="I71" s="153"/>
      <c r="J71" s="154">
        <f>J264</f>
        <v>0</v>
      </c>
      <c r="K71" s="155"/>
    </row>
    <row r="72" spans="2:11" s="8" customFormat="1" ht="19.9" customHeight="1">
      <c r="B72" s="156"/>
      <c r="C72" s="157"/>
      <c r="D72" s="158" t="s">
        <v>1786</v>
      </c>
      <c r="E72" s="159"/>
      <c r="F72" s="159"/>
      <c r="G72" s="159"/>
      <c r="H72" s="159"/>
      <c r="I72" s="160"/>
      <c r="J72" s="161">
        <f>J265</f>
        <v>0</v>
      </c>
      <c r="K72" s="162"/>
    </row>
    <row r="73" spans="2:11" s="1" customFormat="1" ht="21.75" customHeight="1">
      <c r="B73" s="41"/>
      <c r="C73" s="42"/>
      <c r="D73" s="42"/>
      <c r="E73" s="42"/>
      <c r="F73" s="42"/>
      <c r="G73" s="42"/>
      <c r="H73" s="42"/>
      <c r="I73" s="118"/>
      <c r="J73" s="42"/>
      <c r="K73" s="45"/>
    </row>
    <row r="74" spans="2:11" s="1" customFormat="1" ht="6.95" customHeight="1">
      <c r="B74" s="56"/>
      <c r="C74" s="57"/>
      <c r="D74" s="57"/>
      <c r="E74" s="57"/>
      <c r="F74" s="57"/>
      <c r="G74" s="57"/>
      <c r="H74" s="57"/>
      <c r="I74" s="139"/>
      <c r="J74" s="57"/>
      <c r="K74" s="58"/>
    </row>
    <row r="78" spans="2:12" s="1" customFormat="1" ht="6.95" customHeight="1">
      <c r="B78" s="59"/>
      <c r="C78" s="60"/>
      <c r="D78" s="60"/>
      <c r="E78" s="60"/>
      <c r="F78" s="60"/>
      <c r="G78" s="60"/>
      <c r="H78" s="60"/>
      <c r="I78" s="142"/>
      <c r="J78" s="60"/>
      <c r="K78" s="60"/>
      <c r="L78" s="61"/>
    </row>
    <row r="79" spans="2:12" s="1" customFormat="1" ht="36.95" customHeight="1">
      <c r="B79" s="41"/>
      <c r="C79" s="62" t="s">
        <v>140</v>
      </c>
      <c r="D79" s="63"/>
      <c r="E79" s="63"/>
      <c r="F79" s="63"/>
      <c r="G79" s="63"/>
      <c r="H79" s="63"/>
      <c r="I79" s="163"/>
      <c r="J79" s="63"/>
      <c r="K79" s="63"/>
      <c r="L79" s="61"/>
    </row>
    <row r="80" spans="2:12" s="1" customFormat="1" ht="6.95" customHeight="1">
      <c r="B80" s="41"/>
      <c r="C80" s="63"/>
      <c r="D80" s="63"/>
      <c r="E80" s="63"/>
      <c r="F80" s="63"/>
      <c r="G80" s="63"/>
      <c r="H80" s="63"/>
      <c r="I80" s="163"/>
      <c r="J80" s="63"/>
      <c r="K80" s="63"/>
      <c r="L80" s="61"/>
    </row>
    <row r="81" spans="2:12" s="1" customFormat="1" ht="14.45" customHeight="1">
      <c r="B81" s="41"/>
      <c r="C81" s="65" t="s">
        <v>18</v>
      </c>
      <c r="D81" s="63"/>
      <c r="E81" s="63"/>
      <c r="F81" s="63"/>
      <c r="G81" s="63"/>
      <c r="H81" s="63"/>
      <c r="I81" s="163"/>
      <c r="J81" s="63"/>
      <c r="K81" s="63"/>
      <c r="L81" s="61"/>
    </row>
    <row r="82" spans="2:12" s="1" customFormat="1" ht="16.5" customHeight="1">
      <c r="B82" s="41"/>
      <c r="C82" s="63"/>
      <c r="D82" s="63"/>
      <c r="E82" s="405" t="str">
        <f>E7</f>
        <v>Rekonstrukce kotelny, kuchyně a jídelny Základní škola Komenského č. 17 v Domažlicích</v>
      </c>
      <c r="F82" s="406"/>
      <c r="G82" s="406"/>
      <c r="H82" s="406"/>
      <c r="I82" s="163"/>
      <c r="J82" s="63"/>
      <c r="K82" s="63"/>
      <c r="L82" s="61"/>
    </row>
    <row r="83" spans="2:12" s="1" customFormat="1" ht="14.45" customHeight="1">
      <c r="B83" s="41"/>
      <c r="C83" s="65" t="s">
        <v>127</v>
      </c>
      <c r="D83" s="63"/>
      <c r="E83" s="63"/>
      <c r="F83" s="63"/>
      <c r="G83" s="63"/>
      <c r="H83" s="63"/>
      <c r="I83" s="163"/>
      <c r="J83" s="63"/>
      <c r="K83" s="63"/>
      <c r="L83" s="61"/>
    </row>
    <row r="84" spans="2:12" s="1" customFormat="1" ht="17.25" customHeight="1">
      <c r="B84" s="41"/>
      <c r="C84" s="63"/>
      <c r="D84" s="63"/>
      <c r="E84" s="380" t="str">
        <f>E9</f>
        <v>I-4 - Kotelna</v>
      </c>
      <c r="F84" s="407"/>
      <c r="G84" s="407"/>
      <c r="H84" s="407"/>
      <c r="I84" s="163"/>
      <c r="J84" s="63"/>
      <c r="K84" s="63"/>
      <c r="L84" s="61"/>
    </row>
    <row r="85" spans="2:12" s="1" customFormat="1" ht="6.95" customHeight="1">
      <c r="B85" s="41"/>
      <c r="C85" s="63"/>
      <c r="D85" s="63"/>
      <c r="E85" s="63"/>
      <c r="F85" s="63"/>
      <c r="G85" s="63"/>
      <c r="H85" s="63"/>
      <c r="I85" s="163"/>
      <c r="J85" s="63"/>
      <c r="K85" s="63"/>
      <c r="L85" s="61"/>
    </row>
    <row r="86" spans="2:12" s="1" customFormat="1" ht="18" customHeight="1">
      <c r="B86" s="41"/>
      <c r="C86" s="65" t="s">
        <v>23</v>
      </c>
      <c r="D86" s="63"/>
      <c r="E86" s="63"/>
      <c r="F86" s="164" t="str">
        <f>F12</f>
        <v xml:space="preserve"> </v>
      </c>
      <c r="G86" s="63"/>
      <c r="H86" s="63"/>
      <c r="I86" s="165" t="s">
        <v>25</v>
      </c>
      <c r="J86" s="73" t="str">
        <f>IF(J12="","",J12)</f>
        <v>2. 3. 2021</v>
      </c>
      <c r="K86" s="63"/>
      <c r="L86" s="61"/>
    </row>
    <row r="87" spans="2:12" s="1" customFormat="1" ht="6.95" customHeight="1">
      <c r="B87" s="41"/>
      <c r="C87" s="63"/>
      <c r="D87" s="63"/>
      <c r="E87" s="63"/>
      <c r="F87" s="63"/>
      <c r="G87" s="63"/>
      <c r="H87" s="63"/>
      <c r="I87" s="163"/>
      <c r="J87" s="63"/>
      <c r="K87" s="63"/>
      <c r="L87" s="61"/>
    </row>
    <row r="88" spans="2:12" s="1" customFormat="1" ht="13.5">
      <c r="B88" s="41"/>
      <c r="C88" s="65" t="s">
        <v>27</v>
      </c>
      <c r="D88" s="63"/>
      <c r="E88" s="63"/>
      <c r="F88" s="164" t="str">
        <f>E15</f>
        <v>Město Domažlice</v>
      </c>
      <c r="G88" s="63"/>
      <c r="H88" s="63"/>
      <c r="I88" s="165" t="s">
        <v>33</v>
      </c>
      <c r="J88" s="164" t="str">
        <f>E21</f>
        <v>Mepro s.r.o.</v>
      </c>
      <c r="K88" s="63"/>
      <c r="L88" s="61"/>
    </row>
    <row r="89" spans="2:12" s="1" customFormat="1" ht="14.45" customHeight="1">
      <c r="B89" s="41"/>
      <c r="C89" s="65" t="s">
        <v>31</v>
      </c>
      <c r="D89" s="63"/>
      <c r="E89" s="63"/>
      <c r="F89" s="164" t="str">
        <f>IF(E18="","",E18)</f>
        <v/>
      </c>
      <c r="G89" s="63"/>
      <c r="H89" s="63"/>
      <c r="I89" s="163"/>
      <c r="J89" s="63"/>
      <c r="K89" s="63"/>
      <c r="L89" s="61"/>
    </row>
    <row r="90" spans="2:12" s="1" customFormat="1" ht="10.35" customHeight="1">
      <c r="B90" s="41"/>
      <c r="C90" s="63"/>
      <c r="D90" s="63"/>
      <c r="E90" s="63"/>
      <c r="F90" s="63"/>
      <c r="G90" s="63"/>
      <c r="H90" s="63"/>
      <c r="I90" s="163"/>
      <c r="J90" s="63"/>
      <c r="K90" s="63"/>
      <c r="L90" s="61"/>
    </row>
    <row r="91" spans="2:20" s="9" customFormat="1" ht="29.25" customHeight="1">
      <c r="B91" s="166"/>
      <c r="C91" s="167" t="s">
        <v>141</v>
      </c>
      <c r="D91" s="168" t="s">
        <v>57</v>
      </c>
      <c r="E91" s="168" t="s">
        <v>53</v>
      </c>
      <c r="F91" s="168" t="s">
        <v>142</v>
      </c>
      <c r="G91" s="168" t="s">
        <v>143</v>
      </c>
      <c r="H91" s="168" t="s">
        <v>144</v>
      </c>
      <c r="I91" s="169" t="s">
        <v>145</v>
      </c>
      <c r="J91" s="168" t="s">
        <v>131</v>
      </c>
      <c r="K91" s="170" t="s">
        <v>146</v>
      </c>
      <c r="L91" s="171"/>
      <c r="M91" s="81" t="s">
        <v>147</v>
      </c>
      <c r="N91" s="82" t="s">
        <v>42</v>
      </c>
      <c r="O91" s="82" t="s">
        <v>148</v>
      </c>
      <c r="P91" s="82" t="s">
        <v>149</v>
      </c>
      <c r="Q91" s="82" t="s">
        <v>150</v>
      </c>
      <c r="R91" s="82" t="s">
        <v>151</v>
      </c>
      <c r="S91" s="82" t="s">
        <v>152</v>
      </c>
      <c r="T91" s="83" t="s">
        <v>153</v>
      </c>
    </row>
    <row r="92" spans="2:63" s="1" customFormat="1" ht="29.25" customHeight="1">
      <c r="B92" s="41"/>
      <c r="C92" s="87" t="s">
        <v>132</v>
      </c>
      <c r="D92" s="63"/>
      <c r="E92" s="63"/>
      <c r="F92" s="63"/>
      <c r="G92" s="63"/>
      <c r="H92" s="63"/>
      <c r="I92" s="163"/>
      <c r="J92" s="172">
        <f>BK92</f>
        <v>0</v>
      </c>
      <c r="K92" s="63"/>
      <c r="L92" s="61"/>
      <c r="M92" s="84"/>
      <c r="N92" s="85"/>
      <c r="O92" s="85"/>
      <c r="P92" s="173">
        <f>P93+P113+P135+P153+P244+P264</f>
        <v>0</v>
      </c>
      <c r="Q92" s="85"/>
      <c r="R92" s="173">
        <f>R93+R113+R135+R153+R244+R264</f>
        <v>0</v>
      </c>
      <c r="S92" s="85"/>
      <c r="T92" s="174">
        <f>T93+T113+T135+T153+T244+T264</f>
        <v>0</v>
      </c>
      <c r="AT92" s="24" t="s">
        <v>71</v>
      </c>
      <c r="AU92" s="24" t="s">
        <v>133</v>
      </c>
      <c r="BK92" s="175">
        <f>BK93+BK113+BK135+BK153+BK244+BK264</f>
        <v>0</v>
      </c>
    </row>
    <row r="93" spans="2:63" s="10" customFormat="1" ht="37.35" customHeight="1">
      <c r="B93" s="176"/>
      <c r="C93" s="177"/>
      <c r="D93" s="178" t="s">
        <v>71</v>
      </c>
      <c r="E93" s="179" t="s">
        <v>1230</v>
      </c>
      <c r="F93" s="179" t="s">
        <v>1787</v>
      </c>
      <c r="G93" s="177"/>
      <c r="H93" s="177"/>
      <c r="I93" s="180"/>
      <c r="J93" s="181">
        <f>BK93</f>
        <v>0</v>
      </c>
      <c r="K93" s="177"/>
      <c r="L93" s="182"/>
      <c r="M93" s="183"/>
      <c r="N93" s="184"/>
      <c r="O93" s="184"/>
      <c r="P93" s="185">
        <f>P94</f>
        <v>0</v>
      </c>
      <c r="Q93" s="184"/>
      <c r="R93" s="185">
        <f>R94</f>
        <v>0</v>
      </c>
      <c r="S93" s="184"/>
      <c r="T93" s="186">
        <f>T94</f>
        <v>0</v>
      </c>
      <c r="AR93" s="187" t="s">
        <v>81</v>
      </c>
      <c r="AT93" s="188" t="s">
        <v>71</v>
      </c>
      <c r="AU93" s="188" t="s">
        <v>72</v>
      </c>
      <c r="AY93" s="187" t="s">
        <v>156</v>
      </c>
      <c r="BK93" s="189">
        <f>BK94</f>
        <v>0</v>
      </c>
    </row>
    <row r="94" spans="2:63" s="10" customFormat="1" ht="19.9" customHeight="1">
      <c r="B94" s="176"/>
      <c r="C94" s="177"/>
      <c r="D94" s="190" t="s">
        <v>71</v>
      </c>
      <c r="E94" s="191" t="s">
        <v>1232</v>
      </c>
      <c r="F94" s="191" t="s">
        <v>1788</v>
      </c>
      <c r="G94" s="177"/>
      <c r="H94" s="177"/>
      <c r="I94" s="180"/>
      <c r="J94" s="192">
        <f>BK94</f>
        <v>0</v>
      </c>
      <c r="K94" s="177"/>
      <c r="L94" s="182"/>
      <c r="M94" s="183"/>
      <c r="N94" s="184"/>
      <c r="O94" s="184"/>
      <c r="P94" s="185">
        <f>SUM(P95:P112)</f>
        <v>0</v>
      </c>
      <c r="Q94" s="184"/>
      <c r="R94" s="185">
        <f>SUM(R95:R112)</f>
        <v>0</v>
      </c>
      <c r="S94" s="184"/>
      <c r="T94" s="186">
        <f>SUM(T95:T112)</f>
        <v>0</v>
      </c>
      <c r="AR94" s="187" t="s">
        <v>81</v>
      </c>
      <c r="AT94" s="188" t="s">
        <v>71</v>
      </c>
      <c r="AU94" s="188" t="s">
        <v>79</v>
      </c>
      <c r="AY94" s="187" t="s">
        <v>156</v>
      </c>
      <c r="BK94" s="189">
        <f>SUM(BK95:BK112)</f>
        <v>0</v>
      </c>
    </row>
    <row r="95" spans="2:65" s="1" customFormat="1" ht="114.75" customHeight="1">
      <c r="B95" s="41"/>
      <c r="C95" s="193" t="s">
        <v>79</v>
      </c>
      <c r="D95" s="193" t="s">
        <v>159</v>
      </c>
      <c r="E95" s="194" t="s">
        <v>1789</v>
      </c>
      <c r="F95" s="195" t="s">
        <v>1790</v>
      </c>
      <c r="G95" s="196" t="s">
        <v>1039</v>
      </c>
      <c r="H95" s="197">
        <v>1</v>
      </c>
      <c r="I95" s="198"/>
      <c r="J95" s="199">
        <f>ROUND(I95*H95,2)</f>
        <v>0</v>
      </c>
      <c r="K95" s="195" t="s">
        <v>993</v>
      </c>
      <c r="L95" s="61"/>
      <c r="M95" s="200" t="s">
        <v>21</v>
      </c>
      <c r="N95" s="201" t="s">
        <v>43</v>
      </c>
      <c r="O95" s="42"/>
      <c r="P95" s="202">
        <f>O95*H95</f>
        <v>0</v>
      </c>
      <c r="Q95" s="202">
        <v>0</v>
      </c>
      <c r="R95" s="202">
        <f>Q95*H95</f>
        <v>0</v>
      </c>
      <c r="S95" s="202">
        <v>0</v>
      </c>
      <c r="T95" s="203">
        <f>S95*H95</f>
        <v>0</v>
      </c>
      <c r="AR95" s="24" t="s">
        <v>316</v>
      </c>
      <c r="AT95" s="24" t="s">
        <v>159</v>
      </c>
      <c r="AU95" s="24" t="s">
        <v>81</v>
      </c>
      <c r="AY95" s="24" t="s">
        <v>156</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316</v>
      </c>
      <c r="BM95" s="24" t="s">
        <v>81</v>
      </c>
    </row>
    <row r="96" spans="2:47" s="1" customFormat="1" ht="40.5">
      <c r="B96" s="41"/>
      <c r="C96" s="63"/>
      <c r="D96" s="223" t="s">
        <v>166</v>
      </c>
      <c r="E96" s="63"/>
      <c r="F96" s="261" t="s">
        <v>1791</v>
      </c>
      <c r="G96" s="63"/>
      <c r="H96" s="63"/>
      <c r="I96" s="163"/>
      <c r="J96" s="63"/>
      <c r="K96" s="63"/>
      <c r="L96" s="61"/>
      <c r="M96" s="207"/>
      <c r="N96" s="42"/>
      <c r="O96" s="42"/>
      <c r="P96" s="42"/>
      <c r="Q96" s="42"/>
      <c r="R96" s="42"/>
      <c r="S96" s="42"/>
      <c r="T96" s="78"/>
      <c r="AT96" s="24" t="s">
        <v>166</v>
      </c>
      <c r="AU96" s="24" t="s">
        <v>81</v>
      </c>
    </row>
    <row r="97" spans="2:65" s="1" customFormat="1" ht="38.25" customHeight="1">
      <c r="B97" s="41"/>
      <c r="C97" s="193" t="s">
        <v>81</v>
      </c>
      <c r="D97" s="193" t="s">
        <v>159</v>
      </c>
      <c r="E97" s="194" t="s">
        <v>1792</v>
      </c>
      <c r="F97" s="195" t="s">
        <v>1793</v>
      </c>
      <c r="G97" s="196" t="s">
        <v>260</v>
      </c>
      <c r="H97" s="197">
        <v>3</v>
      </c>
      <c r="I97" s="198"/>
      <c r="J97" s="199">
        <f>ROUND(I97*H97,2)</f>
        <v>0</v>
      </c>
      <c r="K97" s="195" t="s">
        <v>993</v>
      </c>
      <c r="L97" s="61"/>
      <c r="M97" s="200" t="s">
        <v>21</v>
      </c>
      <c r="N97" s="201" t="s">
        <v>43</v>
      </c>
      <c r="O97" s="42"/>
      <c r="P97" s="202">
        <f>O97*H97</f>
        <v>0</v>
      </c>
      <c r="Q97" s="202">
        <v>0</v>
      </c>
      <c r="R97" s="202">
        <f>Q97*H97</f>
        <v>0</v>
      </c>
      <c r="S97" s="202">
        <v>0</v>
      </c>
      <c r="T97" s="203">
        <f>S97*H97</f>
        <v>0</v>
      </c>
      <c r="AR97" s="24" t="s">
        <v>316</v>
      </c>
      <c r="AT97" s="24" t="s">
        <v>159</v>
      </c>
      <c r="AU97" s="24" t="s">
        <v>81</v>
      </c>
      <c r="AY97" s="24" t="s">
        <v>156</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316</v>
      </c>
      <c r="BM97" s="24" t="s">
        <v>179</v>
      </c>
    </row>
    <row r="98" spans="2:65" s="1" customFormat="1" ht="38.25" customHeight="1">
      <c r="B98" s="41"/>
      <c r="C98" s="193" t="s">
        <v>173</v>
      </c>
      <c r="D98" s="193" t="s">
        <v>159</v>
      </c>
      <c r="E98" s="194" t="s">
        <v>1794</v>
      </c>
      <c r="F98" s="195" t="s">
        <v>1795</v>
      </c>
      <c r="G98" s="196" t="s">
        <v>1016</v>
      </c>
      <c r="H98" s="197">
        <v>4</v>
      </c>
      <c r="I98" s="198"/>
      <c r="J98" s="199">
        <f>ROUND(I98*H98,2)</f>
        <v>0</v>
      </c>
      <c r="K98" s="195" t="s">
        <v>993</v>
      </c>
      <c r="L98" s="61"/>
      <c r="M98" s="200" t="s">
        <v>21</v>
      </c>
      <c r="N98" s="201" t="s">
        <v>43</v>
      </c>
      <c r="O98" s="42"/>
      <c r="P98" s="202">
        <f>O98*H98</f>
        <v>0</v>
      </c>
      <c r="Q98" s="202">
        <v>0</v>
      </c>
      <c r="R98" s="202">
        <f>Q98*H98</f>
        <v>0</v>
      </c>
      <c r="S98" s="202">
        <v>0</v>
      </c>
      <c r="T98" s="203">
        <f>S98*H98</f>
        <v>0</v>
      </c>
      <c r="AR98" s="24" t="s">
        <v>316</v>
      </c>
      <c r="AT98" s="24" t="s">
        <v>159</v>
      </c>
      <c r="AU98" s="24" t="s">
        <v>81</v>
      </c>
      <c r="AY98" s="24" t="s">
        <v>156</v>
      </c>
      <c r="BE98" s="204">
        <f>IF(N98="základní",J98,0)</f>
        <v>0</v>
      </c>
      <c r="BF98" s="204">
        <f>IF(N98="snížená",J98,0)</f>
        <v>0</v>
      </c>
      <c r="BG98" s="204">
        <f>IF(N98="zákl. přenesená",J98,0)</f>
        <v>0</v>
      </c>
      <c r="BH98" s="204">
        <f>IF(N98="sníž. přenesená",J98,0)</f>
        <v>0</v>
      </c>
      <c r="BI98" s="204">
        <f>IF(N98="nulová",J98,0)</f>
        <v>0</v>
      </c>
      <c r="BJ98" s="24" t="s">
        <v>79</v>
      </c>
      <c r="BK98" s="204">
        <f>ROUND(I98*H98,2)</f>
        <v>0</v>
      </c>
      <c r="BL98" s="24" t="s">
        <v>316</v>
      </c>
      <c r="BM98" s="24" t="s">
        <v>190</v>
      </c>
    </row>
    <row r="99" spans="2:47" s="1" customFormat="1" ht="40.5">
      <c r="B99" s="41"/>
      <c r="C99" s="63"/>
      <c r="D99" s="223" t="s">
        <v>166</v>
      </c>
      <c r="E99" s="63"/>
      <c r="F99" s="261" t="s">
        <v>1791</v>
      </c>
      <c r="G99" s="63"/>
      <c r="H99" s="63"/>
      <c r="I99" s="163"/>
      <c r="J99" s="63"/>
      <c r="K99" s="63"/>
      <c r="L99" s="61"/>
      <c r="M99" s="207"/>
      <c r="N99" s="42"/>
      <c r="O99" s="42"/>
      <c r="P99" s="42"/>
      <c r="Q99" s="42"/>
      <c r="R99" s="42"/>
      <c r="S99" s="42"/>
      <c r="T99" s="78"/>
      <c r="AT99" s="24" t="s">
        <v>166</v>
      </c>
      <c r="AU99" s="24" t="s">
        <v>81</v>
      </c>
    </row>
    <row r="100" spans="2:65" s="1" customFormat="1" ht="38.25" customHeight="1">
      <c r="B100" s="41"/>
      <c r="C100" s="193" t="s">
        <v>179</v>
      </c>
      <c r="D100" s="193" t="s">
        <v>159</v>
      </c>
      <c r="E100" s="194" t="s">
        <v>1796</v>
      </c>
      <c r="F100" s="195" t="s">
        <v>1797</v>
      </c>
      <c r="G100" s="196" t="s">
        <v>1039</v>
      </c>
      <c r="H100" s="197">
        <v>1</v>
      </c>
      <c r="I100" s="198"/>
      <c r="J100" s="199">
        <f>ROUND(I100*H100,2)</f>
        <v>0</v>
      </c>
      <c r="K100" s="195" t="s">
        <v>993</v>
      </c>
      <c r="L100" s="61"/>
      <c r="M100" s="200" t="s">
        <v>21</v>
      </c>
      <c r="N100" s="201" t="s">
        <v>43</v>
      </c>
      <c r="O100" s="42"/>
      <c r="P100" s="202">
        <f>O100*H100</f>
        <v>0</v>
      </c>
      <c r="Q100" s="202">
        <v>0</v>
      </c>
      <c r="R100" s="202">
        <f>Q100*H100</f>
        <v>0</v>
      </c>
      <c r="S100" s="202">
        <v>0</v>
      </c>
      <c r="T100" s="203">
        <f>S100*H100</f>
        <v>0</v>
      </c>
      <c r="AR100" s="24" t="s">
        <v>316</v>
      </c>
      <c r="AT100" s="24" t="s">
        <v>159</v>
      </c>
      <c r="AU100" s="24" t="s">
        <v>81</v>
      </c>
      <c r="AY100" s="24" t="s">
        <v>156</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316</v>
      </c>
      <c r="BM100" s="24" t="s">
        <v>241</v>
      </c>
    </row>
    <row r="101" spans="2:47" s="1" customFormat="1" ht="40.5">
      <c r="B101" s="41"/>
      <c r="C101" s="63"/>
      <c r="D101" s="223" t="s">
        <v>166</v>
      </c>
      <c r="E101" s="63"/>
      <c r="F101" s="261" t="s">
        <v>1791</v>
      </c>
      <c r="G101" s="63"/>
      <c r="H101" s="63"/>
      <c r="I101" s="163"/>
      <c r="J101" s="63"/>
      <c r="K101" s="63"/>
      <c r="L101" s="61"/>
      <c r="M101" s="207"/>
      <c r="N101" s="42"/>
      <c r="O101" s="42"/>
      <c r="P101" s="42"/>
      <c r="Q101" s="42"/>
      <c r="R101" s="42"/>
      <c r="S101" s="42"/>
      <c r="T101" s="78"/>
      <c r="AT101" s="24" t="s">
        <v>166</v>
      </c>
      <c r="AU101" s="24" t="s">
        <v>81</v>
      </c>
    </row>
    <row r="102" spans="2:65" s="1" customFormat="1" ht="16.5" customHeight="1">
      <c r="B102" s="41"/>
      <c r="C102" s="193" t="s">
        <v>155</v>
      </c>
      <c r="D102" s="193" t="s">
        <v>159</v>
      </c>
      <c r="E102" s="194" t="s">
        <v>1798</v>
      </c>
      <c r="F102" s="195" t="s">
        <v>1799</v>
      </c>
      <c r="G102" s="196" t="s">
        <v>1016</v>
      </c>
      <c r="H102" s="197">
        <v>5</v>
      </c>
      <c r="I102" s="198"/>
      <c r="J102" s="199">
        <f>ROUND(I102*H102,2)</f>
        <v>0</v>
      </c>
      <c r="K102" s="195" t="s">
        <v>993</v>
      </c>
      <c r="L102" s="61"/>
      <c r="M102" s="200" t="s">
        <v>21</v>
      </c>
      <c r="N102" s="201" t="s">
        <v>43</v>
      </c>
      <c r="O102" s="42"/>
      <c r="P102" s="202">
        <f>O102*H102</f>
        <v>0</v>
      </c>
      <c r="Q102" s="202">
        <v>0</v>
      </c>
      <c r="R102" s="202">
        <f>Q102*H102</f>
        <v>0</v>
      </c>
      <c r="S102" s="202">
        <v>0</v>
      </c>
      <c r="T102" s="203">
        <f>S102*H102</f>
        <v>0</v>
      </c>
      <c r="AR102" s="24" t="s">
        <v>316</v>
      </c>
      <c r="AT102" s="24" t="s">
        <v>159</v>
      </c>
      <c r="AU102" s="24" t="s">
        <v>81</v>
      </c>
      <c r="AY102" s="24" t="s">
        <v>156</v>
      </c>
      <c r="BE102" s="204">
        <f>IF(N102="základní",J102,0)</f>
        <v>0</v>
      </c>
      <c r="BF102" s="204">
        <f>IF(N102="snížená",J102,0)</f>
        <v>0</v>
      </c>
      <c r="BG102" s="204">
        <f>IF(N102="zákl. přenesená",J102,0)</f>
        <v>0</v>
      </c>
      <c r="BH102" s="204">
        <f>IF(N102="sníž. přenesená",J102,0)</f>
        <v>0</v>
      </c>
      <c r="BI102" s="204">
        <f>IF(N102="nulová",J102,0)</f>
        <v>0</v>
      </c>
      <c r="BJ102" s="24" t="s">
        <v>79</v>
      </c>
      <c r="BK102" s="204">
        <f>ROUND(I102*H102,2)</f>
        <v>0</v>
      </c>
      <c r="BL102" s="24" t="s">
        <v>316</v>
      </c>
      <c r="BM102" s="24" t="s">
        <v>273</v>
      </c>
    </row>
    <row r="103" spans="2:47" s="1" customFormat="1" ht="40.5">
      <c r="B103" s="41"/>
      <c r="C103" s="63"/>
      <c r="D103" s="223" t="s">
        <v>166</v>
      </c>
      <c r="E103" s="63"/>
      <c r="F103" s="261" t="s">
        <v>1791</v>
      </c>
      <c r="G103" s="63"/>
      <c r="H103" s="63"/>
      <c r="I103" s="163"/>
      <c r="J103" s="63"/>
      <c r="K103" s="63"/>
      <c r="L103" s="61"/>
      <c r="M103" s="207"/>
      <c r="N103" s="42"/>
      <c r="O103" s="42"/>
      <c r="P103" s="42"/>
      <c r="Q103" s="42"/>
      <c r="R103" s="42"/>
      <c r="S103" s="42"/>
      <c r="T103" s="78"/>
      <c r="AT103" s="24" t="s">
        <v>166</v>
      </c>
      <c r="AU103" s="24" t="s">
        <v>81</v>
      </c>
    </row>
    <row r="104" spans="2:65" s="1" customFormat="1" ht="38.25" customHeight="1">
      <c r="B104" s="41"/>
      <c r="C104" s="193" t="s">
        <v>190</v>
      </c>
      <c r="D104" s="193" t="s">
        <v>159</v>
      </c>
      <c r="E104" s="194" t="s">
        <v>1800</v>
      </c>
      <c r="F104" s="195" t="s">
        <v>1801</v>
      </c>
      <c r="G104" s="196" t="s">
        <v>1039</v>
      </c>
      <c r="H104" s="197">
        <v>1</v>
      </c>
      <c r="I104" s="198"/>
      <c r="J104" s="199">
        <f aca="true" t="shared" si="0" ref="J104:J110">ROUND(I104*H104,2)</f>
        <v>0</v>
      </c>
      <c r="K104" s="195" t="s">
        <v>993</v>
      </c>
      <c r="L104" s="61"/>
      <c r="M104" s="200" t="s">
        <v>21</v>
      </c>
      <c r="N104" s="201" t="s">
        <v>43</v>
      </c>
      <c r="O104" s="42"/>
      <c r="P104" s="202">
        <f aca="true" t="shared" si="1" ref="P104:P110">O104*H104</f>
        <v>0</v>
      </c>
      <c r="Q104" s="202">
        <v>0</v>
      </c>
      <c r="R104" s="202">
        <f aca="true" t="shared" si="2" ref="R104:R110">Q104*H104</f>
        <v>0</v>
      </c>
      <c r="S104" s="202">
        <v>0</v>
      </c>
      <c r="T104" s="203">
        <f aca="true" t="shared" si="3" ref="T104:T110">S104*H104</f>
        <v>0</v>
      </c>
      <c r="AR104" s="24" t="s">
        <v>316</v>
      </c>
      <c r="AT104" s="24" t="s">
        <v>159</v>
      </c>
      <c r="AU104" s="24" t="s">
        <v>81</v>
      </c>
      <c r="AY104" s="24" t="s">
        <v>156</v>
      </c>
      <c r="BE104" s="204">
        <f aca="true" t="shared" si="4" ref="BE104:BE110">IF(N104="základní",J104,0)</f>
        <v>0</v>
      </c>
      <c r="BF104" s="204">
        <f aca="true" t="shared" si="5" ref="BF104:BF110">IF(N104="snížená",J104,0)</f>
        <v>0</v>
      </c>
      <c r="BG104" s="204">
        <f aca="true" t="shared" si="6" ref="BG104:BG110">IF(N104="zákl. přenesená",J104,0)</f>
        <v>0</v>
      </c>
      <c r="BH104" s="204">
        <f aca="true" t="shared" si="7" ref="BH104:BH110">IF(N104="sníž. přenesená",J104,0)</f>
        <v>0</v>
      </c>
      <c r="BI104" s="204">
        <f aca="true" t="shared" si="8" ref="BI104:BI110">IF(N104="nulová",J104,0)</f>
        <v>0</v>
      </c>
      <c r="BJ104" s="24" t="s">
        <v>79</v>
      </c>
      <c r="BK104" s="204">
        <f aca="true" t="shared" si="9" ref="BK104:BK110">ROUND(I104*H104,2)</f>
        <v>0</v>
      </c>
      <c r="BL104" s="24" t="s">
        <v>316</v>
      </c>
      <c r="BM104" s="24" t="s">
        <v>288</v>
      </c>
    </row>
    <row r="105" spans="2:65" s="1" customFormat="1" ht="16.5" customHeight="1">
      <c r="B105" s="41"/>
      <c r="C105" s="193" t="s">
        <v>257</v>
      </c>
      <c r="D105" s="193" t="s">
        <v>159</v>
      </c>
      <c r="E105" s="194" t="s">
        <v>1802</v>
      </c>
      <c r="F105" s="195" t="s">
        <v>1803</v>
      </c>
      <c r="G105" s="196" t="s">
        <v>1039</v>
      </c>
      <c r="H105" s="197">
        <v>1</v>
      </c>
      <c r="I105" s="198"/>
      <c r="J105" s="199">
        <f t="shared" si="0"/>
        <v>0</v>
      </c>
      <c r="K105" s="195" t="s">
        <v>993</v>
      </c>
      <c r="L105" s="61"/>
      <c r="M105" s="200" t="s">
        <v>21</v>
      </c>
      <c r="N105" s="201" t="s">
        <v>43</v>
      </c>
      <c r="O105" s="42"/>
      <c r="P105" s="202">
        <f t="shared" si="1"/>
        <v>0</v>
      </c>
      <c r="Q105" s="202">
        <v>0</v>
      </c>
      <c r="R105" s="202">
        <f t="shared" si="2"/>
        <v>0</v>
      </c>
      <c r="S105" s="202">
        <v>0</v>
      </c>
      <c r="T105" s="203">
        <f t="shared" si="3"/>
        <v>0</v>
      </c>
      <c r="AR105" s="24" t="s">
        <v>316</v>
      </c>
      <c r="AT105" s="24" t="s">
        <v>159</v>
      </c>
      <c r="AU105" s="24" t="s">
        <v>81</v>
      </c>
      <c r="AY105" s="24" t="s">
        <v>156</v>
      </c>
      <c r="BE105" s="204">
        <f t="shared" si="4"/>
        <v>0</v>
      </c>
      <c r="BF105" s="204">
        <f t="shared" si="5"/>
        <v>0</v>
      </c>
      <c r="BG105" s="204">
        <f t="shared" si="6"/>
        <v>0</v>
      </c>
      <c r="BH105" s="204">
        <f t="shared" si="7"/>
        <v>0</v>
      </c>
      <c r="BI105" s="204">
        <f t="shared" si="8"/>
        <v>0</v>
      </c>
      <c r="BJ105" s="24" t="s">
        <v>79</v>
      </c>
      <c r="BK105" s="204">
        <f t="shared" si="9"/>
        <v>0</v>
      </c>
      <c r="BL105" s="24" t="s">
        <v>316</v>
      </c>
      <c r="BM105" s="24" t="s">
        <v>302</v>
      </c>
    </row>
    <row r="106" spans="2:65" s="1" customFormat="1" ht="16.5" customHeight="1">
      <c r="B106" s="41"/>
      <c r="C106" s="193" t="s">
        <v>241</v>
      </c>
      <c r="D106" s="193" t="s">
        <v>159</v>
      </c>
      <c r="E106" s="194" t="s">
        <v>1804</v>
      </c>
      <c r="F106" s="195" t="s">
        <v>1805</v>
      </c>
      <c r="G106" s="196" t="s">
        <v>260</v>
      </c>
      <c r="H106" s="197">
        <v>35</v>
      </c>
      <c r="I106" s="198"/>
      <c r="J106" s="199">
        <f t="shared" si="0"/>
        <v>0</v>
      </c>
      <c r="K106" s="195" t="s">
        <v>993</v>
      </c>
      <c r="L106" s="61"/>
      <c r="M106" s="200" t="s">
        <v>21</v>
      </c>
      <c r="N106" s="201" t="s">
        <v>43</v>
      </c>
      <c r="O106" s="42"/>
      <c r="P106" s="202">
        <f t="shared" si="1"/>
        <v>0</v>
      </c>
      <c r="Q106" s="202">
        <v>0</v>
      </c>
      <c r="R106" s="202">
        <f t="shared" si="2"/>
        <v>0</v>
      </c>
      <c r="S106" s="202">
        <v>0</v>
      </c>
      <c r="T106" s="203">
        <f t="shared" si="3"/>
        <v>0</v>
      </c>
      <c r="AR106" s="24" t="s">
        <v>316</v>
      </c>
      <c r="AT106" s="24" t="s">
        <v>159</v>
      </c>
      <c r="AU106" s="24" t="s">
        <v>81</v>
      </c>
      <c r="AY106" s="24" t="s">
        <v>156</v>
      </c>
      <c r="BE106" s="204">
        <f t="shared" si="4"/>
        <v>0</v>
      </c>
      <c r="BF106" s="204">
        <f t="shared" si="5"/>
        <v>0</v>
      </c>
      <c r="BG106" s="204">
        <f t="shared" si="6"/>
        <v>0</v>
      </c>
      <c r="BH106" s="204">
        <f t="shared" si="7"/>
        <v>0</v>
      </c>
      <c r="BI106" s="204">
        <f t="shared" si="8"/>
        <v>0</v>
      </c>
      <c r="BJ106" s="24" t="s">
        <v>79</v>
      </c>
      <c r="BK106" s="204">
        <f t="shared" si="9"/>
        <v>0</v>
      </c>
      <c r="BL106" s="24" t="s">
        <v>316</v>
      </c>
      <c r="BM106" s="24" t="s">
        <v>316</v>
      </c>
    </row>
    <row r="107" spans="2:65" s="1" customFormat="1" ht="16.5" customHeight="1">
      <c r="B107" s="41"/>
      <c r="C107" s="193" t="s">
        <v>266</v>
      </c>
      <c r="D107" s="193" t="s">
        <v>159</v>
      </c>
      <c r="E107" s="194" t="s">
        <v>1806</v>
      </c>
      <c r="F107" s="195" t="s">
        <v>1807</v>
      </c>
      <c r="G107" s="196" t="s">
        <v>260</v>
      </c>
      <c r="H107" s="197">
        <v>6</v>
      </c>
      <c r="I107" s="198"/>
      <c r="J107" s="199">
        <f t="shared" si="0"/>
        <v>0</v>
      </c>
      <c r="K107" s="195" t="s">
        <v>993</v>
      </c>
      <c r="L107" s="61"/>
      <c r="M107" s="200" t="s">
        <v>21</v>
      </c>
      <c r="N107" s="201" t="s">
        <v>43</v>
      </c>
      <c r="O107" s="42"/>
      <c r="P107" s="202">
        <f t="shared" si="1"/>
        <v>0</v>
      </c>
      <c r="Q107" s="202">
        <v>0</v>
      </c>
      <c r="R107" s="202">
        <f t="shared" si="2"/>
        <v>0</v>
      </c>
      <c r="S107" s="202">
        <v>0</v>
      </c>
      <c r="T107" s="203">
        <f t="shared" si="3"/>
        <v>0</v>
      </c>
      <c r="AR107" s="24" t="s">
        <v>316</v>
      </c>
      <c r="AT107" s="24" t="s">
        <v>159</v>
      </c>
      <c r="AU107" s="24" t="s">
        <v>81</v>
      </c>
      <c r="AY107" s="24" t="s">
        <v>156</v>
      </c>
      <c r="BE107" s="204">
        <f t="shared" si="4"/>
        <v>0</v>
      </c>
      <c r="BF107" s="204">
        <f t="shared" si="5"/>
        <v>0</v>
      </c>
      <c r="BG107" s="204">
        <f t="shared" si="6"/>
        <v>0</v>
      </c>
      <c r="BH107" s="204">
        <f t="shared" si="7"/>
        <v>0</v>
      </c>
      <c r="BI107" s="204">
        <f t="shared" si="8"/>
        <v>0</v>
      </c>
      <c r="BJ107" s="24" t="s">
        <v>79</v>
      </c>
      <c r="BK107" s="204">
        <f t="shared" si="9"/>
        <v>0</v>
      </c>
      <c r="BL107" s="24" t="s">
        <v>316</v>
      </c>
      <c r="BM107" s="24" t="s">
        <v>326</v>
      </c>
    </row>
    <row r="108" spans="2:65" s="1" customFormat="1" ht="16.5" customHeight="1">
      <c r="B108" s="41"/>
      <c r="C108" s="193" t="s">
        <v>273</v>
      </c>
      <c r="D108" s="193" t="s">
        <v>159</v>
      </c>
      <c r="E108" s="194" t="s">
        <v>1808</v>
      </c>
      <c r="F108" s="195" t="s">
        <v>1809</v>
      </c>
      <c r="G108" s="196" t="s">
        <v>260</v>
      </c>
      <c r="H108" s="197">
        <v>5</v>
      </c>
      <c r="I108" s="198"/>
      <c r="J108" s="199">
        <f t="shared" si="0"/>
        <v>0</v>
      </c>
      <c r="K108" s="195" t="s">
        <v>993</v>
      </c>
      <c r="L108" s="61"/>
      <c r="M108" s="200" t="s">
        <v>21</v>
      </c>
      <c r="N108" s="201" t="s">
        <v>43</v>
      </c>
      <c r="O108" s="42"/>
      <c r="P108" s="202">
        <f t="shared" si="1"/>
        <v>0</v>
      </c>
      <c r="Q108" s="202">
        <v>0</v>
      </c>
      <c r="R108" s="202">
        <f t="shared" si="2"/>
        <v>0</v>
      </c>
      <c r="S108" s="202">
        <v>0</v>
      </c>
      <c r="T108" s="203">
        <f t="shared" si="3"/>
        <v>0</v>
      </c>
      <c r="AR108" s="24" t="s">
        <v>316</v>
      </c>
      <c r="AT108" s="24" t="s">
        <v>159</v>
      </c>
      <c r="AU108" s="24" t="s">
        <v>81</v>
      </c>
      <c r="AY108" s="24" t="s">
        <v>156</v>
      </c>
      <c r="BE108" s="204">
        <f t="shared" si="4"/>
        <v>0</v>
      </c>
      <c r="BF108" s="204">
        <f t="shared" si="5"/>
        <v>0</v>
      </c>
      <c r="BG108" s="204">
        <f t="shared" si="6"/>
        <v>0</v>
      </c>
      <c r="BH108" s="204">
        <f t="shared" si="7"/>
        <v>0</v>
      </c>
      <c r="BI108" s="204">
        <f t="shared" si="8"/>
        <v>0</v>
      </c>
      <c r="BJ108" s="24" t="s">
        <v>79</v>
      </c>
      <c r="BK108" s="204">
        <f t="shared" si="9"/>
        <v>0</v>
      </c>
      <c r="BL108" s="24" t="s">
        <v>316</v>
      </c>
      <c r="BM108" s="24" t="s">
        <v>339</v>
      </c>
    </row>
    <row r="109" spans="2:65" s="1" customFormat="1" ht="25.5" customHeight="1">
      <c r="B109" s="41"/>
      <c r="C109" s="193" t="s">
        <v>281</v>
      </c>
      <c r="D109" s="193" t="s">
        <v>159</v>
      </c>
      <c r="E109" s="194" t="s">
        <v>1810</v>
      </c>
      <c r="F109" s="195" t="s">
        <v>1811</v>
      </c>
      <c r="G109" s="196" t="s">
        <v>1039</v>
      </c>
      <c r="H109" s="197">
        <v>2</v>
      </c>
      <c r="I109" s="198"/>
      <c r="J109" s="199">
        <f t="shared" si="0"/>
        <v>0</v>
      </c>
      <c r="K109" s="195" t="s">
        <v>993</v>
      </c>
      <c r="L109" s="61"/>
      <c r="M109" s="200" t="s">
        <v>21</v>
      </c>
      <c r="N109" s="201" t="s">
        <v>43</v>
      </c>
      <c r="O109" s="42"/>
      <c r="P109" s="202">
        <f t="shared" si="1"/>
        <v>0</v>
      </c>
      <c r="Q109" s="202">
        <v>0</v>
      </c>
      <c r="R109" s="202">
        <f t="shared" si="2"/>
        <v>0</v>
      </c>
      <c r="S109" s="202">
        <v>0</v>
      </c>
      <c r="T109" s="203">
        <f t="shared" si="3"/>
        <v>0</v>
      </c>
      <c r="AR109" s="24" t="s">
        <v>316</v>
      </c>
      <c r="AT109" s="24" t="s">
        <v>159</v>
      </c>
      <c r="AU109" s="24" t="s">
        <v>81</v>
      </c>
      <c r="AY109" s="24" t="s">
        <v>156</v>
      </c>
      <c r="BE109" s="204">
        <f t="shared" si="4"/>
        <v>0</v>
      </c>
      <c r="BF109" s="204">
        <f t="shared" si="5"/>
        <v>0</v>
      </c>
      <c r="BG109" s="204">
        <f t="shared" si="6"/>
        <v>0</v>
      </c>
      <c r="BH109" s="204">
        <f t="shared" si="7"/>
        <v>0</v>
      </c>
      <c r="BI109" s="204">
        <f t="shared" si="8"/>
        <v>0</v>
      </c>
      <c r="BJ109" s="24" t="s">
        <v>79</v>
      </c>
      <c r="BK109" s="204">
        <f t="shared" si="9"/>
        <v>0</v>
      </c>
      <c r="BL109" s="24" t="s">
        <v>316</v>
      </c>
      <c r="BM109" s="24" t="s">
        <v>347</v>
      </c>
    </row>
    <row r="110" spans="2:65" s="1" customFormat="1" ht="38.25" customHeight="1">
      <c r="B110" s="41"/>
      <c r="C110" s="193" t="s">
        <v>288</v>
      </c>
      <c r="D110" s="193" t="s">
        <v>159</v>
      </c>
      <c r="E110" s="194" t="s">
        <v>1812</v>
      </c>
      <c r="F110" s="195" t="s">
        <v>1813</v>
      </c>
      <c r="G110" s="196" t="s">
        <v>1039</v>
      </c>
      <c r="H110" s="197">
        <v>5</v>
      </c>
      <c r="I110" s="198"/>
      <c r="J110" s="199">
        <f t="shared" si="0"/>
        <v>0</v>
      </c>
      <c r="K110" s="195" t="s">
        <v>993</v>
      </c>
      <c r="L110" s="61"/>
      <c r="M110" s="200" t="s">
        <v>21</v>
      </c>
      <c r="N110" s="201" t="s">
        <v>43</v>
      </c>
      <c r="O110" s="42"/>
      <c r="P110" s="202">
        <f t="shared" si="1"/>
        <v>0</v>
      </c>
      <c r="Q110" s="202">
        <v>0</v>
      </c>
      <c r="R110" s="202">
        <f t="shared" si="2"/>
        <v>0</v>
      </c>
      <c r="S110" s="202">
        <v>0</v>
      </c>
      <c r="T110" s="203">
        <f t="shared" si="3"/>
        <v>0</v>
      </c>
      <c r="AR110" s="24" t="s">
        <v>316</v>
      </c>
      <c r="AT110" s="24" t="s">
        <v>159</v>
      </c>
      <c r="AU110" s="24" t="s">
        <v>81</v>
      </c>
      <c r="AY110" s="24" t="s">
        <v>156</v>
      </c>
      <c r="BE110" s="204">
        <f t="shared" si="4"/>
        <v>0</v>
      </c>
      <c r="BF110" s="204">
        <f t="shared" si="5"/>
        <v>0</v>
      </c>
      <c r="BG110" s="204">
        <f t="shared" si="6"/>
        <v>0</v>
      </c>
      <c r="BH110" s="204">
        <f t="shared" si="7"/>
        <v>0</v>
      </c>
      <c r="BI110" s="204">
        <f t="shared" si="8"/>
        <v>0</v>
      </c>
      <c r="BJ110" s="24" t="s">
        <v>79</v>
      </c>
      <c r="BK110" s="204">
        <f t="shared" si="9"/>
        <v>0</v>
      </c>
      <c r="BL110" s="24" t="s">
        <v>316</v>
      </c>
      <c r="BM110" s="24" t="s">
        <v>356</v>
      </c>
    </row>
    <row r="111" spans="2:47" s="1" customFormat="1" ht="40.5">
      <c r="B111" s="41"/>
      <c r="C111" s="63"/>
      <c r="D111" s="223" t="s">
        <v>166</v>
      </c>
      <c r="E111" s="63"/>
      <c r="F111" s="261" t="s">
        <v>1791</v>
      </c>
      <c r="G111" s="63"/>
      <c r="H111" s="63"/>
      <c r="I111" s="163"/>
      <c r="J111" s="63"/>
      <c r="K111" s="63"/>
      <c r="L111" s="61"/>
      <c r="M111" s="207"/>
      <c r="N111" s="42"/>
      <c r="O111" s="42"/>
      <c r="P111" s="42"/>
      <c r="Q111" s="42"/>
      <c r="R111" s="42"/>
      <c r="S111" s="42"/>
      <c r="T111" s="78"/>
      <c r="AT111" s="24" t="s">
        <v>166</v>
      </c>
      <c r="AU111" s="24" t="s">
        <v>81</v>
      </c>
    </row>
    <row r="112" spans="2:65" s="1" customFormat="1" ht="16.5" customHeight="1">
      <c r="B112" s="41"/>
      <c r="C112" s="193" t="s">
        <v>296</v>
      </c>
      <c r="D112" s="193" t="s">
        <v>159</v>
      </c>
      <c r="E112" s="194" t="s">
        <v>1814</v>
      </c>
      <c r="F112" s="195" t="s">
        <v>1815</v>
      </c>
      <c r="G112" s="196" t="s">
        <v>1039</v>
      </c>
      <c r="H112" s="197">
        <v>1</v>
      </c>
      <c r="I112" s="198"/>
      <c r="J112" s="199">
        <f>ROUND(I112*H112,2)</f>
        <v>0</v>
      </c>
      <c r="K112" s="195" t="s">
        <v>993</v>
      </c>
      <c r="L112" s="61"/>
      <c r="M112" s="200" t="s">
        <v>21</v>
      </c>
      <c r="N112" s="201" t="s">
        <v>43</v>
      </c>
      <c r="O112" s="42"/>
      <c r="P112" s="202">
        <f>O112*H112</f>
        <v>0</v>
      </c>
      <c r="Q112" s="202">
        <v>0</v>
      </c>
      <c r="R112" s="202">
        <f>Q112*H112</f>
        <v>0</v>
      </c>
      <c r="S112" s="202">
        <v>0</v>
      </c>
      <c r="T112" s="203">
        <f>S112*H112</f>
        <v>0</v>
      </c>
      <c r="AR112" s="24" t="s">
        <v>316</v>
      </c>
      <c r="AT112" s="24" t="s">
        <v>159</v>
      </c>
      <c r="AU112" s="24" t="s">
        <v>81</v>
      </c>
      <c r="AY112" s="24" t="s">
        <v>156</v>
      </c>
      <c r="BE112" s="204">
        <f>IF(N112="základní",J112,0)</f>
        <v>0</v>
      </c>
      <c r="BF112" s="204">
        <f>IF(N112="snížená",J112,0)</f>
        <v>0</v>
      </c>
      <c r="BG112" s="204">
        <f>IF(N112="zákl. přenesená",J112,0)</f>
        <v>0</v>
      </c>
      <c r="BH112" s="204">
        <f>IF(N112="sníž. přenesená",J112,0)</f>
        <v>0</v>
      </c>
      <c r="BI112" s="204">
        <f>IF(N112="nulová",J112,0)</f>
        <v>0</v>
      </c>
      <c r="BJ112" s="24" t="s">
        <v>79</v>
      </c>
      <c r="BK112" s="204">
        <f>ROUND(I112*H112,2)</f>
        <v>0</v>
      </c>
      <c r="BL112" s="24" t="s">
        <v>316</v>
      </c>
      <c r="BM112" s="24" t="s">
        <v>369</v>
      </c>
    </row>
    <row r="113" spans="2:63" s="10" customFormat="1" ht="37.35" customHeight="1">
      <c r="B113" s="176"/>
      <c r="C113" s="177"/>
      <c r="D113" s="178" t="s">
        <v>71</v>
      </c>
      <c r="E113" s="179" t="s">
        <v>986</v>
      </c>
      <c r="F113" s="179" t="s">
        <v>1816</v>
      </c>
      <c r="G113" s="177"/>
      <c r="H113" s="177"/>
      <c r="I113" s="180"/>
      <c r="J113" s="181">
        <f>BK113</f>
        <v>0</v>
      </c>
      <c r="K113" s="177"/>
      <c r="L113" s="182"/>
      <c r="M113" s="183"/>
      <c r="N113" s="184"/>
      <c r="O113" s="184"/>
      <c r="P113" s="185">
        <f>P114</f>
        <v>0</v>
      </c>
      <c r="Q113" s="184"/>
      <c r="R113" s="185">
        <f>R114</f>
        <v>0</v>
      </c>
      <c r="S113" s="184"/>
      <c r="T113" s="186">
        <f>T114</f>
        <v>0</v>
      </c>
      <c r="AR113" s="187" t="s">
        <v>81</v>
      </c>
      <c r="AT113" s="188" t="s">
        <v>71</v>
      </c>
      <c r="AU113" s="188" t="s">
        <v>72</v>
      </c>
      <c r="AY113" s="187" t="s">
        <v>156</v>
      </c>
      <c r="BK113" s="189">
        <f>BK114</f>
        <v>0</v>
      </c>
    </row>
    <row r="114" spans="2:63" s="10" customFormat="1" ht="19.9" customHeight="1">
      <c r="B114" s="176"/>
      <c r="C114" s="177"/>
      <c r="D114" s="190" t="s">
        <v>71</v>
      </c>
      <c r="E114" s="191" t="s">
        <v>988</v>
      </c>
      <c r="F114" s="191" t="s">
        <v>1817</v>
      </c>
      <c r="G114" s="177"/>
      <c r="H114" s="177"/>
      <c r="I114" s="180"/>
      <c r="J114" s="192">
        <f>BK114</f>
        <v>0</v>
      </c>
      <c r="K114" s="177"/>
      <c r="L114" s="182"/>
      <c r="M114" s="183"/>
      <c r="N114" s="184"/>
      <c r="O114" s="184"/>
      <c r="P114" s="185">
        <f>SUM(P115:P134)</f>
        <v>0</v>
      </c>
      <c r="Q114" s="184"/>
      <c r="R114" s="185">
        <f>SUM(R115:R134)</f>
        <v>0</v>
      </c>
      <c r="S114" s="184"/>
      <c r="T114" s="186">
        <f>SUM(T115:T134)</f>
        <v>0</v>
      </c>
      <c r="AR114" s="187" t="s">
        <v>81</v>
      </c>
      <c r="AT114" s="188" t="s">
        <v>71</v>
      </c>
      <c r="AU114" s="188" t="s">
        <v>79</v>
      </c>
      <c r="AY114" s="187" t="s">
        <v>156</v>
      </c>
      <c r="BK114" s="189">
        <f>SUM(BK115:BK134)</f>
        <v>0</v>
      </c>
    </row>
    <row r="115" spans="2:65" s="1" customFormat="1" ht="25.5" customHeight="1">
      <c r="B115" s="41"/>
      <c r="C115" s="193" t="s">
        <v>302</v>
      </c>
      <c r="D115" s="193" t="s">
        <v>159</v>
      </c>
      <c r="E115" s="194" t="s">
        <v>1818</v>
      </c>
      <c r="F115" s="195" t="s">
        <v>1819</v>
      </c>
      <c r="G115" s="196" t="s">
        <v>1039</v>
      </c>
      <c r="H115" s="197">
        <v>1</v>
      </c>
      <c r="I115" s="198"/>
      <c r="J115" s="199">
        <f>ROUND(I115*H115,2)</f>
        <v>0</v>
      </c>
      <c r="K115" s="195" t="s">
        <v>993</v>
      </c>
      <c r="L115" s="61"/>
      <c r="M115" s="200" t="s">
        <v>21</v>
      </c>
      <c r="N115" s="201" t="s">
        <v>43</v>
      </c>
      <c r="O115" s="42"/>
      <c r="P115" s="202">
        <f>O115*H115</f>
        <v>0</v>
      </c>
      <c r="Q115" s="202">
        <v>0</v>
      </c>
      <c r="R115" s="202">
        <f>Q115*H115</f>
        <v>0</v>
      </c>
      <c r="S115" s="202">
        <v>0</v>
      </c>
      <c r="T115" s="203">
        <f>S115*H115</f>
        <v>0</v>
      </c>
      <c r="AR115" s="24" t="s">
        <v>316</v>
      </c>
      <c r="AT115" s="24" t="s">
        <v>159</v>
      </c>
      <c r="AU115" s="24" t="s">
        <v>81</v>
      </c>
      <c r="AY115" s="24" t="s">
        <v>156</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316</v>
      </c>
      <c r="BM115" s="24" t="s">
        <v>379</v>
      </c>
    </row>
    <row r="116" spans="2:47" s="1" customFormat="1" ht="40.5">
      <c r="B116" s="41"/>
      <c r="C116" s="63"/>
      <c r="D116" s="223" t="s">
        <v>166</v>
      </c>
      <c r="E116" s="63"/>
      <c r="F116" s="261" t="s">
        <v>1791</v>
      </c>
      <c r="G116" s="63"/>
      <c r="H116" s="63"/>
      <c r="I116" s="163"/>
      <c r="J116" s="63"/>
      <c r="K116" s="63"/>
      <c r="L116" s="61"/>
      <c r="M116" s="207"/>
      <c r="N116" s="42"/>
      <c r="O116" s="42"/>
      <c r="P116" s="42"/>
      <c r="Q116" s="42"/>
      <c r="R116" s="42"/>
      <c r="S116" s="42"/>
      <c r="T116" s="78"/>
      <c r="AT116" s="24" t="s">
        <v>166</v>
      </c>
      <c r="AU116" s="24" t="s">
        <v>81</v>
      </c>
    </row>
    <row r="117" spans="2:65" s="1" customFormat="1" ht="16.5" customHeight="1">
      <c r="B117" s="41"/>
      <c r="C117" s="193" t="s">
        <v>10</v>
      </c>
      <c r="D117" s="193" t="s">
        <v>159</v>
      </c>
      <c r="E117" s="194" t="s">
        <v>1820</v>
      </c>
      <c r="F117" s="195" t="s">
        <v>1821</v>
      </c>
      <c r="G117" s="196" t="s">
        <v>1016</v>
      </c>
      <c r="H117" s="197">
        <v>1</v>
      </c>
      <c r="I117" s="198"/>
      <c r="J117" s="199">
        <f>ROUND(I117*H117,2)</f>
        <v>0</v>
      </c>
      <c r="K117" s="195" t="s">
        <v>993</v>
      </c>
      <c r="L117" s="61"/>
      <c r="M117" s="200" t="s">
        <v>21</v>
      </c>
      <c r="N117" s="201" t="s">
        <v>43</v>
      </c>
      <c r="O117" s="42"/>
      <c r="P117" s="202">
        <f>O117*H117</f>
        <v>0</v>
      </c>
      <c r="Q117" s="202">
        <v>0</v>
      </c>
      <c r="R117" s="202">
        <f>Q117*H117</f>
        <v>0</v>
      </c>
      <c r="S117" s="202">
        <v>0</v>
      </c>
      <c r="T117" s="203">
        <f>S117*H117</f>
        <v>0</v>
      </c>
      <c r="AR117" s="24" t="s">
        <v>316</v>
      </c>
      <c r="AT117" s="24" t="s">
        <v>159</v>
      </c>
      <c r="AU117" s="24" t="s">
        <v>81</v>
      </c>
      <c r="AY117" s="24" t="s">
        <v>156</v>
      </c>
      <c r="BE117" s="204">
        <f>IF(N117="základní",J117,0)</f>
        <v>0</v>
      </c>
      <c r="BF117" s="204">
        <f>IF(N117="snížená",J117,0)</f>
        <v>0</v>
      </c>
      <c r="BG117" s="204">
        <f>IF(N117="zákl. přenesená",J117,0)</f>
        <v>0</v>
      </c>
      <c r="BH117" s="204">
        <f>IF(N117="sníž. přenesená",J117,0)</f>
        <v>0</v>
      </c>
      <c r="BI117" s="204">
        <f>IF(N117="nulová",J117,0)</f>
        <v>0</v>
      </c>
      <c r="BJ117" s="24" t="s">
        <v>79</v>
      </c>
      <c r="BK117" s="204">
        <f>ROUND(I117*H117,2)</f>
        <v>0</v>
      </c>
      <c r="BL117" s="24" t="s">
        <v>316</v>
      </c>
      <c r="BM117" s="24" t="s">
        <v>388</v>
      </c>
    </row>
    <row r="118" spans="2:47" s="1" customFormat="1" ht="40.5">
      <c r="B118" s="41"/>
      <c r="C118" s="63"/>
      <c r="D118" s="223" t="s">
        <v>166</v>
      </c>
      <c r="E118" s="63"/>
      <c r="F118" s="261" t="s">
        <v>1791</v>
      </c>
      <c r="G118" s="63"/>
      <c r="H118" s="63"/>
      <c r="I118" s="163"/>
      <c r="J118" s="63"/>
      <c r="K118" s="63"/>
      <c r="L118" s="61"/>
      <c r="M118" s="207"/>
      <c r="N118" s="42"/>
      <c r="O118" s="42"/>
      <c r="P118" s="42"/>
      <c r="Q118" s="42"/>
      <c r="R118" s="42"/>
      <c r="S118" s="42"/>
      <c r="T118" s="78"/>
      <c r="AT118" s="24" t="s">
        <v>166</v>
      </c>
      <c r="AU118" s="24" t="s">
        <v>81</v>
      </c>
    </row>
    <row r="119" spans="2:65" s="1" customFormat="1" ht="16.5" customHeight="1">
      <c r="B119" s="41"/>
      <c r="C119" s="193" t="s">
        <v>316</v>
      </c>
      <c r="D119" s="193" t="s">
        <v>159</v>
      </c>
      <c r="E119" s="194" t="s">
        <v>1822</v>
      </c>
      <c r="F119" s="195" t="s">
        <v>1823</v>
      </c>
      <c r="G119" s="196" t="s">
        <v>1039</v>
      </c>
      <c r="H119" s="197">
        <v>1</v>
      </c>
      <c r="I119" s="198"/>
      <c r="J119" s="199">
        <f>ROUND(I119*H119,2)</f>
        <v>0</v>
      </c>
      <c r="K119" s="195" t="s">
        <v>993</v>
      </c>
      <c r="L119" s="61"/>
      <c r="M119" s="200" t="s">
        <v>21</v>
      </c>
      <c r="N119" s="201" t="s">
        <v>43</v>
      </c>
      <c r="O119" s="42"/>
      <c r="P119" s="202">
        <f>O119*H119</f>
        <v>0</v>
      </c>
      <c r="Q119" s="202">
        <v>0</v>
      </c>
      <c r="R119" s="202">
        <f>Q119*H119</f>
        <v>0</v>
      </c>
      <c r="S119" s="202">
        <v>0</v>
      </c>
      <c r="T119" s="203">
        <f>S119*H119</f>
        <v>0</v>
      </c>
      <c r="AR119" s="24" t="s">
        <v>316</v>
      </c>
      <c r="AT119" s="24" t="s">
        <v>159</v>
      </c>
      <c r="AU119" s="24" t="s">
        <v>81</v>
      </c>
      <c r="AY119" s="24" t="s">
        <v>156</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316</v>
      </c>
      <c r="BM119" s="24" t="s">
        <v>396</v>
      </c>
    </row>
    <row r="120" spans="2:47" s="1" customFormat="1" ht="40.5">
      <c r="B120" s="41"/>
      <c r="C120" s="63"/>
      <c r="D120" s="223" t="s">
        <v>166</v>
      </c>
      <c r="E120" s="63"/>
      <c r="F120" s="261" t="s">
        <v>1791</v>
      </c>
      <c r="G120" s="63"/>
      <c r="H120" s="63"/>
      <c r="I120" s="163"/>
      <c r="J120" s="63"/>
      <c r="K120" s="63"/>
      <c r="L120" s="61"/>
      <c r="M120" s="207"/>
      <c r="N120" s="42"/>
      <c r="O120" s="42"/>
      <c r="P120" s="42"/>
      <c r="Q120" s="42"/>
      <c r="R120" s="42"/>
      <c r="S120" s="42"/>
      <c r="T120" s="78"/>
      <c r="AT120" s="24" t="s">
        <v>166</v>
      </c>
      <c r="AU120" s="24" t="s">
        <v>81</v>
      </c>
    </row>
    <row r="121" spans="2:65" s="1" customFormat="1" ht="25.5" customHeight="1">
      <c r="B121" s="41"/>
      <c r="C121" s="193" t="s">
        <v>321</v>
      </c>
      <c r="D121" s="193" t="s">
        <v>159</v>
      </c>
      <c r="E121" s="194" t="s">
        <v>1824</v>
      </c>
      <c r="F121" s="195" t="s">
        <v>1825</v>
      </c>
      <c r="G121" s="196" t="s">
        <v>260</v>
      </c>
      <c r="H121" s="197">
        <v>55</v>
      </c>
      <c r="I121" s="198"/>
      <c r="J121" s="199">
        <f aca="true" t="shared" si="10" ref="J121:J134">ROUND(I121*H121,2)</f>
        <v>0</v>
      </c>
      <c r="K121" s="195" t="s">
        <v>993</v>
      </c>
      <c r="L121" s="61"/>
      <c r="M121" s="200" t="s">
        <v>21</v>
      </c>
      <c r="N121" s="201" t="s">
        <v>43</v>
      </c>
      <c r="O121" s="42"/>
      <c r="P121" s="202">
        <f aca="true" t="shared" si="11" ref="P121:P134">O121*H121</f>
        <v>0</v>
      </c>
      <c r="Q121" s="202">
        <v>0</v>
      </c>
      <c r="R121" s="202">
        <f aca="true" t="shared" si="12" ref="R121:R134">Q121*H121</f>
        <v>0</v>
      </c>
      <c r="S121" s="202">
        <v>0</v>
      </c>
      <c r="T121" s="203">
        <f aca="true" t="shared" si="13" ref="T121:T134">S121*H121</f>
        <v>0</v>
      </c>
      <c r="AR121" s="24" t="s">
        <v>316</v>
      </c>
      <c r="AT121" s="24" t="s">
        <v>159</v>
      </c>
      <c r="AU121" s="24" t="s">
        <v>81</v>
      </c>
      <c r="AY121" s="24" t="s">
        <v>156</v>
      </c>
      <c r="BE121" s="204">
        <f aca="true" t="shared" si="14" ref="BE121:BE134">IF(N121="základní",J121,0)</f>
        <v>0</v>
      </c>
      <c r="BF121" s="204">
        <f aca="true" t="shared" si="15" ref="BF121:BF134">IF(N121="snížená",J121,0)</f>
        <v>0</v>
      </c>
      <c r="BG121" s="204">
        <f aca="true" t="shared" si="16" ref="BG121:BG134">IF(N121="zákl. přenesená",J121,0)</f>
        <v>0</v>
      </c>
      <c r="BH121" s="204">
        <f aca="true" t="shared" si="17" ref="BH121:BH134">IF(N121="sníž. přenesená",J121,0)</f>
        <v>0</v>
      </c>
      <c r="BI121" s="204">
        <f aca="true" t="shared" si="18" ref="BI121:BI134">IF(N121="nulová",J121,0)</f>
        <v>0</v>
      </c>
      <c r="BJ121" s="24" t="s">
        <v>79</v>
      </c>
      <c r="BK121" s="204">
        <f aca="true" t="shared" si="19" ref="BK121:BK134">ROUND(I121*H121,2)</f>
        <v>0</v>
      </c>
      <c r="BL121" s="24" t="s">
        <v>316</v>
      </c>
      <c r="BM121" s="24" t="s">
        <v>409</v>
      </c>
    </row>
    <row r="122" spans="2:65" s="1" customFormat="1" ht="25.5" customHeight="1">
      <c r="B122" s="41"/>
      <c r="C122" s="193" t="s">
        <v>326</v>
      </c>
      <c r="D122" s="193" t="s">
        <v>159</v>
      </c>
      <c r="E122" s="194" t="s">
        <v>1826</v>
      </c>
      <c r="F122" s="195" t="s">
        <v>1827</v>
      </c>
      <c r="G122" s="196" t="s">
        <v>260</v>
      </c>
      <c r="H122" s="197">
        <v>7</v>
      </c>
      <c r="I122" s="198"/>
      <c r="J122" s="199">
        <f t="shared" si="10"/>
        <v>0</v>
      </c>
      <c r="K122" s="195" t="s">
        <v>993</v>
      </c>
      <c r="L122" s="61"/>
      <c r="M122" s="200" t="s">
        <v>21</v>
      </c>
      <c r="N122" s="201" t="s">
        <v>43</v>
      </c>
      <c r="O122" s="42"/>
      <c r="P122" s="202">
        <f t="shared" si="11"/>
        <v>0</v>
      </c>
      <c r="Q122" s="202">
        <v>0</v>
      </c>
      <c r="R122" s="202">
        <f t="shared" si="12"/>
        <v>0</v>
      </c>
      <c r="S122" s="202">
        <v>0</v>
      </c>
      <c r="T122" s="203">
        <f t="shared" si="13"/>
        <v>0</v>
      </c>
      <c r="AR122" s="24" t="s">
        <v>316</v>
      </c>
      <c r="AT122" s="24" t="s">
        <v>159</v>
      </c>
      <c r="AU122" s="24" t="s">
        <v>81</v>
      </c>
      <c r="AY122" s="24" t="s">
        <v>156</v>
      </c>
      <c r="BE122" s="204">
        <f t="shared" si="14"/>
        <v>0</v>
      </c>
      <c r="BF122" s="204">
        <f t="shared" si="15"/>
        <v>0</v>
      </c>
      <c r="BG122" s="204">
        <f t="shared" si="16"/>
        <v>0</v>
      </c>
      <c r="BH122" s="204">
        <f t="shared" si="17"/>
        <v>0</v>
      </c>
      <c r="BI122" s="204">
        <f t="shared" si="18"/>
        <v>0</v>
      </c>
      <c r="BJ122" s="24" t="s">
        <v>79</v>
      </c>
      <c r="BK122" s="204">
        <f t="shared" si="19"/>
        <v>0</v>
      </c>
      <c r="BL122" s="24" t="s">
        <v>316</v>
      </c>
      <c r="BM122" s="24" t="s">
        <v>418</v>
      </c>
    </row>
    <row r="123" spans="2:65" s="1" customFormat="1" ht="25.5" customHeight="1">
      <c r="B123" s="41"/>
      <c r="C123" s="193" t="s">
        <v>333</v>
      </c>
      <c r="D123" s="193" t="s">
        <v>159</v>
      </c>
      <c r="E123" s="194" t="s">
        <v>1828</v>
      </c>
      <c r="F123" s="195" t="s">
        <v>1829</v>
      </c>
      <c r="G123" s="196" t="s">
        <v>260</v>
      </c>
      <c r="H123" s="197">
        <v>6</v>
      </c>
      <c r="I123" s="198"/>
      <c r="J123" s="199">
        <f t="shared" si="10"/>
        <v>0</v>
      </c>
      <c r="K123" s="195" t="s">
        <v>993</v>
      </c>
      <c r="L123" s="61"/>
      <c r="M123" s="200" t="s">
        <v>21</v>
      </c>
      <c r="N123" s="201" t="s">
        <v>43</v>
      </c>
      <c r="O123" s="42"/>
      <c r="P123" s="202">
        <f t="shared" si="11"/>
        <v>0</v>
      </c>
      <c r="Q123" s="202">
        <v>0</v>
      </c>
      <c r="R123" s="202">
        <f t="shared" si="12"/>
        <v>0</v>
      </c>
      <c r="S123" s="202">
        <v>0</v>
      </c>
      <c r="T123" s="203">
        <f t="shared" si="13"/>
        <v>0</v>
      </c>
      <c r="AR123" s="24" t="s">
        <v>316</v>
      </c>
      <c r="AT123" s="24" t="s">
        <v>159</v>
      </c>
      <c r="AU123" s="24" t="s">
        <v>81</v>
      </c>
      <c r="AY123" s="24" t="s">
        <v>156</v>
      </c>
      <c r="BE123" s="204">
        <f t="shared" si="14"/>
        <v>0</v>
      </c>
      <c r="BF123" s="204">
        <f t="shared" si="15"/>
        <v>0</v>
      </c>
      <c r="BG123" s="204">
        <f t="shared" si="16"/>
        <v>0</v>
      </c>
      <c r="BH123" s="204">
        <f t="shared" si="17"/>
        <v>0</v>
      </c>
      <c r="BI123" s="204">
        <f t="shared" si="18"/>
        <v>0</v>
      </c>
      <c r="BJ123" s="24" t="s">
        <v>79</v>
      </c>
      <c r="BK123" s="204">
        <f t="shared" si="19"/>
        <v>0</v>
      </c>
      <c r="BL123" s="24" t="s">
        <v>316</v>
      </c>
      <c r="BM123" s="24" t="s">
        <v>427</v>
      </c>
    </row>
    <row r="124" spans="2:65" s="1" customFormat="1" ht="16.5" customHeight="1">
      <c r="B124" s="41"/>
      <c r="C124" s="193" t="s">
        <v>339</v>
      </c>
      <c r="D124" s="193" t="s">
        <v>159</v>
      </c>
      <c r="E124" s="194" t="s">
        <v>1830</v>
      </c>
      <c r="F124" s="195" t="s">
        <v>1831</v>
      </c>
      <c r="G124" s="196" t="s">
        <v>1016</v>
      </c>
      <c r="H124" s="197">
        <v>1</v>
      </c>
      <c r="I124" s="198"/>
      <c r="J124" s="199">
        <f t="shared" si="10"/>
        <v>0</v>
      </c>
      <c r="K124" s="195" t="s">
        <v>993</v>
      </c>
      <c r="L124" s="61"/>
      <c r="M124" s="200" t="s">
        <v>21</v>
      </c>
      <c r="N124" s="201" t="s">
        <v>43</v>
      </c>
      <c r="O124" s="42"/>
      <c r="P124" s="202">
        <f t="shared" si="11"/>
        <v>0</v>
      </c>
      <c r="Q124" s="202">
        <v>0</v>
      </c>
      <c r="R124" s="202">
        <f t="shared" si="12"/>
        <v>0</v>
      </c>
      <c r="S124" s="202">
        <v>0</v>
      </c>
      <c r="T124" s="203">
        <f t="shared" si="13"/>
        <v>0</v>
      </c>
      <c r="AR124" s="24" t="s">
        <v>316</v>
      </c>
      <c r="AT124" s="24" t="s">
        <v>159</v>
      </c>
      <c r="AU124" s="24" t="s">
        <v>81</v>
      </c>
      <c r="AY124" s="24" t="s">
        <v>156</v>
      </c>
      <c r="BE124" s="204">
        <f t="shared" si="14"/>
        <v>0</v>
      </c>
      <c r="BF124" s="204">
        <f t="shared" si="15"/>
        <v>0</v>
      </c>
      <c r="BG124" s="204">
        <f t="shared" si="16"/>
        <v>0</v>
      </c>
      <c r="BH124" s="204">
        <f t="shared" si="17"/>
        <v>0</v>
      </c>
      <c r="BI124" s="204">
        <f t="shared" si="18"/>
        <v>0</v>
      </c>
      <c r="BJ124" s="24" t="s">
        <v>79</v>
      </c>
      <c r="BK124" s="204">
        <f t="shared" si="19"/>
        <v>0</v>
      </c>
      <c r="BL124" s="24" t="s">
        <v>316</v>
      </c>
      <c r="BM124" s="24" t="s">
        <v>446</v>
      </c>
    </row>
    <row r="125" spans="2:65" s="1" customFormat="1" ht="16.5" customHeight="1">
      <c r="B125" s="41"/>
      <c r="C125" s="193" t="s">
        <v>9</v>
      </c>
      <c r="D125" s="193" t="s">
        <v>159</v>
      </c>
      <c r="E125" s="194" t="s">
        <v>1832</v>
      </c>
      <c r="F125" s="195" t="s">
        <v>1833</v>
      </c>
      <c r="G125" s="196" t="s">
        <v>1039</v>
      </c>
      <c r="H125" s="197">
        <v>1</v>
      </c>
      <c r="I125" s="198"/>
      <c r="J125" s="199">
        <f t="shared" si="10"/>
        <v>0</v>
      </c>
      <c r="K125" s="195" t="s">
        <v>993</v>
      </c>
      <c r="L125" s="61"/>
      <c r="M125" s="200" t="s">
        <v>21</v>
      </c>
      <c r="N125" s="201" t="s">
        <v>43</v>
      </c>
      <c r="O125" s="42"/>
      <c r="P125" s="202">
        <f t="shared" si="11"/>
        <v>0</v>
      </c>
      <c r="Q125" s="202">
        <v>0</v>
      </c>
      <c r="R125" s="202">
        <f t="shared" si="12"/>
        <v>0</v>
      </c>
      <c r="S125" s="202">
        <v>0</v>
      </c>
      <c r="T125" s="203">
        <f t="shared" si="13"/>
        <v>0</v>
      </c>
      <c r="AR125" s="24" t="s">
        <v>316</v>
      </c>
      <c r="AT125" s="24" t="s">
        <v>159</v>
      </c>
      <c r="AU125" s="24" t="s">
        <v>81</v>
      </c>
      <c r="AY125" s="24" t="s">
        <v>156</v>
      </c>
      <c r="BE125" s="204">
        <f t="shared" si="14"/>
        <v>0</v>
      </c>
      <c r="BF125" s="204">
        <f t="shared" si="15"/>
        <v>0</v>
      </c>
      <c r="BG125" s="204">
        <f t="shared" si="16"/>
        <v>0</v>
      </c>
      <c r="BH125" s="204">
        <f t="shared" si="17"/>
        <v>0</v>
      </c>
      <c r="BI125" s="204">
        <f t="shared" si="18"/>
        <v>0</v>
      </c>
      <c r="BJ125" s="24" t="s">
        <v>79</v>
      </c>
      <c r="BK125" s="204">
        <f t="shared" si="19"/>
        <v>0</v>
      </c>
      <c r="BL125" s="24" t="s">
        <v>316</v>
      </c>
      <c r="BM125" s="24" t="s">
        <v>456</v>
      </c>
    </row>
    <row r="126" spans="2:65" s="1" customFormat="1" ht="16.5" customHeight="1">
      <c r="B126" s="41"/>
      <c r="C126" s="193" t="s">
        <v>347</v>
      </c>
      <c r="D126" s="193" t="s">
        <v>159</v>
      </c>
      <c r="E126" s="194" t="s">
        <v>1834</v>
      </c>
      <c r="F126" s="195" t="s">
        <v>1835</v>
      </c>
      <c r="G126" s="196" t="s">
        <v>1016</v>
      </c>
      <c r="H126" s="197">
        <v>2</v>
      </c>
      <c r="I126" s="198"/>
      <c r="J126" s="199">
        <f t="shared" si="10"/>
        <v>0</v>
      </c>
      <c r="K126" s="195" t="s">
        <v>993</v>
      </c>
      <c r="L126" s="61"/>
      <c r="M126" s="200" t="s">
        <v>21</v>
      </c>
      <c r="N126" s="201" t="s">
        <v>43</v>
      </c>
      <c r="O126" s="42"/>
      <c r="P126" s="202">
        <f t="shared" si="11"/>
        <v>0</v>
      </c>
      <c r="Q126" s="202">
        <v>0</v>
      </c>
      <c r="R126" s="202">
        <f t="shared" si="12"/>
        <v>0</v>
      </c>
      <c r="S126" s="202">
        <v>0</v>
      </c>
      <c r="T126" s="203">
        <f t="shared" si="13"/>
        <v>0</v>
      </c>
      <c r="AR126" s="24" t="s">
        <v>316</v>
      </c>
      <c r="AT126" s="24" t="s">
        <v>159</v>
      </c>
      <c r="AU126" s="24" t="s">
        <v>81</v>
      </c>
      <c r="AY126" s="24" t="s">
        <v>156</v>
      </c>
      <c r="BE126" s="204">
        <f t="shared" si="14"/>
        <v>0</v>
      </c>
      <c r="BF126" s="204">
        <f t="shared" si="15"/>
        <v>0</v>
      </c>
      <c r="BG126" s="204">
        <f t="shared" si="16"/>
        <v>0</v>
      </c>
      <c r="BH126" s="204">
        <f t="shared" si="17"/>
        <v>0</v>
      </c>
      <c r="BI126" s="204">
        <f t="shared" si="18"/>
        <v>0</v>
      </c>
      <c r="BJ126" s="24" t="s">
        <v>79</v>
      </c>
      <c r="BK126" s="204">
        <f t="shared" si="19"/>
        <v>0</v>
      </c>
      <c r="BL126" s="24" t="s">
        <v>316</v>
      </c>
      <c r="BM126" s="24" t="s">
        <v>471</v>
      </c>
    </row>
    <row r="127" spans="2:65" s="1" customFormat="1" ht="16.5" customHeight="1">
      <c r="B127" s="41"/>
      <c r="C127" s="193" t="s">
        <v>352</v>
      </c>
      <c r="D127" s="193" t="s">
        <v>159</v>
      </c>
      <c r="E127" s="194" t="s">
        <v>1836</v>
      </c>
      <c r="F127" s="195" t="s">
        <v>1837</v>
      </c>
      <c r="G127" s="196" t="s">
        <v>1016</v>
      </c>
      <c r="H127" s="197">
        <v>2</v>
      </c>
      <c r="I127" s="198"/>
      <c r="J127" s="199">
        <f t="shared" si="10"/>
        <v>0</v>
      </c>
      <c r="K127" s="195" t="s">
        <v>993</v>
      </c>
      <c r="L127" s="61"/>
      <c r="M127" s="200" t="s">
        <v>21</v>
      </c>
      <c r="N127" s="201" t="s">
        <v>43</v>
      </c>
      <c r="O127" s="42"/>
      <c r="P127" s="202">
        <f t="shared" si="11"/>
        <v>0</v>
      </c>
      <c r="Q127" s="202">
        <v>0</v>
      </c>
      <c r="R127" s="202">
        <f t="shared" si="12"/>
        <v>0</v>
      </c>
      <c r="S127" s="202">
        <v>0</v>
      </c>
      <c r="T127" s="203">
        <f t="shared" si="13"/>
        <v>0</v>
      </c>
      <c r="AR127" s="24" t="s">
        <v>316</v>
      </c>
      <c r="AT127" s="24" t="s">
        <v>159</v>
      </c>
      <c r="AU127" s="24" t="s">
        <v>81</v>
      </c>
      <c r="AY127" s="24" t="s">
        <v>156</v>
      </c>
      <c r="BE127" s="204">
        <f t="shared" si="14"/>
        <v>0</v>
      </c>
      <c r="BF127" s="204">
        <f t="shared" si="15"/>
        <v>0</v>
      </c>
      <c r="BG127" s="204">
        <f t="shared" si="16"/>
        <v>0</v>
      </c>
      <c r="BH127" s="204">
        <f t="shared" si="17"/>
        <v>0</v>
      </c>
      <c r="BI127" s="204">
        <f t="shared" si="18"/>
        <v>0</v>
      </c>
      <c r="BJ127" s="24" t="s">
        <v>79</v>
      </c>
      <c r="BK127" s="204">
        <f t="shared" si="19"/>
        <v>0</v>
      </c>
      <c r="BL127" s="24" t="s">
        <v>316</v>
      </c>
      <c r="BM127" s="24" t="s">
        <v>482</v>
      </c>
    </row>
    <row r="128" spans="2:65" s="1" customFormat="1" ht="16.5" customHeight="1">
      <c r="B128" s="41"/>
      <c r="C128" s="193" t="s">
        <v>356</v>
      </c>
      <c r="D128" s="193" t="s">
        <v>159</v>
      </c>
      <c r="E128" s="194" t="s">
        <v>1838</v>
      </c>
      <c r="F128" s="195" t="s">
        <v>1839</v>
      </c>
      <c r="G128" s="196" t="s">
        <v>1016</v>
      </c>
      <c r="H128" s="197">
        <v>4</v>
      </c>
      <c r="I128" s="198"/>
      <c r="J128" s="199">
        <f t="shared" si="10"/>
        <v>0</v>
      </c>
      <c r="K128" s="195" t="s">
        <v>993</v>
      </c>
      <c r="L128" s="61"/>
      <c r="M128" s="200" t="s">
        <v>21</v>
      </c>
      <c r="N128" s="201" t="s">
        <v>43</v>
      </c>
      <c r="O128" s="42"/>
      <c r="P128" s="202">
        <f t="shared" si="11"/>
        <v>0</v>
      </c>
      <c r="Q128" s="202">
        <v>0</v>
      </c>
      <c r="R128" s="202">
        <f t="shared" si="12"/>
        <v>0</v>
      </c>
      <c r="S128" s="202">
        <v>0</v>
      </c>
      <c r="T128" s="203">
        <f t="shared" si="13"/>
        <v>0</v>
      </c>
      <c r="AR128" s="24" t="s">
        <v>316</v>
      </c>
      <c r="AT128" s="24" t="s">
        <v>159</v>
      </c>
      <c r="AU128" s="24" t="s">
        <v>81</v>
      </c>
      <c r="AY128" s="24" t="s">
        <v>156</v>
      </c>
      <c r="BE128" s="204">
        <f t="shared" si="14"/>
        <v>0</v>
      </c>
      <c r="BF128" s="204">
        <f t="shared" si="15"/>
        <v>0</v>
      </c>
      <c r="BG128" s="204">
        <f t="shared" si="16"/>
        <v>0</v>
      </c>
      <c r="BH128" s="204">
        <f t="shared" si="17"/>
        <v>0</v>
      </c>
      <c r="BI128" s="204">
        <f t="shared" si="18"/>
        <v>0</v>
      </c>
      <c r="BJ128" s="24" t="s">
        <v>79</v>
      </c>
      <c r="BK128" s="204">
        <f t="shared" si="19"/>
        <v>0</v>
      </c>
      <c r="BL128" s="24" t="s">
        <v>316</v>
      </c>
      <c r="BM128" s="24" t="s">
        <v>493</v>
      </c>
    </row>
    <row r="129" spans="2:65" s="1" customFormat="1" ht="16.5" customHeight="1">
      <c r="B129" s="41"/>
      <c r="C129" s="193" t="s">
        <v>364</v>
      </c>
      <c r="D129" s="193" t="s">
        <v>159</v>
      </c>
      <c r="E129" s="194" t="s">
        <v>1840</v>
      </c>
      <c r="F129" s="195" t="s">
        <v>1841</v>
      </c>
      <c r="G129" s="196" t="s">
        <v>1016</v>
      </c>
      <c r="H129" s="197">
        <v>2</v>
      </c>
      <c r="I129" s="198"/>
      <c r="J129" s="199">
        <f t="shared" si="10"/>
        <v>0</v>
      </c>
      <c r="K129" s="195" t="s">
        <v>993</v>
      </c>
      <c r="L129" s="61"/>
      <c r="M129" s="200" t="s">
        <v>21</v>
      </c>
      <c r="N129" s="201" t="s">
        <v>43</v>
      </c>
      <c r="O129" s="42"/>
      <c r="P129" s="202">
        <f t="shared" si="11"/>
        <v>0</v>
      </c>
      <c r="Q129" s="202">
        <v>0</v>
      </c>
      <c r="R129" s="202">
        <f t="shared" si="12"/>
        <v>0</v>
      </c>
      <c r="S129" s="202">
        <v>0</v>
      </c>
      <c r="T129" s="203">
        <f t="shared" si="13"/>
        <v>0</v>
      </c>
      <c r="AR129" s="24" t="s">
        <v>316</v>
      </c>
      <c r="AT129" s="24" t="s">
        <v>159</v>
      </c>
      <c r="AU129" s="24" t="s">
        <v>81</v>
      </c>
      <c r="AY129" s="24" t="s">
        <v>156</v>
      </c>
      <c r="BE129" s="204">
        <f t="shared" si="14"/>
        <v>0</v>
      </c>
      <c r="BF129" s="204">
        <f t="shared" si="15"/>
        <v>0</v>
      </c>
      <c r="BG129" s="204">
        <f t="shared" si="16"/>
        <v>0</v>
      </c>
      <c r="BH129" s="204">
        <f t="shared" si="17"/>
        <v>0</v>
      </c>
      <c r="BI129" s="204">
        <f t="shared" si="18"/>
        <v>0</v>
      </c>
      <c r="BJ129" s="24" t="s">
        <v>79</v>
      </c>
      <c r="BK129" s="204">
        <f t="shared" si="19"/>
        <v>0</v>
      </c>
      <c r="BL129" s="24" t="s">
        <v>316</v>
      </c>
      <c r="BM129" s="24" t="s">
        <v>503</v>
      </c>
    </row>
    <row r="130" spans="2:65" s="1" customFormat="1" ht="16.5" customHeight="1">
      <c r="B130" s="41"/>
      <c r="C130" s="193" t="s">
        <v>369</v>
      </c>
      <c r="D130" s="193" t="s">
        <v>159</v>
      </c>
      <c r="E130" s="194" t="s">
        <v>1842</v>
      </c>
      <c r="F130" s="195" t="s">
        <v>1843</v>
      </c>
      <c r="G130" s="196" t="s">
        <v>1016</v>
      </c>
      <c r="H130" s="197">
        <v>2</v>
      </c>
      <c r="I130" s="198"/>
      <c r="J130" s="199">
        <f t="shared" si="10"/>
        <v>0</v>
      </c>
      <c r="K130" s="195" t="s">
        <v>993</v>
      </c>
      <c r="L130" s="61"/>
      <c r="M130" s="200" t="s">
        <v>21</v>
      </c>
      <c r="N130" s="201" t="s">
        <v>43</v>
      </c>
      <c r="O130" s="42"/>
      <c r="P130" s="202">
        <f t="shared" si="11"/>
        <v>0</v>
      </c>
      <c r="Q130" s="202">
        <v>0</v>
      </c>
      <c r="R130" s="202">
        <f t="shared" si="12"/>
        <v>0</v>
      </c>
      <c r="S130" s="202">
        <v>0</v>
      </c>
      <c r="T130" s="203">
        <f t="shared" si="13"/>
        <v>0</v>
      </c>
      <c r="AR130" s="24" t="s">
        <v>316</v>
      </c>
      <c r="AT130" s="24" t="s">
        <v>159</v>
      </c>
      <c r="AU130" s="24" t="s">
        <v>81</v>
      </c>
      <c r="AY130" s="24" t="s">
        <v>156</v>
      </c>
      <c r="BE130" s="204">
        <f t="shared" si="14"/>
        <v>0</v>
      </c>
      <c r="BF130" s="204">
        <f t="shared" si="15"/>
        <v>0</v>
      </c>
      <c r="BG130" s="204">
        <f t="shared" si="16"/>
        <v>0</v>
      </c>
      <c r="BH130" s="204">
        <f t="shared" si="17"/>
        <v>0</v>
      </c>
      <c r="BI130" s="204">
        <f t="shared" si="18"/>
        <v>0</v>
      </c>
      <c r="BJ130" s="24" t="s">
        <v>79</v>
      </c>
      <c r="BK130" s="204">
        <f t="shared" si="19"/>
        <v>0</v>
      </c>
      <c r="BL130" s="24" t="s">
        <v>316</v>
      </c>
      <c r="BM130" s="24" t="s">
        <v>513</v>
      </c>
    </row>
    <row r="131" spans="2:65" s="1" customFormat="1" ht="16.5" customHeight="1">
      <c r="B131" s="41"/>
      <c r="C131" s="193" t="s">
        <v>374</v>
      </c>
      <c r="D131" s="193" t="s">
        <v>159</v>
      </c>
      <c r="E131" s="194" t="s">
        <v>1844</v>
      </c>
      <c r="F131" s="195" t="s">
        <v>1845</v>
      </c>
      <c r="G131" s="196" t="s">
        <v>1016</v>
      </c>
      <c r="H131" s="197">
        <v>2</v>
      </c>
      <c r="I131" s="198"/>
      <c r="J131" s="199">
        <f t="shared" si="10"/>
        <v>0</v>
      </c>
      <c r="K131" s="195" t="s">
        <v>993</v>
      </c>
      <c r="L131" s="61"/>
      <c r="M131" s="200" t="s">
        <v>21</v>
      </c>
      <c r="N131" s="201" t="s">
        <v>43</v>
      </c>
      <c r="O131" s="42"/>
      <c r="P131" s="202">
        <f t="shared" si="11"/>
        <v>0</v>
      </c>
      <c r="Q131" s="202">
        <v>0</v>
      </c>
      <c r="R131" s="202">
        <f t="shared" si="12"/>
        <v>0</v>
      </c>
      <c r="S131" s="202">
        <v>0</v>
      </c>
      <c r="T131" s="203">
        <f t="shared" si="13"/>
        <v>0</v>
      </c>
      <c r="AR131" s="24" t="s">
        <v>316</v>
      </c>
      <c r="AT131" s="24" t="s">
        <v>159</v>
      </c>
      <c r="AU131" s="24" t="s">
        <v>81</v>
      </c>
      <c r="AY131" s="24" t="s">
        <v>156</v>
      </c>
      <c r="BE131" s="204">
        <f t="shared" si="14"/>
        <v>0</v>
      </c>
      <c r="BF131" s="204">
        <f t="shared" si="15"/>
        <v>0</v>
      </c>
      <c r="BG131" s="204">
        <f t="shared" si="16"/>
        <v>0</v>
      </c>
      <c r="BH131" s="204">
        <f t="shared" si="17"/>
        <v>0</v>
      </c>
      <c r="BI131" s="204">
        <f t="shared" si="18"/>
        <v>0</v>
      </c>
      <c r="BJ131" s="24" t="s">
        <v>79</v>
      </c>
      <c r="BK131" s="204">
        <f t="shared" si="19"/>
        <v>0</v>
      </c>
      <c r="BL131" s="24" t="s">
        <v>316</v>
      </c>
      <c r="BM131" s="24" t="s">
        <v>523</v>
      </c>
    </row>
    <row r="132" spans="2:65" s="1" customFormat="1" ht="25.5" customHeight="1">
      <c r="B132" s="41"/>
      <c r="C132" s="193" t="s">
        <v>379</v>
      </c>
      <c r="D132" s="193" t="s">
        <v>159</v>
      </c>
      <c r="E132" s="194" t="s">
        <v>1846</v>
      </c>
      <c r="F132" s="195" t="s">
        <v>1847</v>
      </c>
      <c r="G132" s="196" t="s">
        <v>1016</v>
      </c>
      <c r="H132" s="197">
        <v>1</v>
      </c>
      <c r="I132" s="198"/>
      <c r="J132" s="199">
        <f t="shared" si="10"/>
        <v>0</v>
      </c>
      <c r="K132" s="195" t="s">
        <v>993</v>
      </c>
      <c r="L132" s="61"/>
      <c r="M132" s="200" t="s">
        <v>21</v>
      </c>
      <c r="N132" s="201" t="s">
        <v>43</v>
      </c>
      <c r="O132" s="42"/>
      <c r="P132" s="202">
        <f t="shared" si="11"/>
        <v>0</v>
      </c>
      <c r="Q132" s="202">
        <v>0</v>
      </c>
      <c r="R132" s="202">
        <f t="shared" si="12"/>
        <v>0</v>
      </c>
      <c r="S132" s="202">
        <v>0</v>
      </c>
      <c r="T132" s="203">
        <f t="shared" si="13"/>
        <v>0</v>
      </c>
      <c r="AR132" s="24" t="s">
        <v>316</v>
      </c>
      <c r="AT132" s="24" t="s">
        <v>159</v>
      </c>
      <c r="AU132" s="24" t="s">
        <v>81</v>
      </c>
      <c r="AY132" s="24" t="s">
        <v>156</v>
      </c>
      <c r="BE132" s="204">
        <f t="shared" si="14"/>
        <v>0</v>
      </c>
      <c r="BF132" s="204">
        <f t="shared" si="15"/>
        <v>0</v>
      </c>
      <c r="BG132" s="204">
        <f t="shared" si="16"/>
        <v>0</v>
      </c>
      <c r="BH132" s="204">
        <f t="shared" si="17"/>
        <v>0</v>
      </c>
      <c r="BI132" s="204">
        <f t="shared" si="18"/>
        <v>0</v>
      </c>
      <c r="BJ132" s="24" t="s">
        <v>79</v>
      </c>
      <c r="BK132" s="204">
        <f t="shared" si="19"/>
        <v>0</v>
      </c>
      <c r="BL132" s="24" t="s">
        <v>316</v>
      </c>
      <c r="BM132" s="24" t="s">
        <v>537</v>
      </c>
    </row>
    <row r="133" spans="2:65" s="1" customFormat="1" ht="25.5" customHeight="1">
      <c r="B133" s="41"/>
      <c r="C133" s="193" t="s">
        <v>384</v>
      </c>
      <c r="D133" s="193" t="s">
        <v>159</v>
      </c>
      <c r="E133" s="194" t="s">
        <v>1848</v>
      </c>
      <c r="F133" s="195" t="s">
        <v>1849</v>
      </c>
      <c r="G133" s="196" t="s">
        <v>1016</v>
      </c>
      <c r="H133" s="197">
        <v>1</v>
      </c>
      <c r="I133" s="198"/>
      <c r="J133" s="199">
        <f t="shared" si="10"/>
        <v>0</v>
      </c>
      <c r="K133" s="195" t="s">
        <v>993</v>
      </c>
      <c r="L133" s="61"/>
      <c r="M133" s="200" t="s">
        <v>21</v>
      </c>
      <c r="N133" s="201" t="s">
        <v>43</v>
      </c>
      <c r="O133" s="42"/>
      <c r="P133" s="202">
        <f t="shared" si="11"/>
        <v>0</v>
      </c>
      <c r="Q133" s="202">
        <v>0</v>
      </c>
      <c r="R133" s="202">
        <f t="shared" si="12"/>
        <v>0</v>
      </c>
      <c r="S133" s="202">
        <v>0</v>
      </c>
      <c r="T133" s="203">
        <f t="shared" si="13"/>
        <v>0</v>
      </c>
      <c r="AR133" s="24" t="s">
        <v>316</v>
      </c>
      <c r="AT133" s="24" t="s">
        <v>159</v>
      </c>
      <c r="AU133" s="24" t="s">
        <v>81</v>
      </c>
      <c r="AY133" s="24" t="s">
        <v>156</v>
      </c>
      <c r="BE133" s="204">
        <f t="shared" si="14"/>
        <v>0</v>
      </c>
      <c r="BF133" s="204">
        <f t="shared" si="15"/>
        <v>0</v>
      </c>
      <c r="BG133" s="204">
        <f t="shared" si="16"/>
        <v>0</v>
      </c>
      <c r="BH133" s="204">
        <f t="shared" si="17"/>
        <v>0</v>
      </c>
      <c r="BI133" s="204">
        <f t="shared" si="18"/>
        <v>0</v>
      </c>
      <c r="BJ133" s="24" t="s">
        <v>79</v>
      </c>
      <c r="BK133" s="204">
        <f t="shared" si="19"/>
        <v>0</v>
      </c>
      <c r="BL133" s="24" t="s">
        <v>316</v>
      </c>
      <c r="BM133" s="24" t="s">
        <v>545</v>
      </c>
    </row>
    <row r="134" spans="2:65" s="1" customFormat="1" ht="16.5" customHeight="1">
      <c r="B134" s="41"/>
      <c r="C134" s="193" t="s">
        <v>388</v>
      </c>
      <c r="D134" s="193" t="s">
        <v>159</v>
      </c>
      <c r="E134" s="194" t="s">
        <v>1850</v>
      </c>
      <c r="F134" s="195" t="s">
        <v>1851</v>
      </c>
      <c r="G134" s="196" t="s">
        <v>1039</v>
      </c>
      <c r="H134" s="197">
        <v>1</v>
      </c>
      <c r="I134" s="198"/>
      <c r="J134" s="199">
        <f t="shared" si="10"/>
        <v>0</v>
      </c>
      <c r="K134" s="195" t="s">
        <v>993</v>
      </c>
      <c r="L134" s="61"/>
      <c r="M134" s="200" t="s">
        <v>21</v>
      </c>
      <c r="N134" s="201" t="s">
        <v>43</v>
      </c>
      <c r="O134" s="42"/>
      <c r="P134" s="202">
        <f t="shared" si="11"/>
        <v>0</v>
      </c>
      <c r="Q134" s="202">
        <v>0</v>
      </c>
      <c r="R134" s="202">
        <f t="shared" si="12"/>
        <v>0</v>
      </c>
      <c r="S134" s="202">
        <v>0</v>
      </c>
      <c r="T134" s="203">
        <f t="shared" si="13"/>
        <v>0</v>
      </c>
      <c r="AR134" s="24" t="s">
        <v>316</v>
      </c>
      <c r="AT134" s="24" t="s">
        <v>159</v>
      </c>
      <c r="AU134" s="24" t="s">
        <v>81</v>
      </c>
      <c r="AY134" s="24" t="s">
        <v>156</v>
      </c>
      <c r="BE134" s="204">
        <f t="shared" si="14"/>
        <v>0</v>
      </c>
      <c r="BF134" s="204">
        <f t="shared" si="15"/>
        <v>0</v>
      </c>
      <c r="BG134" s="204">
        <f t="shared" si="16"/>
        <v>0</v>
      </c>
      <c r="BH134" s="204">
        <f t="shared" si="17"/>
        <v>0</v>
      </c>
      <c r="BI134" s="204">
        <f t="shared" si="18"/>
        <v>0</v>
      </c>
      <c r="BJ134" s="24" t="s">
        <v>79</v>
      </c>
      <c r="BK134" s="204">
        <f t="shared" si="19"/>
        <v>0</v>
      </c>
      <c r="BL134" s="24" t="s">
        <v>316</v>
      </c>
      <c r="BM134" s="24" t="s">
        <v>555</v>
      </c>
    </row>
    <row r="135" spans="2:63" s="10" customFormat="1" ht="37.35" customHeight="1">
      <c r="B135" s="176"/>
      <c r="C135" s="177"/>
      <c r="D135" s="178" t="s">
        <v>71</v>
      </c>
      <c r="E135" s="179" t="s">
        <v>1113</v>
      </c>
      <c r="F135" s="179" t="s">
        <v>1852</v>
      </c>
      <c r="G135" s="177"/>
      <c r="H135" s="177"/>
      <c r="I135" s="180"/>
      <c r="J135" s="181">
        <f>BK135</f>
        <v>0</v>
      </c>
      <c r="K135" s="177"/>
      <c r="L135" s="182"/>
      <c r="M135" s="183"/>
      <c r="N135" s="184"/>
      <c r="O135" s="184"/>
      <c r="P135" s="185">
        <f>P136</f>
        <v>0</v>
      </c>
      <c r="Q135" s="184"/>
      <c r="R135" s="185">
        <f>R136</f>
        <v>0</v>
      </c>
      <c r="S135" s="184"/>
      <c r="T135" s="186">
        <f>T136</f>
        <v>0</v>
      </c>
      <c r="AR135" s="187" t="s">
        <v>81</v>
      </c>
      <c r="AT135" s="188" t="s">
        <v>71</v>
      </c>
      <c r="AU135" s="188" t="s">
        <v>72</v>
      </c>
      <c r="AY135" s="187" t="s">
        <v>156</v>
      </c>
      <c r="BK135" s="189">
        <f>BK136</f>
        <v>0</v>
      </c>
    </row>
    <row r="136" spans="2:63" s="10" customFormat="1" ht="19.9" customHeight="1">
      <c r="B136" s="176"/>
      <c r="C136" s="177"/>
      <c r="D136" s="190" t="s">
        <v>71</v>
      </c>
      <c r="E136" s="191" t="s">
        <v>1123</v>
      </c>
      <c r="F136" s="191" t="s">
        <v>1853</v>
      </c>
      <c r="G136" s="177"/>
      <c r="H136" s="177"/>
      <c r="I136" s="180"/>
      <c r="J136" s="192">
        <f>BK136</f>
        <v>0</v>
      </c>
      <c r="K136" s="177"/>
      <c r="L136" s="182"/>
      <c r="M136" s="183"/>
      <c r="N136" s="184"/>
      <c r="O136" s="184"/>
      <c r="P136" s="185">
        <f>SUM(P137:P152)</f>
        <v>0</v>
      </c>
      <c r="Q136" s="184"/>
      <c r="R136" s="185">
        <f>SUM(R137:R152)</f>
        <v>0</v>
      </c>
      <c r="S136" s="184"/>
      <c r="T136" s="186">
        <f>SUM(T137:T152)</f>
        <v>0</v>
      </c>
      <c r="AR136" s="187" t="s">
        <v>81</v>
      </c>
      <c r="AT136" s="188" t="s">
        <v>71</v>
      </c>
      <c r="AU136" s="188" t="s">
        <v>79</v>
      </c>
      <c r="AY136" s="187" t="s">
        <v>156</v>
      </c>
      <c r="BK136" s="189">
        <f>SUM(BK137:BK152)</f>
        <v>0</v>
      </c>
    </row>
    <row r="137" spans="2:65" s="1" customFormat="1" ht="25.5" customHeight="1">
      <c r="B137" s="41"/>
      <c r="C137" s="193" t="s">
        <v>392</v>
      </c>
      <c r="D137" s="193" t="s">
        <v>159</v>
      </c>
      <c r="E137" s="194" t="s">
        <v>1854</v>
      </c>
      <c r="F137" s="195" t="s">
        <v>1855</v>
      </c>
      <c r="G137" s="196" t="s">
        <v>1016</v>
      </c>
      <c r="H137" s="197">
        <v>1</v>
      </c>
      <c r="I137" s="198"/>
      <c r="J137" s="199">
        <f>ROUND(I137*H137,2)</f>
        <v>0</v>
      </c>
      <c r="K137" s="195" t="s">
        <v>993</v>
      </c>
      <c r="L137" s="61"/>
      <c r="M137" s="200" t="s">
        <v>21</v>
      </c>
      <c r="N137" s="201" t="s">
        <v>43</v>
      </c>
      <c r="O137" s="42"/>
      <c r="P137" s="202">
        <f>O137*H137</f>
        <v>0</v>
      </c>
      <c r="Q137" s="202">
        <v>0</v>
      </c>
      <c r="R137" s="202">
        <f>Q137*H137</f>
        <v>0</v>
      </c>
      <c r="S137" s="202">
        <v>0</v>
      </c>
      <c r="T137" s="203">
        <f>S137*H137</f>
        <v>0</v>
      </c>
      <c r="AR137" s="24" t="s">
        <v>316</v>
      </c>
      <c r="AT137" s="24" t="s">
        <v>159</v>
      </c>
      <c r="AU137" s="24" t="s">
        <v>81</v>
      </c>
      <c r="AY137" s="24" t="s">
        <v>156</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316</v>
      </c>
      <c r="BM137" s="24" t="s">
        <v>565</v>
      </c>
    </row>
    <row r="138" spans="2:47" s="1" customFormat="1" ht="40.5">
      <c r="B138" s="41"/>
      <c r="C138" s="63"/>
      <c r="D138" s="223" t="s">
        <v>166</v>
      </c>
      <c r="E138" s="63"/>
      <c r="F138" s="261" t="s">
        <v>1791</v>
      </c>
      <c r="G138" s="63"/>
      <c r="H138" s="63"/>
      <c r="I138" s="163"/>
      <c r="J138" s="63"/>
      <c r="K138" s="63"/>
      <c r="L138" s="61"/>
      <c r="M138" s="207"/>
      <c r="N138" s="42"/>
      <c r="O138" s="42"/>
      <c r="P138" s="42"/>
      <c r="Q138" s="42"/>
      <c r="R138" s="42"/>
      <c r="S138" s="42"/>
      <c r="T138" s="78"/>
      <c r="AT138" s="24" t="s">
        <v>166</v>
      </c>
      <c r="AU138" s="24" t="s">
        <v>81</v>
      </c>
    </row>
    <row r="139" spans="2:65" s="1" customFormat="1" ht="25.5" customHeight="1">
      <c r="B139" s="41"/>
      <c r="C139" s="193" t="s">
        <v>396</v>
      </c>
      <c r="D139" s="193" t="s">
        <v>159</v>
      </c>
      <c r="E139" s="194" t="s">
        <v>1856</v>
      </c>
      <c r="F139" s="195" t="s">
        <v>1857</v>
      </c>
      <c r="G139" s="196" t="s">
        <v>1016</v>
      </c>
      <c r="H139" s="197">
        <v>1</v>
      </c>
      <c r="I139" s="198"/>
      <c r="J139" s="199">
        <f>ROUND(I139*H139,2)</f>
        <v>0</v>
      </c>
      <c r="K139" s="195" t="s">
        <v>993</v>
      </c>
      <c r="L139" s="61"/>
      <c r="M139" s="200" t="s">
        <v>21</v>
      </c>
      <c r="N139" s="201" t="s">
        <v>43</v>
      </c>
      <c r="O139" s="42"/>
      <c r="P139" s="202">
        <f>O139*H139</f>
        <v>0</v>
      </c>
      <c r="Q139" s="202">
        <v>0</v>
      </c>
      <c r="R139" s="202">
        <f>Q139*H139</f>
        <v>0</v>
      </c>
      <c r="S139" s="202">
        <v>0</v>
      </c>
      <c r="T139" s="203">
        <f>S139*H139</f>
        <v>0</v>
      </c>
      <c r="AR139" s="24" t="s">
        <v>316</v>
      </c>
      <c r="AT139" s="24" t="s">
        <v>159</v>
      </c>
      <c r="AU139" s="24" t="s">
        <v>81</v>
      </c>
      <c r="AY139" s="24" t="s">
        <v>156</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316</v>
      </c>
      <c r="BM139" s="24" t="s">
        <v>574</v>
      </c>
    </row>
    <row r="140" spans="2:47" s="1" customFormat="1" ht="40.5">
      <c r="B140" s="41"/>
      <c r="C140" s="63"/>
      <c r="D140" s="223" t="s">
        <v>166</v>
      </c>
      <c r="E140" s="63"/>
      <c r="F140" s="261" t="s">
        <v>1791</v>
      </c>
      <c r="G140" s="63"/>
      <c r="H140" s="63"/>
      <c r="I140" s="163"/>
      <c r="J140" s="63"/>
      <c r="K140" s="63"/>
      <c r="L140" s="61"/>
      <c r="M140" s="207"/>
      <c r="N140" s="42"/>
      <c r="O140" s="42"/>
      <c r="P140" s="42"/>
      <c r="Q140" s="42"/>
      <c r="R140" s="42"/>
      <c r="S140" s="42"/>
      <c r="T140" s="78"/>
      <c r="AT140" s="24" t="s">
        <v>166</v>
      </c>
      <c r="AU140" s="24" t="s">
        <v>81</v>
      </c>
    </row>
    <row r="141" spans="2:65" s="1" customFormat="1" ht="16.5" customHeight="1">
      <c r="B141" s="41"/>
      <c r="C141" s="193" t="s">
        <v>403</v>
      </c>
      <c r="D141" s="193" t="s">
        <v>159</v>
      </c>
      <c r="E141" s="194" t="s">
        <v>1858</v>
      </c>
      <c r="F141" s="195" t="s">
        <v>1859</v>
      </c>
      <c r="G141" s="196" t="s">
        <v>1016</v>
      </c>
      <c r="H141" s="197">
        <v>1</v>
      </c>
      <c r="I141" s="198"/>
      <c r="J141" s="199">
        <f>ROUND(I141*H141,2)</f>
        <v>0</v>
      </c>
      <c r="K141" s="195" t="s">
        <v>993</v>
      </c>
      <c r="L141" s="61"/>
      <c r="M141" s="200" t="s">
        <v>21</v>
      </c>
      <c r="N141" s="201" t="s">
        <v>43</v>
      </c>
      <c r="O141" s="42"/>
      <c r="P141" s="202">
        <f>O141*H141</f>
        <v>0</v>
      </c>
      <c r="Q141" s="202">
        <v>0</v>
      </c>
      <c r="R141" s="202">
        <f>Q141*H141</f>
        <v>0</v>
      </c>
      <c r="S141" s="202">
        <v>0</v>
      </c>
      <c r="T141" s="203">
        <f>S141*H141</f>
        <v>0</v>
      </c>
      <c r="AR141" s="24" t="s">
        <v>316</v>
      </c>
      <c r="AT141" s="24" t="s">
        <v>159</v>
      </c>
      <c r="AU141" s="24" t="s">
        <v>81</v>
      </c>
      <c r="AY141" s="24" t="s">
        <v>156</v>
      </c>
      <c r="BE141" s="204">
        <f>IF(N141="základní",J141,0)</f>
        <v>0</v>
      </c>
      <c r="BF141" s="204">
        <f>IF(N141="snížená",J141,0)</f>
        <v>0</v>
      </c>
      <c r="BG141" s="204">
        <f>IF(N141="zákl. přenesená",J141,0)</f>
        <v>0</v>
      </c>
      <c r="BH141" s="204">
        <f>IF(N141="sníž. přenesená",J141,0)</f>
        <v>0</v>
      </c>
      <c r="BI141" s="204">
        <f>IF(N141="nulová",J141,0)</f>
        <v>0</v>
      </c>
      <c r="BJ141" s="24" t="s">
        <v>79</v>
      </c>
      <c r="BK141" s="204">
        <f>ROUND(I141*H141,2)</f>
        <v>0</v>
      </c>
      <c r="BL141" s="24" t="s">
        <v>316</v>
      </c>
      <c r="BM141" s="24" t="s">
        <v>587</v>
      </c>
    </row>
    <row r="142" spans="2:47" s="1" customFormat="1" ht="40.5">
      <c r="B142" s="41"/>
      <c r="C142" s="63"/>
      <c r="D142" s="223" t="s">
        <v>166</v>
      </c>
      <c r="E142" s="63"/>
      <c r="F142" s="261" t="s">
        <v>1791</v>
      </c>
      <c r="G142" s="63"/>
      <c r="H142" s="63"/>
      <c r="I142" s="163"/>
      <c r="J142" s="63"/>
      <c r="K142" s="63"/>
      <c r="L142" s="61"/>
      <c r="M142" s="207"/>
      <c r="N142" s="42"/>
      <c r="O142" s="42"/>
      <c r="P142" s="42"/>
      <c r="Q142" s="42"/>
      <c r="R142" s="42"/>
      <c r="S142" s="42"/>
      <c r="T142" s="78"/>
      <c r="AT142" s="24" t="s">
        <v>166</v>
      </c>
      <c r="AU142" s="24" t="s">
        <v>81</v>
      </c>
    </row>
    <row r="143" spans="2:65" s="1" customFormat="1" ht="16.5" customHeight="1">
      <c r="B143" s="41"/>
      <c r="C143" s="193" t="s">
        <v>409</v>
      </c>
      <c r="D143" s="193" t="s">
        <v>159</v>
      </c>
      <c r="E143" s="194" t="s">
        <v>1860</v>
      </c>
      <c r="F143" s="195" t="s">
        <v>1861</v>
      </c>
      <c r="G143" s="196" t="s">
        <v>1016</v>
      </c>
      <c r="H143" s="197">
        <v>1</v>
      </c>
      <c r="I143" s="198"/>
      <c r="J143" s="199">
        <f>ROUND(I143*H143,2)</f>
        <v>0</v>
      </c>
      <c r="K143" s="195" t="s">
        <v>993</v>
      </c>
      <c r="L143" s="61"/>
      <c r="M143" s="200" t="s">
        <v>21</v>
      </c>
      <c r="N143" s="201" t="s">
        <v>43</v>
      </c>
      <c r="O143" s="42"/>
      <c r="P143" s="202">
        <f>O143*H143</f>
        <v>0</v>
      </c>
      <c r="Q143" s="202">
        <v>0</v>
      </c>
      <c r="R143" s="202">
        <f>Q143*H143</f>
        <v>0</v>
      </c>
      <c r="S143" s="202">
        <v>0</v>
      </c>
      <c r="T143" s="203">
        <f>S143*H143</f>
        <v>0</v>
      </c>
      <c r="AR143" s="24" t="s">
        <v>316</v>
      </c>
      <c r="AT143" s="24" t="s">
        <v>159</v>
      </c>
      <c r="AU143" s="24" t="s">
        <v>81</v>
      </c>
      <c r="AY143" s="24" t="s">
        <v>156</v>
      </c>
      <c r="BE143" s="204">
        <f>IF(N143="základní",J143,0)</f>
        <v>0</v>
      </c>
      <c r="BF143" s="204">
        <f>IF(N143="snížená",J143,0)</f>
        <v>0</v>
      </c>
      <c r="BG143" s="204">
        <f>IF(N143="zákl. přenesená",J143,0)</f>
        <v>0</v>
      </c>
      <c r="BH143" s="204">
        <f>IF(N143="sníž. přenesená",J143,0)</f>
        <v>0</v>
      </c>
      <c r="BI143" s="204">
        <f>IF(N143="nulová",J143,0)</f>
        <v>0</v>
      </c>
      <c r="BJ143" s="24" t="s">
        <v>79</v>
      </c>
      <c r="BK143" s="204">
        <f>ROUND(I143*H143,2)</f>
        <v>0</v>
      </c>
      <c r="BL143" s="24" t="s">
        <v>316</v>
      </c>
      <c r="BM143" s="24" t="s">
        <v>596</v>
      </c>
    </row>
    <row r="144" spans="2:47" s="1" customFormat="1" ht="40.5">
      <c r="B144" s="41"/>
      <c r="C144" s="63"/>
      <c r="D144" s="223" t="s">
        <v>166</v>
      </c>
      <c r="E144" s="63"/>
      <c r="F144" s="261" t="s">
        <v>1791</v>
      </c>
      <c r="G144" s="63"/>
      <c r="H144" s="63"/>
      <c r="I144" s="163"/>
      <c r="J144" s="63"/>
      <c r="K144" s="63"/>
      <c r="L144" s="61"/>
      <c r="M144" s="207"/>
      <c r="N144" s="42"/>
      <c r="O144" s="42"/>
      <c r="P144" s="42"/>
      <c r="Q144" s="42"/>
      <c r="R144" s="42"/>
      <c r="S144" s="42"/>
      <c r="T144" s="78"/>
      <c r="AT144" s="24" t="s">
        <v>166</v>
      </c>
      <c r="AU144" s="24" t="s">
        <v>81</v>
      </c>
    </row>
    <row r="145" spans="2:65" s="1" customFormat="1" ht="16.5" customHeight="1">
      <c r="B145" s="41"/>
      <c r="C145" s="193" t="s">
        <v>414</v>
      </c>
      <c r="D145" s="193" t="s">
        <v>159</v>
      </c>
      <c r="E145" s="194" t="s">
        <v>1862</v>
      </c>
      <c r="F145" s="195" t="s">
        <v>1863</v>
      </c>
      <c r="G145" s="196" t="s">
        <v>1016</v>
      </c>
      <c r="H145" s="197">
        <v>1</v>
      </c>
      <c r="I145" s="198"/>
      <c r="J145" s="199">
        <f aca="true" t="shared" si="20" ref="J145:J152">ROUND(I145*H145,2)</f>
        <v>0</v>
      </c>
      <c r="K145" s="195" t="s">
        <v>993</v>
      </c>
      <c r="L145" s="61"/>
      <c r="M145" s="200" t="s">
        <v>21</v>
      </c>
      <c r="N145" s="201" t="s">
        <v>43</v>
      </c>
      <c r="O145" s="42"/>
      <c r="P145" s="202">
        <f aca="true" t="shared" si="21" ref="P145:P152">O145*H145</f>
        <v>0</v>
      </c>
      <c r="Q145" s="202">
        <v>0</v>
      </c>
      <c r="R145" s="202">
        <f aca="true" t="shared" si="22" ref="R145:R152">Q145*H145</f>
        <v>0</v>
      </c>
      <c r="S145" s="202">
        <v>0</v>
      </c>
      <c r="T145" s="203">
        <f aca="true" t="shared" si="23" ref="T145:T152">S145*H145</f>
        <v>0</v>
      </c>
      <c r="AR145" s="24" t="s">
        <v>316</v>
      </c>
      <c r="AT145" s="24" t="s">
        <v>159</v>
      </c>
      <c r="AU145" s="24" t="s">
        <v>81</v>
      </c>
      <c r="AY145" s="24" t="s">
        <v>156</v>
      </c>
      <c r="BE145" s="204">
        <f aca="true" t="shared" si="24" ref="BE145:BE152">IF(N145="základní",J145,0)</f>
        <v>0</v>
      </c>
      <c r="BF145" s="204">
        <f aca="true" t="shared" si="25" ref="BF145:BF152">IF(N145="snížená",J145,0)</f>
        <v>0</v>
      </c>
      <c r="BG145" s="204">
        <f aca="true" t="shared" si="26" ref="BG145:BG152">IF(N145="zákl. přenesená",J145,0)</f>
        <v>0</v>
      </c>
      <c r="BH145" s="204">
        <f aca="true" t="shared" si="27" ref="BH145:BH152">IF(N145="sníž. přenesená",J145,0)</f>
        <v>0</v>
      </c>
      <c r="BI145" s="204">
        <f aca="true" t="shared" si="28" ref="BI145:BI152">IF(N145="nulová",J145,0)</f>
        <v>0</v>
      </c>
      <c r="BJ145" s="24" t="s">
        <v>79</v>
      </c>
      <c r="BK145" s="204">
        <f aca="true" t="shared" si="29" ref="BK145:BK152">ROUND(I145*H145,2)</f>
        <v>0</v>
      </c>
      <c r="BL145" s="24" t="s">
        <v>316</v>
      </c>
      <c r="BM145" s="24" t="s">
        <v>607</v>
      </c>
    </row>
    <row r="146" spans="2:65" s="1" customFormat="1" ht="16.5" customHeight="1">
      <c r="B146" s="41"/>
      <c r="C146" s="193" t="s">
        <v>418</v>
      </c>
      <c r="D146" s="193" t="s">
        <v>159</v>
      </c>
      <c r="E146" s="194" t="s">
        <v>1864</v>
      </c>
      <c r="F146" s="195" t="s">
        <v>1865</v>
      </c>
      <c r="G146" s="196" t="s">
        <v>1016</v>
      </c>
      <c r="H146" s="197">
        <v>1</v>
      </c>
      <c r="I146" s="198"/>
      <c r="J146" s="199">
        <f t="shared" si="20"/>
        <v>0</v>
      </c>
      <c r="K146" s="195" t="s">
        <v>993</v>
      </c>
      <c r="L146" s="61"/>
      <c r="M146" s="200" t="s">
        <v>21</v>
      </c>
      <c r="N146" s="201" t="s">
        <v>43</v>
      </c>
      <c r="O146" s="42"/>
      <c r="P146" s="202">
        <f t="shared" si="21"/>
        <v>0</v>
      </c>
      <c r="Q146" s="202">
        <v>0</v>
      </c>
      <c r="R146" s="202">
        <f t="shared" si="22"/>
        <v>0</v>
      </c>
      <c r="S146" s="202">
        <v>0</v>
      </c>
      <c r="T146" s="203">
        <f t="shared" si="23"/>
        <v>0</v>
      </c>
      <c r="AR146" s="24" t="s">
        <v>316</v>
      </c>
      <c r="AT146" s="24" t="s">
        <v>159</v>
      </c>
      <c r="AU146" s="24" t="s">
        <v>81</v>
      </c>
      <c r="AY146" s="24" t="s">
        <v>156</v>
      </c>
      <c r="BE146" s="204">
        <f t="shared" si="24"/>
        <v>0</v>
      </c>
      <c r="BF146" s="204">
        <f t="shared" si="25"/>
        <v>0</v>
      </c>
      <c r="BG146" s="204">
        <f t="shared" si="26"/>
        <v>0</v>
      </c>
      <c r="BH146" s="204">
        <f t="shared" si="27"/>
        <v>0</v>
      </c>
      <c r="BI146" s="204">
        <f t="shared" si="28"/>
        <v>0</v>
      </c>
      <c r="BJ146" s="24" t="s">
        <v>79</v>
      </c>
      <c r="BK146" s="204">
        <f t="shared" si="29"/>
        <v>0</v>
      </c>
      <c r="BL146" s="24" t="s">
        <v>316</v>
      </c>
      <c r="BM146" s="24" t="s">
        <v>624</v>
      </c>
    </row>
    <row r="147" spans="2:65" s="1" customFormat="1" ht="16.5" customHeight="1">
      <c r="B147" s="41"/>
      <c r="C147" s="193" t="s">
        <v>423</v>
      </c>
      <c r="D147" s="193" t="s">
        <v>159</v>
      </c>
      <c r="E147" s="194" t="s">
        <v>1866</v>
      </c>
      <c r="F147" s="195" t="s">
        <v>1867</v>
      </c>
      <c r="G147" s="196" t="s">
        <v>1016</v>
      </c>
      <c r="H147" s="197">
        <v>1</v>
      </c>
      <c r="I147" s="198"/>
      <c r="J147" s="199">
        <f t="shared" si="20"/>
        <v>0</v>
      </c>
      <c r="K147" s="195" t="s">
        <v>993</v>
      </c>
      <c r="L147" s="61"/>
      <c r="M147" s="200" t="s">
        <v>21</v>
      </c>
      <c r="N147" s="201" t="s">
        <v>43</v>
      </c>
      <c r="O147" s="42"/>
      <c r="P147" s="202">
        <f t="shared" si="21"/>
        <v>0</v>
      </c>
      <c r="Q147" s="202">
        <v>0</v>
      </c>
      <c r="R147" s="202">
        <f t="shared" si="22"/>
        <v>0</v>
      </c>
      <c r="S147" s="202">
        <v>0</v>
      </c>
      <c r="T147" s="203">
        <f t="shared" si="23"/>
        <v>0</v>
      </c>
      <c r="AR147" s="24" t="s">
        <v>316</v>
      </c>
      <c r="AT147" s="24" t="s">
        <v>159</v>
      </c>
      <c r="AU147" s="24" t="s">
        <v>81</v>
      </c>
      <c r="AY147" s="24" t="s">
        <v>156</v>
      </c>
      <c r="BE147" s="204">
        <f t="shared" si="24"/>
        <v>0</v>
      </c>
      <c r="BF147" s="204">
        <f t="shared" si="25"/>
        <v>0</v>
      </c>
      <c r="BG147" s="204">
        <f t="shared" si="26"/>
        <v>0</v>
      </c>
      <c r="BH147" s="204">
        <f t="shared" si="27"/>
        <v>0</v>
      </c>
      <c r="BI147" s="204">
        <f t="shared" si="28"/>
        <v>0</v>
      </c>
      <c r="BJ147" s="24" t="s">
        <v>79</v>
      </c>
      <c r="BK147" s="204">
        <f t="shared" si="29"/>
        <v>0</v>
      </c>
      <c r="BL147" s="24" t="s">
        <v>316</v>
      </c>
      <c r="BM147" s="24" t="s">
        <v>634</v>
      </c>
    </row>
    <row r="148" spans="2:65" s="1" customFormat="1" ht="16.5" customHeight="1">
      <c r="B148" s="41"/>
      <c r="C148" s="193" t="s">
        <v>427</v>
      </c>
      <c r="D148" s="193" t="s">
        <v>159</v>
      </c>
      <c r="E148" s="194" t="s">
        <v>1868</v>
      </c>
      <c r="F148" s="195" t="s">
        <v>1869</v>
      </c>
      <c r="G148" s="196" t="s">
        <v>1016</v>
      </c>
      <c r="H148" s="197">
        <v>2</v>
      </c>
      <c r="I148" s="198"/>
      <c r="J148" s="199">
        <f t="shared" si="20"/>
        <v>0</v>
      </c>
      <c r="K148" s="195" t="s">
        <v>993</v>
      </c>
      <c r="L148" s="61"/>
      <c r="M148" s="200" t="s">
        <v>21</v>
      </c>
      <c r="N148" s="201" t="s">
        <v>43</v>
      </c>
      <c r="O148" s="42"/>
      <c r="P148" s="202">
        <f t="shared" si="21"/>
        <v>0</v>
      </c>
      <c r="Q148" s="202">
        <v>0</v>
      </c>
      <c r="R148" s="202">
        <f t="shared" si="22"/>
        <v>0</v>
      </c>
      <c r="S148" s="202">
        <v>0</v>
      </c>
      <c r="T148" s="203">
        <f t="shared" si="23"/>
        <v>0</v>
      </c>
      <c r="AR148" s="24" t="s">
        <v>316</v>
      </c>
      <c r="AT148" s="24" t="s">
        <v>159</v>
      </c>
      <c r="AU148" s="24" t="s">
        <v>81</v>
      </c>
      <c r="AY148" s="24" t="s">
        <v>156</v>
      </c>
      <c r="BE148" s="204">
        <f t="shared" si="24"/>
        <v>0</v>
      </c>
      <c r="BF148" s="204">
        <f t="shared" si="25"/>
        <v>0</v>
      </c>
      <c r="BG148" s="204">
        <f t="shared" si="26"/>
        <v>0</v>
      </c>
      <c r="BH148" s="204">
        <f t="shared" si="27"/>
        <v>0</v>
      </c>
      <c r="BI148" s="204">
        <f t="shared" si="28"/>
        <v>0</v>
      </c>
      <c r="BJ148" s="24" t="s">
        <v>79</v>
      </c>
      <c r="BK148" s="204">
        <f t="shared" si="29"/>
        <v>0</v>
      </c>
      <c r="BL148" s="24" t="s">
        <v>316</v>
      </c>
      <c r="BM148" s="24" t="s">
        <v>653</v>
      </c>
    </row>
    <row r="149" spans="2:65" s="1" customFormat="1" ht="16.5" customHeight="1">
      <c r="B149" s="41"/>
      <c r="C149" s="193" t="s">
        <v>434</v>
      </c>
      <c r="D149" s="193" t="s">
        <v>159</v>
      </c>
      <c r="E149" s="194" t="s">
        <v>1870</v>
      </c>
      <c r="F149" s="195" t="s">
        <v>1871</v>
      </c>
      <c r="G149" s="196" t="s">
        <v>1016</v>
      </c>
      <c r="H149" s="197">
        <v>1</v>
      </c>
      <c r="I149" s="198"/>
      <c r="J149" s="199">
        <f t="shared" si="20"/>
        <v>0</v>
      </c>
      <c r="K149" s="195" t="s">
        <v>993</v>
      </c>
      <c r="L149" s="61"/>
      <c r="M149" s="200" t="s">
        <v>21</v>
      </c>
      <c r="N149" s="201" t="s">
        <v>43</v>
      </c>
      <c r="O149" s="42"/>
      <c r="P149" s="202">
        <f t="shared" si="21"/>
        <v>0</v>
      </c>
      <c r="Q149" s="202">
        <v>0</v>
      </c>
      <c r="R149" s="202">
        <f t="shared" si="22"/>
        <v>0</v>
      </c>
      <c r="S149" s="202">
        <v>0</v>
      </c>
      <c r="T149" s="203">
        <f t="shared" si="23"/>
        <v>0</v>
      </c>
      <c r="AR149" s="24" t="s">
        <v>316</v>
      </c>
      <c r="AT149" s="24" t="s">
        <v>159</v>
      </c>
      <c r="AU149" s="24" t="s">
        <v>81</v>
      </c>
      <c r="AY149" s="24" t="s">
        <v>156</v>
      </c>
      <c r="BE149" s="204">
        <f t="shared" si="24"/>
        <v>0</v>
      </c>
      <c r="BF149" s="204">
        <f t="shared" si="25"/>
        <v>0</v>
      </c>
      <c r="BG149" s="204">
        <f t="shared" si="26"/>
        <v>0</v>
      </c>
      <c r="BH149" s="204">
        <f t="shared" si="27"/>
        <v>0</v>
      </c>
      <c r="BI149" s="204">
        <f t="shared" si="28"/>
        <v>0</v>
      </c>
      <c r="BJ149" s="24" t="s">
        <v>79</v>
      </c>
      <c r="BK149" s="204">
        <f t="shared" si="29"/>
        <v>0</v>
      </c>
      <c r="BL149" s="24" t="s">
        <v>316</v>
      </c>
      <c r="BM149" s="24" t="s">
        <v>663</v>
      </c>
    </row>
    <row r="150" spans="2:65" s="1" customFormat="1" ht="16.5" customHeight="1">
      <c r="B150" s="41"/>
      <c r="C150" s="193" t="s">
        <v>446</v>
      </c>
      <c r="D150" s="193" t="s">
        <v>159</v>
      </c>
      <c r="E150" s="194" t="s">
        <v>1872</v>
      </c>
      <c r="F150" s="195" t="s">
        <v>1873</v>
      </c>
      <c r="G150" s="196" t="s">
        <v>1016</v>
      </c>
      <c r="H150" s="197">
        <v>1</v>
      </c>
      <c r="I150" s="198"/>
      <c r="J150" s="199">
        <f t="shared" si="20"/>
        <v>0</v>
      </c>
      <c r="K150" s="195" t="s">
        <v>993</v>
      </c>
      <c r="L150" s="61"/>
      <c r="M150" s="200" t="s">
        <v>21</v>
      </c>
      <c r="N150" s="201" t="s">
        <v>43</v>
      </c>
      <c r="O150" s="42"/>
      <c r="P150" s="202">
        <f t="shared" si="21"/>
        <v>0</v>
      </c>
      <c r="Q150" s="202">
        <v>0</v>
      </c>
      <c r="R150" s="202">
        <f t="shared" si="22"/>
        <v>0</v>
      </c>
      <c r="S150" s="202">
        <v>0</v>
      </c>
      <c r="T150" s="203">
        <f t="shared" si="23"/>
        <v>0</v>
      </c>
      <c r="AR150" s="24" t="s">
        <v>316</v>
      </c>
      <c r="AT150" s="24" t="s">
        <v>159</v>
      </c>
      <c r="AU150" s="24" t="s">
        <v>81</v>
      </c>
      <c r="AY150" s="24" t="s">
        <v>156</v>
      </c>
      <c r="BE150" s="204">
        <f t="shared" si="24"/>
        <v>0</v>
      </c>
      <c r="BF150" s="204">
        <f t="shared" si="25"/>
        <v>0</v>
      </c>
      <c r="BG150" s="204">
        <f t="shared" si="26"/>
        <v>0</v>
      </c>
      <c r="BH150" s="204">
        <f t="shared" si="27"/>
        <v>0</v>
      </c>
      <c r="BI150" s="204">
        <f t="shared" si="28"/>
        <v>0</v>
      </c>
      <c r="BJ150" s="24" t="s">
        <v>79</v>
      </c>
      <c r="BK150" s="204">
        <f t="shared" si="29"/>
        <v>0</v>
      </c>
      <c r="BL150" s="24" t="s">
        <v>316</v>
      </c>
      <c r="BM150" s="24" t="s">
        <v>673</v>
      </c>
    </row>
    <row r="151" spans="2:65" s="1" customFormat="1" ht="38.25" customHeight="1">
      <c r="B151" s="41"/>
      <c r="C151" s="193" t="s">
        <v>451</v>
      </c>
      <c r="D151" s="193" t="s">
        <v>159</v>
      </c>
      <c r="E151" s="194" t="s">
        <v>1874</v>
      </c>
      <c r="F151" s="195" t="s">
        <v>1875</v>
      </c>
      <c r="G151" s="196" t="s">
        <v>253</v>
      </c>
      <c r="H151" s="197">
        <v>26</v>
      </c>
      <c r="I151" s="198"/>
      <c r="J151" s="199">
        <f t="shared" si="20"/>
        <v>0</v>
      </c>
      <c r="K151" s="195" t="s">
        <v>993</v>
      </c>
      <c r="L151" s="61"/>
      <c r="M151" s="200" t="s">
        <v>21</v>
      </c>
      <c r="N151" s="201" t="s">
        <v>43</v>
      </c>
      <c r="O151" s="42"/>
      <c r="P151" s="202">
        <f t="shared" si="21"/>
        <v>0</v>
      </c>
      <c r="Q151" s="202">
        <v>0</v>
      </c>
      <c r="R151" s="202">
        <f t="shared" si="22"/>
        <v>0</v>
      </c>
      <c r="S151" s="202">
        <v>0</v>
      </c>
      <c r="T151" s="203">
        <f t="shared" si="23"/>
        <v>0</v>
      </c>
      <c r="AR151" s="24" t="s">
        <v>316</v>
      </c>
      <c r="AT151" s="24" t="s">
        <v>159</v>
      </c>
      <c r="AU151" s="24" t="s">
        <v>81</v>
      </c>
      <c r="AY151" s="24" t="s">
        <v>156</v>
      </c>
      <c r="BE151" s="204">
        <f t="shared" si="24"/>
        <v>0</v>
      </c>
      <c r="BF151" s="204">
        <f t="shared" si="25"/>
        <v>0</v>
      </c>
      <c r="BG151" s="204">
        <f t="shared" si="26"/>
        <v>0</v>
      </c>
      <c r="BH151" s="204">
        <f t="shared" si="27"/>
        <v>0</v>
      </c>
      <c r="BI151" s="204">
        <f t="shared" si="28"/>
        <v>0</v>
      </c>
      <c r="BJ151" s="24" t="s">
        <v>79</v>
      </c>
      <c r="BK151" s="204">
        <f t="shared" si="29"/>
        <v>0</v>
      </c>
      <c r="BL151" s="24" t="s">
        <v>316</v>
      </c>
      <c r="BM151" s="24" t="s">
        <v>683</v>
      </c>
    </row>
    <row r="152" spans="2:65" s="1" customFormat="1" ht="38.25" customHeight="1">
      <c r="B152" s="41"/>
      <c r="C152" s="193" t="s">
        <v>456</v>
      </c>
      <c r="D152" s="193" t="s">
        <v>159</v>
      </c>
      <c r="E152" s="194" t="s">
        <v>1876</v>
      </c>
      <c r="F152" s="195" t="s">
        <v>1098</v>
      </c>
      <c r="G152" s="196" t="s">
        <v>1099</v>
      </c>
      <c r="H152" s="197">
        <v>10</v>
      </c>
      <c r="I152" s="198"/>
      <c r="J152" s="199">
        <f t="shared" si="20"/>
        <v>0</v>
      </c>
      <c r="K152" s="195" t="s">
        <v>993</v>
      </c>
      <c r="L152" s="61"/>
      <c r="M152" s="200" t="s">
        <v>21</v>
      </c>
      <c r="N152" s="201" t="s">
        <v>43</v>
      </c>
      <c r="O152" s="42"/>
      <c r="P152" s="202">
        <f t="shared" si="21"/>
        <v>0</v>
      </c>
      <c r="Q152" s="202">
        <v>0</v>
      </c>
      <c r="R152" s="202">
        <f t="shared" si="22"/>
        <v>0</v>
      </c>
      <c r="S152" s="202">
        <v>0</v>
      </c>
      <c r="T152" s="203">
        <f t="shared" si="23"/>
        <v>0</v>
      </c>
      <c r="AR152" s="24" t="s">
        <v>316</v>
      </c>
      <c r="AT152" s="24" t="s">
        <v>159</v>
      </c>
      <c r="AU152" s="24" t="s">
        <v>81</v>
      </c>
      <c r="AY152" s="24" t="s">
        <v>156</v>
      </c>
      <c r="BE152" s="204">
        <f t="shared" si="24"/>
        <v>0</v>
      </c>
      <c r="BF152" s="204">
        <f t="shared" si="25"/>
        <v>0</v>
      </c>
      <c r="BG152" s="204">
        <f t="shared" si="26"/>
        <v>0</v>
      </c>
      <c r="BH152" s="204">
        <f t="shared" si="27"/>
        <v>0</v>
      </c>
      <c r="BI152" s="204">
        <f t="shared" si="28"/>
        <v>0</v>
      </c>
      <c r="BJ152" s="24" t="s">
        <v>79</v>
      </c>
      <c r="BK152" s="204">
        <f t="shared" si="29"/>
        <v>0</v>
      </c>
      <c r="BL152" s="24" t="s">
        <v>316</v>
      </c>
      <c r="BM152" s="24" t="s">
        <v>691</v>
      </c>
    </row>
    <row r="153" spans="2:63" s="10" customFormat="1" ht="37.35" customHeight="1">
      <c r="B153" s="176"/>
      <c r="C153" s="177"/>
      <c r="D153" s="178" t="s">
        <v>71</v>
      </c>
      <c r="E153" s="179" t="s">
        <v>1133</v>
      </c>
      <c r="F153" s="179" t="s">
        <v>1877</v>
      </c>
      <c r="G153" s="177"/>
      <c r="H153" s="177"/>
      <c r="I153" s="180"/>
      <c r="J153" s="181">
        <f>BK153</f>
        <v>0</v>
      </c>
      <c r="K153" s="177"/>
      <c r="L153" s="182"/>
      <c r="M153" s="183"/>
      <c r="N153" s="184"/>
      <c r="O153" s="184"/>
      <c r="P153" s="185">
        <f>P154+P192+P202+P223+P228</f>
        <v>0</v>
      </c>
      <c r="Q153" s="184"/>
      <c r="R153" s="185">
        <f>R154+R192+R202+R223+R228</f>
        <v>0</v>
      </c>
      <c r="S153" s="184"/>
      <c r="T153" s="186">
        <f>T154+T192+T202+T223+T228</f>
        <v>0</v>
      </c>
      <c r="AR153" s="187" t="s">
        <v>81</v>
      </c>
      <c r="AT153" s="188" t="s">
        <v>71</v>
      </c>
      <c r="AU153" s="188" t="s">
        <v>72</v>
      </c>
      <c r="AY153" s="187" t="s">
        <v>156</v>
      </c>
      <c r="BK153" s="189">
        <f>BK154+BK192+BK202+BK223+BK228</f>
        <v>0</v>
      </c>
    </row>
    <row r="154" spans="2:63" s="10" customFormat="1" ht="19.9" customHeight="1">
      <c r="B154" s="176"/>
      <c r="C154" s="177"/>
      <c r="D154" s="190" t="s">
        <v>71</v>
      </c>
      <c r="E154" s="191" t="s">
        <v>1135</v>
      </c>
      <c r="F154" s="191" t="s">
        <v>1878</v>
      </c>
      <c r="G154" s="177"/>
      <c r="H154" s="177"/>
      <c r="I154" s="180"/>
      <c r="J154" s="192">
        <f>BK154</f>
        <v>0</v>
      </c>
      <c r="K154" s="177"/>
      <c r="L154" s="182"/>
      <c r="M154" s="183"/>
      <c r="N154" s="184"/>
      <c r="O154" s="184"/>
      <c r="P154" s="185">
        <f>SUM(P155:P191)</f>
        <v>0</v>
      </c>
      <c r="Q154" s="184"/>
      <c r="R154" s="185">
        <f>SUM(R155:R191)</f>
        <v>0</v>
      </c>
      <c r="S154" s="184"/>
      <c r="T154" s="186">
        <f>SUM(T155:T191)</f>
        <v>0</v>
      </c>
      <c r="AR154" s="187" t="s">
        <v>81</v>
      </c>
      <c r="AT154" s="188" t="s">
        <v>71</v>
      </c>
      <c r="AU154" s="188" t="s">
        <v>79</v>
      </c>
      <c r="AY154" s="187" t="s">
        <v>156</v>
      </c>
      <c r="BK154" s="189">
        <f>SUM(BK155:BK191)</f>
        <v>0</v>
      </c>
    </row>
    <row r="155" spans="2:65" s="1" customFormat="1" ht="63.75" customHeight="1">
      <c r="B155" s="41"/>
      <c r="C155" s="193" t="s">
        <v>462</v>
      </c>
      <c r="D155" s="193" t="s">
        <v>159</v>
      </c>
      <c r="E155" s="194" t="s">
        <v>1879</v>
      </c>
      <c r="F155" s="195" t="s">
        <v>1880</v>
      </c>
      <c r="G155" s="196" t="s">
        <v>1039</v>
      </c>
      <c r="H155" s="197">
        <v>2</v>
      </c>
      <c r="I155" s="198"/>
      <c r="J155" s="199">
        <f>ROUND(I155*H155,2)</f>
        <v>0</v>
      </c>
      <c r="K155" s="195" t="s">
        <v>993</v>
      </c>
      <c r="L155" s="61"/>
      <c r="M155" s="200" t="s">
        <v>21</v>
      </c>
      <c r="N155" s="201" t="s">
        <v>43</v>
      </c>
      <c r="O155" s="42"/>
      <c r="P155" s="202">
        <f>O155*H155</f>
        <v>0</v>
      </c>
      <c r="Q155" s="202">
        <v>0</v>
      </c>
      <c r="R155" s="202">
        <f>Q155*H155</f>
        <v>0</v>
      </c>
      <c r="S155" s="202">
        <v>0</v>
      </c>
      <c r="T155" s="203">
        <f>S155*H155</f>
        <v>0</v>
      </c>
      <c r="AR155" s="24" t="s">
        <v>316</v>
      </c>
      <c r="AT155" s="24" t="s">
        <v>159</v>
      </c>
      <c r="AU155" s="24" t="s">
        <v>81</v>
      </c>
      <c r="AY155" s="24" t="s">
        <v>156</v>
      </c>
      <c r="BE155" s="204">
        <f>IF(N155="základní",J155,0)</f>
        <v>0</v>
      </c>
      <c r="BF155" s="204">
        <f>IF(N155="snížená",J155,0)</f>
        <v>0</v>
      </c>
      <c r="BG155" s="204">
        <f>IF(N155="zákl. přenesená",J155,0)</f>
        <v>0</v>
      </c>
      <c r="BH155" s="204">
        <f>IF(N155="sníž. přenesená",J155,0)</f>
        <v>0</v>
      </c>
      <c r="BI155" s="204">
        <f>IF(N155="nulová",J155,0)</f>
        <v>0</v>
      </c>
      <c r="BJ155" s="24" t="s">
        <v>79</v>
      </c>
      <c r="BK155" s="204">
        <f>ROUND(I155*H155,2)</f>
        <v>0</v>
      </c>
      <c r="BL155" s="24" t="s">
        <v>316</v>
      </c>
      <c r="BM155" s="24" t="s">
        <v>699</v>
      </c>
    </row>
    <row r="156" spans="2:47" s="1" customFormat="1" ht="40.5">
      <c r="B156" s="41"/>
      <c r="C156" s="63"/>
      <c r="D156" s="223" t="s">
        <v>166</v>
      </c>
      <c r="E156" s="63"/>
      <c r="F156" s="261" t="s">
        <v>1791</v>
      </c>
      <c r="G156" s="63"/>
      <c r="H156" s="63"/>
      <c r="I156" s="163"/>
      <c r="J156" s="63"/>
      <c r="K156" s="63"/>
      <c r="L156" s="61"/>
      <c r="M156" s="207"/>
      <c r="N156" s="42"/>
      <c r="O156" s="42"/>
      <c r="P156" s="42"/>
      <c r="Q156" s="42"/>
      <c r="R156" s="42"/>
      <c r="S156" s="42"/>
      <c r="T156" s="78"/>
      <c r="AT156" s="24" t="s">
        <v>166</v>
      </c>
      <c r="AU156" s="24" t="s">
        <v>81</v>
      </c>
    </row>
    <row r="157" spans="2:65" s="1" customFormat="1" ht="38.25" customHeight="1">
      <c r="B157" s="41"/>
      <c r="C157" s="193" t="s">
        <v>471</v>
      </c>
      <c r="D157" s="193" t="s">
        <v>159</v>
      </c>
      <c r="E157" s="194" t="s">
        <v>1881</v>
      </c>
      <c r="F157" s="195" t="s">
        <v>1882</v>
      </c>
      <c r="G157" s="196" t="s">
        <v>1039</v>
      </c>
      <c r="H157" s="197">
        <v>2</v>
      </c>
      <c r="I157" s="198"/>
      <c r="J157" s="199">
        <f>ROUND(I157*H157,2)</f>
        <v>0</v>
      </c>
      <c r="K157" s="195" t="s">
        <v>993</v>
      </c>
      <c r="L157" s="61"/>
      <c r="M157" s="200" t="s">
        <v>21</v>
      </c>
      <c r="N157" s="201" t="s">
        <v>43</v>
      </c>
      <c r="O157" s="42"/>
      <c r="P157" s="202">
        <f>O157*H157</f>
        <v>0</v>
      </c>
      <c r="Q157" s="202">
        <v>0</v>
      </c>
      <c r="R157" s="202">
        <f>Q157*H157</f>
        <v>0</v>
      </c>
      <c r="S157" s="202">
        <v>0</v>
      </c>
      <c r="T157" s="203">
        <f>S157*H157</f>
        <v>0</v>
      </c>
      <c r="AR157" s="24" t="s">
        <v>316</v>
      </c>
      <c r="AT157" s="24" t="s">
        <v>159</v>
      </c>
      <c r="AU157" s="24" t="s">
        <v>81</v>
      </c>
      <c r="AY157" s="24" t="s">
        <v>156</v>
      </c>
      <c r="BE157" s="204">
        <f>IF(N157="základní",J157,0)</f>
        <v>0</v>
      </c>
      <c r="BF157" s="204">
        <f>IF(N157="snížená",J157,0)</f>
        <v>0</v>
      </c>
      <c r="BG157" s="204">
        <f>IF(N157="zákl. přenesená",J157,0)</f>
        <v>0</v>
      </c>
      <c r="BH157" s="204">
        <f>IF(N157="sníž. přenesená",J157,0)</f>
        <v>0</v>
      </c>
      <c r="BI157" s="204">
        <f>IF(N157="nulová",J157,0)</f>
        <v>0</v>
      </c>
      <c r="BJ157" s="24" t="s">
        <v>79</v>
      </c>
      <c r="BK157" s="204">
        <f>ROUND(I157*H157,2)</f>
        <v>0</v>
      </c>
      <c r="BL157" s="24" t="s">
        <v>316</v>
      </c>
      <c r="BM157" s="24" t="s">
        <v>707</v>
      </c>
    </row>
    <row r="158" spans="2:47" s="1" customFormat="1" ht="40.5">
      <c r="B158" s="41"/>
      <c r="C158" s="63"/>
      <c r="D158" s="223" t="s">
        <v>166</v>
      </c>
      <c r="E158" s="63"/>
      <c r="F158" s="261" t="s">
        <v>1791</v>
      </c>
      <c r="G158" s="63"/>
      <c r="H158" s="63"/>
      <c r="I158" s="163"/>
      <c r="J158" s="63"/>
      <c r="K158" s="63"/>
      <c r="L158" s="61"/>
      <c r="M158" s="207"/>
      <c r="N158" s="42"/>
      <c r="O158" s="42"/>
      <c r="P158" s="42"/>
      <c r="Q158" s="42"/>
      <c r="R158" s="42"/>
      <c r="S158" s="42"/>
      <c r="T158" s="78"/>
      <c r="AT158" s="24" t="s">
        <v>166</v>
      </c>
      <c r="AU158" s="24" t="s">
        <v>81</v>
      </c>
    </row>
    <row r="159" spans="2:65" s="1" customFormat="1" ht="51" customHeight="1">
      <c r="B159" s="41"/>
      <c r="C159" s="193" t="s">
        <v>476</v>
      </c>
      <c r="D159" s="193" t="s">
        <v>159</v>
      </c>
      <c r="E159" s="194" t="s">
        <v>1883</v>
      </c>
      <c r="F159" s="195" t="s">
        <v>1884</v>
      </c>
      <c r="G159" s="196" t="s">
        <v>1039</v>
      </c>
      <c r="H159" s="197">
        <v>2</v>
      </c>
      <c r="I159" s="198"/>
      <c r="J159" s="199">
        <f>ROUND(I159*H159,2)</f>
        <v>0</v>
      </c>
      <c r="K159" s="195" t="s">
        <v>993</v>
      </c>
      <c r="L159" s="61"/>
      <c r="M159" s="200" t="s">
        <v>21</v>
      </c>
      <c r="N159" s="201" t="s">
        <v>43</v>
      </c>
      <c r="O159" s="42"/>
      <c r="P159" s="202">
        <f>O159*H159</f>
        <v>0</v>
      </c>
      <c r="Q159" s="202">
        <v>0</v>
      </c>
      <c r="R159" s="202">
        <f>Q159*H159</f>
        <v>0</v>
      </c>
      <c r="S159" s="202">
        <v>0</v>
      </c>
      <c r="T159" s="203">
        <f>S159*H159</f>
        <v>0</v>
      </c>
      <c r="AR159" s="24" t="s">
        <v>316</v>
      </c>
      <c r="AT159" s="24" t="s">
        <v>159</v>
      </c>
      <c r="AU159" s="24" t="s">
        <v>81</v>
      </c>
      <c r="AY159" s="24" t="s">
        <v>156</v>
      </c>
      <c r="BE159" s="204">
        <f>IF(N159="základní",J159,0)</f>
        <v>0</v>
      </c>
      <c r="BF159" s="204">
        <f>IF(N159="snížená",J159,0)</f>
        <v>0</v>
      </c>
      <c r="BG159" s="204">
        <f>IF(N159="zákl. přenesená",J159,0)</f>
        <v>0</v>
      </c>
      <c r="BH159" s="204">
        <f>IF(N159="sníž. přenesená",J159,0)</f>
        <v>0</v>
      </c>
      <c r="BI159" s="204">
        <f>IF(N159="nulová",J159,0)</f>
        <v>0</v>
      </c>
      <c r="BJ159" s="24" t="s">
        <v>79</v>
      </c>
      <c r="BK159" s="204">
        <f>ROUND(I159*H159,2)</f>
        <v>0</v>
      </c>
      <c r="BL159" s="24" t="s">
        <v>316</v>
      </c>
      <c r="BM159" s="24" t="s">
        <v>726</v>
      </c>
    </row>
    <row r="160" spans="2:47" s="1" customFormat="1" ht="40.5">
      <c r="B160" s="41"/>
      <c r="C160" s="63"/>
      <c r="D160" s="223" t="s">
        <v>166</v>
      </c>
      <c r="E160" s="63"/>
      <c r="F160" s="261" t="s">
        <v>1791</v>
      </c>
      <c r="G160" s="63"/>
      <c r="H160" s="63"/>
      <c r="I160" s="163"/>
      <c r="J160" s="63"/>
      <c r="K160" s="63"/>
      <c r="L160" s="61"/>
      <c r="M160" s="207"/>
      <c r="N160" s="42"/>
      <c r="O160" s="42"/>
      <c r="P160" s="42"/>
      <c r="Q160" s="42"/>
      <c r="R160" s="42"/>
      <c r="S160" s="42"/>
      <c r="T160" s="78"/>
      <c r="AT160" s="24" t="s">
        <v>166</v>
      </c>
      <c r="AU160" s="24" t="s">
        <v>81</v>
      </c>
    </row>
    <row r="161" spans="2:65" s="1" customFormat="1" ht="38.25" customHeight="1">
      <c r="B161" s="41"/>
      <c r="C161" s="193" t="s">
        <v>482</v>
      </c>
      <c r="D161" s="193" t="s">
        <v>159</v>
      </c>
      <c r="E161" s="194" t="s">
        <v>1885</v>
      </c>
      <c r="F161" s="195" t="s">
        <v>1886</v>
      </c>
      <c r="G161" s="196" t="s">
        <v>1039</v>
      </c>
      <c r="H161" s="197">
        <v>1</v>
      </c>
      <c r="I161" s="198"/>
      <c r="J161" s="199">
        <f>ROUND(I161*H161,2)</f>
        <v>0</v>
      </c>
      <c r="K161" s="195" t="s">
        <v>993</v>
      </c>
      <c r="L161" s="61"/>
      <c r="M161" s="200" t="s">
        <v>21</v>
      </c>
      <c r="N161" s="201" t="s">
        <v>43</v>
      </c>
      <c r="O161" s="42"/>
      <c r="P161" s="202">
        <f>O161*H161</f>
        <v>0</v>
      </c>
      <c r="Q161" s="202">
        <v>0</v>
      </c>
      <c r="R161" s="202">
        <f>Q161*H161</f>
        <v>0</v>
      </c>
      <c r="S161" s="202">
        <v>0</v>
      </c>
      <c r="T161" s="203">
        <f>S161*H161</f>
        <v>0</v>
      </c>
      <c r="AR161" s="24" t="s">
        <v>316</v>
      </c>
      <c r="AT161" s="24" t="s">
        <v>159</v>
      </c>
      <c r="AU161" s="24" t="s">
        <v>81</v>
      </c>
      <c r="AY161" s="24" t="s">
        <v>156</v>
      </c>
      <c r="BE161" s="204">
        <f>IF(N161="základní",J161,0)</f>
        <v>0</v>
      </c>
      <c r="BF161" s="204">
        <f>IF(N161="snížená",J161,0)</f>
        <v>0</v>
      </c>
      <c r="BG161" s="204">
        <f>IF(N161="zákl. přenesená",J161,0)</f>
        <v>0</v>
      </c>
      <c r="BH161" s="204">
        <f>IF(N161="sníž. přenesená",J161,0)</f>
        <v>0</v>
      </c>
      <c r="BI161" s="204">
        <f>IF(N161="nulová",J161,0)</f>
        <v>0</v>
      </c>
      <c r="BJ161" s="24" t="s">
        <v>79</v>
      </c>
      <c r="BK161" s="204">
        <f>ROUND(I161*H161,2)</f>
        <v>0</v>
      </c>
      <c r="BL161" s="24" t="s">
        <v>316</v>
      </c>
      <c r="BM161" s="24" t="s">
        <v>734</v>
      </c>
    </row>
    <row r="162" spans="2:47" s="1" customFormat="1" ht="40.5">
      <c r="B162" s="41"/>
      <c r="C162" s="63"/>
      <c r="D162" s="223" t="s">
        <v>166</v>
      </c>
      <c r="E162" s="63"/>
      <c r="F162" s="261" t="s">
        <v>1791</v>
      </c>
      <c r="G162" s="63"/>
      <c r="H162" s="63"/>
      <c r="I162" s="163"/>
      <c r="J162" s="63"/>
      <c r="K162" s="63"/>
      <c r="L162" s="61"/>
      <c r="M162" s="207"/>
      <c r="N162" s="42"/>
      <c r="O162" s="42"/>
      <c r="P162" s="42"/>
      <c r="Q162" s="42"/>
      <c r="R162" s="42"/>
      <c r="S162" s="42"/>
      <c r="T162" s="78"/>
      <c r="AT162" s="24" t="s">
        <v>166</v>
      </c>
      <c r="AU162" s="24" t="s">
        <v>81</v>
      </c>
    </row>
    <row r="163" spans="2:65" s="1" customFormat="1" ht="16.5" customHeight="1">
      <c r="B163" s="41"/>
      <c r="C163" s="193" t="s">
        <v>487</v>
      </c>
      <c r="D163" s="193" t="s">
        <v>159</v>
      </c>
      <c r="E163" s="194" t="s">
        <v>1887</v>
      </c>
      <c r="F163" s="195" t="s">
        <v>1888</v>
      </c>
      <c r="G163" s="196" t="s">
        <v>1039</v>
      </c>
      <c r="H163" s="197">
        <v>2</v>
      </c>
      <c r="I163" s="198"/>
      <c r="J163" s="199">
        <f>ROUND(I163*H163,2)</f>
        <v>0</v>
      </c>
      <c r="K163" s="195" t="s">
        <v>993</v>
      </c>
      <c r="L163" s="61"/>
      <c r="M163" s="200" t="s">
        <v>21</v>
      </c>
      <c r="N163" s="201" t="s">
        <v>43</v>
      </c>
      <c r="O163" s="42"/>
      <c r="P163" s="202">
        <f>O163*H163</f>
        <v>0</v>
      </c>
      <c r="Q163" s="202">
        <v>0</v>
      </c>
      <c r="R163" s="202">
        <f>Q163*H163</f>
        <v>0</v>
      </c>
      <c r="S163" s="202">
        <v>0</v>
      </c>
      <c r="T163" s="203">
        <f>S163*H163</f>
        <v>0</v>
      </c>
      <c r="AR163" s="24" t="s">
        <v>316</v>
      </c>
      <c r="AT163" s="24" t="s">
        <v>159</v>
      </c>
      <c r="AU163" s="24" t="s">
        <v>81</v>
      </c>
      <c r="AY163" s="24" t="s">
        <v>156</v>
      </c>
      <c r="BE163" s="204">
        <f>IF(N163="základní",J163,0)</f>
        <v>0</v>
      </c>
      <c r="BF163" s="204">
        <f>IF(N163="snížená",J163,0)</f>
        <v>0</v>
      </c>
      <c r="BG163" s="204">
        <f>IF(N163="zákl. přenesená",J163,0)</f>
        <v>0</v>
      </c>
      <c r="BH163" s="204">
        <f>IF(N163="sníž. přenesená",J163,0)</f>
        <v>0</v>
      </c>
      <c r="BI163" s="204">
        <f>IF(N163="nulová",J163,0)</f>
        <v>0</v>
      </c>
      <c r="BJ163" s="24" t="s">
        <v>79</v>
      </c>
      <c r="BK163" s="204">
        <f>ROUND(I163*H163,2)</f>
        <v>0</v>
      </c>
      <c r="BL163" s="24" t="s">
        <v>316</v>
      </c>
      <c r="BM163" s="24" t="s">
        <v>401</v>
      </c>
    </row>
    <row r="164" spans="2:65" s="1" customFormat="1" ht="25.5" customHeight="1">
      <c r="B164" s="41"/>
      <c r="C164" s="193" t="s">
        <v>493</v>
      </c>
      <c r="D164" s="193" t="s">
        <v>159</v>
      </c>
      <c r="E164" s="194" t="s">
        <v>1889</v>
      </c>
      <c r="F164" s="195" t="s">
        <v>1890</v>
      </c>
      <c r="G164" s="196" t="s">
        <v>1039</v>
      </c>
      <c r="H164" s="197">
        <v>2</v>
      </c>
      <c r="I164" s="198"/>
      <c r="J164" s="199">
        <f>ROUND(I164*H164,2)</f>
        <v>0</v>
      </c>
      <c r="K164" s="195" t="s">
        <v>993</v>
      </c>
      <c r="L164" s="61"/>
      <c r="M164" s="200" t="s">
        <v>21</v>
      </c>
      <c r="N164" s="201" t="s">
        <v>43</v>
      </c>
      <c r="O164" s="42"/>
      <c r="P164" s="202">
        <f>O164*H164</f>
        <v>0</v>
      </c>
      <c r="Q164" s="202">
        <v>0</v>
      </c>
      <c r="R164" s="202">
        <f>Q164*H164</f>
        <v>0</v>
      </c>
      <c r="S164" s="202">
        <v>0</v>
      </c>
      <c r="T164" s="203">
        <f>S164*H164</f>
        <v>0</v>
      </c>
      <c r="AR164" s="24" t="s">
        <v>316</v>
      </c>
      <c r="AT164" s="24" t="s">
        <v>159</v>
      </c>
      <c r="AU164" s="24" t="s">
        <v>81</v>
      </c>
      <c r="AY164" s="24" t="s">
        <v>156</v>
      </c>
      <c r="BE164" s="204">
        <f>IF(N164="základní",J164,0)</f>
        <v>0</v>
      </c>
      <c r="BF164" s="204">
        <f>IF(N164="snížená",J164,0)</f>
        <v>0</v>
      </c>
      <c r="BG164" s="204">
        <f>IF(N164="zákl. přenesená",J164,0)</f>
        <v>0</v>
      </c>
      <c r="BH164" s="204">
        <f>IF(N164="sníž. přenesená",J164,0)</f>
        <v>0</v>
      </c>
      <c r="BI164" s="204">
        <f>IF(N164="nulová",J164,0)</f>
        <v>0</v>
      </c>
      <c r="BJ164" s="24" t="s">
        <v>79</v>
      </c>
      <c r="BK164" s="204">
        <f>ROUND(I164*H164,2)</f>
        <v>0</v>
      </c>
      <c r="BL164" s="24" t="s">
        <v>316</v>
      </c>
      <c r="BM164" s="24" t="s">
        <v>432</v>
      </c>
    </row>
    <row r="165" spans="2:47" s="1" customFormat="1" ht="40.5">
      <c r="B165" s="41"/>
      <c r="C165" s="63"/>
      <c r="D165" s="223" t="s">
        <v>166</v>
      </c>
      <c r="E165" s="63"/>
      <c r="F165" s="261" t="s">
        <v>1791</v>
      </c>
      <c r="G165" s="63"/>
      <c r="H165" s="63"/>
      <c r="I165" s="163"/>
      <c r="J165" s="63"/>
      <c r="K165" s="63"/>
      <c r="L165" s="61"/>
      <c r="M165" s="207"/>
      <c r="N165" s="42"/>
      <c r="O165" s="42"/>
      <c r="P165" s="42"/>
      <c r="Q165" s="42"/>
      <c r="R165" s="42"/>
      <c r="S165" s="42"/>
      <c r="T165" s="78"/>
      <c r="AT165" s="24" t="s">
        <v>166</v>
      </c>
      <c r="AU165" s="24" t="s">
        <v>81</v>
      </c>
    </row>
    <row r="166" spans="2:65" s="1" customFormat="1" ht="51" customHeight="1">
      <c r="B166" s="41"/>
      <c r="C166" s="193" t="s">
        <v>498</v>
      </c>
      <c r="D166" s="193" t="s">
        <v>159</v>
      </c>
      <c r="E166" s="194" t="s">
        <v>1891</v>
      </c>
      <c r="F166" s="195" t="s">
        <v>1892</v>
      </c>
      <c r="G166" s="196" t="s">
        <v>1039</v>
      </c>
      <c r="H166" s="197">
        <v>2</v>
      </c>
      <c r="I166" s="198"/>
      <c r="J166" s="199">
        <f>ROUND(I166*H166,2)</f>
        <v>0</v>
      </c>
      <c r="K166" s="195" t="s">
        <v>993</v>
      </c>
      <c r="L166" s="61"/>
      <c r="M166" s="200" t="s">
        <v>21</v>
      </c>
      <c r="N166" s="201" t="s">
        <v>43</v>
      </c>
      <c r="O166" s="42"/>
      <c r="P166" s="202">
        <f>O166*H166</f>
        <v>0</v>
      </c>
      <c r="Q166" s="202">
        <v>0</v>
      </c>
      <c r="R166" s="202">
        <f>Q166*H166</f>
        <v>0</v>
      </c>
      <c r="S166" s="202">
        <v>0</v>
      </c>
      <c r="T166" s="203">
        <f>S166*H166</f>
        <v>0</v>
      </c>
      <c r="AR166" s="24" t="s">
        <v>316</v>
      </c>
      <c r="AT166" s="24" t="s">
        <v>159</v>
      </c>
      <c r="AU166" s="24" t="s">
        <v>81</v>
      </c>
      <c r="AY166" s="24" t="s">
        <v>156</v>
      </c>
      <c r="BE166" s="204">
        <f>IF(N166="základní",J166,0)</f>
        <v>0</v>
      </c>
      <c r="BF166" s="204">
        <f>IF(N166="snížená",J166,0)</f>
        <v>0</v>
      </c>
      <c r="BG166" s="204">
        <f>IF(N166="zákl. přenesená",J166,0)</f>
        <v>0</v>
      </c>
      <c r="BH166" s="204">
        <f>IF(N166="sníž. přenesená",J166,0)</f>
        <v>0</v>
      </c>
      <c r="BI166" s="204">
        <f>IF(N166="nulová",J166,0)</f>
        <v>0</v>
      </c>
      <c r="BJ166" s="24" t="s">
        <v>79</v>
      </c>
      <c r="BK166" s="204">
        <f>ROUND(I166*H166,2)</f>
        <v>0</v>
      </c>
      <c r="BL166" s="24" t="s">
        <v>316</v>
      </c>
      <c r="BM166" s="24" t="s">
        <v>760</v>
      </c>
    </row>
    <row r="167" spans="2:65" s="1" customFormat="1" ht="63.75" customHeight="1">
      <c r="B167" s="41"/>
      <c r="C167" s="193" t="s">
        <v>503</v>
      </c>
      <c r="D167" s="193" t="s">
        <v>159</v>
      </c>
      <c r="E167" s="194" t="s">
        <v>1893</v>
      </c>
      <c r="F167" s="195" t="s">
        <v>1894</v>
      </c>
      <c r="G167" s="196" t="s">
        <v>1039</v>
      </c>
      <c r="H167" s="197">
        <v>2</v>
      </c>
      <c r="I167" s="198"/>
      <c r="J167" s="199">
        <f>ROUND(I167*H167,2)</f>
        <v>0</v>
      </c>
      <c r="K167" s="195" t="s">
        <v>993</v>
      </c>
      <c r="L167" s="61"/>
      <c r="M167" s="200" t="s">
        <v>21</v>
      </c>
      <c r="N167" s="201" t="s">
        <v>43</v>
      </c>
      <c r="O167" s="42"/>
      <c r="P167" s="202">
        <f>O167*H167</f>
        <v>0</v>
      </c>
      <c r="Q167" s="202">
        <v>0</v>
      </c>
      <c r="R167" s="202">
        <f>Q167*H167</f>
        <v>0</v>
      </c>
      <c r="S167" s="202">
        <v>0</v>
      </c>
      <c r="T167" s="203">
        <f>S167*H167</f>
        <v>0</v>
      </c>
      <c r="AR167" s="24" t="s">
        <v>316</v>
      </c>
      <c r="AT167" s="24" t="s">
        <v>159</v>
      </c>
      <c r="AU167" s="24" t="s">
        <v>81</v>
      </c>
      <c r="AY167" s="24" t="s">
        <v>156</v>
      </c>
      <c r="BE167" s="204">
        <f>IF(N167="základní",J167,0)</f>
        <v>0</v>
      </c>
      <c r="BF167" s="204">
        <f>IF(N167="snížená",J167,0)</f>
        <v>0</v>
      </c>
      <c r="BG167" s="204">
        <f>IF(N167="zákl. přenesená",J167,0)</f>
        <v>0</v>
      </c>
      <c r="BH167" s="204">
        <f>IF(N167="sníž. přenesená",J167,0)</f>
        <v>0</v>
      </c>
      <c r="BI167" s="204">
        <f>IF(N167="nulová",J167,0)</f>
        <v>0</v>
      </c>
      <c r="BJ167" s="24" t="s">
        <v>79</v>
      </c>
      <c r="BK167" s="204">
        <f>ROUND(I167*H167,2)</f>
        <v>0</v>
      </c>
      <c r="BL167" s="24" t="s">
        <v>316</v>
      </c>
      <c r="BM167" s="24" t="s">
        <v>769</v>
      </c>
    </row>
    <row r="168" spans="2:65" s="1" customFormat="1" ht="16.5" customHeight="1">
      <c r="B168" s="41"/>
      <c r="C168" s="193" t="s">
        <v>508</v>
      </c>
      <c r="D168" s="193" t="s">
        <v>159</v>
      </c>
      <c r="E168" s="194" t="s">
        <v>1895</v>
      </c>
      <c r="F168" s="195" t="s">
        <v>1896</v>
      </c>
      <c r="G168" s="196" t="s">
        <v>1039</v>
      </c>
      <c r="H168" s="197">
        <v>2</v>
      </c>
      <c r="I168" s="198"/>
      <c r="J168" s="199">
        <f>ROUND(I168*H168,2)</f>
        <v>0</v>
      </c>
      <c r="K168" s="195" t="s">
        <v>993</v>
      </c>
      <c r="L168" s="61"/>
      <c r="M168" s="200" t="s">
        <v>21</v>
      </c>
      <c r="N168" s="201" t="s">
        <v>43</v>
      </c>
      <c r="O168" s="42"/>
      <c r="P168" s="202">
        <f>O168*H168</f>
        <v>0</v>
      </c>
      <c r="Q168" s="202">
        <v>0</v>
      </c>
      <c r="R168" s="202">
        <f>Q168*H168</f>
        <v>0</v>
      </c>
      <c r="S168" s="202">
        <v>0</v>
      </c>
      <c r="T168" s="203">
        <f>S168*H168</f>
        <v>0</v>
      </c>
      <c r="AR168" s="24" t="s">
        <v>316</v>
      </c>
      <c r="AT168" s="24" t="s">
        <v>159</v>
      </c>
      <c r="AU168" s="24" t="s">
        <v>81</v>
      </c>
      <c r="AY168" s="24" t="s">
        <v>156</v>
      </c>
      <c r="BE168" s="204">
        <f>IF(N168="základní",J168,0)</f>
        <v>0</v>
      </c>
      <c r="BF168" s="204">
        <f>IF(N168="snížená",J168,0)</f>
        <v>0</v>
      </c>
      <c r="BG168" s="204">
        <f>IF(N168="zákl. přenesená",J168,0)</f>
        <v>0</v>
      </c>
      <c r="BH168" s="204">
        <f>IF(N168="sníž. přenesená",J168,0)</f>
        <v>0</v>
      </c>
      <c r="BI168" s="204">
        <f>IF(N168="nulová",J168,0)</f>
        <v>0</v>
      </c>
      <c r="BJ168" s="24" t="s">
        <v>79</v>
      </c>
      <c r="BK168" s="204">
        <f>ROUND(I168*H168,2)</f>
        <v>0</v>
      </c>
      <c r="BL168" s="24" t="s">
        <v>316</v>
      </c>
      <c r="BM168" s="24" t="s">
        <v>777</v>
      </c>
    </row>
    <row r="169" spans="2:47" s="1" customFormat="1" ht="40.5">
      <c r="B169" s="41"/>
      <c r="C169" s="63"/>
      <c r="D169" s="223" t="s">
        <v>166</v>
      </c>
      <c r="E169" s="63"/>
      <c r="F169" s="261" t="s">
        <v>1791</v>
      </c>
      <c r="G169" s="63"/>
      <c r="H169" s="63"/>
      <c r="I169" s="163"/>
      <c r="J169" s="63"/>
      <c r="K169" s="63"/>
      <c r="L169" s="61"/>
      <c r="M169" s="207"/>
      <c r="N169" s="42"/>
      <c r="O169" s="42"/>
      <c r="P169" s="42"/>
      <c r="Q169" s="42"/>
      <c r="R169" s="42"/>
      <c r="S169" s="42"/>
      <c r="T169" s="78"/>
      <c r="AT169" s="24" t="s">
        <v>166</v>
      </c>
      <c r="AU169" s="24" t="s">
        <v>81</v>
      </c>
    </row>
    <row r="170" spans="2:65" s="1" customFormat="1" ht="51" customHeight="1">
      <c r="B170" s="41"/>
      <c r="C170" s="193" t="s">
        <v>513</v>
      </c>
      <c r="D170" s="193" t="s">
        <v>159</v>
      </c>
      <c r="E170" s="194" t="s">
        <v>1897</v>
      </c>
      <c r="F170" s="195" t="s">
        <v>1898</v>
      </c>
      <c r="G170" s="196" t="s">
        <v>1039</v>
      </c>
      <c r="H170" s="197">
        <v>1</v>
      </c>
      <c r="I170" s="198"/>
      <c r="J170" s="199">
        <f>ROUND(I170*H170,2)</f>
        <v>0</v>
      </c>
      <c r="K170" s="195" t="s">
        <v>993</v>
      </c>
      <c r="L170" s="61"/>
      <c r="M170" s="200" t="s">
        <v>21</v>
      </c>
      <c r="N170" s="201" t="s">
        <v>43</v>
      </c>
      <c r="O170" s="42"/>
      <c r="P170" s="202">
        <f>O170*H170</f>
        <v>0</v>
      </c>
      <c r="Q170" s="202">
        <v>0</v>
      </c>
      <c r="R170" s="202">
        <f>Q170*H170</f>
        <v>0</v>
      </c>
      <c r="S170" s="202">
        <v>0</v>
      </c>
      <c r="T170" s="203">
        <f>S170*H170</f>
        <v>0</v>
      </c>
      <c r="AR170" s="24" t="s">
        <v>316</v>
      </c>
      <c r="AT170" s="24" t="s">
        <v>159</v>
      </c>
      <c r="AU170" s="24" t="s">
        <v>81</v>
      </c>
      <c r="AY170" s="24" t="s">
        <v>156</v>
      </c>
      <c r="BE170" s="204">
        <f>IF(N170="základní",J170,0)</f>
        <v>0</v>
      </c>
      <c r="BF170" s="204">
        <f>IF(N170="snížená",J170,0)</f>
        <v>0</v>
      </c>
      <c r="BG170" s="204">
        <f>IF(N170="zákl. přenesená",J170,0)</f>
        <v>0</v>
      </c>
      <c r="BH170" s="204">
        <f>IF(N170="sníž. přenesená",J170,0)</f>
        <v>0</v>
      </c>
      <c r="BI170" s="204">
        <f>IF(N170="nulová",J170,0)</f>
        <v>0</v>
      </c>
      <c r="BJ170" s="24" t="s">
        <v>79</v>
      </c>
      <c r="BK170" s="204">
        <f>ROUND(I170*H170,2)</f>
        <v>0</v>
      </c>
      <c r="BL170" s="24" t="s">
        <v>316</v>
      </c>
      <c r="BM170" s="24" t="s">
        <v>786</v>
      </c>
    </row>
    <row r="171" spans="2:47" s="1" customFormat="1" ht="40.5">
      <c r="B171" s="41"/>
      <c r="C171" s="63"/>
      <c r="D171" s="223" t="s">
        <v>166</v>
      </c>
      <c r="E171" s="63"/>
      <c r="F171" s="261" t="s">
        <v>1791</v>
      </c>
      <c r="G171" s="63"/>
      <c r="H171" s="63"/>
      <c r="I171" s="163"/>
      <c r="J171" s="63"/>
      <c r="K171" s="63"/>
      <c r="L171" s="61"/>
      <c r="M171" s="207"/>
      <c r="N171" s="42"/>
      <c r="O171" s="42"/>
      <c r="P171" s="42"/>
      <c r="Q171" s="42"/>
      <c r="R171" s="42"/>
      <c r="S171" s="42"/>
      <c r="T171" s="78"/>
      <c r="AT171" s="24" t="s">
        <v>166</v>
      </c>
      <c r="AU171" s="24" t="s">
        <v>81</v>
      </c>
    </row>
    <row r="172" spans="2:65" s="1" customFormat="1" ht="25.5" customHeight="1">
      <c r="B172" s="41"/>
      <c r="C172" s="193" t="s">
        <v>518</v>
      </c>
      <c r="D172" s="193" t="s">
        <v>159</v>
      </c>
      <c r="E172" s="194" t="s">
        <v>1899</v>
      </c>
      <c r="F172" s="195" t="s">
        <v>1900</v>
      </c>
      <c r="G172" s="196" t="s">
        <v>1039</v>
      </c>
      <c r="H172" s="197">
        <v>1</v>
      </c>
      <c r="I172" s="198"/>
      <c r="J172" s="199">
        <f>ROUND(I172*H172,2)</f>
        <v>0</v>
      </c>
      <c r="K172" s="195" t="s">
        <v>993</v>
      </c>
      <c r="L172" s="61"/>
      <c r="M172" s="200" t="s">
        <v>21</v>
      </c>
      <c r="N172" s="201" t="s">
        <v>43</v>
      </c>
      <c r="O172" s="42"/>
      <c r="P172" s="202">
        <f>O172*H172</f>
        <v>0</v>
      </c>
      <c r="Q172" s="202">
        <v>0</v>
      </c>
      <c r="R172" s="202">
        <f>Q172*H172</f>
        <v>0</v>
      </c>
      <c r="S172" s="202">
        <v>0</v>
      </c>
      <c r="T172" s="203">
        <f>S172*H172</f>
        <v>0</v>
      </c>
      <c r="AR172" s="24" t="s">
        <v>316</v>
      </c>
      <c r="AT172" s="24" t="s">
        <v>159</v>
      </c>
      <c r="AU172" s="24" t="s">
        <v>81</v>
      </c>
      <c r="AY172" s="24" t="s">
        <v>156</v>
      </c>
      <c r="BE172" s="204">
        <f>IF(N172="základní",J172,0)</f>
        <v>0</v>
      </c>
      <c r="BF172" s="204">
        <f>IF(N172="snížená",J172,0)</f>
        <v>0</v>
      </c>
      <c r="BG172" s="204">
        <f>IF(N172="zákl. přenesená",J172,0)</f>
        <v>0</v>
      </c>
      <c r="BH172" s="204">
        <f>IF(N172="sníž. přenesená",J172,0)</f>
        <v>0</v>
      </c>
      <c r="BI172" s="204">
        <f>IF(N172="nulová",J172,0)</f>
        <v>0</v>
      </c>
      <c r="BJ172" s="24" t="s">
        <v>79</v>
      </c>
      <c r="BK172" s="204">
        <f>ROUND(I172*H172,2)</f>
        <v>0</v>
      </c>
      <c r="BL172" s="24" t="s">
        <v>316</v>
      </c>
      <c r="BM172" s="24" t="s">
        <v>796</v>
      </c>
    </row>
    <row r="173" spans="2:47" s="1" customFormat="1" ht="40.5">
      <c r="B173" s="41"/>
      <c r="C173" s="63"/>
      <c r="D173" s="223" t="s">
        <v>166</v>
      </c>
      <c r="E173" s="63"/>
      <c r="F173" s="261" t="s">
        <v>1791</v>
      </c>
      <c r="G173" s="63"/>
      <c r="H173" s="63"/>
      <c r="I173" s="163"/>
      <c r="J173" s="63"/>
      <c r="K173" s="63"/>
      <c r="L173" s="61"/>
      <c r="M173" s="207"/>
      <c r="N173" s="42"/>
      <c r="O173" s="42"/>
      <c r="P173" s="42"/>
      <c r="Q173" s="42"/>
      <c r="R173" s="42"/>
      <c r="S173" s="42"/>
      <c r="T173" s="78"/>
      <c r="AT173" s="24" t="s">
        <v>166</v>
      </c>
      <c r="AU173" s="24" t="s">
        <v>81</v>
      </c>
    </row>
    <row r="174" spans="2:65" s="1" customFormat="1" ht="25.5" customHeight="1">
      <c r="B174" s="41"/>
      <c r="C174" s="193" t="s">
        <v>523</v>
      </c>
      <c r="D174" s="193" t="s">
        <v>159</v>
      </c>
      <c r="E174" s="194" t="s">
        <v>1901</v>
      </c>
      <c r="F174" s="195" t="s">
        <v>1902</v>
      </c>
      <c r="G174" s="196" t="s">
        <v>1039</v>
      </c>
      <c r="H174" s="197">
        <v>1</v>
      </c>
      <c r="I174" s="198"/>
      <c r="J174" s="199">
        <f>ROUND(I174*H174,2)</f>
        <v>0</v>
      </c>
      <c r="K174" s="195" t="s">
        <v>993</v>
      </c>
      <c r="L174" s="61"/>
      <c r="M174" s="200" t="s">
        <v>21</v>
      </c>
      <c r="N174" s="201" t="s">
        <v>43</v>
      </c>
      <c r="O174" s="42"/>
      <c r="P174" s="202">
        <f>O174*H174</f>
        <v>0</v>
      </c>
      <c r="Q174" s="202">
        <v>0</v>
      </c>
      <c r="R174" s="202">
        <f>Q174*H174</f>
        <v>0</v>
      </c>
      <c r="S174" s="202">
        <v>0</v>
      </c>
      <c r="T174" s="203">
        <f>S174*H174</f>
        <v>0</v>
      </c>
      <c r="AR174" s="24" t="s">
        <v>316</v>
      </c>
      <c r="AT174" s="24" t="s">
        <v>159</v>
      </c>
      <c r="AU174" s="24" t="s">
        <v>81</v>
      </c>
      <c r="AY174" s="24" t="s">
        <v>156</v>
      </c>
      <c r="BE174" s="204">
        <f>IF(N174="základní",J174,0)</f>
        <v>0</v>
      </c>
      <c r="BF174" s="204">
        <f>IF(N174="snížená",J174,0)</f>
        <v>0</v>
      </c>
      <c r="BG174" s="204">
        <f>IF(N174="zákl. přenesená",J174,0)</f>
        <v>0</v>
      </c>
      <c r="BH174" s="204">
        <f>IF(N174="sníž. přenesená",J174,0)</f>
        <v>0</v>
      </c>
      <c r="BI174" s="204">
        <f>IF(N174="nulová",J174,0)</f>
        <v>0</v>
      </c>
      <c r="BJ174" s="24" t="s">
        <v>79</v>
      </c>
      <c r="BK174" s="204">
        <f>ROUND(I174*H174,2)</f>
        <v>0</v>
      </c>
      <c r="BL174" s="24" t="s">
        <v>316</v>
      </c>
      <c r="BM174" s="24" t="s">
        <v>805</v>
      </c>
    </row>
    <row r="175" spans="2:65" s="1" customFormat="1" ht="25.5" customHeight="1">
      <c r="B175" s="41"/>
      <c r="C175" s="193" t="s">
        <v>530</v>
      </c>
      <c r="D175" s="193" t="s">
        <v>159</v>
      </c>
      <c r="E175" s="194" t="s">
        <v>1903</v>
      </c>
      <c r="F175" s="195" t="s">
        <v>1904</v>
      </c>
      <c r="G175" s="196" t="s">
        <v>1039</v>
      </c>
      <c r="H175" s="197">
        <v>1</v>
      </c>
      <c r="I175" s="198"/>
      <c r="J175" s="199">
        <f>ROUND(I175*H175,2)</f>
        <v>0</v>
      </c>
      <c r="K175" s="195" t="s">
        <v>993</v>
      </c>
      <c r="L175" s="61"/>
      <c r="M175" s="200" t="s">
        <v>21</v>
      </c>
      <c r="N175" s="201" t="s">
        <v>43</v>
      </c>
      <c r="O175" s="42"/>
      <c r="P175" s="202">
        <f>O175*H175</f>
        <v>0</v>
      </c>
      <c r="Q175" s="202">
        <v>0</v>
      </c>
      <c r="R175" s="202">
        <f>Q175*H175</f>
        <v>0</v>
      </c>
      <c r="S175" s="202">
        <v>0</v>
      </c>
      <c r="T175" s="203">
        <f>S175*H175</f>
        <v>0</v>
      </c>
      <c r="AR175" s="24" t="s">
        <v>316</v>
      </c>
      <c r="AT175" s="24" t="s">
        <v>159</v>
      </c>
      <c r="AU175" s="24" t="s">
        <v>81</v>
      </c>
      <c r="AY175" s="24" t="s">
        <v>156</v>
      </c>
      <c r="BE175" s="204">
        <f>IF(N175="základní",J175,0)</f>
        <v>0</v>
      </c>
      <c r="BF175" s="204">
        <f>IF(N175="snížená",J175,0)</f>
        <v>0</v>
      </c>
      <c r="BG175" s="204">
        <f>IF(N175="zákl. přenesená",J175,0)</f>
        <v>0</v>
      </c>
      <c r="BH175" s="204">
        <f>IF(N175="sníž. přenesená",J175,0)</f>
        <v>0</v>
      </c>
      <c r="BI175" s="204">
        <f>IF(N175="nulová",J175,0)</f>
        <v>0</v>
      </c>
      <c r="BJ175" s="24" t="s">
        <v>79</v>
      </c>
      <c r="BK175" s="204">
        <f>ROUND(I175*H175,2)</f>
        <v>0</v>
      </c>
      <c r="BL175" s="24" t="s">
        <v>316</v>
      </c>
      <c r="BM175" s="24" t="s">
        <v>817</v>
      </c>
    </row>
    <row r="176" spans="2:65" s="1" customFormat="1" ht="25.5" customHeight="1">
      <c r="B176" s="41"/>
      <c r="C176" s="193" t="s">
        <v>537</v>
      </c>
      <c r="D176" s="193" t="s">
        <v>159</v>
      </c>
      <c r="E176" s="194" t="s">
        <v>1905</v>
      </c>
      <c r="F176" s="195" t="s">
        <v>1906</v>
      </c>
      <c r="G176" s="196" t="s">
        <v>1039</v>
      </c>
      <c r="H176" s="197">
        <v>1</v>
      </c>
      <c r="I176" s="198"/>
      <c r="J176" s="199">
        <f>ROUND(I176*H176,2)</f>
        <v>0</v>
      </c>
      <c r="K176" s="195" t="s">
        <v>993</v>
      </c>
      <c r="L176" s="61"/>
      <c r="M176" s="200" t="s">
        <v>21</v>
      </c>
      <c r="N176" s="201" t="s">
        <v>43</v>
      </c>
      <c r="O176" s="42"/>
      <c r="P176" s="202">
        <f>O176*H176</f>
        <v>0</v>
      </c>
      <c r="Q176" s="202">
        <v>0</v>
      </c>
      <c r="R176" s="202">
        <f>Q176*H176</f>
        <v>0</v>
      </c>
      <c r="S176" s="202">
        <v>0</v>
      </c>
      <c r="T176" s="203">
        <f>S176*H176</f>
        <v>0</v>
      </c>
      <c r="AR176" s="24" t="s">
        <v>316</v>
      </c>
      <c r="AT176" s="24" t="s">
        <v>159</v>
      </c>
      <c r="AU176" s="24" t="s">
        <v>81</v>
      </c>
      <c r="AY176" s="24" t="s">
        <v>156</v>
      </c>
      <c r="BE176" s="204">
        <f>IF(N176="základní",J176,0)</f>
        <v>0</v>
      </c>
      <c r="BF176" s="204">
        <f>IF(N176="snížená",J176,0)</f>
        <v>0</v>
      </c>
      <c r="BG176" s="204">
        <f>IF(N176="zákl. přenesená",J176,0)</f>
        <v>0</v>
      </c>
      <c r="BH176" s="204">
        <f>IF(N176="sníž. přenesená",J176,0)</f>
        <v>0</v>
      </c>
      <c r="BI176" s="204">
        <f>IF(N176="nulová",J176,0)</f>
        <v>0</v>
      </c>
      <c r="BJ176" s="24" t="s">
        <v>79</v>
      </c>
      <c r="BK176" s="204">
        <f>ROUND(I176*H176,2)</f>
        <v>0</v>
      </c>
      <c r="BL176" s="24" t="s">
        <v>316</v>
      </c>
      <c r="BM176" s="24" t="s">
        <v>825</v>
      </c>
    </row>
    <row r="177" spans="2:47" s="1" customFormat="1" ht="40.5">
      <c r="B177" s="41"/>
      <c r="C177" s="63"/>
      <c r="D177" s="223" t="s">
        <v>166</v>
      </c>
      <c r="E177" s="63"/>
      <c r="F177" s="261" t="s">
        <v>1791</v>
      </c>
      <c r="G177" s="63"/>
      <c r="H177" s="63"/>
      <c r="I177" s="163"/>
      <c r="J177" s="63"/>
      <c r="K177" s="63"/>
      <c r="L177" s="61"/>
      <c r="M177" s="207"/>
      <c r="N177" s="42"/>
      <c r="O177" s="42"/>
      <c r="P177" s="42"/>
      <c r="Q177" s="42"/>
      <c r="R177" s="42"/>
      <c r="S177" s="42"/>
      <c r="T177" s="78"/>
      <c r="AT177" s="24" t="s">
        <v>166</v>
      </c>
      <c r="AU177" s="24" t="s">
        <v>81</v>
      </c>
    </row>
    <row r="178" spans="2:65" s="1" customFormat="1" ht="25.5" customHeight="1">
      <c r="B178" s="41"/>
      <c r="C178" s="193" t="s">
        <v>541</v>
      </c>
      <c r="D178" s="193" t="s">
        <v>159</v>
      </c>
      <c r="E178" s="194" t="s">
        <v>1907</v>
      </c>
      <c r="F178" s="195" t="s">
        <v>1908</v>
      </c>
      <c r="G178" s="196" t="s">
        <v>1039</v>
      </c>
      <c r="H178" s="197">
        <v>1</v>
      </c>
      <c r="I178" s="198"/>
      <c r="J178" s="199">
        <f>ROUND(I178*H178,2)</f>
        <v>0</v>
      </c>
      <c r="K178" s="195" t="s">
        <v>993</v>
      </c>
      <c r="L178" s="61"/>
      <c r="M178" s="200" t="s">
        <v>21</v>
      </c>
      <c r="N178" s="201" t="s">
        <v>43</v>
      </c>
      <c r="O178" s="42"/>
      <c r="P178" s="202">
        <f>O178*H178</f>
        <v>0</v>
      </c>
      <c r="Q178" s="202">
        <v>0</v>
      </c>
      <c r="R178" s="202">
        <f>Q178*H178</f>
        <v>0</v>
      </c>
      <c r="S178" s="202">
        <v>0</v>
      </c>
      <c r="T178" s="203">
        <f>S178*H178</f>
        <v>0</v>
      </c>
      <c r="AR178" s="24" t="s">
        <v>316</v>
      </c>
      <c r="AT178" s="24" t="s">
        <v>159</v>
      </c>
      <c r="AU178" s="24" t="s">
        <v>81</v>
      </c>
      <c r="AY178" s="24" t="s">
        <v>156</v>
      </c>
      <c r="BE178" s="204">
        <f>IF(N178="základní",J178,0)</f>
        <v>0</v>
      </c>
      <c r="BF178" s="204">
        <f>IF(N178="snížená",J178,0)</f>
        <v>0</v>
      </c>
      <c r="BG178" s="204">
        <f>IF(N178="zákl. přenesená",J178,0)</f>
        <v>0</v>
      </c>
      <c r="BH178" s="204">
        <f>IF(N178="sníž. přenesená",J178,0)</f>
        <v>0</v>
      </c>
      <c r="BI178" s="204">
        <f>IF(N178="nulová",J178,0)</f>
        <v>0</v>
      </c>
      <c r="BJ178" s="24" t="s">
        <v>79</v>
      </c>
      <c r="BK178" s="204">
        <f>ROUND(I178*H178,2)</f>
        <v>0</v>
      </c>
      <c r="BL178" s="24" t="s">
        <v>316</v>
      </c>
      <c r="BM178" s="24" t="s">
        <v>858</v>
      </c>
    </row>
    <row r="179" spans="2:65" s="1" customFormat="1" ht="38.25" customHeight="1">
      <c r="B179" s="41"/>
      <c r="C179" s="193" t="s">
        <v>545</v>
      </c>
      <c r="D179" s="193" t="s">
        <v>159</v>
      </c>
      <c r="E179" s="194" t="s">
        <v>1909</v>
      </c>
      <c r="F179" s="195" t="s">
        <v>1910</v>
      </c>
      <c r="G179" s="196" t="s">
        <v>1039</v>
      </c>
      <c r="H179" s="197">
        <v>1</v>
      </c>
      <c r="I179" s="198"/>
      <c r="J179" s="199">
        <f>ROUND(I179*H179,2)</f>
        <v>0</v>
      </c>
      <c r="K179" s="195" t="s">
        <v>993</v>
      </c>
      <c r="L179" s="61"/>
      <c r="M179" s="200" t="s">
        <v>21</v>
      </c>
      <c r="N179" s="201" t="s">
        <v>43</v>
      </c>
      <c r="O179" s="42"/>
      <c r="P179" s="202">
        <f>O179*H179</f>
        <v>0</v>
      </c>
      <c r="Q179" s="202">
        <v>0</v>
      </c>
      <c r="R179" s="202">
        <f>Q179*H179</f>
        <v>0</v>
      </c>
      <c r="S179" s="202">
        <v>0</v>
      </c>
      <c r="T179" s="203">
        <f>S179*H179</f>
        <v>0</v>
      </c>
      <c r="AR179" s="24" t="s">
        <v>316</v>
      </c>
      <c r="AT179" s="24" t="s">
        <v>159</v>
      </c>
      <c r="AU179" s="24" t="s">
        <v>81</v>
      </c>
      <c r="AY179" s="24" t="s">
        <v>156</v>
      </c>
      <c r="BE179" s="204">
        <f>IF(N179="základní",J179,0)</f>
        <v>0</v>
      </c>
      <c r="BF179" s="204">
        <f>IF(N179="snížená",J179,0)</f>
        <v>0</v>
      </c>
      <c r="BG179" s="204">
        <f>IF(N179="zákl. přenesená",J179,0)</f>
        <v>0</v>
      </c>
      <c r="BH179" s="204">
        <f>IF(N179="sníž. přenesená",J179,0)</f>
        <v>0</v>
      </c>
      <c r="BI179" s="204">
        <f>IF(N179="nulová",J179,0)</f>
        <v>0</v>
      </c>
      <c r="BJ179" s="24" t="s">
        <v>79</v>
      </c>
      <c r="BK179" s="204">
        <f>ROUND(I179*H179,2)</f>
        <v>0</v>
      </c>
      <c r="BL179" s="24" t="s">
        <v>316</v>
      </c>
      <c r="BM179" s="24" t="s">
        <v>868</v>
      </c>
    </row>
    <row r="180" spans="2:47" s="1" customFormat="1" ht="40.5">
      <c r="B180" s="41"/>
      <c r="C180" s="63"/>
      <c r="D180" s="223" t="s">
        <v>166</v>
      </c>
      <c r="E180" s="63"/>
      <c r="F180" s="261" t="s">
        <v>1791</v>
      </c>
      <c r="G180" s="63"/>
      <c r="H180" s="63"/>
      <c r="I180" s="163"/>
      <c r="J180" s="63"/>
      <c r="K180" s="63"/>
      <c r="L180" s="61"/>
      <c r="M180" s="207"/>
      <c r="N180" s="42"/>
      <c r="O180" s="42"/>
      <c r="P180" s="42"/>
      <c r="Q180" s="42"/>
      <c r="R180" s="42"/>
      <c r="S180" s="42"/>
      <c r="T180" s="78"/>
      <c r="AT180" s="24" t="s">
        <v>166</v>
      </c>
      <c r="AU180" s="24" t="s">
        <v>81</v>
      </c>
    </row>
    <row r="181" spans="2:65" s="1" customFormat="1" ht="25.5" customHeight="1">
      <c r="B181" s="41"/>
      <c r="C181" s="193" t="s">
        <v>550</v>
      </c>
      <c r="D181" s="193" t="s">
        <v>159</v>
      </c>
      <c r="E181" s="194" t="s">
        <v>1911</v>
      </c>
      <c r="F181" s="195" t="s">
        <v>1912</v>
      </c>
      <c r="G181" s="196" t="s">
        <v>1039</v>
      </c>
      <c r="H181" s="197">
        <v>1</v>
      </c>
      <c r="I181" s="198"/>
      <c r="J181" s="199">
        <f>ROUND(I181*H181,2)</f>
        <v>0</v>
      </c>
      <c r="K181" s="195" t="s">
        <v>993</v>
      </c>
      <c r="L181" s="61"/>
      <c r="M181" s="200" t="s">
        <v>21</v>
      </c>
      <c r="N181" s="201" t="s">
        <v>43</v>
      </c>
      <c r="O181" s="42"/>
      <c r="P181" s="202">
        <f>O181*H181</f>
        <v>0</v>
      </c>
      <c r="Q181" s="202">
        <v>0</v>
      </c>
      <c r="R181" s="202">
        <f>Q181*H181</f>
        <v>0</v>
      </c>
      <c r="S181" s="202">
        <v>0</v>
      </c>
      <c r="T181" s="203">
        <f>S181*H181</f>
        <v>0</v>
      </c>
      <c r="AR181" s="24" t="s">
        <v>316</v>
      </c>
      <c r="AT181" s="24" t="s">
        <v>159</v>
      </c>
      <c r="AU181" s="24" t="s">
        <v>81</v>
      </c>
      <c r="AY181" s="24" t="s">
        <v>156</v>
      </c>
      <c r="BE181" s="204">
        <f>IF(N181="základní",J181,0)</f>
        <v>0</v>
      </c>
      <c r="BF181" s="204">
        <f>IF(N181="snížená",J181,0)</f>
        <v>0</v>
      </c>
      <c r="BG181" s="204">
        <f>IF(N181="zákl. přenesená",J181,0)</f>
        <v>0</v>
      </c>
      <c r="BH181" s="204">
        <f>IF(N181="sníž. přenesená",J181,0)</f>
        <v>0</v>
      </c>
      <c r="BI181" s="204">
        <f>IF(N181="nulová",J181,0)</f>
        <v>0</v>
      </c>
      <c r="BJ181" s="24" t="s">
        <v>79</v>
      </c>
      <c r="BK181" s="204">
        <f>ROUND(I181*H181,2)</f>
        <v>0</v>
      </c>
      <c r="BL181" s="24" t="s">
        <v>316</v>
      </c>
      <c r="BM181" s="24" t="s">
        <v>877</v>
      </c>
    </row>
    <row r="182" spans="2:65" s="1" customFormat="1" ht="25.5" customHeight="1">
      <c r="B182" s="41"/>
      <c r="C182" s="193" t="s">
        <v>555</v>
      </c>
      <c r="D182" s="193" t="s">
        <v>159</v>
      </c>
      <c r="E182" s="194" t="s">
        <v>1913</v>
      </c>
      <c r="F182" s="195" t="s">
        <v>1914</v>
      </c>
      <c r="G182" s="196" t="s">
        <v>1039</v>
      </c>
      <c r="H182" s="197">
        <v>1</v>
      </c>
      <c r="I182" s="198"/>
      <c r="J182" s="199">
        <f>ROUND(I182*H182,2)</f>
        <v>0</v>
      </c>
      <c r="K182" s="195" t="s">
        <v>993</v>
      </c>
      <c r="L182" s="61"/>
      <c r="M182" s="200" t="s">
        <v>21</v>
      </c>
      <c r="N182" s="201" t="s">
        <v>43</v>
      </c>
      <c r="O182" s="42"/>
      <c r="P182" s="202">
        <f>O182*H182</f>
        <v>0</v>
      </c>
      <c r="Q182" s="202">
        <v>0</v>
      </c>
      <c r="R182" s="202">
        <f>Q182*H182</f>
        <v>0</v>
      </c>
      <c r="S182" s="202">
        <v>0</v>
      </c>
      <c r="T182" s="203">
        <f>S182*H182</f>
        <v>0</v>
      </c>
      <c r="AR182" s="24" t="s">
        <v>316</v>
      </c>
      <c r="AT182" s="24" t="s">
        <v>159</v>
      </c>
      <c r="AU182" s="24" t="s">
        <v>81</v>
      </c>
      <c r="AY182" s="24" t="s">
        <v>156</v>
      </c>
      <c r="BE182" s="204">
        <f>IF(N182="základní",J182,0)</f>
        <v>0</v>
      </c>
      <c r="BF182" s="204">
        <f>IF(N182="snížená",J182,0)</f>
        <v>0</v>
      </c>
      <c r="BG182" s="204">
        <f>IF(N182="zákl. přenesená",J182,0)</f>
        <v>0</v>
      </c>
      <c r="BH182" s="204">
        <f>IF(N182="sníž. přenesená",J182,0)</f>
        <v>0</v>
      </c>
      <c r="BI182" s="204">
        <f>IF(N182="nulová",J182,0)</f>
        <v>0</v>
      </c>
      <c r="BJ182" s="24" t="s">
        <v>79</v>
      </c>
      <c r="BK182" s="204">
        <f>ROUND(I182*H182,2)</f>
        <v>0</v>
      </c>
      <c r="BL182" s="24" t="s">
        <v>316</v>
      </c>
      <c r="BM182" s="24" t="s">
        <v>896</v>
      </c>
    </row>
    <row r="183" spans="2:47" s="1" customFormat="1" ht="40.5">
      <c r="B183" s="41"/>
      <c r="C183" s="63"/>
      <c r="D183" s="223" t="s">
        <v>166</v>
      </c>
      <c r="E183" s="63"/>
      <c r="F183" s="261" t="s">
        <v>1791</v>
      </c>
      <c r="G183" s="63"/>
      <c r="H183" s="63"/>
      <c r="I183" s="163"/>
      <c r="J183" s="63"/>
      <c r="K183" s="63"/>
      <c r="L183" s="61"/>
      <c r="M183" s="207"/>
      <c r="N183" s="42"/>
      <c r="O183" s="42"/>
      <c r="P183" s="42"/>
      <c r="Q183" s="42"/>
      <c r="R183" s="42"/>
      <c r="S183" s="42"/>
      <c r="T183" s="78"/>
      <c r="AT183" s="24" t="s">
        <v>166</v>
      </c>
      <c r="AU183" s="24" t="s">
        <v>81</v>
      </c>
    </row>
    <row r="184" spans="2:65" s="1" customFormat="1" ht="25.5" customHeight="1">
      <c r="B184" s="41"/>
      <c r="C184" s="193" t="s">
        <v>561</v>
      </c>
      <c r="D184" s="193" t="s">
        <v>159</v>
      </c>
      <c r="E184" s="194" t="s">
        <v>1915</v>
      </c>
      <c r="F184" s="195" t="s">
        <v>1916</v>
      </c>
      <c r="G184" s="196" t="s">
        <v>1039</v>
      </c>
      <c r="H184" s="197">
        <v>1</v>
      </c>
      <c r="I184" s="198"/>
      <c r="J184" s="199">
        <f>ROUND(I184*H184,2)</f>
        <v>0</v>
      </c>
      <c r="K184" s="195" t="s">
        <v>993</v>
      </c>
      <c r="L184" s="61"/>
      <c r="M184" s="200" t="s">
        <v>21</v>
      </c>
      <c r="N184" s="201" t="s">
        <v>43</v>
      </c>
      <c r="O184" s="42"/>
      <c r="P184" s="202">
        <f>O184*H184</f>
        <v>0</v>
      </c>
      <c r="Q184" s="202">
        <v>0</v>
      </c>
      <c r="R184" s="202">
        <f>Q184*H184</f>
        <v>0</v>
      </c>
      <c r="S184" s="202">
        <v>0</v>
      </c>
      <c r="T184" s="203">
        <f>S184*H184</f>
        <v>0</v>
      </c>
      <c r="AR184" s="24" t="s">
        <v>316</v>
      </c>
      <c r="AT184" s="24" t="s">
        <v>159</v>
      </c>
      <c r="AU184" s="24" t="s">
        <v>81</v>
      </c>
      <c r="AY184" s="24" t="s">
        <v>156</v>
      </c>
      <c r="BE184" s="204">
        <f>IF(N184="základní",J184,0)</f>
        <v>0</v>
      </c>
      <c r="BF184" s="204">
        <f>IF(N184="snížená",J184,0)</f>
        <v>0</v>
      </c>
      <c r="BG184" s="204">
        <f>IF(N184="zákl. přenesená",J184,0)</f>
        <v>0</v>
      </c>
      <c r="BH184" s="204">
        <f>IF(N184="sníž. přenesená",J184,0)</f>
        <v>0</v>
      </c>
      <c r="BI184" s="204">
        <f>IF(N184="nulová",J184,0)</f>
        <v>0</v>
      </c>
      <c r="BJ184" s="24" t="s">
        <v>79</v>
      </c>
      <c r="BK184" s="204">
        <f>ROUND(I184*H184,2)</f>
        <v>0</v>
      </c>
      <c r="BL184" s="24" t="s">
        <v>316</v>
      </c>
      <c r="BM184" s="24" t="s">
        <v>926</v>
      </c>
    </row>
    <row r="185" spans="2:65" s="1" customFormat="1" ht="38.25" customHeight="1">
      <c r="B185" s="41"/>
      <c r="C185" s="193" t="s">
        <v>565</v>
      </c>
      <c r="D185" s="193" t="s">
        <v>159</v>
      </c>
      <c r="E185" s="194" t="s">
        <v>1917</v>
      </c>
      <c r="F185" s="195" t="s">
        <v>1918</v>
      </c>
      <c r="G185" s="196" t="s">
        <v>1039</v>
      </c>
      <c r="H185" s="197">
        <v>1</v>
      </c>
      <c r="I185" s="198"/>
      <c r="J185" s="199">
        <f>ROUND(I185*H185,2)</f>
        <v>0</v>
      </c>
      <c r="K185" s="195" t="s">
        <v>993</v>
      </c>
      <c r="L185" s="61"/>
      <c r="M185" s="200" t="s">
        <v>21</v>
      </c>
      <c r="N185" s="201" t="s">
        <v>43</v>
      </c>
      <c r="O185" s="42"/>
      <c r="P185" s="202">
        <f>O185*H185</f>
        <v>0</v>
      </c>
      <c r="Q185" s="202">
        <v>0</v>
      </c>
      <c r="R185" s="202">
        <f>Q185*H185</f>
        <v>0</v>
      </c>
      <c r="S185" s="202">
        <v>0</v>
      </c>
      <c r="T185" s="203">
        <f>S185*H185</f>
        <v>0</v>
      </c>
      <c r="AR185" s="24" t="s">
        <v>316</v>
      </c>
      <c r="AT185" s="24" t="s">
        <v>159</v>
      </c>
      <c r="AU185" s="24" t="s">
        <v>81</v>
      </c>
      <c r="AY185" s="24" t="s">
        <v>156</v>
      </c>
      <c r="BE185" s="204">
        <f>IF(N185="základní",J185,0)</f>
        <v>0</v>
      </c>
      <c r="BF185" s="204">
        <f>IF(N185="snížená",J185,0)</f>
        <v>0</v>
      </c>
      <c r="BG185" s="204">
        <f>IF(N185="zákl. přenesená",J185,0)</f>
        <v>0</v>
      </c>
      <c r="BH185" s="204">
        <f>IF(N185="sníž. přenesená",J185,0)</f>
        <v>0</v>
      </c>
      <c r="BI185" s="204">
        <f>IF(N185="nulová",J185,0)</f>
        <v>0</v>
      </c>
      <c r="BJ185" s="24" t="s">
        <v>79</v>
      </c>
      <c r="BK185" s="204">
        <f>ROUND(I185*H185,2)</f>
        <v>0</v>
      </c>
      <c r="BL185" s="24" t="s">
        <v>316</v>
      </c>
      <c r="BM185" s="24" t="s">
        <v>943</v>
      </c>
    </row>
    <row r="186" spans="2:47" s="1" customFormat="1" ht="40.5">
      <c r="B186" s="41"/>
      <c r="C186" s="63"/>
      <c r="D186" s="223" t="s">
        <v>166</v>
      </c>
      <c r="E186" s="63"/>
      <c r="F186" s="261" t="s">
        <v>1791</v>
      </c>
      <c r="G186" s="63"/>
      <c r="H186" s="63"/>
      <c r="I186" s="163"/>
      <c r="J186" s="63"/>
      <c r="K186" s="63"/>
      <c r="L186" s="61"/>
      <c r="M186" s="207"/>
      <c r="N186" s="42"/>
      <c r="O186" s="42"/>
      <c r="P186" s="42"/>
      <c r="Q186" s="42"/>
      <c r="R186" s="42"/>
      <c r="S186" s="42"/>
      <c r="T186" s="78"/>
      <c r="AT186" s="24" t="s">
        <v>166</v>
      </c>
      <c r="AU186" s="24" t="s">
        <v>81</v>
      </c>
    </row>
    <row r="187" spans="2:65" s="1" customFormat="1" ht="38.25" customHeight="1">
      <c r="B187" s="41"/>
      <c r="C187" s="193" t="s">
        <v>569</v>
      </c>
      <c r="D187" s="193" t="s">
        <v>159</v>
      </c>
      <c r="E187" s="194" t="s">
        <v>1919</v>
      </c>
      <c r="F187" s="195" t="s">
        <v>1920</v>
      </c>
      <c r="G187" s="196" t="s">
        <v>1039</v>
      </c>
      <c r="H187" s="197">
        <v>1</v>
      </c>
      <c r="I187" s="198"/>
      <c r="J187" s="199">
        <f>ROUND(I187*H187,2)</f>
        <v>0</v>
      </c>
      <c r="K187" s="195" t="s">
        <v>993</v>
      </c>
      <c r="L187" s="61"/>
      <c r="M187" s="200" t="s">
        <v>21</v>
      </c>
      <c r="N187" s="201" t="s">
        <v>43</v>
      </c>
      <c r="O187" s="42"/>
      <c r="P187" s="202">
        <f>O187*H187</f>
        <v>0</v>
      </c>
      <c r="Q187" s="202">
        <v>0</v>
      </c>
      <c r="R187" s="202">
        <f>Q187*H187</f>
        <v>0</v>
      </c>
      <c r="S187" s="202">
        <v>0</v>
      </c>
      <c r="T187" s="203">
        <f>S187*H187</f>
        <v>0</v>
      </c>
      <c r="AR187" s="24" t="s">
        <v>316</v>
      </c>
      <c r="AT187" s="24" t="s">
        <v>159</v>
      </c>
      <c r="AU187" s="24" t="s">
        <v>81</v>
      </c>
      <c r="AY187" s="24" t="s">
        <v>156</v>
      </c>
      <c r="BE187" s="204">
        <f>IF(N187="základní",J187,0)</f>
        <v>0</v>
      </c>
      <c r="BF187" s="204">
        <f>IF(N187="snížená",J187,0)</f>
        <v>0</v>
      </c>
      <c r="BG187" s="204">
        <f>IF(N187="zákl. přenesená",J187,0)</f>
        <v>0</v>
      </c>
      <c r="BH187" s="204">
        <f>IF(N187="sníž. přenesená",J187,0)</f>
        <v>0</v>
      </c>
      <c r="BI187" s="204">
        <f>IF(N187="nulová",J187,0)</f>
        <v>0</v>
      </c>
      <c r="BJ187" s="24" t="s">
        <v>79</v>
      </c>
      <c r="BK187" s="204">
        <f>ROUND(I187*H187,2)</f>
        <v>0</v>
      </c>
      <c r="BL187" s="24" t="s">
        <v>316</v>
      </c>
      <c r="BM187" s="24" t="s">
        <v>952</v>
      </c>
    </row>
    <row r="188" spans="2:47" s="1" customFormat="1" ht="40.5">
      <c r="B188" s="41"/>
      <c r="C188" s="63"/>
      <c r="D188" s="223" t="s">
        <v>166</v>
      </c>
      <c r="E188" s="63"/>
      <c r="F188" s="261" t="s">
        <v>1791</v>
      </c>
      <c r="G188" s="63"/>
      <c r="H188" s="63"/>
      <c r="I188" s="163"/>
      <c r="J188" s="63"/>
      <c r="K188" s="63"/>
      <c r="L188" s="61"/>
      <c r="M188" s="207"/>
      <c r="N188" s="42"/>
      <c r="O188" s="42"/>
      <c r="P188" s="42"/>
      <c r="Q188" s="42"/>
      <c r="R188" s="42"/>
      <c r="S188" s="42"/>
      <c r="T188" s="78"/>
      <c r="AT188" s="24" t="s">
        <v>166</v>
      </c>
      <c r="AU188" s="24" t="s">
        <v>81</v>
      </c>
    </row>
    <row r="189" spans="2:65" s="1" customFormat="1" ht="25.5" customHeight="1">
      <c r="B189" s="41"/>
      <c r="C189" s="193" t="s">
        <v>574</v>
      </c>
      <c r="D189" s="193" t="s">
        <v>159</v>
      </c>
      <c r="E189" s="194" t="s">
        <v>1921</v>
      </c>
      <c r="F189" s="195" t="s">
        <v>1922</v>
      </c>
      <c r="G189" s="196" t="s">
        <v>1039</v>
      </c>
      <c r="H189" s="197">
        <v>1</v>
      </c>
      <c r="I189" s="198"/>
      <c r="J189" s="199">
        <f>ROUND(I189*H189,2)</f>
        <v>0</v>
      </c>
      <c r="K189" s="195" t="s">
        <v>993</v>
      </c>
      <c r="L189" s="61"/>
      <c r="M189" s="200" t="s">
        <v>21</v>
      </c>
      <c r="N189" s="201" t="s">
        <v>43</v>
      </c>
      <c r="O189" s="42"/>
      <c r="P189" s="202">
        <f>O189*H189</f>
        <v>0</v>
      </c>
      <c r="Q189" s="202">
        <v>0</v>
      </c>
      <c r="R189" s="202">
        <f>Q189*H189</f>
        <v>0</v>
      </c>
      <c r="S189" s="202">
        <v>0</v>
      </c>
      <c r="T189" s="203">
        <f>S189*H189</f>
        <v>0</v>
      </c>
      <c r="AR189" s="24" t="s">
        <v>316</v>
      </c>
      <c r="AT189" s="24" t="s">
        <v>159</v>
      </c>
      <c r="AU189" s="24" t="s">
        <v>81</v>
      </c>
      <c r="AY189" s="24" t="s">
        <v>156</v>
      </c>
      <c r="BE189" s="204">
        <f>IF(N189="základní",J189,0)</f>
        <v>0</v>
      </c>
      <c r="BF189" s="204">
        <f>IF(N189="snížená",J189,0)</f>
        <v>0</v>
      </c>
      <c r="BG189" s="204">
        <f>IF(N189="zákl. přenesená",J189,0)</f>
        <v>0</v>
      </c>
      <c r="BH189" s="204">
        <f>IF(N189="sníž. přenesená",J189,0)</f>
        <v>0</v>
      </c>
      <c r="BI189" s="204">
        <f>IF(N189="nulová",J189,0)</f>
        <v>0</v>
      </c>
      <c r="BJ189" s="24" t="s">
        <v>79</v>
      </c>
      <c r="BK189" s="204">
        <f>ROUND(I189*H189,2)</f>
        <v>0</v>
      </c>
      <c r="BL189" s="24" t="s">
        <v>316</v>
      </c>
      <c r="BM189" s="24" t="s">
        <v>960</v>
      </c>
    </row>
    <row r="190" spans="2:47" s="1" customFormat="1" ht="40.5">
      <c r="B190" s="41"/>
      <c r="C190" s="63"/>
      <c r="D190" s="223" t="s">
        <v>166</v>
      </c>
      <c r="E190" s="63"/>
      <c r="F190" s="261" t="s">
        <v>1791</v>
      </c>
      <c r="G190" s="63"/>
      <c r="H190" s="63"/>
      <c r="I190" s="163"/>
      <c r="J190" s="63"/>
      <c r="K190" s="63"/>
      <c r="L190" s="61"/>
      <c r="M190" s="207"/>
      <c r="N190" s="42"/>
      <c r="O190" s="42"/>
      <c r="P190" s="42"/>
      <c r="Q190" s="42"/>
      <c r="R190" s="42"/>
      <c r="S190" s="42"/>
      <c r="T190" s="78"/>
      <c r="AT190" s="24" t="s">
        <v>166</v>
      </c>
      <c r="AU190" s="24" t="s">
        <v>81</v>
      </c>
    </row>
    <row r="191" spans="2:65" s="1" customFormat="1" ht="25.5" customHeight="1">
      <c r="B191" s="41"/>
      <c r="C191" s="193" t="s">
        <v>582</v>
      </c>
      <c r="D191" s="193" t="s">
        <v>159</v>
      </c>
      <c r="E191" s="194" t="s">
        <v>1923</v>
      </c>
      <c r="F191" s="195" t="s">
        <v>1924</v>
      </c>
      <c r="G191" s="196" t="s">
        <v>1039</v>
      </c>
      <c r="H191" s="197">
        <v>1</v>
      </c>
      <c r="I191" s="198"/>
      <c r="J191" s="199">
        <f>ROUND(I191*H191,2)</f>
        <v>0</v>
      </c>
      <c r="K191" s="195" t="s">
        <v>993</v>
      </c>
      <c r="L191" s="61"/>
      <c r="M191" s="200" t="s">
        <v>21</v>
      </c>
      <c r="N191" s="201" t="s">
        <v>43</v>
      </c>
      <c r="O191" s="42"/>
      <c r="P191" s="202">
        <f>O191*H191</f>
        <v>0</v>
      </c>
      <c r="Q191" s="202">
        <v>0</v>
      </c>
      <c r="R191" s="202">
        <f>Q191*H191</f>
        <v>0</v>
      </c>
      <c r="S191" s="202">
        <v>0</v>
      </c>
      <c r="T191" s="203">
        <f>S191*H191</f>
        <v>0</v>
      </c>
      <c r="AR191" s="24" t="s">
        <v>316</v>
      </c>
      <c r="AT191" s="24" t="s">
        <v>159</v>
      </c>
      <c r="AU191" s="24" t="s">
        <v>81</v>
      </c>
      <c r="AY191" s="24" t="s">
        <v>156</v>
      </c>
      <c r="BE191" s="204">
        <f>IF(N191="základní",J191,0)</f>
        <v>0</v>
      </c>
      <c r="BF191" s="204">
        <f>IF(N191="snížená",J191,0)</f>
        <v>0</v>
      </c>
      <c r="BG191" s="204">
        <f>IF(N191="zákl. přenesená",J191,0)</f>
        <v>0</v>
      </c>
      <c r="BH191" s="204">
        <f>IF(N191="sníž. přenesená",J191,0)</f>
        <v>0</v>
      </c>
      <c r="BI191" s="204">
        <f>IF(N191="nulová",J191,0)</f>
        <v>0</v>
      </c>
      <c r="BJ191" s="24" t="s">
        <v>79</v>
      </c>
      <c r="BK191" s="204">
        <f>ROUND(I191*H191,2)</f>
        <v>0</v>
      </c>
      <c r="BL191" s="24" t="s">
        <v>316</v>
      </c>
      <c r="BM191" s="24" t="s">
        <v>615</v>
      </c>
    </row>
    <row r="192" spans="2:63" s="10" customFormat="1" ht="29.85" customHeight="1">
      <c r="B192" s="176"/>
      <c r="C192" s="177"/>
      <c r="D192" s="190" t="s">
        <v>71</v>
      </c>
      <c r="E192" s="191" t="s">
        <v>1146</v>
      </c>
      <c r="F192" s="191" t="s">
        <v>1925</v>
      </c>
      <c r="G192" s="177"/>
      <c r="H192" s="177"/>
      <c r="I192" s="180"/>
      <c r="J192" s="192">
        <f>BK192</f>
        <v>0</v>
      </c>
      <c r="K192" s="177"/>
      <c r="L192" s="182"/>
      <c r="M192" s="183"/>
      <c r="N192" s="184"/>
      <c r="O192" s="184"/>
      <c r="P192" s="185">
        <f>SUM(P193:P201)</f>
        <v>0</v>
      </c>
      <c r="Q192" s="184"/>
      <c r="R192" s="185">
        <f>SUM(R193:R201)</f>
        <v>0</v>
      </c>
      <c r="S192" s="184"/>
      <c r="T192" s="186">
        <f>SUM(T193:T201)</f>
        <v>0</v>
      </c>
      <c r="AR192" s="187" t="s">
        <v>81</v>
      </c>
      <c r="AT192" s="188" t="s">
        <v>71</v>
      </c>
      <c r="AU192" s="188" t="s">
        <v>79</v>
      </c>
      <c r="AY192" s="187" t="s">
        <v>156</v>
      </c>
      <c r="BK192" s="189">
        <f>SUM(BK193:BK201)</f>
        <v>0</v>
      </c>
    </row>
    <row r="193" spans="2:65" s="1" customFormat="1" ht="25.5" customHeight="1">
      <c r="B193" s="41"/>
      <c r="C193" s="193" t="s">
        <v>587</v>
      </c>
      <c r="D193" s="193" t="s">
        <v>159</v>
      </c>
      <c r="E193" s="194" t="s">
        <v>1926</v>
      </c>
      <c r="F193" s="195" t="s">
        <v>1927</v>
      </c>
      <c r="G193" s="196" t="s">
        <v>260</v>
      </c>
      <c r="H193" s="197">
        <v>5</v>
      </c>
      <c r="I193" s="198"/>
      <c r="J193" s="199">
        <f aca="true" t="shared" si="30" ref="J193:J201">ROUND(I193*H193,2)</f>
        <v>0</v>
      </c>
      <c r="K193" s="195" t="s">
        <v>993</v>
      </c>
      <c r="L193" s="61"/>
      <c r="M193" s="200" t="s">
        <v>21</v>
      </c>
      <c r="N193" s="201" t="s">
        <v>43</v>
      </c>
      <c r="O193" s="42"/>
      <c r="P193" s="202">
        <f aca="true" t="shared" si="31" ref="P193:P201">O193*H193</f>
        <v>0</v>
      </c>
      <c r="Q193" s="202">
        <v>0</v>
      </c>
      <c r="R193" s="202">
        <f aca="true" t="shared" si="32" ref="R193:R201">Q193*H193</f>
        <v>0</v>
      </c>
      <c r="S193" s="202">
        <v>0</v>
      </c>
      <c r="T193" s="203">
        <f aca="true" t="shared" si="33" ref="T193:T201">S193*H193</f>
        <v>0</v>
      </c>
      <c r="AR193" s="24" t="s">
        <v>316</v>
      </c>
      <c r="AT193" s="24" t="s">
        <v>159</v>
      </c>
      <c r="AU193" s="24" t="s">
        <v>81</v>
      </c>
      <c r="AY193" s="24" t="s">
        <v>156</v>
      </c>
      <c r="BE193" s="204">
        <f aca="true" t="shared" si="34" ref="BE193:BE201">IF(N193="základní",J193,0)</f>
        <v>0</v>
      </c>
      <c r="BF193" s="204">
        <f aca="true" t="shared" si="35" ref="BF193:BF201">IF(N193="snížená",J193,0)</f>
        <v>0</v>
      </c>
      <c r="BG193" s="204">
        <f aca="true" t="shared" si="36" ref="BG193:BG201">IF(N193="zákl. přenesená",J193,0)</f>
        <v>0</v>
      </c>
      <c r="BH193" s="204">
        <f aca="true" t="shared" si="37" ref="BH193:BH201">IF(N193="sníž. přenesená",J193,0)</f>
        <v>0</v>
      </c>
      <c r="BI193" s="204">
        <f aca="true" t="shared" si="38" ref="BI193:BI201">IF(N193="nulová",J193,0)</f>
        <v>0</v>
      </c>
      <c r="BJ193" s="24" t="s">
        <v>79</v>
      </c>
      <c r="BK193" s="204">
        <f aca="true" t="shared" si="39" ref="BK193:BK201">ROUND(I193*H193,2)</f>
        <v>0</v>
      </c>
      <c r="BL193" s="24" t="s">
        <v>316</v>
      </c>
      <c r="BM193" s="24" t="s">
        <v>718</v>
      </c>
    </row>
    <row r="194" spans="2:65" s="1" customFormat="1" ht="25.5" customHeight="1">
      <c r="B194" s="41"/>
      <c r="C194" s="193" t="s">
        <v>592</v>
      </c>
      <c r="D194" s="193" t="s">
        <v>159</v>
      </c>
      <c r="E194" s="194" t="s">
        <v>1928</v>
      </c>
      <c r="F194" s="195" t="s">
        <v>1929</v>
      </c>
      <c r="G194" s="196" t="s">
        <v>260</v>
      </c>
      <c r="H194" s="197">
        <v>10</v>
      </c>
      <c r="I194" s="198"/>
      <c r="J194" s="199">
        <f t="shared" si="30"/>
        <v>0</v>
      </c>
      <c r="K194" s="195" t="s">
        <v>993</v>
      </c>
      <c r="L194" s="61"/>
      <c r="M194" s="200" t="s">
        <v>21</v>
      </c>
      <c r="N194" s="201" t="s">
        <v>43</v>
      </c>
      <c r="O194" s="42"/>
      <c r="P194" s="202">
        <f t="shared" si="31"/>
        <v>0</v>
      </c>
      <c r="Q194" s="202">
        <v>0</v>
      </c>
      <c r="R194" s="202">
        <f t="shared" si="32"/>
        <v>0</v>
      </c>
      <c r="S194" s="202">
        <v>0</v>
      </c>
      <c r="T194" s="203">
        <f t="shared" si="33"/>
        <v>0</v>
      </c>
      <c r="AR194" s="24" t="s">
        <v>316</v>
      </c>
      <c r="AT194" s="24" t="s">
        <v>159</v>
      </c>
      <c r="AU194" s="24" t="s">
        <v>81</v>
      </c>
      <c r="AY194" s="24" t="s">
        <v>156</v>
      </c>
      <c r="BE194" s="204">
        <f t="shared" si="34"/>
        <v>0</v>
      </c>
      <c r="BF194" s="204">
        <f t="shared" si="35"/>
        <v>0</v>
      </c>
      <c r="BG194" s="204">
        <f t="shared" si="36"/>
        <v>0</v>
      </c>
      <c r="BH194" s="204">
        <f t="shared" si="37"/>
        <v>0</v>
      </c>
      <c r="BI194" s="204">
        <f t="shared" si="38"/>
        <v>0</v>
      </c>
      <c r="BJ194" s="24" t="s">
        <v>79</v>
      </c>
      <c r="BK194" s="204">
        <f t="shared" si="39"/>
        <v>0</v>
      </c>
      <c r="BL194" s="24" t="s">
        <v>316</v>
      </c>
      <c r="BM194" s="24" t="s">
        <v>831</v>
      </c>
    </row>
    <row r="195" spans="2:65" s="1" customFormat="1" ht="25.5" customHeight="1">
      <c r="B195" s="41"/>
      <c r="C195" s="193" t="s">
        <v>596</v>
      </c>
      <c r="D195" s="193" t="s">
        <v>159</v>
      </c>
      <c r="E195" s="194" t="s">
        <v>1930</v>
      </c>
      <c r="F195" s="195" t="s">
        <v>1931</v>
      </c>
      <c r="G195" s="196" t="s">
        <v>260</v>
      </c>
      <c r="H195" s="197">
        <v>30</v>
      </c>
      <c r="I195" s="198"/>
      <c r="J195" s="199">
        <f t="shared" si="30"/>
        <v>0</v>
      </c>
      <c r="K195" s="195" t="s">
        <v>993</v>
      </c>
      <c r="L195" s="61"/>
      <c r="M195" s="200" t="s">
        <v>21</v>
      </c>
      <c r="N195" s="201" t="s">
        <v>43</v>
      </c>
      <c r="O195" s="42"/>
      <c r="P195" s="202">
        <f t="shared" si="31"/>
        <v>0</v>
      </c>
      <c r="Q195" s="202">
        <v>0</v>
      </c>
      <c r="R195" s="202">
        <f t="shared" si="32"/>
        <v>0</v>
      </c>
      <c r="S195" s="202">
        <v>0</v>
      </c>
      <c r="T195" s="203">
        <f t="shared" si="33"/>
        <v>0</v>
      </c>
      <c r="AR195" s="24" t="s">
        <v>316</v>
      </c>
      <c r="AT195" s="24" t="s">
        <v>159</v>
      </c>
      <c r="AU195" s="24" t="s">
        <v>81</v>
      </c>
      <c r="AY195" s="24" t="s">
        <v>156</v>
      </c>
      <c r="BE195" s="204">
        <f t="shared" si="34"/>
        <v>0</v>
      </c>
      <c r="BF195" s="204">
        <f t="shared" si="35"/>
        <v>0</v>
      </c>
      <c r="BG195" s="204">
        <f t="shared" si="36"/>
        <v>0</v>
      </c>
      <c r="BH195" s="204">
        <f t="shared" si="37"/>
        <v>0</v>
      </c>
      <c r="BI195" s="204">
        <f t="shared" si="38"/>
        <v>0</v>
      </c>
      <c r="BJ195" s="24" t="s">
        <v>79</v>
      </c>
      <c r="BK195" s="204">
        <f t="shared" si="39"/>
        <v>0</v>
      </c>
      <c r="BL195" s="24" t="s">
        <v>316</v>
      </c>
      <c r="BM195" s="24" t="s">
        <v>843</v>
      </c>
    </row>
    <row r="196" spans="2:65" s="1" customFormat="1" ht="25.5" customHeight="1">
      <c r="B196" s="41"/>
      <c r="C196" s="193" t="s">
        <v>603</v>
      </c>
      <c r="D196" s="193" t="s">
        <v>159</v>
      </c>
      <c r="E196" s="194" t="s">
        <v>1932</v>
      </c>
      <c r="F196" s="195" t="s">
        <v>1933</v>
      </c>
      <c r="G196" s="196" t="s">
        <v>260</v>
      </c>
      <c r="H196" s="197">
        <v>1</v>
      </c>
      <c r="I196" s="198"/>
      <c r="J196" s="199">
        <f t="shared" si="30"/>
        <v>0</v>
      </c>
      <c r="K196" s="195" t="s">
        <v>993</v>
      </c>
      <c r="L196" s="61"/>
      <c r="M196" s="200" t="s">
        <v>21</v>
      </c>
      <c r="N196" s="201" t="s">
        <v>43</v>
      </c>
      <c r="O196" s="42"/>
      <c r="P196" s="202">
        <f t="shared" si="31"/>
        <v>0</v>
      </c>
      <c r="Q196" s="202">
        <v>0</v>
      </c>
      <c r="R196" s="202">
        <f t="shared" si="32"/>
        <v>0</v>
      </c>
      <c r="S196" s="202">
        <v>0</v>
      </c>
      <c r="T196" s="203">
        <f t="shared" si="33"/>
        <v>0</v>
      </c>
      <c r="AR196" s="24" t="s">
        <v>316</v>
      </c>
      <c r="AT196" s="24" t="s">
        <v>159</v>
      </c>
      <c r="AU196" s="24" t="s">
        <v>81</v>
      </c>
      <c r="AY196" s="24" t="s">
        <v>156</v>
      </c>
      <c r="BE196" s="204">
        <f t="shared" si="34"/>
        <v>0</v>
      </c>
      <c r="BF196" s="204">
        <f t="shared" si="35"/>
        <v>0</v>
      </c>
      <c r="BG196" s="204">
        <f t="shared" si="36"/>
        <v>0</v>
      </c>
      <c r="BH196" s="204">
        <f t="shared" si="37"/>
        <v>0</v>
      </c>
      <c r="BI196" s="204">
        <f t="shared" si="38"/>
        <v>0</v>
      </c>
      <c r="BJ196" s="24" t="s">
        <v>79</v>
      </c>
      <c r="BK196" s="204">
        <f t="shared" si="39"/>
        <v>0</v>
      </c>
      <c r="BL196" s="24" t="s">
        <v>316</v>
      </c>
      <c r="BM196" s="24" t="s">
        <v>918</v>
      </c>
    </row>
    <row r="197" spans="2:65" s="1" customFormat="1" ht="25.5" customHeight="1">
      <c r="B197" s="41"/>
      <c r="C197" s="193" t="s">
        <v>607</v>
      </c>
      <c r="D197" s="193" t="s">
        <v>159</v>
      </c>
      <c r="E197" s="194" t="s">
        <v>1934</v>
      </c>
      <c r="F197" s="195" t="s">
        <v>1935</v>
      </c>
      <c r="G197" s="196" t="s">
        <v>260</v>
      </c>
      <c r="H197" s="197">
        <v>5</v>
      </c>
      <c r="I197" s="198"/>
      <c r="J197" s="199">
        <f t="shared" si="30"/>
        <v>0</v>
      </c>
      <c r="K197" s="195" t="s">
        <v>993</v>
      </c>
      <c r="L197" s="61"/>
      <c r="M197" s="200" t="s">
        <v>21</v>
      </c>
      <c r="N197" s="201" t="s">
        <v>43</v>
      </c>
      <c r="O197" s="42"/>
      <c r="P197" s="202">
        <f t="shared" si="31"/>
        <v>0</v>
      </c>
      <c r="Q197" s="202">
        <v>0</v>
      </c>
      <c r="R197" s="202">
        <f t="shared" si="32"/>
        <v>0</v>
      </c>
      <c r="S197" s="202">
        <v>0</v>
      </c>
      <c r="T197" s="203">
        <f t="shared" si="33"/>
        <v>0</v>
      </c>
      <c r="AR197" s="24" t="s">
        <v>316</v>
      </c>
      <c r="AT197" s="24" t="s">
        <v>159</v>
      </c>
      <c r="AU197" s="24" t="s">
        <v>81</v>
      </c>
      <c r="AY197" s="24" t="s">
        <v>156</v>
      </c>
      <c r="BE197" s="204">
        <f t="shared" si="34"/>
        <v>0</v>
      </c>
      <c r="BF197" s="204">
        <f t="shared" si="35"/>
        <v>0</v>
      </c>
      <c r="BG197" s="204">
        <f t="shared" si="36"/>
        <v>0</v>
      </c>
      <c r="BH197" s="204">
        <f t="shared" si="37"/>
        <v>0</v>
      </c>
      <c r="BI197" s="204">
        <f t="shared" si="38"/>
        <v>0</v>
      </c>
      <c r="BJ197" s="24" t="s">
        <v>79</v>
      </c>
      <c r="BK197" s="204">
        <f t="shared" si="39"/>
        <v>0</v>
      </c>
      <c r="BL197" s="24" t="s">
        <v>316</v>
      </c>
      <c r="BM197" s="24" t="s">
        <v>904</v>
      </c>
    </row>
    <row r="198" spans="2:65" s="1" customFormat="1" ht="25.5" customHeight="1">
      <c r="B198" s="41"/>
      <c r="C198" s="193" t="s">
        <v>611</v>
      </c>
      <c r="D198" s="193" t="s">
        <v>159</v>
      </c>
      <c r="E198" s="194" t="s">
        <v>1936</v>
      </c>
      <c r="F198" s="195" t="s">
        <v>1937</v>
      </c>
      <c r="G198" s="196" t="s">
        <v>260</v>
      </c>
      <c r="H198" s="197">
        <v>32</v>
      </c>
      <c r="I198" s="198"/>
      <c r="J198" s="199">
        <f t="shared" si="30"/>
        <v>0</v>
      </c>
      <c r="K198" s="195" t="s">
        <v>993</v>
      </c>
      <c r="L198" s="61"/>
      <c r="M198" s="200" t="s">
        <v>21</v>
      </c>
      <c r="N198" s="201" t="s">
        <v>43</v>
      </c>
      <c r="O198" s="42"/>
      <c r="P198" s="202">
        <f t="shared" si="31"/>
        <v>0</v>
      </c>
      <c r="Q198" s="202">
        <v>0</v>
      </c>
      <c r="R198" s="202">
        <f t="shared" si="32"/>
        <v>0</v>
      </c>
      <c r="S198" s="202">
        <v>0</v>
      </c>
      <c r="T198" s="203">
        <f t="shared" si="33"/>
        <v>0</v>
      </c>
      <c r="AR198" s="24" t="s">
        <v>316</v>
      </c>
      <c r="AT198" s="24" t="s">
        <v>159</v>
      </c>
      <c r="AU198" s="24" t="s">
        <v>81</v>
      </c>
      <c r="AY198" s="24" t="s">
        <v>156</v>
      </c>
      <c r="BE198" s="204">
        <f t="shared" si="34"/>
        <v>0</v>
      </c>
      <c r="BF198" s="204">
        <f t="shared" si="35"/>
        <v>0</v>
      </c>
      <c r="BG198" s="204">
        <f t="shared" si="36"/>
        <v>0</v>
      </c>
      <c r="BH198" s="204">
        <f t="shared" si="37"/>
        <v>0</v>
      </c>
      <c r="BI198" s="204">
        <f t="shared" si="38"/>
        <v>0</v>
      </c>
      <c r="BJ198" s="24" t="s">
        <v>79</v>
      </c>
      <c r="BK198" s="204">
        <f t="shared" si="39"/>
        <v>0</v>
      </c>
      <c r="BL198" s="24" t="s">
        <v>316</v>
      </c>
      <c r="BM198" s="24" t="s">
        <v>639</v>
      </c>
    </row>
    <row r="199" spans="2:65" s="1" customFormat="1" ht="25.5" customHeight="1">
      <c r="B199" s="41"/>
      <c r="C199" s="193" t="s">
        <v>624</v>
      </c>
      <c r="D199" s="193" t="s">
        <v>159</v>
      </c>
      <c r="E199" s="194" t="s">
        <v>1938</v>
      </c>
      <c r="F199" s="195" t="s">
        <v>1939</v>
      </c>
      <c r="G199" s="196" t="s">
        <v>260</v>
      </c>
      <c r="H199" s="197">
        <v>16</v>
      </c>
      <c r="I199" s="198"/>
      <c r="J199" s="199">
        <f t="shared" si="30"/>
        <v>0</v>
      </c>
      <c r="K199" s="195" t="s">
        <v>993</v>
      </c>
      <c r="L199" s="61"/>
      <c r="M199" s="200" t="s">
        <v>21</v>
      </c>
      <c r="N199" s="201" t="s">
        <v>43</v>
      </c>
      <c r="O199" s="42"/>
      <c r="P199" s="202">
        <f t="shared" si="31"/>
        <v>0</v>
      </c>
      <c r="Q199" s="202">
        <v>0</v>
      </c>
      <c r="R199" s="202">
        <f t="shared" si="32"/>
        <v>0</v>
      </c>
      <c r="S199" s="202">
        <v>0</v>
      </c>
      <c r="T199" s="203">
        <f t="shared" si="33"/>
        <v>0</v>
      </c>
      <c r="AR199" s="24" t="s">
        <v>316</v>
      </c>
      <c r="AT199" s="24" t="s">
        <v>159</v>
      </c>
      <c r="AU199" s="24" t="s">
        <v>81</v>
      </c>
      <c r="AY199" s="24" t="s">
        <v>156</v>
      </c>
      <c r="BE199" s="204">
        <f t="shared" si="34"/>
        <v>0</v>
      </c>
      <c r="BF199" s="204">
        <f t="shared" si="35"/>
        <v>0</v>
      </c>
      <c r="BG199" s="204">
        <f t="shared" si="36"/>
        <v>0</v>
      </c>
      <c r="BH199" s="204">
        <f t="shared" si="37"/>
        <v>0</v>
      </c>
      <c r="BI199" s="204">
        <f t="shared" si="38"/>
        <v>0</v>
      </c>
      <c r="BJ199" s="24" t="s">
        <v>79</v>
      </c>
      <c r="BK199" s="204">
        <f t="shared" si="39"/>
        <v>0</v>
      </c>
      <c r="BL199" s="24" t="s">
        <v>316</v>
      </c>
      <c r="BM199" s="24" t="s">
        <v>1145</v>
      </c>
    </row>
    <row r="200" spans="2:65" s="1" customFormat="1" ht="25.5" customHeight="1">
      <c r="B200" s="41"/>
      <c r="C200" s="193" t="s">
        <v>629</v>
      </c>
      <c r="D200" s="193" t="s">
        <v>159</v>
      </c>
      <c r="E200" s="194" t="s">
        <v>1940</v>
      </c>
      <c r="F200" s="195" t="s">
        <v>1941</v>
      </c>
      <c r="G200" s="196" t="s">
        <v>260</v>
      </c>
      <c r="H200" s="197">
        <v>19</v>
      </c>
      <c r="I200" s="198"/>
      <c r="J200" s="199">
        <f t="shared" si="30"/>
        <v>0</v>
      </c>
      <c r="K200" s="195" t="s">
        <v>993</v>
      </c>
      <c r="L200" s="61"/>
      <c r="M200" s="200" t="s">
        <v>21</v>
      </c>
      <c r="N200" s="201" t="s">
        <v>43</v>
      </c>
      <c r="O200" s="42"/>
      <c r="P200" s="202">
        <f t="shared" si="31"/>
        <v>0</v>
      </c>
      <c r="Q200" s="202">
        <v>0</v>
      </c>
      <c r="R200" s="202">
        <f t="shared" si="32"/>
        <v>0</v>
      </c>
      <c r="S200" s="202">
        <v>0</v>
      </c>
      <c r="T200" s="203">
        <f t="shared" si="33"/>
        <v>0</v>
      </c>
      <c r="AR200" s="24" t="s">
        <v>316</v>
      </c>
      <c r="AT200" s="24" t="s">
        <v>159</v>
      </c>
      <c r="AU200" s="24" t="s">
        <v>81</v>
      </c>
      <c r="AY200" s="24" t="s">
        <v>156</v>
      </c>
      <c r="BE200" s="204">
        <f t="shared" si="34"/>
        <v>0</v>
      </c>
      <c r="BF200" s="204">
        <f t="shared" si="35"/>
        <v>0</v>
      </c>
      <c r="BG200" s="204">
        <f t="shared" si="36"/>
        <v>0</v>
      </c>
      <c r="BH200" s="204">
        <f t="shared" si="37"/>
        <v>0</v>
      </c>
      <c r="BI200" s="204">
        <f t="shared" si="38"/>
        <v>0</v>
      </c>
      <c r="BJ200" s="24" t="s">
        <v>79</v>
      </c>
      <c r="BK200" s="204">
        <f t="shared" si="39"/>
        <v>0</v>
      </c>
      <c r="BL200" s="24" t="s">
        <v>316</v>
      </c>
      <c r="BM200" s="24" t="s">
        <v>1150</v>
      </c>
    </row>
    <row r="201" spans="2:65" s="1" customFormat="1" ht="16.5" customHeight="1">
      <c r="B201" s="41"/>
      <c r="C201" s="193" t="s">
        <v>634</v>
      </c>
      <c r="D201" s="193" t="s">
        <v>159</v>
      </c>
      <c r="E201" s="194" t="s">
        <v>1942</v>
      </c>
      <c r="F201" s="195" t="s">
        <v>1943</v>
      </c>
      <c r="G201" s="196" t="s">
        <v>1039</v>
      </c>
      <c r="H201" s="197">
        <v>12</v>
      </c>
      <c r="I201" s="198"/>
      <c r="J201" s="199">
        <f t="shared" si="30"/>
        <v>0</v>
      </c>
      <c r="K201" s="195" t="s">
        <v>993</v>
      </c>
      <c r="L201" s="61"/>
      <c r="M201" s="200" t="s">
        <v>21</v>
      </c>
      <c r="N201" s="201" t="s">
        <v>43</v>
      </c>
      <c r="O201" s="42"/>
      <c r="P201" s="202">
        <f t="shared" si="31"/>
        <v>0</v>
      </c>
      <c r="Q201" s="202">
        <v>0</v>
      </c>
      <c r="R201" s="202">
        <f t="shared" si="32"/>
        <v>0</v>
      </c>
      <c r="S201" s="202">
        <v>0</v>
      </c>
      <c r="T201" s="203">
        <f t="shared" si="33"/>
        <v>0</v>
      </c>
      <c r="AR201" s="24" t="s">
        <v>316</v>
      </c>
      <c r="AT201" s="24" t="s">
        <v>159</v>
      </c>
      <c r="AU201" s="24" t="s">
        <v>81</v>
      </c>
      <c r="AY201" s="24" t="s">
        <v>156</v>
      </c>
      <c r="BE201" s="204">
        <f t="shared" si="34"/>
        <v>0</v>
      </c>
      <c r="BF201" s="204">
        <f t="shared" si="35"/>
        <v>0</v>
      </c>
      <c r="BG201" s="204">
        <f t="shared" si="36"/>
        <v>0</v>
      </c>
      <c r="BH201" s="204">
        <f t="shared" si="37"/>
        <v>0</v>
      </c>
      <c r="BI201" s="204">
        <f t="shared" si="38"/>
        <v>0</v>
      </c>
      <c r="BJ201" s="24" t="s">
        <v>79</v>
      </c>
      <c r="BK201" s="204">
        <f t="shared" si="39"/>
        <v>0</v>
      </c>
      <c r="BL201" s="24" t="s">
        <v>316</v>
      </c>
      <c r="BM201" s="24" t="s">
        <v>1153</v>
      </c>
    </row>
    <row r="202" spans="2:63" s="10" customFormat="1" ht="29.85" customHeight="1">
      <c r="B202" s="176"/>
      <c r="C202" s="177"/>
      <c r="D202" s="190" t="s">
        <v>71</v>
      </c>
      <c r="E202" s="191" t="s">
        <v>1157</v>
      </c>
      <c r="F202" s="191" t="s">
        <v>1944</v>
      </c>
      <c r="G202" s="177"/>
      <c r="H202" s="177"/>
      <c r="I202" s="180"/>
      <c r="J202" s="192">
        <f>BK202</f>
        <v>0</v>
      </c>
      <c r="K202" s="177"/>
      <c r="L202" s="182"/>
      <c r="M202" s="183"/>
      <c r="N202" s="184"/>
      <c r="O202" s="184"/>
      <c r="P202" s="185">
        <f>SUM(P203:P222)</f>
        <v>0</v>
      </c>
      <c r="Q202" s="184"/>
      <c r="R202" s="185">
        <f>SUM(R203:R222)</f>
        <v>0</v>
      </c>
      <c r="S202" s="184"/>
      <c r="T202" s="186">
        <f>SUM(T203:T222)</f>
        <v>0</v>
      </c>
      <c r="AR202" s="187" t="s">
        <v>81</v>
      </c>
      <c r="AT202" s="188" t="s">
        <v>71</v>
      </c>
      <c r="AU202" s="188" t="s">
        <v>79</v>
      </c>
      <c r="AY202" s="187" t="s">
        <v>156</v>
      </c>
      <c r="BK202" s="189">
        <f>SUM(BK203:BK222)</f>
        <v>0</v>
      </c>
    </row>
    <row r="203" spans="2:65" s="1" customFormat="1" ht="16.5" customHeight="1">
      <c r="B203" s="41"/>
      <c r="C203" s="193" t="s">
        <v>649</v>
      </c>
      <c r="D203" s="193" t="s">
        <v>159</v>
      </c>
      <c r="E203" s="194" t="s">
        <v>1945</v>
      </c>
      <c r="F203" s="195" t="s">
        <v>1946</v>
      </c>
      <c r="G203" s="196" t="s">
        <v>1016</v>
      </c>
      <c r="H203" s="197">
        <v>2</v>
      </c>
      <c r="I203" s="198"/>
      <c r="J203" s="199">
        <f aca="true" t="shared" si="40" ref="J203:J222">ROUND(I203*H203,2)</f>
        <v>0</v>
      </c>
      <c r="K203" s="195" t="s">
        <v>993</v>
      </c>
      <c r="L203" s="61"/>
      <c r="M203" s="200" t="s">
        <v>21</v>
      </c>
      <c r="N203" s="201" t="s">
        <v>43</v>
      </c>
      <c r="O203" s="42"/>
      <c r="P203" s="202">
        <f aca="true" t="shared" si="41" ref="P203:P222">O203*H203</f>
        <v>0</v>
      </c>
      <c r="Q203" s="202">
        <v>0</v>
      </c>
      <c r="R203" s="202">
        <f aca="true" t="shared" si="42" ref="R203:R222">Q203*H203</f>
        <v>0</v>
      </c>
      <c r="S203" s="202">
        <v>0</v>
      </c>
      <c r="T203" s="203">
        <f aca="true" t="shared" si="43" ref="T203:T222">S203*H203</f>
        <v>0</v>
      </c>
      <c r="AR203" s="24" t="s">
        <v>316</v>
      </c>
      <c r="AT203" s="24" t="s">
        <v>159</v>
      </c>
      <c r="AU203" s="24" t="s">
        <v>81</v>
      </c>
      <c r="AY203" s="24" t="s">
        <v>156</v>
      </c>
      <c r="BE203" s="204">
        <f aca="true" t="shared" si="44" ref="BE203:BE222">IF(N203="základní",J203,0)</f>
        <v>0</v>
      </c>
      <c r="BF203" s="204">
        <f aca="true" t="shared" si="45" ref="BF203:BF222">IF(N203="snížená",J203,0)</f>
        <v>0</v>
      </c>
      <c r="BG203" s="204">
        <f aca="true" t="shared" si="46" ref="BG203:BG222">IF(N203="zákl. přenesená",J203,0)</f>
        <v>0</v>
      </c>
      <c r="BH203" s="204">
        <f aca="true" t="shared" si="47" ref="BH203:BH222">IF(N203="sníž. přenesená",J203,0)</f>
        <v>0</v>
      </c>
      <c r="BI203" s="204">
        <f aca="true" t="shared" si="48" ref="BI203:BI222">IF(N203="nulová",J203,0)</f>
        <v>0</v>
      </c>
      <c r="BJ203" s="24" t="s">
        <v>79</v>
      </c>
      <c r="BK203" s="204">
        <f aca="true" t="shared" si="49" ref="BK203:BK222">ROUND(I203*H203,2)</f>
        <v>0</v>
      </c>
      <c r="BL203" s="24" t="s">
        <v>316</v>
      </c>
      <c r="BM203" s="24" t="s">
        <v>1156</v>
      </c>
    </row>
    <row r="204" spans="2:65" s="1" customFormat="1" ht="16.5" customHeight="1">
      <c r="B204" s="41"/>
      <c r="C204" s="193" t="s">
        <v>653</v>
      </c>
      <c r="D204" s="193" t="s">
        <v>159</v>
      </c>
      <c r="E204" s="194" t="s">
        <v>1947</v>
      </c>
      <c r="F204" s="195" t="s">
        <v>1948</v>
      </c>
      <c r="G204" s="196" t="s">
        <v>1016</v>
      </c>
      <c r="H204" s="197">
        <v>5</v>
      </c>
      <c r="I204" s="198"/>
      <c r="J204" s="199">
        <f t="shared" si="40"/>
        <v>0</v>
      </c>
      <c r="K204" s="195" t="s">
        <v>993</v>
      </c>
      <c r="L204" s="61"/>
      <c r="M204" s="200" t="s">
        <v>21</v>
      </c>
      <c r="N204" s="201" t="s">
        <v>43</v>
      </c>
      <c r="O204" s="42"/>
      <c r="P204" s="202">
        <f t="shared" si="41"/>
        <v>0</v>
      </c>
      <c r="Q204" s="202">
        <v>0</v>
      </c>
      <c r="R204" s="202">
        <f t="shared" si="42"/>
        <v>0</v>
      </c>
      <c r="S204" s="202">
        <v>0</v>
      </c>
      <c r="T204" s="203">
        <f t="shared" si="43"/>
        <v>0</v>
      </c>
      <c r="AR204" s="24" t="s">
        <v>316</v>
      </c>
      <c r="AT204" s="24" t="s">
        <v>159</v>
      </c>
      <c r="AU204" s="24" t="s">
        <v>81</v>
      </c>
      <c r="AY204" s="24" t="s">
        <v>156</v>
      </c>
      <c r="BE204" s="204">
        <f t="shared" si="44"/>
        <v>0</v>
      </c>
      <c r="BF204" s="204">
        <f t="shared" si="45"/>
        <v>0</v>
      </c>
      <c r="BG204" s="204">
        <f t="shared" si="46"/>
        <v>0</v>
      </c>
      <c r="BH204" s="204">
        <f t="shared" si="47"/>
        <v>0</v>
      </c>
      <c r="BI204" s="204">
        <f t="shared" si="48"/>
        <v>0</v>
      </c>
      <c r="BJ204" s="24" t="s">
        <v>79</v>
      </c>
      <c r="BK204" s="204">
        <f t="shared" si="49"/>
        <v>0</v>
      </c>
      <c r="BL204" s="24" t="s">
        <v>316</v>
      </c>
      <c r="BM204" s="24" t="s">
        <v>1163</v>
      </c>
    </row>
    <row r="205" spans="2:65" s="1" customFormat="1" ht="16.5" customHeight="1">
      <c r="B205" s="41"/>
      <c r="C205" s="193" t="s">
        <v>659</v>
      </c>
      <c r="D205" s="193" t="s">
        <v>159</v>
      </c>
      <c r="E205" s="194" t="s">
        <v>1949</v>
      </c>
      <c r="F205" s="195" t="s">
        <v>1841</v>
      </c>
      <c r="G205" s="196" t="s">
        <v>1016</v>
      </c>
      <c r="H205" s="197">
        <v>4</v>
      </c>
      <c r="I205" s="198"/>
      <c r="J205" s="199">
        <f t="shared" si="40"/>
        <v>0</v>
      </c>
      <c r="K205" s="195" t="s">
        <v>993</v>
      </c>
      <c r="L205" s="61"/>
      <c r="M205" s="200" t="s">
        <v>21</v>
      </c>
      <c r="N205" s="201" t="s">
        <v>43</v>
      </c>
      <c r="O205" s="42"/>
      <c r="P205" s="202">
        <f t="shared" si="41"/>
        <v>0</v>
      </c>
      <c r="Q205" s="202">
        <v>0</v>
      </c>
      <c r="R205" s="202">
        <f t="shared" si="42"/>
        <v>0</v>
      </c>
      <c r="S205" s="202">
        <v>0</v>
      </c>
      <c r="T205" s="203">
        <f t="shared" si="43"/>
        <v>0</v>
      </c>
      <c r="AR205" s="24" t="s">
        <v>316</v>
      </c>
      <c r="AT205" s="24" t="s">
        <v>159</v>
      </c>
      <c r="AU205" s="24" t="s">
        <v>81</v>
      </c>
      <c r="AY205" s="24" t="s">
        <v>156</v>
      </c>
      <c r="BE205" s="204">
        <f t="shared" si="44"/>
        <v>0</v>
      </c>
      <c r="BF205" s="204">
        <f t="shared" si="45"/>
        <v>0</v>
      </c>
      <c r="BG205" s="204">
        <f t="shared" si="46"/>
        <v>0</v>
      </c>
      <c r="BH205" s="204">
        <f t="shared" si="47"/>
        <v>0</v>
      </c>
      <c r="BI205" s="204">
        <f t="shared" si="48"/>
        <v>0</v>
      </c>
      <c r="BJ205" s="24" t="s">
        <v>79</v>
      </c>
      <c r="BK205" s="204">
        <f t="shared" si="49"/>
        <v>0</v>
      </c>
      <c r="BL205" s="24" t="s">
        <v>316</v>
      </c>
      <c r="BM205" s="24" t="s">
        <v>1166</v>
      </c>
    </row>
    <row r="206" spans="2:65" s="1" customFormat="1" ht="16.5" customHeight="1">
      <c r="B206" s="41"/>
      <c r="C206" s="193" t="s">
        <v>663</v>
      </c>
      <c r="D206" s="193" t="s">
        <v>159</v>
      </c>
      <c r="E206" s="194" t="s">
        <v>1950</v>
      </c>
      <c r="F206" s="195" t="s">
        <v>1951</v>
      </c>
      <c r="G206" s="196" t="s">
        <v>1016</v>
      </c>
      <c r="H206" s="197">
        <v>4</v>
      </c>
      <c r="I206" s="198"/>
      <c r="J206" s="199">
        <f t="shared" si="40"/>
        <v>0</v>
      </c>
      <c r="K206" s="195" t="s">
        <v>993</v>
      </c>
      <c r="L206" s="61"/>
      <c r="M206" s="200" t="s">
        <v>21</v>
      </c>
      <c r="N206" s="201" t="s">
        <v>43</v>
      </c>
      <c r="O206" s="42"/>
      <c r="P206" s="202">
        <f t="shared" si="41"/>
        <v>0</v>
      </c>
      <c r="Q206" s="202">
        <v>0</v>
      </c>
      <c r="R206" s="202">
        <f t="shared" si="42"/>
        <v>0</v>
      </c>
      <c r="S206" s="202">
        <v>0</v>
      </c>
      <c r="T206" s="203">
        <f t="shared" si="43"/>
        <v>0</v>
      </c>
      <c r="AR206" s="24" t="s">
        <v>316</v>
      </c>
      <c r="AT206" s="24" t="s">
        <v>159</v>
      </c>
      <c r="AU206" s="24" t="s">
        <v>81</v>
      </c>
      <c r="AY206" s="24" t="s">
        <v>156</v>
      </c>
      <c r="BE206" s="204">
        <f t="shared" si="44"/>
        <v>0</v>
      </c>
      <c r="BF206" s="204">
        <f t="shared" si="45"/>
        <v>0</v>
      </c>
      <c r="BG206" s="204">
        <f t="shared" si="46"/>
        <v>0</v>
      </c>
      <c r="BH206" s="204">
        <f t="shared" si="47"/>
        <v>0</v>
      </c>
      <c r="BI206" s="204">
        <f t="shared" si="48"/>
        <v>0</v>
      </c>
      <c r="BJ206" s="24" t="s">
        <v>79</v>
      </c>
      <c r="BK206" s="204">
        <f t="shared" si="49"/>
        <v>0</v>
      </c>
      <c r="BL206" s="24" t="s">
        <v>316</v>
      </c>
      <c r="BM206" s="24" t="s">
        <v>1169</v>
      </c>
    </row>
    <row r="207" spans="2:65" s="1" customFormat="1" ht="16.5" customHeight="1">
      <c r="B207" s="41"/>
      <c r="C207" s="193" t="s">
        <v>669</v>
      </c>
      <c r="D207" s="193" t="s">
        <v>159</v>
      </c>
      <c r="E207" s="194" t="s">
        <v>1952</v>
      </c>
      <c r="F207" s="195" t="s">
        <v>1843</v>
      </c>
      <c r="G207" s="196" t="s">
        <v>1016</v>
      </c>
      <c r="H207" s="197">
        <v>4</v>
      </c>
      <c r="I207" s="198"/>
      <c r="J207" s="199">
        <f t="shared" si="40"/>
        <v>0</v>
      </c>
      <c r="K207" s="195" t="s">
        <v>993</v>
      </c>
      <c r="L207" s="61"/>
      <c r="M207" s="200" t="s">
        <v>21</v>
      </c>
      <c r="N207" s="201" t="s">
        <v>43</v>
      </c>
      <c r="O207" s="42"/>
      <c r="P207" s="202">
        <f t="shared" si="41"/>
        <v>0</v>
      </c>
      <c r="Q207" s="202">
        <v>0</v>
      </c>
      <c r="R207" s="202">
        <f t="shared" si="42"/>
        <v>0</v>
      </c>
      <c r="S207" s="202">
        <v>0</v>
      </c>
      <c r="T207" s="203">
        <f t="shared" si="43"/>
        <v>0</v>
      </c>
      <c r="AR207" s="24" t="s">
        <v>316</v>
      </c>
      <c r="AT207" s="24" t="s">
        <v>159</v>
      </c>
      <c r="AU207" s="24" t="s">
        <v>81</v>
      </c>
      <c r="AY207" s="24" t="s">
        <v>156</v>
      </c>
      <c r="BE207" s="204">
        <f t="shared" si="44"/>
        <v>0</v>
      </c>
      <c r="BF207" s="204">
        <f t="shared" si="45"/>
        <v>0</v>
      </c>
      <c r="BG207" s="204">
        <f t="shared" si="46"/>
        <v>0</v>
      </c>
      <c r="BH207" s="204">
        <f t="shared" si="47"/>
        <v>0</v>
      </c>
      <c r="BI207" s="204">
        <f t="shared" si="48"/>
        <v>0</v>
      </c>
      <c r="BJ207" s="24" t="s">
        <v>79</v>
      </c>
      <c r="BK207" s="204">
        <f t="shared" si="49"/>
        <v>0</v>
      </c>
      <c r="BL207" s="24" t="s">
        <v>316</v>
      </c>
      <c r="BM207" s="24" t="s">
        <v>1172</v>
      </c>
    </row>
    <row r="208" spans="2:65" s="1" customFormat="1" ht="16.5" customHeight="1">
      <c r="B208" s="41"/>
      <c r="C208" s="193" t="s">
        <v>673</v>
      </c>
      <c r="D208" s="193" t="s">
        <v>159</v>
      </c>
      <c r="E208" s="194" t="s">
        <v>1953</v>
      </c>
      <c r="F208" s="195" t="s">
        <v>1954</v>
      </c>
      <c r="G208" s="196" t="s">
        <v>1016</v>
      </c>
      <c r="H208" s="197">
        <v>12</v>
      </c>
      <c r="I208" s="198"/>
      <c r="J208" s="199">
        <f t="shared" si="40"/>
        <v>0</v>
      </c>
      <c r="K208" s="195" t="s">
        <v>993</v>
      </c>
      <c r="L208" s="61"/>
      <c r="M208" s="200" t="s">
        <v>21</v>
      </c>
      <c r="N208" s="201" t="s">
        <v>43</v>
      </c>
      <c r="O208" s="42"/>
      <c r="P208" s="202">
        <f t="shared" si="41"/>
        <v>0</v>
      </c>
      <c r="Q208" s="202">
        <v>0</v>
      </c>
      <c r="R208" s="202">
        <f t="shared" si="42"/>
        <v>0</v>
      </c>
      <c r="S208" s="202">
        <v>0</v>
      </c>
      <c r="T208" s="203">
        <f t="shared" si="43"/>
        <v>0</v>
      </c>
      <c r="AR208" s="24" t="s">
        <v>316</v>
      </c>
      <c r="AT208" s="24" t="s">
        <v>159</v>
      </c>
      <c r="AU208" s="24" t="s">
        <v>81</v>
      </c>
      <c r="AY208" s="24" t="s">
        <v>156</v>
      </c>
      <c r="BE208" s="204">
        <f t="shared" si="44"/>
        <v>0</v>
      </c>
      <c r="BF208" s="204">
        <f t="shared" si="45"/>
        <v>0</v>
      </c>
      <c r="BG208" s="204">
        <f t="shared" si="46"/>
        <v>0</v>
      </c>
      <c r="BH208" s="204">
        <f t="shared" si="47"/>
        <v>0</v>
      </c>
      <c r="BI208" s="204">
        <f t="shared" si="48"/>
        <v>0</v>
      </c>
      <c r="BJ208" s="24" t="s">
        <v>79</v>
      </c>
      <c r="BK208" s="204">
        <f t="shared" si="49"/>
        <v>0</v>
      </c>
      <c r="BL208" s="24" t="s">
        <v>316</v>
      </c>
      <c r="BM208" s="24" t="s">
        <v>1175</v>
      </c>
    </row>
    <row r="209" spans="2:65" s="1" customFormat="1" ht="16.5" customHeight="1">
      <c r="B209" s="41"/>
      <c r="C209" s="193" t="s">
        <v>677</v>
      </c>
      <c r="D209" s="193" t="s">
        <v>159</v>
      </c>
      <c r="E209" s="194" t="s">
        <v>1955</v>
      </c>
      <c r="F209" s="195" t="s">
        <v>1956</v>
      </c>
      <c r="G209" s="196" t="s">
        <v>1016</v>
      </c>
      <c r="H209" s="197">
        <v>4</v>
      </c>
      <c r="I209" s="198"/>
      <c r="J209" s="199">
        <f t="shared" si="40"/>
        <v>0</v>
      </c>
      <c r="K209" s="195" t="s">
        <v>993</v>
      </c>
      <c r="L209" s="61"/>
      <c r="M209" s="200" t="s">
        <v>21</v>
      </c>
      <c r="N209" s="201" t="s">
        <v>43</v>
      </c>
      <c r="O209" s="42"/>
      <c r="P209" s="202">
        <f t="shared" si="41"/>
        <v>0</v>
      </c>
      <c r="Q209" s="202">
        <v>0</v>
      </c>
      <c r="R209" s="202">
        <f t="shared" si="42"/>
        <v>0</v>
      </c>
      <c r="S209" s="202">
        <v>0</v>
      </c>
      <c r="T209" s="203">
        <f t="shared" si="43"/>
        <v>0</v>
      </c>
      <c r="AR209" s="24" t="s">
        <v>316</v>
      </c>
      <c r="AT209" s="24" t="s">
        <v>159</v>
      </c>
      <c r="AU209" s="24" t="s">
        <v>81</v>
      </c>
      <c r="AY209" s="24" t="s">
        <v>156</v>
      </c>
      <c r="BE209" s="204">
        <f t="shared" si="44"/>
        <v>0</v>
      </c>
      <c r="BF209" s="204">
        <f t="shared" si="45"/>
        <v>0</v>
      </c>
      <c r="BG209" s="204">
        <f t="shared" si="46"/>
        <v>0</v>
      </c>
      <c r="BH209" s="204">
        <f t="shared" si="47"/>
        <v>0</v>
      </c>
      <c r="BI209" s="204">
        <f t="shared" si="48"/>
        <v>0</v>
      </c>
      <c r="BJ209" s="24" t="s">
        <v>79</v>
      </c>
      <c r="BK209" s="204">
        <f t="shared" si="49"/>
        <v>0</v>
      </c>
      <c r="BL209" s="24" t="s">
        <v>316</v>
      </c>
      <c r="BM209" s="24" t="s">
        <v>1178</v>
      </c>
    </row>
    <row r="210" spans="2:65" s="1" customFormat="1" ht="16.5" customHeight="1">
      <c r="B210" s="41"/>
      <c r="C210" s="193" t="s">
        <v>683</v>
      </c>
      <c r="D210" s="193" t="s">
        <v>159</v>
      </c>
      <c r="E210" s="194" t="s">
        <v>1957</v>
      </c>
      <c r="F210" s="195" t="s">
        <v>1958</v>
      </c>
      <c r="G210" s="196" t="s">
        <v>1016</v>
      </c>
      <c r="H210" s="197">
        <v>2</v>
      </c>
      <c r="I210" s="198"/>
      <c r="J210" s="199">
        <f t="shared" si="40"/>
        <v>0</v>
      </c>
      <c r="K210" s="195" t="s">
        <v>993</v>
      </c>
      <c r="L210" s="61"/>
      <c r="M210" s="200" t="s">
        <v>21</v>
      </c>
      <c r="N210" s="201" t="s">
        <v>43</v>
      </c>
      <c r="O210" s="42"/>
      <c r="P210" s="202">
        <f t="shared" si="41"/>
        <v>0</v>
      </c>
      <c r="Q210" s="202">
        <v>0</v>
      </c>
      <c r="R210" s="202">
        <f t="shared" si="42"/>
        <v>0</v>
      </c>
      <c r="S210" s="202">
        <v>0</v>
      </c>
      <c r="T210" s="203">
        <f t="shared" si="43"/>
        <v>0</v>
      </c>
      <c r="AR210" s="24" t="s">
        <v>316</v>
      </c>
      <c r="AT210" s="24" t="s">
        <v>159</v>
      </c>
      <c r="AU210" s="24" t="s">
        <v>81</v>
      </c>
      <c r="AY210" s="24" t="s">
        <v>156</v>
      </c>
      <c r="BE210" s="204">
        <f t="shared" si="44"/>
        <v>0</v>
      </c>
      <c r="BF210" s="204">
        <f t="shared" si="45"/>
        <v>0</v>
      </c>
      <c r="BG210" s="204">
        <f t="shared" si="46"/>
        <v>0</v>
      </c>
      <c r="BH210" s="204">
        <f t="shared" si="47"/>
        <v>0</v>
      </c>
      <c r="BI210" s="204">
        <f t="shared" si="48"/>
        <v>0</v>
      </c>
      <c r="BJ210" s="24" t="s">
        <v>79</v>
      </c>
      <c r="BK210" s="204">
        <f t="shared" si="49"/>
        <v>0</v>
      </c>
      <c r="BL210" s="24" t="s">
        <v>316</v>
      </c>
      <c r="BM210" s="24" t="s">
        <v>1181</v>
      </c>
    </row>
    <row r="211" spans="2:65" s="1" customFormat="1" ht="16.5" customHeight="1">
      <c r="B211" s="41"/>
      <c r="C211" s="193" t="s">
        <v>687</v>
      </c>
      <c r="D211" s="193" t="s">
        <v>159</v>
      </c>
      <c r="E211" s="194" t="s">
        <v>1959</v>
      </c>
      <c r="F211" s="195" t="s">
        <v>1960</v>
      </c>
      <c r="G211" s="196" t="s">
        <v>1016</v>
      </c>
      <c r="H211" s="197">
        <v>2</v>
      </c>
      <c r="I211" s="198"/>
      <c r="J211" s="199">
        <f t="shared" si="40"/>
        <v>0</v>
      </c>
      <c r="K211" s="195" t="s">
        <v>993</v>
      </c>
      <c r="L211" s="61"/>
      <c r="M211" s="200" t="s">
        <v>21</v>
      </c>
      <c r="N211" s="201" t="s">
        <v>43</v>
      </c>
      <c r="O211" s="42"/>
      <c r="P211" s="202">
        <f t="shared" si="41"/>
        <v>0</v>
      </c>
      <c r="Q211" s="202">
        <v>0</v>
      </c>
      <c r="R211" s="202">
        <f t="shared" si="42"/>
        <v>0</v>
      </c>
      <c r="S211" s="202">
        <v>0</v>
      </c>
      <c r="T211" s="203">
        <f t="shared" si="43"/>
        <v>0</v>
      </c>
      <c r="AR211" s="24" t="s">
        <v>316</v>
      </c>
      <c r="AT211" s="24" t="s">
        <v>159</v>
      </c>
      <c r="AU211" s="24" t="s">
        <v>81</v>
      </c>
      <c r="AY211" s="24" t="s">
        <v>156</v>
      </c>
      <c r="BE211" s="204">
        <f t="shared" si="44"/>
        <v>0</v>
      </c>
      <c r="BF211" s="204">
        <f t="shared" si="45"/>
        <v>0</v>
      </c>
      <c r="BG211" s="204">
        <f t="shared" si="46"/>
        <v>0</v>
      </c>
      <c r="BH211" s="204">
        <f t="shared" si="47"/>
        <v>0</v>
      </c>
      <c r="BI211" s="204">
        <f t="shared" si="48"/>
        <v>0</v>
      </c>
      <c r="BJ211" s="24" t="s">
        <v>79</v>
      </c>
      <c r="BK211" s="204">
        <f t="shared" si="49"/>
        <v>0</v>
      </c>
      <c r="BL211" s="24" t="s">
        <v>316</v>
      </c>
      <c r="BM211" s="24" t="s">
        <v>1184</v>
      </c>
    </row>
    <row r="212" spans="2:65" s="1" customFormat="1" ht="16.5" customHeight="1">
      <c r="B212" s="41"/>
      <c r="C212" s="193" t="s">
        <v>691</v>
      </c>
      <c r="D212" s="193" t="s">
        <v>159</v>
      </c>
      <c r="E212" s="194" t="s">
        <v>1961</v>
      </c>
      <c r="F212" s="195" t="s">
        <v>1962</v>
      </c>
      <c r="G212" s="196" t="s">
        <v>1016</v>
      </c>
      <c r="H212" s="197">
        <v>2</v>
      </c>
      <c r="I212" s="198"/>
      <c r="J212" s="199">
        <f t="shared" si="40"/>
        <v>0</v>
      </c>
      <c r="K212" s="195" t="s">
        <v>993</v>
      </c>
      <c r="L212" s="61"/>
      <c r="M212" s="200" t="s">
        <v>21</v>
      </c>
      <c r="N212" s="201" t="s">
        <v>43</v>
      </c>
      <c r="O212" s="42"/>
      <c r="P212" s="202">
        <f t="shared" si="41"/>
        <v>0</v>
      </c>
      <c r="Q212" s="202">
        <v>0</v>
      </c>
      <c r="R212" s="202">
        <f t="shared" si="42"/>
        <v>0</v>
      </c>
      <c r="S212" s="202">
        <v>0</v>
      </c>
      <c r="T212" s="203">
        <f t="shared" si="43"/>
        <v>0</v>
      </c>
      <c r="AR212" s="24" t="s">
        <v>316</v>
      </c>
      <c r="AT212" s="24" t="s">
        <v>159</v>
      </c>
      <c r="AU212" s="24" t="s">
        <v>81</v>
      </c>
      <c r="AY212" s="24" t="s">
        <v>156</v>
      </c>
      <c r="BE212" s="204">
        <f t="shared" si="44"/>
        <v>0</v>
      </c>
      <c r="BF212" s="204">
        <f t="shared" si="45"/>
        <v>0</v>
      </c>
      <c r="BG212" s="204">
        <f t="shared" si="46"/>
        <v>0</v>
      </c>
      <c r="BH212" s="204">
        <f t="shared" si="47"/>
        <v>0</v>
      </c>
      <c r="BI212" s="204">
        <f t="shared" si="48"/>
        <v>0</v>
      </c>
      <c r="BJ212" s="24" t="s">
        <v>79</v>
      </c>
      <c r="BK212" s="204">
        <f t="shared" si="49"/>
        <v>0</v>
      </c>
      <c r="BL212" s="24" t="s">
        <v>316</v>
      </c>
      <c r="BM212" s="24" t="s">
        <v>1187</v>
      </c>
    </row>
    <row r="213" spans="2:65" s="1" customFormat="1" ht="16.5" customHeight="1">
      <c r="B213" s="41"/>
      <c r="C213" s="193" t="s">
        <v>695</v>
      </c>
      <c r="D213" s="193" t="s">
        <v>159</v>
      </c>
      <c r="E213" s="194" t="s">
        <v>1963</v>
      </c>
      <c r="F213" s="195" t="s">
        <v>1964</v>
      </c>
      <c r="G213" s="196" t="s">
        <v>1016</v>
      </c>
      <c r="H213" s="197">
        <v>6</v>
      </c>
      <c r="I213" s="198"/>
      <c r="J213" s="199">
        <f t="shared" si="40"/>
        <v>0</v>
      </c>
      <c r="K213" s="195" t="s">
        <v>993</v>
      </c>
      <c r="L213" s="61"/>
      <c r="M213" s="200" t="s">
        <v>21</v>
      </c>
      <c r="N213" s="201" t="s">
        <v>43</v>
      </c>
      <c r="O213" s="42"/>
      <c r="P213" s="202">
        <f t="shared" si="41"/>
        <v>0</v>
      </c>
      <c r="Q213" s="202">
        <v>0</v>
      </c>
      <c r="R213" s="202">
        <f t="shared" si="42"/>
        <v>0</v>
      </c>
      <c r="S213" s="202">
        <v>0</v>
      </c>
      <c r="T213" s="203">
        <f t="shared" si="43"/>
        <v>0</v>
      </c>
      <c r="AR213" s="24" t="s">
        <v>316</v>
      </c>
      <c r="AT213" s="24" t="s">
        <v>159</v>
      </c>
      <c r="AU213" s="24" t="s">
        <v>81</v>
      </c>
      <c r="AY213" s="24" t="s">
        <v>156</v>
      </c>
      <c r="BE213" s="204">
        <f t="shared" si="44"/>
        <v>0</v>
      </c>
      <c r="BF213" s="204">
        <f t="shared" si="45"/>
        <v>0</v>
      </c>
      <c r="BG213" s="204">
        <f t="shared" si="46"/>
        <v>0</v>
      </c>
      <c r="BH213" s="204">
        <f t="shared" si="47"/>
        <v>0</v>
      </c>
      <c r="BI213" s="204">
        <f t="shared" si="48"/>
        <v>0</v>
      </c>
      <c r="BJ213" s="24" t="s">
        <v>79</v>
      </c>
      <c r="BK213" s="204">
        <f t="shared" si="49"/>
        <v>0</v>
      </c>
      <c r="BL213" s="24" t="s">
        <v>316</v>
      </c>
      <c r="BM213" s="24" t="s">
        <v>1189</v>
      </c>
    </row>
    <row r="214" spans="2:65" s="1" customFormat="1" ht="16.5" customHeight="1">
      <c r="B214" s="41"/>
      <c r="C214" s="193" t="s">
        <v>699</v>
      </c>
      <c r="D214" s="193" t="s">
        <v>159</v>
      </c>
      <c r="E214" s="194" t="s">
        <v>1965</v>
      </c>
      <c r="F214" s="195" t="s">
        <v>1966</v>
      </c>
      <c r="G214" s="196" t="s">
        <v>1016</v>
      </c>
      <c r="H214" s="197">
        <v>1</v>
      </c>
      <c r="I214" s="198"/>
      <c r="J214" s="199">
        <f t="shared" si="40"/>
        <v>0</v>
      </c>
      <c r="K214" s="195" t="s">
        <v>993</v>
      </c>
      <c r="L214" s="61"/>
      <c r="M214" s="200" t="s">
        <v>21</v>
      </c>
      <c r="N214" s="201" t="s">
        <v>43</v>
      </c>
      <c r="O214" s="42"/>
      <c r="P214" s="202">
        <f t="shared" si="41"/>
        <v>0</v>
      </c>
      <c r="Q214" s="202">
        <v>0</v>
      </c>
      <c r="R214" s="202">
        <f t="shared" si="42"/>
        <v>0</v>
      </c>
      <c r="S214" s="202">
        <v>0</v>
      </c>
      <c r="T214" s="203">
        <f t="shared" si="43"/>
        <v>0</v>
      </c>
      <c r="AR214" s="24" t="s">
        <v>316</v>
      </c>
      <c r="AT214" s="24" t="s">
        <v>159</v>
      </c>
      <c r="AU214" s="24" t="s">
        <v>81</v>
      </c>
      <c r="AY214" s="24" t="s">
        <v>156</v>
      </c>
      <c r="BE214" s="204">
        <f t="shared" si="44"/>
        <v>0</v>
      </c>
      <c r="BF214" s="204">
        <f t="shared" si="45"/>
        <v>0</v>
      </c>
      <c r="BG214" s="204">
        <f t="shared" si="46"/>
        <v>0</v>
      </c>
      <c r="BH214" s="204">
        <f t="shared" si="47"/>
        <v>0</v>
      </c>
      <c r="BI214" s="204">
        <f t="shared" si="48"/>
        <v>0</v>
      </c>
      <c r="BJ214" s="24" t="s">
        <v>79</v>
      </c>
      <c r="BK214" s="204">
        <f t="shared" si="49"/>
        <v>0</v>
      </c>
      <c r="BL214" s="24" t="s">
        <v>316</v>
      </c>
      <c r="BM214" s="24" t="s">
        <v>1192</v>
      </c>
    </row>
    <row r="215" spans="2:65" s="1" customFormat="1" ht="16.5" customHeight="1">
      <c r="B215" s="41"/>
      <c r="C215" s="193" t="s">
        <v>703</v>
      </c>
      <c r="D215" s="193" t="s">
        <v>159</v>
      </c>
      <c r="E215" s="194" t="s">
        <v>1967</v>
      </c>
      <c r="F215" s="195" t="s">
        <v>1968</v>
      </c>
      <c r="G215" s="196" t="s">
        <v>1016</v>
      </c>
      <c r="H215" s="197">
        <v>1</v>
      </c>
      <c r="I215" s="198"/>
      <c r="J215" s="199">
        <f t="shared" si="40"/>
        <v>0</v>
      </c>
      <c r="K215" s="195" t="s">
        <v>993</v>
      </c>
      <c r="L215" s="61"/>
      <c r="M215" s="200" t="s">
        <v>21</v>
      </c>
      <c r="N215" s="201" t="s">
        <v>43</v>
      </c>
      <c r="O215" s="42"/>
      <c r="P215" s="202">
        <f t="shared" si="41"/>
        <v>0</v>
      </c>
      <c r="Q215" s="202">
        <v>0</v>
      </c>
      <c r="R215" s="202">
        <f t="shared" si="42"/>
        <v>0</v>
      </c>
      <c r="S215" s="202">
        <v>0</v>
      </c>
      <c r="T215" s="203">
        <f t="shared" si="43"/>
        <v>0</v>
      </c>
      <c r="AR215" s="24" t="s">
        <v>316</v>
      </c>
      <c r="AT215" s="24" t="s">
        <v>159</v>
      </c>
      <c r="AU215" s="24" t="s">
        <v>81</v>
      </c>
      <c r="AY215" s="24" t="s">
        <v>156</v>
      </c>
      <c r="BE215" s="204">
        <f t="shared" si="44"/>
        <v>0</v>
      </c>
      <c r="BF215" s="204">
        <f t="shared" si="45"/>
        <v>0</v>
      </c>
      <c r="BG215" s="204">
        <f t="shared" si="46"/>
        <v>0</v>
      </c>
      <c r="BH215" s="204">
        <f t="shared" si="47"/>
        <v>0</v>
      </c>
      <c r="BI215" s="204">
        <f t="shared" si="48"/>
        <v>0</v>
      </c>
      <c r="BJ215" s="24" t="s">
        <v>79</v>
      </c>
      <c r="BK215" s="204">
        <f t="shared" si="49"/>
        <v>0</v>
      </c>
      <c r="BL215" s="24" t="s">
        <v>316</v>
      </c>
      <c r="BM215" s="24" t="s">
        <v>1196</v>
      </c>
    </row>
    <row r="216" spans="2:65" s="1" customFormat="1" ht="16.5" customHeight="1">
      <c r="B216" s="41"/>
      <c r="C216" s="193" t="s">
        <v>707</v>
      </c>
      <c r="D216" s="193" t="s">
        <v>159</v>
      </c>
      <c r="E216" s="194" t="s">
        <v>1969</v>
      </c>
      <c r="F216" s="195" t="s">
        <v>1970</v>
      </c>
      <c r="G216" s="196" t="s">
        <v>1016</v>
      </c>
      <c r="H216" s="197">
        <v>1</v>
      </c>
      <c r="I216" s="198"/>
      <c r="J216" s="199">
        <f t="shared" si="40"/>
        <v>0</v>
      </c>
      <c r="K216" s="195" t="s">
        <v>993</v>
      </c>
      <c r="L216" s="61"/>
      <c r="M216" s="200" t="s">
        <v>21</v>
      </c>
      <c r="N216" s="201" t="s">
        <v>43</v>
      </c>
      <c r="O216" s="42"/>
      <c r="P216" s="202">
        <f t="shared" si="41"/>
        <v>0</v>
      </c>
      <c r="Q216" s="202">
        <v>0</v>
      </c>
      <c r="R216" s="202">
        <f t="shared" si="42"/>
        <v>0</v>
      </c>
      <c r="S216" s="202">
        <v>0</v>
      </c>
      <c r="T216" s="203">
        <f t="shared" si="43"/>
        <v>0</v>
      </c>
      <c r="AR216" s="24" t="s">
        <v>316</v>
      </c>
      <c r="AT216" s="24" t="s">
        <v>159</v>
      </c>
      <c r="AU216" s="24" t="s">
        <v>81</v>
      </c>
      <c r="AY216" s="24" t="s">
        <v>156</v>
      </c>
      <c r="BE216" s="204">
        <f t="shared" si="44"/>
        <v>0</v>
      </c>
      <c r="BF216" s="204">
        <f t="shared" si="45"/>
        <v>0</v>
      </c>
      <c r="BG216" s="204">
        <f t="shared" si="46"/>
        <v>0</v>
      </c>
      <c r="BH216" s="204">
        <f t="shared" si="47"/>
        <v>0</v>
      </c>
      <c r="BI216" s="204">
        <f t="shared" si="48"/>
        <v>0</v>
      </c>
      <c r="BJ216" s="24" t="s">
        <v>79</v>
      </c>
      <c r="BK216" s="204">
        <f t="shared" si="49"/>
        <v>0</v>
      </c>
      <c r="BL216" s="24" t="s">
        <v>316</v>
      </c>
      <c r="BM216" s="24" t="s">
        <v>1199</v>
      </c>
    </row>
    <row r="217" spans="2:65" s="1" customFormat="1" ht="16.5" customHeight="1">
      <c r="B217" s="41"/>
      <c r="C217" s="193" t="s">
        <v>713</v>
      </c>
      <c r="D217" s="193" t="s">
        <v>159</v>
      </c>
      <c r="E217" s="194" t="s">
        <v>1971</v>
      </c>
      <c r="F217" s="195" t="s">
        <v>1972</v>
      </c>
      <c r="G217" s="196" t="s">
        <v>1016</v>
      </c>
      <c r="H217" s="197">
        <v>3</v>
      </c>
      <c r="I217" s="198"/>
      <c r="J217" s="199">
        <f t="shared" si="40"/>
        <v>0</v>
      </c>
      <c r="K217" s="195" t="s">
        <v>993</v>
      </c>
      <c r="L217" s="61"/>
      <c r="M217" s="200" t="s">
        <v>21</v>
      </c>
      <c r="N217" s="201" t="s">
        <v>43</v>
      </c>
      <c r="O217" s="42"/>
      <c r="P217" s="202">
        <f t="shared" si="41"/>
        <v>0</v>
      </c>
      <c r="Q217" s="202">
        <v>0</v>
      </c>
      <c r="R217" s="202">
        <f t="shared" si="42"/>
        <v>0</v>
      </c>
      <c r="S217" s="202">
        <v>0</v>
      </c>
      <c r="T217" s="203">
        <f t="shared" si="43"/>
        <v>0</v>
      </c>
      <c r="AR217" s="24" t="s">
        <v>316</v>
      </c>
      <c r="AT217" s="24" t="s">
        <v>159</v>
      </c>
      <c r="AU217" s="24" t="s">
        <v>81</v>
      </c>
      <c r="AY217" s="24" t="s">
        <v>156</v>
      </c>
      <c r="BE217" s="204">
        <f t="shared" si="44"/>
        <v>0</v>
      </c>
      <c r="BF217" s="204">
        <f t="shared" si="45"/>
        <v>0</v>
      </c>
      <c r="BG217" s="204">
        <f t="shared" si="46"/>
        <v>0</v>
      </c>
      <c r="BH217" s="204">
        <f t="shared" si="47"/>
        <v>0</v>
      </c>
      <c r="BI217" s="204">
        <f t="shared" si="48"/>
        <v>0</v>
      </c>
      <c r="BJ217" s="24" t="s">
        <v>79</v>
      </c>
      <c r="BK217" s="204">
        <f t="shared" si="49"/>
        <v>0</v>
      </c>
      <c r="BL217" s="24" t="s">
        <v>316</v>
      </c>
      <c r="BM217" s="24" t="s">
        <v>1203</v>
      </c>
    </row>
    <row r="218" spans="2:65" s="1" customFormat="1" ht="16.5" customHeight="1">
      <c r="B218" s="41"/>
      <c r="C218" s="193" t="s">
        <v>726</v>
      </c>
      <c r="D218" s="193" t="s">
        <v>159</v>
      </c>
      <c r="E218" s="194" t="s">
        <v>1973</v>
      </c>
      <c r="F218" s="195" t="s">
        <v>1974</v>
      </c>
      <c r="G218" s="196" t="s">
        <v>1016</v>
      </c>
      <c r="H218" s="197">
        <v>2</v>
      </c>
      <c r="I218" s="198"/>
      <c r="J218" s="199">
        <f t="shared" si="40"/>
        <v>0</v>
      </c>
      <c r="K218" s="195" t="s">
        <v>993</v>
      </c>
      <c r="L218" s="61"/>
      <c r="M218" s="200" t="s">
        <v>21</v>
      </c>
      <c r="N218" s="201" t="s">
        <v>43</v>
      </c>
      <c r="O218" s="42"/>
      <c r="P218" s="202">
        <f t="shared" si="41"/>
        <v>0</v>
      </c>
      <c r="Q218" s="202">
        <v>0</v>
      </c>
      <c r="R218" s="202">
        <f t="shared" si="42"/>
        <v>0</v>
      </c>
      <c r="S218" s="202">
        <v>0</v>
      </c>
      <c r="T218" s="203">
        <f t="shared" si="43"/>
        <v>0</v>
      </c>
      <c r="AR218" s="24" t="s">
        <v>316</v>
      </c>
      <c r="AT218" s="24" t="s">
        <v>159</v>
      </c>
      <c r="AU218" s="24" t="s">
        <v>81</v>
      </c>
      <c r="AY218" s="24" t="s">
        <v>156</v>
      </c>
      <c r="BE218" s="204">
        <f t="shared" si="44"/>
        <v>0</v>
      </c>
      <c r="BF218" s="204">
        <f t="shared" si="45"/>
        <v>0</v>
      </c>
      <c r="BG218" s="204">
        <f t="shared" si="46"/>
        <v>0</v>
      </c>
      <c r="BH218" s="204">
        <f t="shared" si="47"/>
        <v>0</v>
      </c>
      <c r="BI218" s="204">
        <f t="shared" si="48"/>
        <v>0</v>
      </c>
      <c r="BJ218" s="24" t="s">
        <v>79</v>
      </c>
      <c r="BK218" s="204">
        <f t="shared" si="49"/>
        <v>0</v>
      </c>
      <c r="BL218" s="24" t="s">
        <v>316</v>
      </c>
      <c r="BM218" s="24" t="s">
        <v>1210</v>
      </c>
    </row>
    <row r="219" spans="2:65" s="1" customFormat="1" ht="16.5" customHeight="1">
      <c r="B219" s="41"/>
      <c r="C219" s="193" t="s">
        <v>730</v>
      </c>
      <c r="D219" s="193" t="s">
        <v>159</v>
      </c>
      <c r="E219" s="194" t="s">
        <v>1975</v>
      </c>
      <c r="F219" s="195" t="s">
        <v>1976</v>
      </c>
      <c r="G219" s="196" t="s">
        <v>1016</v>
      </c>
      <c r="H219" s="197">
        <v>32</v>
      </c>
      <c r="I219" s="198"/>
      <c r="J219" s="199">
        <f t="shared" si="40"/>
        <v>0</v>
      </c>
      <c r="K219" s="195" t="s">
        <v>993</v>
      </c>
      <c r="L219" s="61"/>
      <c r="M219" s="200" t="s">
        <v>21</v>
      </c>
      <c r="N219" s="201" t="s">
        <v>43</v>
      </c>
      <c r="O219" s="42"/>
      <c r="P219" s="202">
        <f t="shared" si="41"/>
        <v>0</v>
      </c>
      <c r="Q219" s="202">
        <v>0</v>
      </c>
      <c r="R219" s="202">
        <f t="shared" si="42"/>
        <v>0</v>
      </c>
      <c r="S219" s="202">
        <v>0</v>
      </c>
      <c r="T219" s="203">
        <f t="shared" si="43"/>
        <v>0</v>
      </c>
      <c r="AR219" s="24" t="s">
        <v>316</v>
      </c>
      <c r="AT219" s="24" t="s">
        <v>159</v>
      </c>
      <c r="AU219" s="24" t="s">
        <v>81</v>
      </c>
      <c r="AY219" s="24" t="s">
        <v>156</v>
      </c>
      <c r="BE219" s="204">
        <f t="shared" si="44"/>
        <v>0</v>
      </c>
      <c r="BF219" s="204">
        <f t="shared" si="45"/>
        <v>0</v>
      </c>
      <c r="BG219" s="204">
        <f t="shared" si="46"/>
        <v>0</v>
      </c>
      <c r="BH219" s="204">
        <f t="shared" si="47"/>
        <v>0</v>
      </c>
      <c r="BI219" s="204">
        <f t="shared" si="48"/>
        <v>0</v>
      </c>
      <c r="BJ219" s="24" t="s">
        <v>79</v>
      </c>
      <c r="BK219" s="204">
        <f t="shared" si="49"/>
        <v>0</v>
      </c>
      <c r="BL219" s="24" t="s">
        <v>316</v>
      </c>
      <c r="BM219" s="24" t="s">
        <v>1213</v>
      </c>
    </row>
    <row r="220" spans="2:65" s="1" customFormat="1" ht="16.5" customHeight="1">
      <c r="B220" s="41"/>
      <c r="C220" s="193" t="s">
        <v>734</v>
      </c>
      <c r="D220" s="193" t="s">
        <v>159</v>
      </c>
      <c r="E220" s="194" t="s">
        <v>1977</v>
      </c>
      <c r="F220" s="195" t="s">
        <v>1978</v>
      </c>
      <c r="G220" s="196" t="s">
        <v>1016</v>
      </c>
      <c r="H220" s="197">
        <v>4</v>
      </c>
      <c r="I220" s="198"/>
      <c r="J220" s="199">
        <f t="shared" si="40"/>
        <v>0</v>
      </c>
      <c r="K220" s="195" t="s">
        <v>993</v>
      </c>
      <c r="L220" s="61"/>
      <c r="M220" s="200" t="s">
        <v>21</v>
      </c>
      <c r="N220" s="201" t="s">
        <v>43</v>
      </c>
      <c r="O220" s="42"/>
      <c r="P220" s="202">
        <f t="shared" si="41"/>
        <v>0</v>
      </c>
      <c r="Q220" s="202">
        <v>0</v>
      </c>
      <c r="R220" s="202">
        <f t="shared" si="42"/>
        <v>0</v>
      </c>
      <c r="S220" s="202">
        <v>0</v>
      </c>
      <c r="T220" s="203">
        <f t="shared" si="43"/>
        <v>0</v>
      </c>
      <c r="AR220" s="24" t="s">
        <v>316</v>
      </c>
      <c r="AT220" s="24" t="s">
        <v>159</v>
      </c>
      <c r="AU220" s="24" t="s">
        <v>81</v>
      </c>
      <c r="AY220" s="24" t="s">
        <v>156</v>
      </c>
      <c r="BE220" s="204">
        <f t="shared" si="44"/>
        <v>0</v>
      </c>
      <c r="BF220" s="204">
        <f t="shared" si="45"/>
        <v>0</v>
      </c>
      <c r="BG220" s="204">
        <f t="shared" si="46"/>
        <v>0</v>
      </c>
      <c r="BH220" s="204">
        <f t="shared" si="47"/>
        <v>0</v>
      </c>
      <c r="BI220" s="204">
        <f t="shared" si="48"/>
        <v>0</v>
      </c>
      <c r="BJ220" s="24" t="s">
        <v>79</v>
      </c>
      <c r="BK220" s="204">
        <f t="shared" si="49"/>
        <v>0</v>
      </c>
      <c r="BL220" s="24" t="s">
        <v>316</v>
      </c>
      <c r="BM220" s="24" t="s">
        <v>1216</v>
      </c>
    </row>
    <row r="221" spans="2:65" s="1" customFormat="1" ht="16.5" customHeight="1">
      <c r="B221" s="41"/>
      <c r="C221" s="193" t="s">
        <v>738</v>
      </c>
      <c r="D221" s="193" t="s">
        <v>159</v>
      </c>
      <c r="E221" s="194" t="s">
        <v>1979</v>
      </c>
      <c r="F221" s="195" t="s">
        <v>1980</v>
      </c>
      <c r="G221" s="196" t="s">
        <v>1016</v>
      </c>
      <c r="H221" s="197">
        <v>11</v>
      </c>
      <c r="I221" s="198"/>
      <c r="J221" s="199">
        <f t="shared" si="40"/>
        <v>0</v>
      </c>
      <c r="K221" s="195" t="s">
        <v>993</v>
      </c>
      <c r="L221" s="61"/>
      <c r="M221" s="200" t="s">
        <v>21</v>
      </c>
      <c r="N221" s="201" t="s">
        <v>43</v>
      </c>
      <c r="O221" s="42"/>
      <c r="P221" s="202">
        <f t="shared" si="41"/>
        <v>0</v>
      </c>
      <c r="Q221" s="202">
        <v>0</v>
      </c>
      <c r="R221" s="202">
        <f t="shared" si="42"/>
        <v>0</v>
      </c>
      <c r="S221" s="202">
        <v>0</v>
      </c>
      <c r="T221" s="203">
        <f t="shared" si="43"/>
        <v>0</v>
      </c>
      <c r="AR221" s="24" t="s">
        <v>316</v>
      </c>
      <c r="AT221" s="24" t="s">
        <v>159</v>
      </c>
      <c r="AU221" s="24" t="s">
        <v>81</v>
      </c>
      <c r="AY221" s="24" t="s">
        <v>156</v>
      </c>
      <c r="BE221" s="204">
        <f t="shared" si="44"/>
        <v>0</v>
      </c>
      <c r="BF221" s="204">
        <f t="shared" si="45"/>
        <v>0</v>
      </c>
      <c r="BG221" s="204">
        <f t="shared" si="46"/>
        <v>0</v>
      </c>
      <c r="BH221" s="204">
        <f t="shared" si="47"/>
        <v>0</v>
      </c>
      <c r="BI221" s="204">
        <f t="shared" si="48"/>
        <v>0</v>
      </c>
      <c r="BJ221" s="24" t="s">
        <v>79</v>
      </c>
      <c r="BK221" s="204">
        <f t="shared" si="49"/>
        <v>0</v>
      </c>
      <c r="BL221" s="24" t="s">
        <v>316</v>
      </c>
      <c r="BM221" s="24" t="s">
        <v>1464</v>
      </c>
    </row>
    <row r="222" spans="2:65" s="1" customFormat="1" ht="16.5" customHeight="1">
      <c r="B222" s="41"/>
      <c r="C222" s="193" t="s">
        <v>401</v>
      </c>
      <c r="D222" s="193" t="s">
        <v>159</v>
      </c>
      <c r="E222" s="194" t="s">
        <v>1981</v>
      </c>
      <c r="F222" s="195" t="s">
        <v>1982</v>
      </c>
      <c r="G222" s="196" t="s">
        <v>1016</v>
      </c>
      <c r="H222" s="197">
        <v>28</v>
      </c>
      <c r="I222" s="198"/>
      <c r="J222" s="199">
        <f t="shared" si="40"/>
        <v>0</v>
      </c>
      <c r="K222" s="195" t="s">
        <v>993</v>
      </c>
      <c r="L222" s="61"/>
      <c r="M222" s="200" t="s">
        <v>21</v>
      </c>
      <c r="N222" s="201" t="s">
        <v>43</v>
      </c>
      <c r="O222" s="42"/>
      <c r="P222" s="202">
        <f t="shared" si="41"/>
        <v>0</v>
      </c>
      <c r="Q222" s="202">
        <v>0</v>
      </c>
      <c r="R222" s="202">
        <f t="shared" si="42"/>
        <v>0</v>
      </c>
      <c r="S222" s="202">
        <v>0</v>
      </c>
      <c r="T222" s="203">
        <f t="shared" si="43"/>
        <v>0</v>
      </c>
      <c r="AR222" s="24" t="s">
        <v>316</v>
      </c>
      <c r="AT222" s="24" t="s">
        <v>159</v>
      </c>
      <c r="AU222" s="24" t="s">
        <v>81</v>
      </c>
      <c r="AY222" s="24" t="s">
        <v>156</v>
      </c>
      <c r="BE222" s="204">
        <f t="shared" si="44"/>
        <v>0</v>
      </c>
      <c r="BF222" s="204">
        <f t="shared" si="45"/>
        <v>0</v>
      </c>
      <c r="BG222" s="204">
        <f t="shared" si="46"/>
        <v>0</v>
      </c>
      <c r="BH222" s="204">
        <f t="shared" si="47"/>
        <v>0</v>
      </c>
      <c r="BI222" s="204">
        <f t="shared" si="48"/>
        <v>0</v>
      </c>
      <c r="BJ222" s="24" t="s">
        <v>79</v>
      </c>
      <c r="BK222" s="204">
        <f t="shared" si="49"/>
        <v>0</v>
      </c>
      <c r="BL222" s="24" t="s">
        <v>316</v>
      </c>
      <c r="BM222" s="24" t="s">
        <v>1983</v>
      </c>
    </row>
    <row r="223" spans="2:63" s="10" customFormat="1" ht="29.85" customHeight="1">
      <c r="B223" s="176"/>
      <c r="C223" s="177"/>
      <c r="D223" s="190" t="s">
        <v>71</v>
      </c>
      <c r="E223" s="191" t="s">
        <v>1159</v>
      </c>
      <c r="F223" s="191" t="s">
        <v>1984</v>
      </c>
      <c r="G223" s="177"/>
      <c r="H223" s="177"/>
      <c r="I223" s="180"/>
      <c r="J223" s="192">
        <f>BK223</f>
        <v>0</v>
      </c>
      <c r="K223" s="177"/>
      <c r="L223" s="182"/>
      <c r="M223" s="183"/>
      <c r="N223" s="184"/>
      <c r="O223" s="184"/>
      <c r="P223" s="185">
        <f>SUM(P224:P227)</f>
        <v>0</v>
      </c>
      <c r="Q223" s="184"/>
      <c r="R223" s="185">
        <f>SUM(R224:R227)</f>
        <v>0</v>
      </c>
      <c r="S223" s="184"/>
      <c r="T223" s="186">
        <f>SUM(T224:T227)</f>
        <v>0</v>
      </c>
      <c r="AR223" s="187" t="s">
        <v>81</v>
      </c>
      <c r="AT223" s="188" t="s">
        <v>71</v>
      </c>
      <c r="AU223" s="188" t="s">
        <v>79</v>
      </c>
      <c r="AY223" s="187" t="s">
        <v>156</v>
      </c>
      <c r="BK223" s="189">
        <f>SUM(BK224:BK227)</f>
        <v>0</v>
      </c>
    </row>
    <row r="224" spans="2:65" s="1" customFormat="1" ht="25.5" customHeight="1">
      <c r="B224" s="41"/>
      <c r="C224" s="193" t="s">
        <v>747</v>
      </c>
      <c r="D224" s="193" t="s">
        <v>159</v>
      </c>
      <c r="E224" s="194" t="s">
        <v>1985</v>
      </c>
      <c r="F224" s="195" t="s">
        <v>1929</v>
      </c>
      <c r="G224" s="196" t="s">
        <v>260</v>
      </c>
      <c r="H224" s="197">
        <v>10</v>
      </c>
      <c r="I224" s="198"/>
      <c r="J224" s="199">
        <f>ROUND(I224*H224,2)</f>
        <v>0</v>
      </c>
      <c r="K224" s="195" t="s">
        <v>993</v>
      </c>
      <c r="L224" s="61"/>
      <c r="M224" s="200" t="s">
        <v>21</v>
      </c>
      <c r="N224" s="201" t="s">
        <v>43</v>
      </c>
      <c r="O224" s="42"/>
      <c r="P224" s="202">
        <f>O224*H224</f>
        <v>0</v>
      </c>
      <c r="Q224" s="202">
        <v>0</v>
      </c>
      <c r="R224" s="202">
        <f>Q224*H224</f>
        <v>0</v>
      </c>
      <c r="S224" s="202">
        <v>0</v>
      </c>
      <c r="T224" s="203">
        <f>S224*H224</f>
        <v>0</v>
      </c>
      <c r="AR224" s="24" t="s">
        <v>316</v>
      </c>
      <c r="AT224" s="24" t="s">
        <v>159</v>
      </c>
      <c r="AU224" s="24" t="s">
        <v>81</v>
      </c>
      <c r="AY224" s="24" t="s">
        <v>156</v>
      </c>
      <c r="BE224" s="204">
        <f>IF(N224="základní",J224,0)</f>
        <v>0</v>
      </c>
      <c r="BF224" s="204">
        <f>IF(N224="snížená",J224,0)</f>
        <v>0</v>
      </c>
      <c r="BG224" s="204">
        <f>IF(N224="zákl. přenesená",J224,0)</f>
        <v>0</v>
      </c>
      <c r="BH224" s="204">
        <f>IF(N224="sníž. přenesená",J224,0)</f>
        <v>0</v>
      </c>
      <c r="BI224" s="204">
        <f>IF(N224="nulová",J224,0)</f>
        <v>0</v>
      </c>
      <c r="BJ224" s="24" t="s">
        <v>79</v>
      </c>
      <c r="BK224" s="204">
        <f>ROUND(I224*H224,2)</f>
        <v>0</v>
      </c>
      <c r="BL224" s="24" t="s">
        <v>316</v>
      </c>
      <c r="BM224" s="24" t="s">
        <v>1470</v>
      </c>
    </row>
    <row r="225" spans="2:65" s="1" customFormat="1" ht="25.5" customHeight="1">
      <c r="B225" s="41"/>
      <c r="C225" s="193" t="s">
        <v>432</v>
      </c>
      <c r="D225" s="193" t="s">
        <v>159</v>
      </c>
      <c r="E225" s="194" t="s">
        <v>1986</v>
      </c>
      <c r="F225" s="195" t="s">
        <v>1935</v>
      </c>
      <c r="G225" s="196" t="s">
        <v>260</v>
      </c>
      <c r="H225" s="197">
        <v>12</v>
      </c>
      <c r="I225" s="198"/>
      <c r="J225" s="199">
        <f>ROUND(I225*H225,2)</f>
        <v>0</v>
      </c>
      <c r="K225" s="195" t="s">
        <v>993</v>
      </c>
      <c r="L225" s="61"/>
      <c r="M225" s="200" t="s">
        <v>21</v>
      </c>
      <c r="N225" s="201" t="s">
        <v>43</v>
      </c>
      <c r="O225" s="42"/>
      <c r="P225" s="202">
        <f>O225*H225</f>
        <v>0</v>
      </c>
      <c r="Q225" s="202">
        <v>0</v>
      </c>
      <c r="R225" s="202">
        <f>Q225*H225</f>
        <v>0</v>
      </c>
      <c r="S225" s="202">
        <v>0</v>
      </c>
      <c r="T225" s="203">
        <f>S225*H225</f>
        <v>0</v>
      </c>
      <c r="AR225" s="24" t="s">
        <v>316</v>
      </c>
      <c r="AT225" s="24" t="s">
        <v>159</v>
      </c>
      <c r="AU225" s="24" t="s">
        <v>81</v>
      </c>
      <c r="AY225" s="24" t="s">
        <v>156</v>
      </c>
      <c r="BE225" s="204">
        <f>IF(N225="základní",J225,0)</f>
        <v>0</v>
      </c>
      <c r="BF225" s="204">
        <f>IF(N225="snížená",J225,0)</f>
        <v>0</v>
      </c>
      <c r="BG225" s="204">
        <f>IF(N225="zákl. přenesená",J225,0)</f>
        <v>0</v>
      </c>
      <c r="BH225" s="204">
        <f>IF(N225="sníž. přenesená",J225,0)</f>
        <v>0</v>
      </c>
      <c r="BI225" s="204">
        <f>IF(N225="nulová",J225,0)</f>
        <v>0</v>
      </c>
      <c r="BJ225" s="24" t="s">
        <v>79</v>
      </c>
      <c r="BK225" s="204">
        <f>ROUND(I225*H225,2)</f>
        <v>0</v>
      </c>
      <c r="BL225" s="24" t="s">
        <v>316</v>
      </c>
      <c r="BM225" s="24" t="s">
        <v>1987</v>
      </c>
    </row>
    <row r="226" spans="2:65" s="1" customFormat="1" ht="25.5" customHeight="1">
      <c r="B226" s="41"/>
      <c r="C226" s="193" t="s">
        <v>535</v>
      </c>
      <c r="D226" s="193" t="s">
        <v>159</v>
      </c>
      <c r="E226" s="194" t="s">
        <v>1988</v>
      </c>
      <c r="F226" s="195" t="s">
        <v>1989</v>
      </c>
      <c r="G226" s="196" t="s">
        <v>260</v>
      </c>
      <c r="H226" s="197">
        <v>10</v>
      </c>
      <c r="I226" s="198"/>
      <c r="J226" s="199">
        <f>ROUND(I226*H226,2)</f>
        <v>0</v>
      </c>
      <c r="K226" s="195" t="s">
        <v>993</v>
      </c>
      <c r="L226" s="61"/>
      <c r="M226" s="200" t="s">
        <v>21</v>
      </c>
      <c r="N226" s="201" t="s">
        <v>43</v>
      </c>
      <c r="O226" s="42"/>
      <c r="P226" s="202">
        <f>O226*H226</f>
        <v>0</v>
      </c>
      <c r="Q226" s="202">
        <v>0</v>
      </c>
      <c r="R226" s="202">
        <f>Q226*H226</f>
        <v>0</v>
      </c>
      <c r="S226" s="202">
        <v>0</v>
      </c>
      <c r="T226" s="203">
        <f>S226*H226</f>
        <v>0</v>
      </c>
      <c r="AR226" s="24" t="s">
        <v>316</v>
      </c>
      <c r="AT226" s="24" t="s">
        <v>159</v>
      </c>
      <c r="AU226" s="24" t="s">
        <v>81</v>
      </c>
      <c r="AY226" s="24" t="s">
        <v>156</v>
      </c>
      <c r="BE226" s="204">
        <f>IF(N226="základní",J226,0)</f>
        <v>0</v>
      </c>
      <c r="BF226" s="204">
        <f>IF(N226="snížená",J226,0)</f>
        <v>0</v>
      </c>
      <c r="BG226" s="204">
        <f>IF(N226="zákl. přenesená",J226,0)</f>
        <v>0</v>
      </c>
      <c r="BH226" s="204">
        <f>IF(N226="sníž. přenesená",J226,0)</f>
        <v>0</v>
      </c>
      <c r="BI226" s="204">
        <f>IF(N226="nulová",J226,0)</f>
        <v>0</v>
      </c>
      <c r="BJ226" s="24" t="s">
        <v>79</v>
      </c>
      <c r="BK226" s="204">
        <f>ROUND(I226*H226,2)</f>
        <v>0</v>
      </c>
      <c r="BL226" s="24" t="s">
        <v>316</v>
      </c>
      <c r="BM226" s="24" t="s">
        <v>1476</v>
      </c>
    </row>
    <row r="227" spans="2:65" s="1" customFormat="1" ht="16.5" customHeight="1">
      <c r="B227" s="41"/>
      <c r="C227" s="193" t="s">
        <v>760</v>
      </c>
      <c r="D227" s="193" t="s">
        <v>159</v>
      </c>
      <c r="E227" s="194" t="s">
        <v>1990</v>
      </c>
      <c r="F227" s="195" t="s">
        <v>1991</v>
      </c>
      <c r="G227" s="196" t="s">
        <v>1039</v>
      </c>
      <c r="H227" s="197">
        <v>2</v>
      </c>
      <c r="I227" s="198"/>
      <c r="J227" s="199">
        <f>ROUND(I227*H227,2)</f>
        <v>0</v>
      </c>
      <c r="K227" s="195" t="s">
        <v>993</v>
      </c>
      <c r="L227" s="61"/>
      <c r="M227" s="200" t="s">
        <v>21</v>
      </c>
      <c r="N227" s="201" t="s">
        <v>43</v>
      </c>
      <c r="O227" s="42"/>
      <c r="P227" s="202">
        <f>O227*H227</f>
        <v>0</v>
      </c>
      <c r="Q227" s="202">
        <v>0</v>
      </c>
      <c r="R227" s="202">
        <f>Q227*H227</f>
        <v>0</v>
      </c>
      <c r="S227" s="202">
        <v>0</v>
      </c>
      <c r="T227" s="203">
        <f>S227*H227</f>
        <v>0</v>
      </c>
      <c r="AR227" s="24" t="s">
        <v>316</v>
      </c>
      <c r="AT227" s="24" t="s">
        <v>159</v>
      </c>
      <c r="AU227" s="24" t="s">
        <v>81</v>
      </c>
      <c r="AY227" s="24" t="s">
        <v>156</v>
      </c>
      <c r="BE227" s="204">
        <f>IF(N227="základní",J227,0)</f>
        <v>0</v>
      </c>
      <c r="BF227" s="204">
        <f>IF(N227="snížená",J227,0)</f>
        <v>0</v>
      </c>
      <c r="BG227" s="204">
        <f>IF(N227="zákl. přenesená",J227,0)</f>
        <v>0</v>
      </c>
      <c r="BH227" s="204">
        <f>IF(N227="sníž. přenesená",J227,0)</f>
        <v>0</v>
      </c>
      <c r="BI227" s="204">
        <f>IF(N227="nulová",J227,0)</f>
        <v>0</v>
      </c>
      <c r="BJ227" s="24" t="s">
        <v>79</v>
      </c>
      <c r="BK227" s="204">
        <f>ROUND(I227*H227,2)</f>
        <v>0</v>
      </c>
      <c r="BL227" s="24" t="s">
        <v>316</v>
      </c>
      <c r="BM227" s="24" t="s">
        <v>1992</v>
      </c>
    </row>
    <row r="228" spans="2:63" s="10" customFormat="1" ht="29.85" customHeight="1">
      <c r="B228" s="176"/>
      <c r="C228" s="177"/>
      <c r="D228" s="190" t="s">
        <v>71</v>
      </c>
      <c r="E228" s="191" t="s">
        <v>1204</v>
      </c>
      <c r="F228" s="191" t="s">
        <v>1993</v>
      </c>
      <c r="G228" s="177"/>
      <c r="H228" s="177"/>
      <c r="I228" s="180"/>
      <c r="J228" s="192">
        <f>BK228</f>
        <v>0</v>
      </c>
      <c r="K228" s="177"/>
      <c r="L228" s="182"/>
      <c r="M228" s="183"/>
      <c r="N228" s="184"/>
      <c r="O228" s="184"/>
      <c r="P228" s="185">
        <f>SUM(P229:P243)</f>
        <v>0</v>
      </c>
      <c r="Q228" s="184"/>
      <c r="R228" s="185">
        <f>SUM(R229:R243)</f>
        <v>0</v>
      </c>
      <c r="S228" s="184"/>
      <c r="T228" s="186">
        <f>SUM(T229:T243)</f>
        <v>0</v>
      </c>
      <c r="AR228" s="187" t="s">
        <v>81</v>
      </c>
      <c r="AT228" s="188" t="s">
        <v>71</v>
      </c>
      <c r="AU228" s="188" t="s">
        <v>79</v>
      </c>
      <c r="AY228" s="187" t="s">
        <v>156</v>
      </c>
      <c r="BK228" s="189">
        <f>SUM(BK229:BK243)</f>
        <v>0</v>
      </c>
    </row>
    <row r="229" spans="2:65" s="1" customFormat="1" ht="25.5" customHeight="1">
      <c r="B229" s="41"/>
      <c r="C229" s="193" t="s">
        <v>559</v>
      </c>
      <c r="D229" s="193" t="s">
        <v>159</v>
      </c>
      <c r="E229" s="194" t="s">
        <v>1994</v>
      </c>
      <c r="F229" s="195" t="s">
        <v>1995</v>
      </c>
      <c r="G229" s="196" t="s">
        <v>1016</v>
      </c>
      <c r="H229" s="197">
        <v>1</v>
      </c>
      <c r="I229" s="198"/>
      <c r="J229" s="199">
        <f>ROUND(I229*H229,2)</f>
        <v>0</v>
      </c>
      <c r="K229" s="195" t="s">
        <v>993</v>
      </c>
      <c r="L229" s="61"/>
      <c r="M229" s="200" t="s">
        <v>21</v>
      </c>
      <c r="N229" s="201" t="s">
        <v>43</v>
      </c>
      <c r="O229" s="42"/>
      <c r="P229" s="202">
        <f>O229*H229</f>
        <v>0</v>
      </c>
      <c r="Q229" s="202">
        <v>0</v>
      </c>
      <c r="R229" s="202">
        <f>Q229*H229</f>
        <v>0</v>
      </c>
      <c r="S229" s="202">
        <v>0</v>
      </c>
      <c r="T229" s="203">
        <f>S229*H229</f>
        <v>0</v>
      </c>
      <c r="AR229" s="24" t="s">
        <v>316</v>
      </c>
      <c r="AT229" s="24" t="s">
        <v>159</v>
      </c>
      <c r="AU229" s="24" t="s">
        <v>81</v>
      </c>
      <c r="AY229" s="24" t="s">
        <v>156</v>
      </c>
      <c r="BE229" s="204">
        <f>IF(N229="základní",J229,0)</f>
        <v>0</v>
      </c>
      <c r="BF229" s="204">
        <f>IF(N229="snížená",J229,0)</f>
        <v>0</v>
      </c>
      <c r="BG229" s="204">
        <f>IF(N229="zákl. přenesená",J229,0)</f>
        <v>0</v>
      </c>
      <c r="BH229" s="204">
        <f>IF(N229="sníž. přenesená",J229,0)</f>
        <v>0</v>
      </c>
      <c r="BI229" s="204">
        <f>IF(N229="nulová",J229,0)</f>
        <v>0</v>
      </c>
      <c r="BJ229" s="24" t="s">
        <v>79</v>
      </c>
      <c r="BK229" s="204">
        <f>ROUND(I229*H229,2)</f>
        <v>0</v>
      </c>
      <c r="BL229" s="24" t="s">
        <v>316</v>
      </c>
      <c r="BM229" s="24" t="s">
        <v>1482</v>
      </c>
    </row>
    <row r="230" spans="2:47" s="1" customFormat="1" ht="40.5">
      <c r="B230" s="41"/>
      <c r="C230" s="63"/>
      <c r="D230" s="223" t="s">
        <v>166</v>
      </c>
      <c r="E230" s="63"/>
      <c r="F230" s="261" t="s">
        <v>1791</v>
      </c>
      <c r="G230" s="63"/>
      <c r="H230" s="63"/>
      <c r="I230" s="163"/>
      <c r="J230" s="63"/>
      <c r="K230" s="63"/>
      <c r="L230" s="61"/>
      <c r="M230" s="207"/>
      <c r="N230" s="42"/>
      <c r="O230" s="42"/>
      <c r="P230" s="42"/>
      <c r="Q230" s="42"/>
      <c r="R230" s="42"/>
      <c r="S230" s="42"/>
      <c r="T230" s="78"/>
      <c r="AT230" s="24" t="s">
        <v>166</v>
      </c>
      <c r="AU230" s="24" t="s">
        <v>81</v>
      </c>
    </row>
    <row r="231" spans="2:65" s="1" customFormat="1" ht="25.5" customHeight="1">
      <c r="B231" s="41"/>
      <c r="C231" s="193" t="s">
        <v>769</v>
      </c>
      <c r="D231" s="193" t="s">
        <v>159</v>
      </c>
      <c r="E231" s="194" t="s">
        <v>1996</v>
      </c>
      <c r="F231" s="195" t="s">
        <v>1997</v>
      </c>
      <c r="G231" s="196" t="s">
        <v>1016</v>
      </c>
      <c r="H231" s="197">
        <v>1</v>
      </c>
      <c r="I231" s="198"/>
      <c r="J231" s="199">
        <f>ROUND(I231*H231,2)</f>
        <v>0</v>
      </c>
      <c r="K231" s="195" t="s">
        <v>993</v>
      </c>
      <c r="L231" s="61"/>
      <c r="M231" s="200" t="s">
        <v>21</v>
      </c>
      <c r="N231" s="201" t="s">
        <v>43</v>
      </c>
      <c r="O231" s="42"/>
      <c r="P231" s="202">
        <f>O231*H231</f>
        <v>0</v>
      </c>
      <c r="Q231" s="202">
        <v>0</v>
      </c>
      <c r="R231" s="202">
        <f>Q231*H231</f>
        <v>0</v>
      </c>
      <c r="S231" s="202">
        <v>0</v>
      </c>
      <c r="T231" s="203">
        <f>S231*H231</f>
        <v>0</v>
      </c>
      <c r="AR231" s="24" t="s">
        <v>316</v>
      </c>
      <c r="AT231" s="24" t="s">
        <v>159</v>
      </c>
      <c r="AU231" s="24" t="s">
        <v>81</v>
      </c>
      <c r="AY231" s="24" t="s">
        <v>156</v>
      </c>
      <c r="BE231" s="204">
        <f>IF(N231="základní",J231,0)</f>
        <v>0</v>
      </c>
      <c r="BF231" s="204">
        <f>IF(N231="snížená",J231,0)</f>
        <v>0</v>
      </c>
      <c r="BG231" s="204">
        <f>IF(N231="zákl. přenesená",J231,0)</f>
        <v>0</v>
      </c>
      <c r="BH231" s="204">
        <f>IF(N231="sníž. přenesená",J231,0)</f>
        <v>0</v>
      </c>
      <c r="BI231" s="204">
        <f>IF(N231="nulová",J231,0)</f>
        <v>0</v>
      </c>
      <c r="BJ231" s="24" t="s">
        <v>79</v>
      </c>
      <c r="BK231" s="204">
        <f>ROUND(I231*H231,2)</f>
        <v>0</v>
      </c>
      <c r="BL231" s="24" t="s">
        <v>316</v>
      </c>
      <c r="BM231" s="24" t="s">
        <v>1998</v>
      </c>
    </row>
    <row r="232" spans="2:47" s="1" customFormat="1" ht="40.5">
      <c r="B232" s="41"/>
      <c r="C232" s="63"/>
      <c r="D232" s="223" t="s">
        <v>166</v>
      </c>
      <c r="E232" s="63"/>
      <c r="F232" s="261" t="s">
        <v>1791</v>
      </c>
      <c r="G232" s="63"/>
      <c r="H232" s="63"/>
      <c r="I232" s="163"/>
      <c r="J232" s="63"/>
      <c r="K232" s="63"/>
      <c r="L232" s="61"/>
      <c r="M232" s="207"/>
      <c r="N232" s="42"/>
      <c r="O232" s="42"/>
      <c r="P232" s="42"/>
      <c r="Q232" s="42"/>
      <c r="R232" s="42"/>
      <c r="S232" s="42"/>
      <c r="T232" s="78"/>
      <c r="AT232" s="24" t="s">
        <v>166</v>
      </c>
      <c r="AU232" s="24" t="s">
        <v>81</v>
      </c>
    </row>
    <row r="233" spans="2:65" s="1" customFormat="1" ht="25.5" customHeight="1">
      <c r="B233" s="41"/>
      <c r="C233" s="193" t="s">
        <v>773</v>
      </c>
      <c r="D233" s="193" t="s">
        <v>159</v>
      </c>
      <c r="E233" s="194" t="s">
        <v>1999</v>
      </c>
      <c r="F233" s="195" t="s">
        <v>2000</v>
      </c>
      <c r="G233" s="196" t="s">
        <v>1016</v>
      </c>
      <c r="H233" s="197">
        <v>1</v>
      </c>
      <c r="I233" s="198"/>
      <c r="J233" s="199">
        <f>ROUND(I233*H233,2)</f>
        <v>0</v>
      </c>
      <c r="K233" s="195" t="s">
        <v>993</v>
      </c>
      <c r="L233" s="61"/>
      <c r="M233" s="200" t="s">
        <v>21</v>
      </c>
      <c r="N233" s="201" t="s">
        <v>43</v>
      </c>
      <c r="O233" s="42"/>
      <c r="P233" s="202">
        <f>O233*H233</f>
        <v>0</v>
      </c>
      <c r="Q233" s="202">
        <v>0</v>
      </c>
      <c r="R233" s="202">
        <f>Q233*H233</f>
        <v>0</v>
      </c>
      <c r="S233" s="202">
        <v>0</v>
      </c>
      <c r="T233" s="203">
        <f>S233*H233</f>
        <v>0</v>
      </c>
      <c r="AR233" s="24" t="s">
        <v>316</v>
      </c>
      <c r="AT233" s="24" t="s">
        <v>159</v>
      </c>
      <c r="AU233" s="24" t="s">
        <v>81</v>
      </c>
      <c r="AY233" s="24" t="s">
        <v>156</v>
      </c>
      <c r="BE233" s="204">
        <f>IF(N233="základní",J233,0)</f>
        <v>0</v>
      </c>
      <c r="BF233" s="204">
        <f>IF(N233="snížená",J233,0)</f>
        <v>0</v>
      </c>
      <c r="BG233" s="204">
        <f>IF(N233="zákl. přenesená",J233,0)</f>
        <v>0</v>
      </c>
      <c r="BH233" s="204">
        <f>IF(N233="sníž. přenesená",J233,0)</f>
        <v>0</v>
      </c>
      <c r="BI233" s="204">
        <f>IF(N233="nulová",J233,0)</f>
        <v>0</v>
      </c>
      <c r="BJ233" s="24" t="s">
        <v>79</v>
      </c>
      <c r="BK233" s="204">
        <f>ROUND(I233*H233,2)</f>
        <v>0</v>
      </c>
      <c r="BL233" s="24" t="s">
        <v>316</v>
      </c>
      <c r="BM233" s="24" t="s">
        <v>1488</v>
      </c>
    </row>
    <row r="234" spans="2:47" s="1" customFormat="1" ht="40.5">
      <c r="B234" s="41"/>
      <c r="C234" s="63"/>
      <c r="D234" s="223" t="s">
        <v>166</v>
      </c>
      <c r="E234" s="63"/>
      <c r="F234" s="261" t="s">
        <v>1791</v>
      </c>
      <c r="G234" s="63"/>
      <c r="H234" s="63"/>
      <c r="I234" s="163"/>
      <c r="J234" s="63"/>
      <c r="K234" s="63"/>
      <c r="L234" s="61"/>
      <c r="M234" s="207"/>
      <c r="N234" s="42"/>
      <c r="O234" s="42"/>
      <c r="P234" s="42"/>
      <c r="Q234" s="42"/>
      <c r="R234" s="42"/>
      <c r="S234" s="42"/>
      <c r="T234" s="78"/>
      <c r="AT234" s="24" t="s">
        <v>166</v>
      </c>
      <c r="AU234" s="24" t="s">
        <v>81</v>
      </c>
    </row>
    <row r="235" spans="2:65" s="1" customFormat="1" ht="16.5" customHeight="1">
      <c r="B235" s="41"/>
      <c r="C235" s="193" t="s">
        <v>777</v>
      </c>
      <c r="D235" s="193" t="s">
        <v>159</v>
      </c>
      <c r="E235" s="194" t="s">
        <v>2001</v>
      </c>
      <c r="F235" s="195" t="s">
        <v>2002</v>
      </c>
      <c r="G235" s="196" t="s">
        <v>1016</v>
      </c>
      <c r="H235" s="197">
        <v>3</v>
      </c>
      <c r="I235" s="198"/>
      <c r="J235" s="199">
        <f>ROUND(I235*H235,2)</f>
        <v>0</v>
      </c>
      <c r="K235" s="195" t="s">
        <v>993</v>
      </c>
      <c r="L235" s="61"/>
      <c r="M235" s="200" t="s">
        <v>21</v>
      </c>
      <c r="N235" s="201" t="s">
        <v>43</v>
      </c>
      <c r="O235" s="42"/>
      <c r="P235" s="202">
        <f>O235*H235</f>
        <v>0</v>
      </c>
      <c r="Q235" s="202">
        <v>0</v>
      </c>
      <c r="R235" s="202">
        <f>Q235*H235</f>
        <v>0</v>
      </c>
      <c r="S235" s="202">
        <v>0</v>
      </c>
      <c r="T235" s="203">
        <f>S235*H235</f>
        <v>0</v>
      </c>
      <c r="AR235" s="24" t="s">
        <v>316</v>
      </c>
      <c r="AT235" s="24" t="s">
        <v>159</v>
      </c>
      <c r="AU235" s="24" t="s">
        <v>81</v>
      </c>
      <c r="AY235" s="24" t="s">
        <v>156</v>
      </c>
      <c r="BE235" s="204">
        <f>IF(N235="základní",J235,0)</f>
        <v>0</v>
      </c>
      <c r="BF235" s="204">
        <f>IF(N235="snížená",J235,0)</f>
        <v>0</v>
      </c>
      <c r="BG235" s="204">
        <f>IF(N235="zákl. přenesená",J235,0)</f>
        <v>0</v>
      </c>
      <c r="BH235" s="204">
        <f>IF(N235="sníž. přenesená",J235,0)</f>
        <v>0</v>
      </c>
      <c r="BI235" s="204">
        <f>IF(N235="nulová",J235,0)</f>
        <v>0</v>
      </c>
      <c r="BJ235" s="24" t="s">
        <v>79</v>
      </c>
      <c r="BK235" s="204">
        <f>ROUND(I235*H235,2)</f>
        <v>0</v>
      </c>
      <c r="BL235" s="24" t="s">
        <v>316</v>
      </c>
      <c r="BM235" s="24" t="s">
        <v>2003</v>
      </c>
    </row>
    <row r="236" spans="2:47" s="1" customFormat="1" ht="40.5">
      <c r="B236" s="41"/>
      <c r="C236" s="63"/>
      <c r="D236" s="223" t="s">
        <v>166</v>
      </c>
      <c r="E236" s="63"/>
      <c r="F236" s="261" t="s">
        <v>1791</v>
      </c>
      <c r="G236" s="63"/>
      <c r="H236" s="63"/>
      <c r="I236" s="163"/>
      <c r="J236" s="63"/>
      <c r="K236" s="63"/>
      <c r="L236" s="61"/>
      <c r="M236" s="207"/>
      <c r="N236" s="42"/>
      <c r="O236" s="42"/>
      <c r="P236" s="42"/>
      <c r="Q236" s="42"/>
      <c r="R236" s="42"/>
      <c r="S236" s="42"/>
      <c r="T236" s="78"/>
      <c r="AT236" s="24" t="s">
        <v>166</v>
      </c>
      <c r="AU236" s="24" t="s">
        <v>81</v>
      </c>
    </row>
    <row r="237" spans="2:65" s="1" customFormat="1" ht="16.5" customHeight="1">
      <c r="B237" s="41"/>
      <c r="C237" s="193" t="s">
        <v>781</v>
      </c>
      <c r="D237" s="193" t="s">
        <v>159</v>
      </c>
      <c r="E237" s="194" t="s">
        <v>2004</v>
      </c>
      <c r="F237" s="195" t="s">
        <v>2005</v>
      </c>
      <c r="G237" s="196" t="s">
        <v>1016</v>
      </c>
      <c r="H237" s="197">
        <v>3</v>
      </c>
      <c r="I237" s="198"/>
      <c r="J237" s="199">
        <f>ROUND(I237*H237,2)</f>
        <v>0</v>
      </c>
      <c r="K237" s="195" t="s">
        <v>993</v>
      </c>
      <c r="L237" s="61"/>
      <c r="M237" s="200" t="s">
        <v>21</v>
      </c>
      <c r="N237" s="201" t="s">
        <v>43</v>
      </c>
      <c r="O237" s="42"/>
      <c r="P237" s="202">
        <f>O237*H237</f>
        <v>0</v>
      </c>
      <c r="Q237" s="202">
        <v>0</v>
      </c>
      <c r="R237" s="202">
        <f>Q237*H237</f>
        <v>0</v>
      </c>
      <c r="S237" s="202">
        <v>0</v>
      </c>
      <c r="T237" s="203">
        <f>S237*H237</f>
        <v>0</v>
      </c>
      <c r="AR237" s="24" t="s">
        <v>316</v>
      </c>
      <c r="AT237" s="24" t="s">
        <v>159</v>
      </c>
      <c r="AU237" s="24" t="s">
        <v>81</v>
      </c>
      <c r="AY237" s="24" t="s">
        <v>156</v>
      </c>
      <c r="BE237" s="204">
        <f>IF(N237="základní",J237,0)</f>
        <v>0</v>
      </c>
      <c r="BF237" s="204">
        <f>IF(N237="snížená",J237,0)</f>
        <v>0</v>
      </c>
      <c r="BG237" s="204">
        <f>IF(N237="zákl. přenesená",J237,0)</f>
        <v>0</v>
      </c>
      <c r="BH237" s="204">
        <f>IF(N237="sníž. přenesená",J237,0)</f>
        <v>0</v>
      </c>
      <c r="BI237" s="204">
        <f>IF(N237="nulová",J237,0)</f>
        <v>0</v>
      </c>
      <c r="BJ237" s="24" t="s">
        <v>79</v>
      </c>
      <c r="BK237" s="204">
        <f>ROUND(I237*H237,2)</f>
        <v>0</v>
      </c>
      <c r="BL237" s="24" t="s">
        <v>316</v>
      </c>
      <c r="BM237" s="24" t="s">
        <v>1494</v>
      </c>
    </row>
    <row r="238" spans="2:47" s="1" customFormat="1" ht="40.5">
      <c r="B238" s="41"/>
      <c r="C238" s="63"/>
      <c r="D238" s="223" t="s">
        <v>166</v>
      </c>
      <c r="E238" s="63"/>
      <c r="F238" s="261" t="s">
        <v>1791</v>
      </c>
      <c r="G238" s="63"/>
      <c r="H238" s="63"/>
      <c r="I238" s="163"/>
      <c r="J238" s="63"/>
      <c r="K238" s="63"/>
      <c r="L238" s="61"/>
      <c r="M238" s="207"/>
      <c r="N238" s="42"/>
      <c r="O238" s="42"/>
      <c r="P238" s="42"/>
      <c r="Q238" s="42"/>
      <c r="R238" s="42"/>
      <c r="S238" s="42"/>
      <c r="T238" s="78"/>
      <c r="AT238" s="24" t="s">
        <v>166</v>
      </c>
      <c r="AU238" s="24" t="s">
        <v>81</v>
      </c>
    </row>
    <row r="239" spans="2:65" s="1" customFormat="1" ht="16.5" customHeight="1">
      <c r="B239" s="41"/>
      <c r="C239" s="193" t="s">
        <v>786</v>
      </c>
      <c r="D239" s="193" t="s">
        <v>159</v>
      </c>
      <c r="E239" s="194" t="s">
        <v>2006</v>
      </c>
      <c r="F239" s="195" t="s">
        <v>2007</v>
      </c>
      <c r="G239" s="196" t="s">
        <v>1016</v>
      </c>
      <c r="H239" s="197">
        <v>3</v>
      </c>
      <c r="I239" s="198"/>
      <c r="J239" s="199">
        <f>ROUND(I239*H239,2)</f>
        <v>0</v>
      </c>
      <c r="K239" s="195" t="s">
        <v>993</v>
      </c>
      <c r="L239" s="61"/>
      <c r="M239" s="200" t="s">
        <v>21</v>
      </c>
      <c r="N239" s="201" t="s">
        <v>43</v>
      </c>
      <c r="O239" s="42"/>
      <c r="P239" s="202">
        <f>O239*H239</f>
        <v>0</v>
      </c>
      <c r="Q239" s="202">
        <v>0</v>
      </c>
      <c r="R239" s="202">
        <f>Q239*H239</f>
        <v>0</v>
      </c>
      <c r="S239" s="202">
        <v>0</v>
      </c>
      <c r="T239" s="203">
        <f>S239*H239</f>
        <v>0</v>
      </c>
      <c r="AR239" s="24" t="s">
        <v>316</v>
      </c>
      <c r="AT239" s="24" t="s">
        <v>159</v>
      </c>
      <c r="AU239" s="24" t="s">
        <v>81</v>
      </c>
      <c r="AY239" s="24" t="s">
        <v>156</v>
      </c>
      <c r="BE239" s="204">
        <f>IF(N239="základní",J239,0)</f>
        <v>0</v>
      </c>
      <c r="BF239" s="204">
        <f>IF(N239="snížená",J239,0)</f>
        <v>0</v>
      </c>
      <c r="BG239" s="204">
        <f>IF(N239="zákl. přenesená",J239,0)</f>
        <v>0</v>
      </c>
      <c r="BH239" s="204">
        <f>IF(N239="sníž. přenesená",J239,0)</f>
        <v>0</v>
      </c>
      <c r="BI239" s="204">
        <f>IF(N239="nulová",J239,0)</f>
        <v>0</v>
      </c>
      <c r="BJ239" s="24" t="s">
        <v>79</v>
      </c>
      <c r="BK239" s="204">
        <f>ROUND(I239*H239,2)</f>
        <v>0</v>
      </c>
      <c r="BL239" s="24" t="s">
        <v>316</v>
      </c>
      <c r="BM239" s="24" t="s">
        <v>2008</v>
      </c>
    </row>
    <row r="240" spans="2:65" s="1" customFormat="1" ht="25.5" customHeight="1">
      <c r="B240" s="41"/>
      <c r="C240" s="193" t="s">
        <v>791</v>
      </c>
      <c r="D240" s="193" t="s">
        <v>159</v>
      </c>
      <c r="E240" s="194" t="s">
        <v>2009</v>
      </c>
      <c r="F240" s="195" t="s">
        <v>2010</v>
      </c>
      <c r="G240" s="196" t="s">
        <v>260</v>
      </c>
      <c r="H240" s="197">
        <v>14</v>
      </c>
      <c r="I240" s="198"/>
      <c r="J240" s="199">
        <f>ROUND(I240*H240,2)</f>
        <v>0</v>
      </c>
      <c r="K240" s="195" t="s">
        <v>993</v>
      </c>
      <c r="L240" s="61"/>
      <c r="M240" s="200" t="s">
        <v>21</v>
      </c>
      <c r="N240" s="201" t="s">
        <v>43</v>
      </c>
      <c r="O240" s="42"/>
      <c r="P240" s="202">
        <f>O240*H240</f>
        <v>0</v>
      </c>
      <c r="Q240" s="202">
        <v>0</v>
      </c>
      <c r="R240" s="202">
        <f>Q240*H240</f>
        <v>0</v>
      </c>
      <c r="S240" s="202">
        <v>0</v>
      </c>
      <c r="T240" s="203">
        <f>S240*H240</f>
        <v>0</v>
      </c>
      <c r="AR240" s="24" t="s">
        <v>316</v>
      </c>
      <c r="AT240" s="24" t="s">
        <v>159</v>
      </c>
      <c r="AU240" s="24" t="s">
        <v>81</v>
      </c>
      <c r="AY240" s="24" t="s">
        <v>156</v>
      </c>
      <c r="BE240" s="204">
        <f>IF(N240="základní",J240,0)</f>
        <v>0</v>
      </c>
      <c r="BF240" s="204">
        <f>IF(N240="snížená",J240,0)</f>
        <v>0</v>
      </c>
      <c r="BG240" s="204">
        <f>IF(N240="zákl. přenesená",J240,0)</f>
        <v>0</v>
      </c>
      <c r="BH240" s="204">
        <f>IF(N240="sníž. přenesená",J240,0)</f>
        <v>0</v>
      </c>
      <c r="BI240" s="204">
        <f>IF(N240="nulová",J240,0)</f>
        <v>0</v>
      </c>
      <c r="BJ240" s="24" t="s">
        <v>79</v>
      </c>
      <c r="BK240" s="204">
        <f>ROUND(I240*H240,2)</f>
        <v>0</v>
      </c>
      <c r="BL240" s="24" t="s">
        <v>316</v>
      </c>
      <c r="BM240" s="24" t="s">
        <v>1500</v>
      </c>
    </row>
    <row r="241" spans="2:65" s="1" customFormat="1" ht="25.5" customHeight="1">
      <c r="B241" s="41"/>
      <c r="C241" s="193" t="s">
        <v>796</v>
      </c>
      <c r="D241" s="193" t="s">
        <v>159</v>
      </c>
      <c r="E241" s="194" t="s">
        <v>2011</v>
      </c>
      <c r="F241" s="195" t="s">
        <v>1929</v>
      </c>
      <c r="G241" s="196" t="s">
        <v>260</v>
      </c>
      <c r="H241" s="197">
        <v>8</v>
      </c>
      <c r="I241" s="198"/>
      <c r="J241" s="199">
        <f>ROUND(I241*H241,2)</f>
        <v>0</v>
      </c>
      <c r="K241" s="195" t="s">
        <v>993</v>
      </c>
      <c r="L241" s="61"/>
      <c r="M241" s="200" t="s">
        <v>21</v>
      </c>
      <c r="N241" s="201" t="s">
        <v>43</v>
      </c>
      <c r="O241" s="42"/>
      <c r="P241" s="202">
        <f>O241*H241</f>
        <v>0</v>
      </c>
      <c r="Q241" s="202">
        <v>0</v>
      </c>
      <c r="R241" s="202">
        <f>Q241*H241</f>
        <v>0</v>
      </c>
      <c r="S241" s="202">
        <v>0</v>
      </c>
      <c r="T241" s="203">
        <f>S241*H241</f>
        <v>0</v>
      </c>
      <c r="AR241" s="24" t="s">
        <v>316</v>
      </c>
      <c r="AT241" s="24" t="s">
        <v>159</v>
      </c>
      <c r="AU241" s="24" t="s">
        <v>81</v>
      </c>
      <c r="AY241" s="24" t="s">
        <v>156</v>
      </c>
      <c r="BE241" s="204">
        <f>IF(N241="základní",J241,0)</f>
        <v>0</v>
      </c>
      <c r="BF241" s="204">
        <f>IF(N241="snížená",J241,0)</f>
        <v>0</v>
      </c>
      <c r="BG241" s="204">
        <f>IF(N241="zákl. přenesená",J241,0)</f>
        <v>0</v>
      </c>
      <c r="BH241" s="204">
        <f>IF(N241="sníž. přenesená",J241,0)</f>
        <v>0</v>
      </c>
      <c r="BI241" s="204">
        <f>IF(N241="nulová",J241,0)</f>
        <v>0</v>
      </c>
      <c r="BJ241" s="24" t="s">
        <v>79</v>
      </c>
      <c r="BK241" s="204">
        <f>ROUND(I241*H241,2)</f>
        <v>0</v>
      </c>
      <c r="BL241" s="24" t="s">
        <v>316</v>
      </c>
      <c r="BM241" s="24" t="s">
        <v>2012</v>
      </c>
    </row>
    <row r="242" spans="2:65" s="1" customFormat="1" ht="25.5" customHeight="1">
      <c r="B242" s="41"/>
      <c r="C242" s="193" t="s">
        <v>801</v>
      </c>
      <c r="D242" s="193" t="s">
        <v>159</v>
      </c>
      <c r="E242" s="194" t="s">
        <v>2013</v>
      </c>
      <c r="F242" s="195" t="s">
        <v>1931</v>
      </c>
      <c r="G242" s="196" t="s">
        <v>260</v>
      </c>
      <c r="H242" s="197">
        <v>8</v>
      </c>
      <c r="I242" s="198"/>
      <c r="J242" s="199">
        <f>ROUND(I242*H242,2)</f>
        <v>0</v>
      </c>
      <c r="K242" s="195" t="s">
        <v>993</v>
      </c>
      <c r="L242" s="61"/>
      <c r="M242" s="200" t="s">
        <v>21</v>
      </c>
      <c r="N242" s="201" t="s">
        <v>43</v>
      </c>
      <c r="O242" s="42"/>
      <c r="P242" s="202">
        <f>O242*H242</f>
        <v>0</v>
      </c>
      <c r="Q242" s="202">
        <v>0</v>
      </c>
      <c r="R242" s="202">
        <f>Q242*H242</f>
        <v>0</v>
      </c>
      <c r="S242" s="202">
        <v>0</v>
      </c>
      <c r="T242" s="203">
        <f>S242*H242</f>
        <v>0</v>
      </c>
      <c r="AR242" s="24" t="s">
        <v>316</v>
      </c>
      <c r="AT242" s="24" t="s">
        <v>159</v>
      </c>
      <c r="AU242" s="24" t="s">
        <v>81</v>
      </c>
      <c r="AY242" s="24" t="s">
        <v>156</v>
      </c>
      <c r="BE242" s="204">
        <f>IF(N242="základní",J242,0)</f>
        <v>0</v>
      </c>
      <c r="BF242" s="204">
        <f>IF(N242="snížená",J242,0)</f>
        <v>0</v>
      </c>
      <c r="BG242" s="204">
        <f>IF(N242="zákl. přenesená",J242,0)</f>
        <v>0</v>
      </c>
      <c r="BH242" s="204">
        <f>IF(N242="sníž. přenesená",J242,0)</f>
        <v>0</v>
      </c>
      <c r="BI242" s="204">
        <f>IF(N242="nulová",J242,0)</f>
        <v>0</v>
      </c>
      <c r="BJ242" s="24" t="s">
        <v>79</v>
      </c>
      <c r="BK242" s="204">
        <f>ROUND(I242*H242,2)</f>
        <v>0</v>
      </c>
      <c r="BL242" s="24" t="s">
        <v>316</v>
      </c>
      <c r="BM242" s="24" t="s">
        <v>1506</v>
      </c>
    </row>
    <row r="243" spans="2:65" s="1" customFormat="1" ht="25.5" customHeight="1">
      <c r="B243" s="41"/>
      <c r="C243" s="193" t="s">
        <v>805</v>
      </c>
      <c r="D243" s="193" t="s">
        <v>159</v>
      </c>
      <c r="E243" s="194" t="s">
        <v>2014</v>
      </c>
      <c r="F243" s="195" t="s">
        <v>1933</v>
      </c>
      <c r="G243" s="196" t="s">
        <v>260</v>
      </c>
      <c r="H243" s="197">
        <v>6</v>
      </c>
      <c r="I243" s="198"/>
      <c r="J243" s="199">
        <f>ROUND(I243*H243,2)</f>
        <v>0</v>
      </c>
      <c r="K243" s="195" t="s">
        <v>993</v>
      </c>
      <c r="L243" s="61"/>
      <c r="M243" s="200" t="s">
        <v>21</v>
      </c>
      <c r="N243" s="201" t="s">
        <v>43</v>
      </c>
      <c r="O243" s="42"/>
      <c r="P243" s="202">
        <f>O243*H243</f>
        <v>0</v>
      </c>
      <c r="Q243" s="202">
        <v>0</v>
      </c>
      <c r="R243" s="202">
        <f>Q243*H243</f>
        <v>0</v>
      </c>
      <c r="S243" s="202">
        <v>0</v>
      </c>
      <c r="T243" s="203">
        <f>S243*H243</f>
        <v>0</v>
      </c>
      <c r="AR243" s="24" t="s">
        <v>316</v>
      </c>
      <c r="AT243" s="24" t="s">
        <v>159</v>
      </c>
      <c r="AU243" s="24" t="s">
        <v>81</v>
      </c>
      <c r="AY243" s="24" t="s">
        <v>156</v>
      </c>
      <c r="BE243" s="204">
        <f>IF(N243="základní",J243,0)</f>
        <v>0</v>
      </c>
      <c r="BF243" s="204">
        <f>IF(N243="snížená",J243,0)</f>
        <v>0</v>
      </c>
      <c r="BG243" s="204">
        <f>IF(N243="zákl. přenesená",J243,0)</f>
        <v>0</v>
      </c>
      <c r="BH243" s="204">
        <f>IF(N243="sníž. přenesená",J243,0)</f>
        <v>0</v>
      </c>
      <c r="BI243" s="204">
        <f>IF(N243="nulová",J243,0)</f>
        <v>0</v>
      </c>
      <c r="BJ243" s="24" t="s">
        <v>79</v>
      </c>
      <c r="BK243" s="204">
        <f>ROUND(I243*H243,2)</f>
        <v>0</v>
      </c>
      <c r="BL243" s="24" t="s">
        <v>316</v>
      </c>
      <c r="BM243" s="24" t="s">
        <v>2015</v>
      </c>
    </row>
    <row r="244" spans="2:63" s="10" customFormat="1" ht="37.35" customHeight="1">
      <c r="B244" s="176"/>
      <c r="C244" s="177"/>
      <c r="D244" s="178" t="s">
        <v>71</v>
      </c>
      <c r="E244" s="179" t="s">
        <v>1206</v>
      </c>
      <c r="F244" s="179" t="s">
        <v>2016</v>
      </c>
      <c r="G244" s="177"/>
      <c r="H244" s="177"/>
      <c r="I244" s="180"/>
      <c r="J244" s="181">
        <f>BK244</f>
        <v>0</v>
      </c>
      <c r="K244" s="177"/>
      <c r="L244" s="182"/>
      <c r="M244" s="183"/>
      <c r="N244" s="184"/>
      <c r="O244" s="184"/>
      <c r="P244" s="185">
        <f>P245</f>
        <v>0</v>
      </c>
      <c r="Q244" s="184"/>
      <c r="R244" s="185">
        <f>R245</f>
        <v>0</v>
      </c>
      <c r="S244" s="184"/>
      <c r="T244" s="186">
        <f>T245</f>
        <v>0</v>
      </c>
      <c r="AR244" s="187" t="s">
        <v>81</v>
      </c>
      <c r="AT244" s="188" t="s">
        <v>71</v>
      </c>
      <c r="AU244" s="188" t="s">
        <v>72</v>
      </c>
      <c r="AY244" s="187" t="s">
        <v>156</v>
      </c>
      <c r="BK244" s="189">
        <f>BK245</f>
        <v>0</v>
      </c>
    </row>
    <row r="245" spans="2:63" s="10" customFormat="1" ht="19.9" customHeight="1">
      <c r="B245" s="176"/>
      <c r="C245" s="177"/>
      <c r="D245" s="190" t="s">
        <v>71</v>
      </c>
      <c r="E245" s="191" t="s">
        <v>2017</v>
      </c>
      <c r="F245" s="191" t="s">
        <v>2018</v>
      </c>
      <c r="G245" s="177"/>
      <c r="H245" s="177"/>
      <c r="I245" s="180"/>
      <c r="J245" s="192">
        <f>BK245</f>
        <v>0</v>
      </c>
      <c r="K245" s="177"/>
      <c r="L245" s="182"/>
      <c r="M245" s="183"/>
      <c r="N245" s="184"/>
      <c r="O245" s="184"/>
      <c r="P245" s="185">
        <f>SUM(P246:P263)</f>
        <v>0</v>
      </c>
      <c r="Q245" s="184"/>
      <c r="R245" s="185">
        <f>SUM(R246:R263)</f>
        <v>0</v>
      </c>
      <c r="S245" s="184"/>
      <c r="T245" s="186">
        <f>SUM(T246:T263)</f>
        <v>0</v>
      </c>
      <c r="AR245" s="187" t="s">
        <v>81</v>
      </c>
      <c r="AT245" s="188" t="s">
        <v>71</v>
      </c>
      <c r="AU245" s="188" t="s">
        <v>79</v>
      </c>
      <c r="AY245" s="187" t="s">
        <v>156</v>
      </c>
      <c r="BK245" s="189">
        <f>SUM(BK246:BK263)</f>
        <v>0</v>
      </c>
    </row>
    <row r="246" spans="2:65" s="1" customFormat="1" ht="16.5" customHeight="1">
      <c r="B246" s="41"/>
      <c r="C246" s="193" t="s">
        <v>811</v>
      </c>
      <c r="D246" s="193" t="s">
        <v>159</v>
      </c>
      <c r="E246" s="194" t="s">
        <v>2019</v>
      </c>
      <c r="F246" s="195" t="s">
        <v>1162</v>
      </c>
      <c r="G246" s="196" t="s">
        <v>992</v>
      </c>
      <c r="H246" s="197">
        <v>1</v>
      </c>
      <c r="I246" s="198"/>
      <c r="J246" s="199">
        <f aca="true" t="shared" si="50" ref="J246:J260">ROUND(I246*H246,2)</f>
        <v>0</v>
      </c>
      <c r="K246" s="195" t="s">
        <v>993</v>
      </c>
      <c r="L246" s="61"/>
      <c r="M246" s="200" t="s">
        <v>21</v>
      </c>
      <c r="N246" s="201" t="s">
        <v>43</v>
      </c>
      <c r="O246" s="42"/>
      <c r="P246" s="202">
        <f aca="true" t="shared" si="51" ref="P246:P260">O246*H246</f>
        <v>0</v>
      </c>
      <c r="Q246" s="202">
        <v>0</v>
      </c>
      <c r="R246" s="202">
        <f aca="true" t="shared" si="52" ref="R246:R260">Q246*H246</f>
        <v>0</v>
      </c>
      <c r="S246" s="202">
        <v>0</v>
      </c>
      <c r="T246" s="203">
        <f aca="true" t="shared" si="53" ref="T246:T260">S246*H246</f>
        <v>0</v>
      </c>
      <c r="AR246" s="24" t="s">
        <v>316</v>
      </c>
      <c r="AT246" s="24" t="s">
        <v>159</v>
      </c>
      <c r="AU246" s="24" t="s">
        <v>81</v>
      </c>
      <c r="AY246" s="24" t="s">
        <v>156</v>
      </c>
      <c r="BE246" s="204">
        <f aca="true" t="shared" si="54" ref="BE246:BE260">IF(N246="základní",J246,0)</f>
        <v>0</v>
      </c>
      <c r="BF246" s="204">
        <f aca="true" t="shared" si="55" ref="BF246:BF260">IF(N246="snížená",J246,0)</f>
        <v>0</v>
      </c>
      <c r="BG246" s="204">
        <f aca="true" t="shared" si="56" ref="BG246:BG260">IF(N246="zákl. přenesená",J246,0)</f>
        <v>0</v>
      </c>
      <c r="BH246" s="204">
        <f aca="true" t="shared" si="57" ref="BH246:BH260">IF(N246="sníž. přenesená",J246,0)</f>
        <v>0</v>
      </c>
      <c r="BI246" s="204">
        <f aca="true" t="shared" si="58" ref="BI246:BI260">IF(N246="nulová",J246,0)</f>
        <v>0</v>
      </c>
      <c r="BJ246" s="24" t="s">
        <v>79</v>
      </c>
      <c r="BK246" s="204">
        <f aca="true" t="shared" si="59" ref="BK246:BK260">ROUND(I246*H246,2)</f>
        <v>0</v>
      </c>
      <c r="BL246" s="24" t="s">
        <v>316</v>
      </c>
      <c r="BM246" s="24" t="s">
        <v>1512</v>
      </c>
    </row>
    <row r="247" spans="2:65" s="1" customFormat="1" ht="16.5" customHeight="1">
      <c r="B247" s="41"/>
      <c r="C247" s="193" t="s">
        <v>817</v>
      </c>
      <c r="D247" s="193" t="s">
        <v>159</v>
      </c>
      <c r="E247" s="194" t="s">
        <v>2020</v>
      </c>
      <c r="F247" s="195" t="s">
        <v>1165</v>
      </c>
      <c r="G247" s="196" t="s">
        <v>992</v>
      </c>
      <c r="H247" s="197">
        <v>1</v>
      </c>
      <c r="I247" s="198"/>
      <c r="J247" s="199">
        <f t="shared" si="50"/>
        <v>0</v>
      </c>
      <c r="K247" s="195" t="s">
        <v>993</v>
      </c>
      <c r="L247" s="61"/>
      <c r="M247" s="200" t="s">
        <v>21</v>
      </c>
      <c r="N247" s="201" t="s">
        <v>43</v>
      </c>
      <c r="O247" s="42"/>
      <c r="P247" s="202">
        <f t="shared" si="51"/>
        <v>0</v>
      </c>
      <c r="Q247" s="202">
        <v>0</v>
      </c>
      <c r="R247" s="202">
        <f t="shared" si="52"/>
        <v>0</v>
      </c>
      <c r="S247" s="202">
        <v>0</v>
      </c>
      <c r="T247" s="203">
        <f t="shared" si="53"/>
        <v>0</v>
      </c>
      <c r="AR247" s="24" t="s">
        <v>316</v>
      </c>
      <c r="AT247" s="24" t="s">
        <v>159</v>
      </c>
      <c r="AU247" s="24" t="s">
        <v>81</v>
      </c>
      <c r="AY247" s="24" t="s">
        <v>156</v>
      </c>
      <c r="BE247" s="204">
        <f t="shared" si="54"/>
        <v>0</v>
      </c>
      <c r="BF247" s="204">
        <f t="shared" si="55"/>
        <v>0</v>
      </c>
      <c r="BG247" s="204">
        <f t="shared" si="56"/>
        <v>0</v>
      </c>
      <c r="BH247" s="204">
        <f t="shared" si="57"/>
        <v>0</v>
      </c>
      <c r="BI247" s="204">
        <f t="shared" si="58"/>
        <v>0</v>
      </c>
      <c r="BJ247" s="24" t="s">
        <v>79</v>
      </c>
      <c r="BK247" s="204">
        <f t="shared" si="59"/>
        <v>0</v>
      </c>
      <c r="BL247" s="24" t="s">
        <v>316</v>
      </c>
      <c r="BM247" s="24" t="s">
        <v>2021</v>
      </c>
    </row>
    <row r="248" spans="2:65" s="1" customFormat="1" ht="16.5" customHeight="1">
      <c r="B248" s="41"/>
      <c r="C248" s="193" t="s">
        <v>821</v>
      </c>
      <c r="D248" s="193" t="s">
        <v>159</v>
      </c>
      <c r="E248" s="194" t="s">
        <v>2022</v>
      </c>
      <c r="F248" s="195" t="s">
        <v>1168</v>
      </c>
      <c r="G248" s="196" t="s">
        <v>1039</v>
      </c>
      <c r="H248" s="197">
        <v>1</v>
      </c>
      <c r="I248" s="198"/>
      <c r="J248" s="199">
        <f t="shared" si="50"/>
        <v>0</v>
      </c>
      <c r="K248" s="195" t="s">
        <v>993</v>
      </c>
      <c r="L248" s="61"/>
      <c r="M248" s="200" t="s">
        <v>21</v>
      </c>
      <c r="N248" s="201" t="s">
        <v>43</v>
      </c>
      <c r="O248" s="42"/>
      <c r="P248" s="202">
        <f t="shared" si="51"/>
        <v>0</v>
      </c>
      <c r="Q248" s="202">
        <v>0</v>
      </c>
      <c r="R248" s="202">
        <f t="shared" si="52"/>
        <v>0</v>
      </c>
      <c r="S248" s="202">
        <v>0</v>
      </c>
      <c r="T248" s="203">
        <f t="shared" si="53"/>
        <v>0</v>
      </c>
      <c r="AR248" s="24" t="s">
        <v>316</v>
      </c>
      <c r="AT248" s="24" t="s">
        <v>159</v>
      </c>
      <c r="AU248" s="24" t="s">
        <v>81</v>
      </c>
      <c r="AY248" s="24" t="s">
        <v>156</v>
      </c>
      <c r="BE248" s="204">
        <f t="shared" si="54"/>
        <v>0</v>
      </c>
      <c r="BF248" s="204">
        <f t="shared" si="55"/>
        <v>0</v>
      </c>
      <c r="BG248" s="204">
        <f t="shared" si="56"/>
        <v>0</v>
      </c>
      <c r="BH248" s="204">
        <f t="shared" si="57"/>
        <v>0</v>
      </c>
      <c r="BI248" s="204">
        <f t="shared" si="58"/>
        <v>0</v>
      </c>
      <c r="BJ248" s="24" t="s">
        <v>79</v>
      </c>
      <c r="BK248" s="204">
        <f t="shared" si="59"/>
        <v>0</v>
      </c>
      <c r="BL248" s="24" t="s">
        <v>316</v>
      </c>
      <c r="BM248" s="24" t="s">
        <v>1518</v>
      </c>
    </row>
    <row r="249" spans="2:65" s="1" customFormat="1" ht="16.5" customHeight="1">
      <c r="B249" s="41"/>
      <c r="C249" s="193" t="s">
        <v>825</v>
      </c>
      <c r="D249" s="193" t="s">
        <v>159</v>
      </c>
      <c r="E249" s="194" t="s">
        <v>2023</v>
      </c>
      <c r="F249" s="195" t="s">
        <v>1171</v>
      </c>
      <c r="G249" s="196" t="s">
        <v>992</v>
      </c>
      <c r="H249" s="197">
        <v>1</v>
      </c>
      <c r="I249" s="198"/>
      <c r="J249" s="199">
        <f t="shared" si="50"/>
        <v>0</v>
      </c>
      <c r="K249" s="195" t="s">
        <v>993</v>
      </c>
      <c r="L249" s="61"/>
      <c r="M249" s="200" t="s">
        <v>21</v>
      </c>
      <c r="N249" s="201" t="s">
        <v>43</v>
      </c>
      <c r="O249" s="42"/>
      <c r="P249" s="202">
        <f t="shared" si="51"/>
        <v>0</v>
      </c>
      <c r="Q249" s="202">
        <v>0</v>
      </c>
      <c r="R249" s="202">
        <f t="shared" si="52"/>
        <v>0</v>
      </c>
      <c r="S249" s="202">
        <v>0</v>
      </c>
      <c r="T249" s="203">
        <f t="shared" si="53"/>
        <v>0</v>
      </c>
      <c r="AR249" s="24" t="s">
        <v>316</v>
      </c>
      <c r="AT249" s="24" t="s">
        <v>159</v>
      </c>
      <c r="AU249" s="24" t="s">
        <v>81</v>
      </c>
      <c r="AY249" s="24" t="s">
        <v>156</v>
      </c>
      <c r="BE249" s="204">
        <f t="shared" si="54"/>
        <v>0</v>
      </c>
      <c r="BF249" s="204">
        <f t="shared" si="55"/>
        <v>0</v>
      </c>
      <c r="BG249" s="204">
        <f t="shared" si="56"/>
        <v>0</v>
      </c>
      <c r="BH249" s="204">
        <f t="shared" si="57"/>
        <v>0</v>
      </c>
      <c r="BI249" s="204">
        <f t="shared" si="58"/>
        <v>0</v>
      </c>
      <c r="BJ249" s="24" t="s">
        <v>79</v>
      </c>
      <c r="BK249" s="204">
        <f t="shared" si="59"/>
        <v>0</v>
      </c>
      <c r="BL249" s="24" t="s">
        <v>316</v>
      </c>
      <c r="BM249" s="24" t="s">
        <v>2024</v>
      </c>
    </row>
    <row r="250" spans="2:65" s="1" customFormat="1" ht="16.5" customHeight="1">
      <c r="B250" s="41"/>
      <c r="C250" s="193" t="s">
        <v>854</v>
      </c>
      <c r="D250" s="193" t="s">
        <v>159</v>
      </c>
      <c r="E250" s="194" t="s">
        <v>2025</v>
      </c>
      <c r="F250" s="195" t="s">
        <v>1174</v>
      </c>
      <c r="G250" s="196" t="s">
        <v>1039</v>
      </c>
      <c r="H250" s="197">
        <v>1</v>
      </c>
      <c r="I250" s="198"/>
      <c r="J250" s="199">
        <f t="shared" si="50"/>
        <v>0</v>
      </c>
      <c r="K250" s="195" t="s">
        <v>993</v>
      </c>
      <c r="L250" s="61"/>
      <c r="M250" s="200" t="s">
        <v>21</v>
      </c>
      <c r="N250" s="201" t="s">
        <v>43</v>
      </c>
      <c r="O250" s="42"/>
      <c r="P250" s="202">
        <f t="shared" si="51"/>
        <v>0</v>
      </c>
      <c r="Q250" s="202">
        <v>0</v>
      </c>
      <c r="R250" s="202">
        <f t="shared" si="52"/>
        <v>0</v>
      </c>
      <c r="S250" s="202">
        <v>0</v>
      </c>
      <c r="T250" s="203">
        <f t="shared" si="53"/>
        <v>0</v>
      </c>
      <c r="AR250" s="24" t="s">
        <v>316</v>
      </c>
      <c r="AT250" s="24" t="s">
        <v>159</v>
      </c>
      <c r="AU250" s="24" t="s">
        <v>81</v>
      </c>
      <c r="AY250" s="24" t="s">
        <v>156</v>
      </c>
      <c r="BE250" s="204">
        <f t="shared" si="54"/>
        <v>0</v>
      </c>
      <c r="BF250" s="204">
        <f t="shared" si="55"/>
        <v>0</v>
      </c>
      <c r="BG250" s="204">
        <f t="shared" si="56"/>
        <v>0</v>
      </c>
      <c r="BH250" s="204">
        <f t="shared" si="57"/>
        <v>0</v>
      </c>
      <c r="BI250" s="204">
        <f t="shared" si="58"/>
        <v>0</v>
      </c>
      <c r="BJ250" s="24" t="s">
        <v>79</v>
      </c>
      <c r="BK250" s="204">
        <f t="shared" si="59"/>
        <v>0</v>
      </c>
      <c r="BL250" s="24" t="s">
        <v>316</v>
      </c>
      <c r="BM250" s="24" t="s">
        <v>1524</v>
      </c>
    </row>
    <row r="251" spans="2:65" s="1" customFormat="1" ht="25.5" customHeight="1">
      <c r="B251" s="41"/>
      <c r="C251" s="193" t="s">
        <v>858</v>
      </c>
      <c r="D251" s="193" t="s">
        <v>159</v>
      </c>
      <c r="E251" s="194" t="s">
        <v>2026</v>
      </c>
      <c r="F251" s="195" t="s">
        <v>1177</v>
      </c>
      <c r="G251" s="196" t="s">
        <v>1039</v>
      </c>
      <c r="H251" s="197">
        <v>1</v>
      </c>
      <c r="I251" s="198"/>
      <c r="J251" s="199">
        <f t="shared" si="50"/>
        <v>0</v>
      </c>
      <c r="K251" s="195" t="s">
        <v>993</v>
      </c>
      <c r="L251" s="61"/>
      <c r="M251" s="200" t="s">
        <v>21</v>
      </c>
      <c r="N251" s="201" t="s">
        <v>43</v>
      </c>
      <c r="O251" s="42"/>
      <c r="P251" s="202">
        <f t="shared" si="51"/>
        <v>0</v>
      </c>
      <c r="Q251" s="202">
        <v>0</v>
      </c>
      <c r="R251" s="202">
        <f t="shared" si="52"/>
        <v>0</v>
      </c>
      <c r="S251" s="202">
        <v>0</v>
      </c>
      <c r="T251" s="203">
        <f t="shared" si="53"/>
        <v>0</v>
      </c>
      <c r="AR251" s="24" t="s">
        <v>316</v>
      </c>
      <c r="AT251" s="24" t="s">
        <v>159</v>
      </c>
      <c r="AU251" s="24" t="s">
        <v>81</v>
      </c>
      <c r="AY251" s="24" t="s">
        <v>156</v>
      </c>
      <c r="BE251" s="204">
        <f t="shared" si="54"/>
        <v>0</v>
      </c>
      <c r="BF251" s="204">
        <f t="shared" si="55"/>
        <v>0</v>
      </c>
      <c r="BG251" s="204">
        <f t="shared" si="56"/>
        <v>0</v>
      </c>
      <c r="BH251" s="204">
        <f t="shared" si="57"/>
        <v>0</v>
      </c>
      <c r="BI251" s="204">
        <f t="shared" si="58"/>
        <v>0</v>
      </c>
      <c r="BJ251" s="24" t="s">
        <v>79</v>
      </c>
      <c r="BK251" s="204">
        <f t="shared" si="59"/>
        <v>0</v>
      </c>
      <c r="BL251" s="24" t="s">
        <v>316</v>
      </c>
      <c r="BM251" s="24" t="s">
        <v>2027</v>
      </c>
    </row>
    <row r="252" spans="2:65" s="1" customFormat="1" ht="16.5" customHeight="1">
      <c r="B252" s="41"/>
      <c r="C252" s="193" t="s">
        <v>864</v>
      </c>
      <c r="D252" s="193" t="s">
        <v>159</v>
      </c>
      <c r="E252" s="194" t="s">
        <v>2028</v>
      </c>
      <c r="F252" s="195" t="s">
        <v>1180</v>
      </c>
      <c r="G252" s="196" t="s">
        <v>992</v>
      </c>
      <c r="H252" s="197">
        <v>1</v>
      </c>
      <c r="I252" s="198"/>
      <c r="J252" s="199">
        <f t="shared" si="50"/>
        <v>0</v>
      </c>
      <c r="K252" s="195" t="s">
        <v>993</v>
      </c>
      <c r="L252" s="61"/>
      <c r="M252" s="200" t="s">
        <v>21</v>
      </c>
      <c r="N252" s="201" t="s">
        <v>43</v>
      </c>
      <c r="O252" s="42"/>
      <c r="P252" s="202">
        <f t="shared" si="51"/>
        <v>0</v>
      </c>
      <c r="Q252" s="202">
        <v>0</v>
      </c>
      <c r="R252" s="202">
        <f t="shared" si="52"/>
        <v>0</v>
      </c>
      <c r="S252" s="202">
        <v>0</v>
      </c>
      <c r="T252" s="203">
        <f t="shared" si="53"/>
        <v>0</v>
      </c>
      <c r="AR252" s="24" t="s">
        <v>316</v>
      </c>
      <c r="AT252" s="24" t="s">
        <v>159</v>
      </c>
      <c r="AU252" s="24" t="s">
        <v>81</v>
      </c>
      <c r="AY252" s="24" t="s">
        <v>156</v>
      </c>
      <c r="BE252" s="204">
        <f t="shared" si="54"/>
        <v>0</v>
      </c>
      <c r="BF252" s="204">
        <f t="shared" si="55"/>
        <v>0</v>
      </c>
      <c r="BG252" s="204">
        <f t="shared" si="56"/>
        <v>0</v>
      </c>
      <c r="BH252" s="204">
        <f t="shared" si="57"/>
        <v>0</v>
      </c>
      <c r="BI252" s="204">
        <f t="shared" si="58"/>
        <v>0</v>
      </c>
      <c r="BJ252" s="24" t="s">
        <v>79</v>
      </c>
      <c r="BK252" s="204">
        <f t="shared" si="59"/>
        <v>0</v>
      </c>
      <c r="BL252" s="24" t="s">
        <v>316</v>
      </c>
      <c r="BM252" s="24" t="s">
        <v>1530</v>
      </c>
    </row>
    <row r="253" spans="2:65" s="1" customFormat="1" ht="16.5" customHeight="1">
      <c r="B253" s="41"/>
      <c r="C253" s="193" t="s">
        <v>868</v>
      </c>
      <c r="D253" s="193" t="s">
        <v>159</v>
      </c>
      <c r="E253" s="194" t="s">
        <v>2029</v>
      </c>
      <c r="F253" s="195" t="s">
        <v>1183</v>
      </c>
      <c r="G253" s="196" t="s">
        <v>1039</v>
      </c>
      <c r="H253" s="197">
        <v>1</v>
      </c>
      <c r="I253" s="198"/>
      <c r="J253" s="199">
        <f t="shared" si="50"/>
        <v>0</v>
      </c>
      <c r="K253" s="195" t="s">
        <v>993</v>
      </c>
      <c r="L253" s="61"/>
      <c r="M253" s="200" t="s">
        <v>21</v>
      </c>
      <c r="N253" s="201" t="s">
        <v>43</v>
      </c>
      <c r="O253" s="42"/>
      <c r="P253" s="202">
        <f t="shared" si="51"/>
        <v>0</v>
      </c>
      <c r="Q253" s="202">
        <v>0</v>
      </c>
      <c r="R253" s="202">
        <f t="shared" si="52"/>
        <v>0</v>
      </c>
      <c r="S253" s="202">
        <v>0</v>
      </c>
      <c r="T253" s="203">
        <f t="shared" si="53"/>
        <v>0</v>
      </c>
      <c r="AR253" s="24" t="s">
        <v>316</v>
      </c>
      <c r="AT253" s="24" t="s">
        <v>159</v>
      </c>
      <c r="AU253" s="24" t="s">
        <v>81</v>
      </c>
      <c r="AY253" s="24" t="s">
        <v>156</v>
      </c>
      <c r="BE253" s="204">
        <f t="shared" si="54"/>
        <v>0</v>
      </c>
      <c r="BF253" s="204">
        <f t="shared" si="55"/>
        <v>0</v>
      </c>
      <c r="BG253" s="204">
        <f t="shared" si="56"/>
        <v>0</v>
      </c>
      <c r="BH253" s="204">
        <f t="shared" si="57"/>
        <v>0</v>
      </c>
      <c r="BI253" s="204">
        <f t="shared" si="58"/>
        <v>0</v>
      </c>
      <c r="BJ253" s="24" t="s">
        <v>79</v>
      </c>
      <c r="BK253" s="204">
        <f t="shared" si="59"/>
        <v>0</v>
      </c>
      <c r="BL253" s="24" t="s">
        <v>316</v>
      </c>
      <c r="BM253" s="24" t="s">
        <v>2030</v>
      </c>
    </row>
    <row r="254" spans="2:65" s="1" customFormat="1" ht="16.5" customHeight="1">
      <c r="B254" s="41"/>
      <c r="C254" s="193" t="s">
        <v>872</v>
      </c>
      <c r="D254" s="193" t="s">
        <v>159</v>
      </c>
      <c r="E254" s="194" t="s">
        <v>2031</v>
      </c>
      <c r="F254" s="195" t="s">
        <v>1186</v>
      </c>
      <c r="G254" s="196" t="s">
        <v>1039</v>
      </c>
      <c r="H254" s="197">
        <v>1</v>
      </c>
      <c r="I254" s="198"/>
      <c r="J254" s="199">
        <f t="shared" si="50"/>
        <v>0</v>
      </c>
      <c r="K254" s="195" t="s">
        <v>993</v>
      </c>
      <c r="L254" s="61"/>
      <c r="M254" s="200" t="s">
        <v>21</v>
      </c>
      <c r="N254" s="201" t="s">
        <v>43</v>
      </c>
      <c r="O254" s="42"/>
      <c r="P254" s="202">
        <f t="shared" si="51"/>
        <v>0</v>
      </c>
      <c r="Q254" s="202">
        <v>0</v>
      </c>
      <c r="R254" s="202">
        <f t="shared" si="52"/>
        <v>0</v>
      </c>
      <c r="S254" s="202">
        <v>0</v>
      </c>
      <c r="T254" s="203">
        <f t="shared" si="53"/>
        <v>0</v>
      </c>
      <c r="AR254" s="24" t="s">
        <v>316</v>
      </c>
      <c r="AT254" s="24" t="s">
        <v>159</v>
      </c>
      <c r="AU254" s="24" t="s">
        <v>81</v>
      </c>
      <c r="AY254" s="24" t="s">
        <v>156</v>
      </c>
      <c r="BE254" s="204">
        <f t="shared" si="54"/>
        <v>0</v>
      </c>
      <c r="BF254" s="204">
        <f t="shared" si="55"/>
        <v>0</v>
      </c>
      <c r="BG254" s="204">
        <f t="shared" si="56"/>
        <v>0</v>
      </c>
      <c r="BH254" s="204">
        <f t="shared" si="57"/>
        <v>0</v>
      </c>
      <c r="BI254" s="204">
        <f t="shared" si="58"/>
        <v>0</v>
      </c>
      <c r="BJ254" s="24" t="s">
        <v>79</v>
      </c>
      <c r="BK254" s="204">
        <f t="shared" si="59"/>
        <v>0</v>
      </c>
      <c r="BL254" s="24" t="s">
        <v>316</v>
      </c>
      <c r="BM254" s="24" t="s">
        <v>1536</v>
      </c>
    </row>
    <row r="255" spans="2:65" s="1" customFormat="1" ht="16.5" customHeight="1">
      <c r="B255" s="41"/>
      <c r="C255" s="227" t="s">
        <v>877</v>
      </c>
      <c r="D255" s="227" t="s">
        <v>238</v>
      </c>
      <c r="E255" s="228" t="s">
        <v>2032</v>
      </c>
      <c r="F255" s="229" t="s">
        <v>1109</v>
      </c>
      <c r="G255" s="230" t="s">
        <v>1016</v>
      </c>
      <c r="H255" s="231">
        <v>1</v>
      </c>
      <c r="I255" s="232"/>
      <c r="J255" s="233">
        <f t="shared" si="50"/>
        <v>0</v>
      </c>
      <c r="K255" s="229" t="s">
        <v>21</v>
      </c>
      <c r="L255" s="234"/>
      <c r="M255" s="235" t="s">
        <v>21</v>
      </c>
      <c r="N255" s="236" t="s">
        <v>43</v>
      </c>
      <c r="O255" s="42"/>
      <c r="P255" s="202">
        <f t="shared" si="51"/>
        <v>0</v>
      </c>
      <c r="Q255" s="202">
        <v>0</v>
      </c>
      <c r="R255" s="202">
        <f t="shared" si="52"/>
        <v>0</v>
      </c>
      <c r="S255" s="202">
        <v>0</v>
      </c>
      <c r="T255" s="203">
        <f t="shared" si="53"/>
        <v>0</v>
      </c>
      <c r="AR255" s="24" t="s">
        <v>396</v>
      </c>
      <c r="AT255" s="24" t="s">
        <v>238</v>
      </c>
      <c r="AU255" s="24" t="s">
        <v>81</v>
      </c>
      <c r="AY255" s="24" t="s">
        <v>156</v>
      </c>
      <c r="BE255" s="204">
        <f t="shared" si="54"/>
        <v>0</v>
      </c>
      <c r="BF255" s="204">
        <f t="shared" si="55"/>
        <v>0</v>
      </c>
      <c r="BG255" s="204">
        <f t="shared" si="56"/>
        <v>0</v>
      </c>
      <c r="BH255" s="204">
        <f t="shared" si="57"/>
        <v>0</v>
      </c>
      <c r="BI255" s="204">
        <f t="shared" si="58"/>
        <v>0</v>
      </c>
      <c r="BJ255" s="24" t="s">
        <v>79</v>
      </c>
      <c r="BK255" s="204">
        <f t="shared" si="59"/>
        <v>0</v>
      </c>
      <c r="BL255" s="24" t="s">
        <v>316</v>
      </c>
      <c r="BM255" s="24" t="s">
        <v>2033</v>
      </c>
    </row>
    <row r="256" spans="2:65" s="1" customFormat="1" ht="38.25" customHeight="1">
      <c r="B256" s="41"/>
      <c r="C256" s="193" t="s">
        <v>885</v>
      </c>
      <c r="D256" s="193" t="s">
        <v>159</v>
      </c>
      <c r="E256" s="194" t="s">
        <v>2034</v>
      </c>
      <c r="F256" s="195" t="s">
        <v>1191</v>
      </c>
      <c r="G256" s="196" t="s">
        <v>992</v>
      </c>
      <c r="H256" s="197">
        <v>1</v>
      </c>
      <c r="I256" s="198"/>
      <c r="J256" s="199">
        <f t="shared" si="50"/>
        <v>0</v>
      </c>
      <c r="K256" s="195" t="s">
        <v>993</v>
      </c>
      <c r="L256" s="61"/>
      <c r="M256" s="200" t="s">
        <v>21</v>
      </c>
      <c r="N256" s="201" t="s">
        <v>43</v>
      </c>
      <c r="O256" s="42"/>
      <c r="P256" s="202">
        <f t="shared" si="51"/>
        <v>0</v>
      </c>
      <c r="Q256" s="202">
        <v>0</v>
      </c>
      <c r="R256" s="202">
        <f t="shared" si="52"/>
        <v>0</v>
      </c>
      <c r="S256" s="202">
        <v>0</v>
      </c>
      <c r="T256" s="203">
        <f t="shared" si="53"/>
        <v>0</v>
      </c>
      <c r="AR256" s="24" t="s">
        <v>316</v>
      </c>
      <c r="AT256" s="24" t="s">
        <v>159</v>
      </c>
      <c r="AU256" s="24" t="s">
        <v>81</v>
      </c>
      <c r="AY256" s="24" t="s">
        <v>156</v>
      </c>
      <c r="BE256" s="204">
        <f t="shared" si="54"/>
        <v>0</v>
      </c>
      <c r="BF256" s="204">
        <f t="shared" si="55"/>
        <v>0</v>
      </c>
      <c r="BG256" s="204">
        <f t="shared" si="56"/>
        <v>0</v>
      </c>
      <c r="BH256" s="204">
        <f t="shared" si="57"/>
        <v>0</v>
      </c>
      <c r="BI256" s="204">
        <f t="shared" si="58"/>
        <v>0</v>
      </c>
      <c r="BJ256" s="24" t="s">
        <v>79</v>
      </c>
      <c r="BK256" s="204">
        <f t="shared" si="59"/>
        <v>0</v>
      </c>
      <c r="BL256" s="24" t="s">
        <v>316</v>
      </c>
      <c r="BM256" s="24" t="s">
        <v>1542</v>
      </c>
    </row>
    <row r="257" spans="2:65" s="1" customFormat="1" ht="25.5" customHeight="1">
      <c r="B257" s="41"/>
      <c r="C257" s="193" t="s">
        <v>896</v>
      </c>
      <c r="D257" s="193" t="s">
        <v>159</v>
      </c>
      <c r="E257" s="194" t="s">
        <v>2035</v>
      </c>
      <c r="F257" s="195" t="s">
        <v>2036</v>
      </c>
      <c r="G257" s="196" t="s">
        <v>1039</v>
      </c>
      <c r="H257" s="197">
        <v>1</v>
      </c>
      <c r="I257" s="198"/>
      <c r="J257" s="199">
        <f t="shared" si="50"/>
        <v>0</v>
      </c>
      <c r="K257" s="195" t="s">
        <v>993</v>
      </c>
      <c r="L257" s="61"/>
      <c r="M257" s="200" t="s">
        <v>21</v>
      </c>
      <c r="N257" s="201" t="s">
        <v>43</v>
      </c>
      <c r="O257" s="42"/>
      <c r="P257" s="202">
        <f t="shared" si="51"/>
        <v>0</v>
      </c>
      <c r="Q257" s="202">
        <v>0</v>
      </c>
      <c r="R257" s="202">
        <f t="shared" si="52"/>
        <v>0</v>
      </c>
      <c r="S257" s="202">
        <v>0</v>
      </c>
      <c r="T257" s="203">
        <f t="shared" si="53"/>
        <v>0</v>
      </c>
      <c r="AR257" s="24" t="s">
        <v>316</v>
      </c>
      <c r="AT257" s="24" t="s">
        <v>159</v>
      </c>
      <c r="AU257" s="24" t="s">
        <v>81</v>
      </c>
      <c r="AY257" s="24" t="s">
        <v>156</v>
      </c>
      <c r="BE257" s="204">
        <f t="shared" si="54"/>
        <v>0</v>
      </c>
      <c r="BF257" s="204">
        <f t="shared" si="55"/>
        <v>0</v>
      </c>
      <c r="BG257" s="204">
        <f t="shared" si="56"/>
        <v>0</v>
      </c>
      <c r="BH257" s="204">
        <f t="shared" si="57"/>
        <v>0</v>
      </c>
      <c r="BI257" s="204">
        <f t="shared" si="58"/>
        <v>0</v>
      </c>
      <c r="BJ257" s="24" t="s">
        <v>79</v>
      </c>
      <c r="BK257" s="204">
        <f t="shared" si="59"/>
        <v>0</v>
      </c>
      <c r="BL257" s="24" t="s">
        <v>316</v>
      </c>
      <c r="BM257" s="24" t="s">
        <v>2037</v>
      </c>
    </row>
    <row r="258" spans="2:65" s="1" customFormat="1" ht="16.5" customHeight="1">
      <c r="B258" s="41"/>
      <c r="C258" s="193" t="s">
        <v>909</v>
      </c>
      <c r="D258" s="193" t="s">
        <v>159</v>
      </c>
      <c r="E258" s="194" t="s">
        <v>2038</v>
      </c>
      <c r="F258" s="195" t="s">
        <v>1194</v>
      </c>
      <c r="G258" s="196" t="s">
        <v>1195</v>
      </c>
      <c r="H258" s="269"/>
      <c r="I258" s="198"/>
      <c r="J258" s="199">
        <f t="shared" si="50"/>
        <v>0</v>
      </c>
      <c r="K258" s="195" t="s">
        <v>993</v>
      </c>
      <c r="L258" s="61"/>
      <c r="M258" s="200" t="s">
        <v>21</v>
      </c>
      <c r="N258" s="201" t="s">
        <v>43</v>
      </c>
      <c r="O258" s="42"/>
      <c r="P258" s="202">
        <f t="shared" si="51"/>
        <v>0</v>
      </c>
      <c r="Q258" s="202">
        <v>0</v>
      </c>
      <c r="R258" s="202">
        <f t="shared" si="52"/>
        <v>0</v>
      </c>
      <c r="S258" s="202">
        <v>0</v>
      </c>
      <c r="T258" s="203">
        <f t="shared" si="53"/>
        <v>0</v>
      </c>
      <c r="AR258" s="24" t="s">
        <v>316</v>
      </c>
      <c r="AT258" s="24" t="s">
        <v>159</v>
      </c>
      <c r="AU258" s="24" t="s">
        <v>81</v>
      </c>
      <c r="AY258" s="24" t="s">
        <v>156</v>
      </c>
      <c r="BE258" s="204">
        <f t="shared" si="54"/>
        <v>0</v>
      </c>
      <c r="BF258" s="204">
        <f t="shared" si="55"/>
        <v>0</v>
      </c>
      <c r="BG258" s="204">
        <f t="shared" si="56"/>
        <v>0</v>
      </c>
      <c r="BH258" s="204">
        <f t="shared" si="57"/>
        <v>0</v>
      </c>
      <c r="BI258" s="204">
        <f t="shared" si="58"/>
        <v>0</v>
      </c>
      <c r="BJ258" s="24" t="s">
        <v>79</v>
      </c>
      <c r="BK258" s="204">
        <f t="shared" si="59"/>
        <v>0</v>
      </c>
      <c r="BL258" s="24" t="s">
        <v>316</v>
      </c>
      <c r="BM258" s="24" t="s">
        <v>1548</v>
      </c>
    </row>
    <row r="259" spans="2:65" s="1" customFormat="1" ht="25.5" customHeight="1">
      <c r="B259" s="41"/>
      <c r="C259" s="193" t="s">
        <v>926</v>
      </c>
      <c r="D259" s="193" t="s">
        <v>159</v>
      </c>
      <c r="E259" s="194" t="s">
        <v>2039</v>
      </c>
      <c r="F259" s="195" t="s">
        <v>2040</v>
      </c>
      <c r="G259" s="196" t="s">
        <v>260</v>
      </c>
      <c r="H259" s="197">
        <v>20</v>
      </c>
      <c r="I259" s="198"/>
      <c r="J259" s="199">
        <f t="shared" si="50"/>
        <v>0</v>
      </c>
      <c r="K259" s="195" t="s">
        <v>993</v>
      </c>
      <c r="L259" s="61"/>
      <c r="M259" s="200" t="s">
        <v>21</v>
      </c>
      <c r="N259" s="201" t="s">
        <v>43</v>
      </c>
      <c r="O259" s="42"/>
      <c r="P259" s="202">
        <f t="shared" si="51"/>
        <v>0</v>
      </c>
      <c r="Q259" s="202">
        <v>0</v>
      </c>
      <c r="R259" s="202">
        <f t="shared" si="52"/>
        <v>0</v>
      </c>
      <c r="S259" s="202">
        <v>0</v>
      </c>
      <c r="T259" s="203">
        <f t="shared" si="53"/>
        <v>0</v>
      </c>
      <c r="AR259" s="24" t="s">
        <v>316</v>
      </c>
      <c r="AT259" s="24" t="s">
        <v>159</v>
      </c>
      <c r="AU259" s="24" t="s">
        <v>81</v>
      </c>
      <c r="AY259" s="24" t="s">
        <v>156</v>
      </c>
      <c r="BE259" s="204">
        <f t="shared" si="54"/>
        <v>0</v>
      </c>
      <c r="BF259" s="204">
        <f t="shared" si="55"/>
        <v>0</v>
      </c>
      <c r="BG259" s="204">
        <f t="shared" si="56"/>
        <v>0</v>
      </c>
      <c r="BH259" s="204">
        <f t="shared" si="57"/>
        <v>0</v>
      </c>
      <c r="BI259" s="204">
        <f t="shared" si="58"/>
        <v>0</v>
      </c>
      <c r="BJ259" s="24" t="s">
        <v>79</v>
      </c>
      <c r="BK259" s="204">
        <f t="shared" si="59"/>
        <v>0</v>
      </c>
      <c r="BL259" s="24" t="s">
        <v>316</v>
      </c>
      <c r="BM259" s="24" t="s">
        <v>2041</v>
      </c>
    </row>
    <row r="260" spans="2:65" s="1" customFormat="1" ht="16.5" customHeight="1">
      <c r="B260" s="41"/>
      <c r="C260" s="193" t="s">
        <v>938</v>
      </c>
      <c r="D260" s="193" t="s">
        <v>159</v>
      </c>
      <c r="E260" s="194" t="s">
        <v>2042</v>
      </c>
      <c r="F260" s="195" t="s">
        <v>2043</v>
      </c>
      <c r="G260" s="196" t="s">
        <v>260</v>
      </c>
      <c r="H260" s="197">
        <v>14.5</v>
      </c>
      <c r="I260" s="198"/>
      <c r="J260" s="199">
        <f t="shared" si="50"/>
        <v>0</v>
      </c>
      <c r="K260" s="195" t="s">
        <v>993</v>
      </c>
      <c r="L260" s="61"/>
      <c r="M260" s="200" t="s">
        <v>21</v>
      </c>
      <c r="N260" s="201" t="s">
        <v>43</v>
      </c>
      <c r="O260" s="42"/>
      <c r="P260" s="202">
        <f t="shared" si="51"/>
        <v>0</v>
      </c>
      <c r="Q260" s="202">
        <v>0</v>
      </c>
      <c r="R260" s="202">
        <f t="shared" si="52"/>
        <v>0</v>
      </c>
      <c r="S260" s="202">
        <v>0</v>
      </c>
      <c r="T260" s="203">
        <f t="shared" si="53"/>
        <v>0</v>
      </c>
      <c r="AR260" s="24" t="s">
        <v>316</v>
      </c>
      <c r="AT260" s="24" t="s">
        <v>159</v>
      </c>
      <c r="AU260" s="24" t="s">
        <v>81</v>
      </c>
      <c r="AY260" s="24" t="s">
        <v>156</v>
      </c>
      <c r="BE260" s="204">
        <f t="shared" si="54"/>
        <v>0</v>
      </c>
      <c r="BF260" s="204">
        <f t="shared" si="55"/>
        <v>0</v>
      </c>
      <c r="BG260" s="204">
        <f t="shared" si="56"/>
        <v>0</v>
      </c>
      <c r="BH260" s="204">
        <f t="shared" si="57"/>
        <v>0</v>
      </c>
      <c r="BI260" s="204">
        <f t="shared" si="58"/>
        <v>0</v>
      </c>
      <c r="BJ260" s="24" t="s">
        <v>79</v>
      </c>
      <c r="BK260" s="204">
        <f t="shared" si="59"/>
        <v>0</v>
      </c>
      <c r="BL260" s="24" t="s">
        <v>316</v>
      </c>
      <c r="BM260" s="24" t="s">
        <v>1553</v>
      </c>
    </row>
    <row r="261" spans="2:47" s="1" customFormat="1" ht="27">
      <c r="B261" s="41"/>
      <c r="C261" s="63"/>
      <c r="D261" s="223" t="s">
        <v>166</v>
      </c>
      <c r="E261" s="63"/>
      <c r="F261" s="261" t="s">
        <v>2044</v>
      </c>
      <c r="G261" s="63"/>
      <c r="H261" s="63"/>
      <c r="I261" s="163"/>
      <c r="J261" s="63"/>
      <c r="K261" s="63"/>
      <c r="L261" s="61"/>
      <c r="M261" s="207"/>
      <c r="N261" s="42"/>
      <c r="O261" s="42"/>
      <c r="P261" s="42"/>
      <c r="Q261" s="42"/>
      <c r="R261" s="42"/>
      <c r="S261" s="42"/>
      <c r="T261" s="78"/>
      <c r="AT261" s="24" t="s">
        <v>166</v>
      </c>
      <c r="AU261" s="24" t="s">
        <v>81</v>
      </c>
    </row>
    <row r="262" spans="2:65" s="1" customFormat="1" ht="51" customHeight="1">
      <c r="B262" s="41"/>
      <c r="C262" s="193" t="s">
        <v>943</v>
      </c>
      <c r="D262" s="193" t="s">
        <v>159</v>
      </c>
      <c r="E262" s="194" t="s">
        <v>2045</v>
      </c>
      <c r="F262" s="195" t="s">
        <v>2046</v>
      </c>
      <c r="G262" s="196" t="s">
        <v>260</v>
      </c>
      <c r="H262" s="197">
        <v>38</v>
      </c>
      <c r="I262" s="198"/>
      <c r="J262" s="199">
        <f>ROUND(I262*H262,2)</f>
        <v>0</v>
      </c>
      <c r="K262" s="195" t="s">
        <v>993</v>
      </c>
      <c r="L262" s="61"/>
      <c r="M262" s="200" t="s">
        <v>21</v>
      </c>
      <c r="N262" s="201" t="s">
        <v>43</v>
      </c>
      <c r="O262" s="42"/>
      <c r="P262" s="202">
        <f>O262*H262</f>
        <v>0</v>
      </c>
      <c r="Q262" s="202">
        <v>0</v>
      </c>
      <c r="R262" s="202">
        <f>Q262*H262</f>
        <v>0</v>
      </c>
      <c r="S262" s="202">
        <v>0</v>
      </c>
      <c r="T262" s="203">
        <f>S262*H262</f>
        <v>0</v>
      </c>
      <c r="AR262" s="24" t="s">
        <v>316</v>
      </c>
      <c r="AT262" s="24" t="s">
        <v>159</v>
      </c>
      <c r="AU262" s="24" t="s">
        <v>81</v>
      </c>
      <c r="AY262" s="24" t="s">
        <v>156</v>
      </c>
      <c r="BE262" s="204">
        <f>IF(N262="základní",J262,0)</f>
        <v>0</v>
      </c>
      <c r="BF262" s="204">
        <f>IF(N262="snížená",J262,0)</f>
        <v>0</v>
      </c>
      <c r="BG262" s="204">
        <f>IF(N262="zákl. přenesená",J262,0)</f>
        <v>0</v>
      </c>
      <c r="BH262" s="204">
        <f>IF(N262="sníž. přenesená",J262,0)</f>
        <v>0</v>
      </c>
      <c r="BI262" s="204">
        <f>IF(N262="nulová",J262,0)</f>
        <v>0</v>
      </c>
      <c r="BJ262" s="24" t="s">
        <v>79</v>
      </c>
      <c r="BK262" s="204">
        <f>ROUND(I262*H262,2)</f>
        <v>0</v>
      </c>
      <c r="BL262" s="24" t="s">
        <v>316</v>
      </c>
      <c r="BM262" s="24" t="s">
        <v>2047</v>
      </c>
    </row>
    <row r="263" spans="2:47" s="1" customFormat="1" ht="27">
      <c r="B263" s="41"/>
      <c r="C263" s="63"/>
      <c r="D263" s="205" t="s">
        <v>166</v>
      </c>
      <c r="E263" s="63"/>
      <c r="F263" s="206" t="s">
        <v>2048</v>
      </c>
      <c r="G263" s="63"/>
      <c r="H263" s="63"/>
      <c r="I263" s="163"/>
      <c r="J263" s="63"/>
      <c r="K263" s="63"/>
      <c r="L263" s="61"/>
      <c r="M263" s="207"/>
      <c r="N263" s="42"/>
      <c r="O263" s="42"/>
      <c r="P263" s="42"/>
      <c r="Q263" s="42"/>
      <c r="R263" s="42"/>
      <c r="S263" s="42"/>
      <c r="T263" s="78"/>
      <c r="AT263" s="24" t="s">
        <v>166</v>
      </c>
      <c r="AU263" s="24" t="s">
        <v>81</v>
      </c>
    </row>
    <row r="264" spans="2:63" s="10" customFormat="1" ht="37.35" customHeight="1">
      <c r="B264" s="176"/>
      <c r="C264" s="177"/>
      <c r="D264" s="178" t="s">
        <v>71</v>
      </c>
      <c r="E264" s="179" t="s">
        <v>2049</v>
      </c>
      <c r="F264" s="179" t="s">
        <v>2050</v>
      </c>
      <c r="G264" s="177"/>
      <c r="H264" s="177"/>
      <c r="I264" s="180"/>
      <c r="J264" s="181">
        <f>BK264</f>
        <v>0</v>
      </c>
      <c r="K264" s="177"/>
      <c r="L264" s="182"/>
      <c r="M264" s="183"/>
      <c r="N264" s="184"/>
      <c r="O264" s="184"/>
      <c r="P264" s="185">
        <f>P265</f>
        <v>0</v>
      </c>
      <c r="Q264" s="184"/>
      <c r="R264" s="185">
        <f>R265</f>
        <v>0</v>
      </c>
      <c r="S264" s="184"/>
      <c r="T264" s="186">
        <f>T265</f>
        <v>0</v>
      </c>
      <c r="AR264" s="187" t="s">
        <v>81</v>
      </c>
      <c r="AT264" s="188" t="s">
        <v>71</v>
      </c>
      <c r="AU264" s="188" t="s">
        <v>72</v>
      </c>
      <c r="AY264" s="187" t="s">
        <v>156</v>
      </c>
      <c r="BK264" s="189">
        <f>BK265</f>
        <v>0</v>
      </c>
    </row>
    <row r="265" spans="2:63" s="10" customFormat="1" ht="19.9" customHeight="1">
      <c r="B265" s="176"/>
      <c r="C265" s="177"/>
      <c r="D265" s="190" t="s">
        <v>71</v>
      </c>
      <c r="E265" s="191" t="s">
        <v>2051</v>
      </c>
      <c r="F265" s="191" t="s">
        <v>2052</v>
      </c>
      <c r="G265" s="177"/>
      <c r="H265" s="177"/>
      <c r="I265" s="180"/>
      <c r="J265" s="192">
        <f>BK265</f>
        <v>0</v>
      </c>
      <c r="K265" s="177"/>
      <c r="L265" s="182"/>
      <c r="M265" s="183"/>
      <c r="N265" s="184"/>
      <c r="O265" s="184"/>
      <c r="P265" s="185">
        <f>SUM(P266:P270)</f>
        <v>0</v>
      </c>
      <c r="Q265" s="184"/>
      <c r="R265" s="185">
        <f>SUM(R266:R270)</f>
        <v>0</v>
      </c>
      <c r="S265" s="184"/>
      <c r="T265" s="186">
        <f>SUM(T266:T270)</f>
        <v>0</v>
      </c>
      <c r="AR265" s="187" t="s">
        <v>81</v>
      </c>
      <c r="AT265" s="188" t="s">
        <v>71</v>
      </c>
      <c r="AU265" s="188" t="s">
        <v>79</v>
      </c>
      <c r="AY265" s="187" t="s">
        <v>156</v>
      </c>
      <c r="BK265" s="189">
        <f>SUM(BK266:BK270)</f>
        <v>0</v>
      </c>
    </row>
    <row r="266" spans="2:65" s="1" customFormat="1" ht="331.5" customHeight="1">
      <c r="B266" s="41"/>
      <c r="C266" s="193" t="s">
        <v>948</v>
      </c>
      <c r="D266" s="193" t="s">
        <v>159</v>
      </c>
      <c r="E266" s="194" t="s">
        <v>2053</v>
      </c>
      <c r="F266" s="195" t="s">
        <v>2054</v>
      </c>
      <c r="G266" s="196" t="s">
        <v>992</v>
      </c>
      <c r="H266" s="197">
        <v>2</v>
      </c>
      <c r="I266" s="198"/>
      <c r="J266" s="199">
        <f>ROUND(I266*H266,2)</f>
        <v>0</v>
      </c>
      <c r="K266" s="195" t="s">
        <v>993</v>
      </c>
      <c r="L266" s="61"/>
      <c r="M266" s="200" t="s">
        <v>21</v>
      </c>
      <c r="N266" s="201" t="s">
        <v>43</v>
      </c>
      <c r="O266" s="42"/>
      <c r="P266" s="202">
        <f>O266*H266</f>
        <v>0</v>
      </c>
      <c r="Q266" s="202">
        <v>0</v>
      </c>
      <c r="R266" s="202">
        <f>Q266*H266</f>
        <v>0</v>
      </c>
      <c r="S266" s="202">
        <v>0</v>
      </c>
      <c r="T266" s="203">
        <f>S266*H266</f>
        <v>0</v>
      </c>
      <c r="AR266" s="24" t="s">
        <v>316</v>
      </c>
      <c r="AT266" s="24" t="s">
        <v>159</v>
      </c>
      <c r="AU266" s="24" t="s">
        <v>81</v>
      </c>
      <c r="AY266" s="24" t="s">
        <v>156</v>
      </c>
      <c r="BE266" s="204">
        <f>IF(N266="základní",J266,0)</f>
        <v>0</v>
      </c>
      <c r="BF266" s="204">
        <f>IF(N266="snížená",J266,0)</f>
        <v>0</v>
      </c>
      <c r="BG266" s="204">
        <f>IF(N266="zákl. přenesená",J266,0)</f>
        <v>0</v>
      </c>
      <c r="BH266" s="204">
        <f>IF(N266="sníž. přenesená",J266,0)</f>
        <v>0</v>
      </c>
      <c r="BI266" s="204">
        <f>IF(N266="nulová",J266,0)</f>
        <v>0</v>
      </c>
      <c r="BJ266" s="24" t="s">
        <v>79</v>
      </c>
      <c r="BK266" s="204">
        <f>ROUND(I266*H266,2)</f>
        <v>0</v>
      </c>
      <c r="BL266" s="24" t="s">
        <v>316</v>
      </c>
      <c r="BM266" s="24" t="s">
        <v>1560</v>
      </c>
    </row>
    <row r="267" spans="2:65" s="1" customFormat="1" ht="76.5" customHeight="1">
      <c r="B267" s="41"/>
      <c r="C267" s="193" t="s">
        <v>952</v>
      </c>
      <c r="D267" s="193" t="s">
        <v>159</v>
      </c>
      <c r="E267" s="194" t="s">
        <v>2055</v>
      </c>
      <c r="F267" s="195" t="s">
        <v>2056</v>
      </c>
      <c r="G267" s="196" t="s">
        <v>992</v>
      </c>
      <c r="H267" s="197">
        <v>1</v>
      </c>
      <c r="I267" s="198"/>
      <c r="J267" s="199">
        <f>ROUND(I267*H267,2)</f>
        <v>0</v>
      </c>
      <c r="K267" s="195" t="s">
        <v>993</v>
      </c>
      <c r="L267" s="61"/>
      <c r="M267" s="200" t="s">
        <v>21</v>
      </c>
      <c r="N267" s="201" t="s">
        <v>43</v>
      </c>
      <c r="O267" s="42"/>
      <c r="P267" s="202">
        <f>O267*H267</f>
        <v>0</v>
      </c>
      <c r="Q267" s="202">
        <v>0</v>
      </c>
      <c r="R267" s="202">
        <f>Q267*H267</f>
        <v>0</v>
      </c>
      <c r="S267" s="202">
        <v>0</v>
      </c>
      <c r="T267" s="203">
        <f>S267*H267</f>
        <v>0</v>
      </c>
      <c r="AR267" s="24" t="s">
        <v>316</v>
      </c>
      <c r="AT267" s="24" t="s">
        <v>159</v>
      </c>
      <c r="AU267" s="24" t="s">
        <v>81</v>
      </c>
      <c r="AY267" s="24" t="s">
        <v>156</v>
      </c>
      <c r="BE267" s="204">
        <f>IF(N267="základní",J267,0)</f>
        <v>0</v>
      </c>
      <c r="BF267" s="204">
        <f>IF(N267="snížená",J267,0)</f>
        <v>0</v>
      </c>
      <c r="BG267" s="204">
        <f>IF(N267="zákl. přenesená",J267,0)</f>
        <v>0</v>
      </c>
      <c r="BH267" s="204">
        <f>IF(N267="sníž. přenesená",J267,0)</f>
        <v>0</v>
      </c>
      <c r="BI267" s="204">
        <f>IF(N267="nulová",J267,0)</f>
        <v>0</v>
      </c>
      <c r="BJ267" s="24" t="s">
        <v>79</v>
      </c>
      <c r="BK267" s="204">
        <f>ROUND(I267*H267,2)</f>
        <v>0</v>
      </c>
      <c r="BL267" s="24" t="s">
        <v>316</v>
      </c>
      <c r="BM267" s="24" t="s">
        <v>1563</v>
      </c>
    </row>
    <row r="268" spans="2:47" s="1" customFormat="1" ht="27">
      <c r="B268" s="41"/>
      <c r="C268" s="63"/>
      <c r="D268" s="223" t="s">
        <v>166</v>
      </c>
      <c r="E268" s="63"/>
      <c r="F268" s="261" t="s">
        <v>2057</v>
      </c>
      <c r="G268" s="63"/>
      <c r="H268" s="63"/>
      <c r="I268" s="163"/>
      <c r="J268" s="63"/>
      <c r="K268" s="63"/>
      <c r="L268" s="61"/>
      <c r="M268" s="207"/>
      <c r="N268" s="42"/>
      <c r="O268" s="42"/>
      <c r="P268" s="42"/>
      <c r="Q268" s="42"/>
      <c r="R268" s="42"/>
      <c r="S268" s="42"/>
      <c r="T268" s="78"/>
      <c r="AT268" s="24" t="s">
        <v>166</v>
      </c>
      <c r="AU268" s="24" t="s">
        <v>81</v>
      </c>
    </row>
    <row r="269" spans="2:65" s="1" customFormat="1" ht="76.5" customHeight="1">
      <c r="B269" s="41"/>
      <c r="C269" s="193" t="s">
        <v>956</v>
      </c>
      <c r="D269" s="193" t="s">
        <v>159</v>
      </c>
      <c r="E269" s="194" t="s">
        <v>2058</v>
      </c>
      <c r="F269" s="195" t="s">
        <v>2059</v>
      </c>
      <c r="G269" s="196" t="s">
        <v>992</v>
      </c>
      <c r="H269" s="197">
        <v>1</v>
      </c>
      <c r="I269" s="198"/>
      <c r="J269" s="199">
        <f>ROUND(I269*H269,2)</f>
        <v>0</v>
      </c>
      <c r="K269" s="195" t="s">
        <v>993</v>
      </c>
      <c r="L269" s="61"/>
      <c r="M269" s="200" t="s">
        <v>21</v>
      </c>
      <c r="N269" s="201" t="s">
        <v>43</v>
      </c>
      <c r="O269" s="42"/>
      <c r="P269" s="202">
        <f>O269*H269</f>
        <v>0</v>
      </c>
      <c r="Q269" s="202">
        <v>0</v>
      </c>
      <c r="R269" s="202">
        <f>Q269*H269</f>
        <v>0</v>
      </c>
      <c r="S269" s="202">
        <v>0</v>
      </c>
      <c r="T269" s="203">
        <f>S269*H269</f>
        <v>0</v>
      </c>
      <c r="AR269" s="24" t="s">
        <v>316</v>
      </c>
      <c r="AT269" s="24" t="s">
        <v>159</v>
      </c>
      <c r="AU269" s="24" t="s">
        <v>81</v>
      </c>
      <c r="AY269" s="24" t="s">
        <v>156</v>
      </c>
      <c r="BE269" s="204">
        <f>IF(N269="základní",J269,0)</f>
        <v>0</v>
      </c>
      <c r="BF269" s="204">
        <f>IF(N269="snížená",J269,0)</f>
        <v>0</v>
      </c>
      <c r="BG269" s="204">
        <f>IF(N269="zákl. přenesená",J269,0)</f>
        <v>0</v>
      </c>
      <c r="BH269" s="204">
        <f>IF(N269="sníž. přenesená",J269,0)</f>
        <v>0</v>
      </c>
      <c r="BI269" s="204">
        <f>IF(N269="nulová",J269,0)</f>
        <v>0</v>
      </c>
      <c r="BJ269" s="24" t="s">
        <v>79</v>
      </c>
      <c r="BK269" s="204">
        <f>ROUND(I269*H269,2)</f>
        <v>0</v>
      </c>
      <c r="BL269" s="24" t="s">
        <v>316</v>
      </c>
      <c r="BM269" s="24" t="s">
        <v>1566</v>
      </c>
    </row>
    <row r="270" spans="2:47" s="1" customFormat="1" ht="27">
      <c r="B270" s="41"/>
      <c r="C270" s="63"/>
      <c r="D270" s="205" t="s">
        <v>166</v>
      </c>
      <c r="E270" s="63"/>
      <c r="F270" s="206" t="s">
        <v>2060</v>
      </c>
      <c r="G270" s="63"/>
      <c r="H270" s="63"/>
      <c r="I270" s="163"/>
      <c r="J270" s="63"/>
      <c r="K270" s="63"/>
      <c r="L270" s="61"/>
      <c r="M270" s="267"/>
      <c r="N270" s="209"/>
      <c r="O270" s="209"/>
      <c r="P270" s="209"/>
      <c r="Q270" s="209"/>
      <c r="R270" s="209"/>
      <c r="S270" s="209"/>
      <c r="T270" s="268"/>
      <c r="AT270" s="24" t="s">
        <v>166</v>
      </c>
      <c r="AU270" s="24" t="s">
        <v>81</v>
      </c>
    </row>
    <row r="271" spans="2:12" s="1" customFormat="1" ht="6.95" customHeight="1">
      <c r="B271" s="56"/>
      <c r="C271" s="57"/>
      <c r="D271" s="57"/>
      <c r="E271" s="57"/>
      <c r="F271" s="57"/>
      <c r="G271" s="57"/>
      <c r="H271" s="57"/>
      <c r="I271" s="139"/>
      <c r="J271" s="57"/>
      <c r="K271" s="57"/>
      <c r="L271" s="61"/>
    </row>
  </sheetData>
  <sheetProtection password="CC35" sheet="1" objects="1" scenarios="1" formatCells="0" formatColumns="0" formatRows="0" sort="0" autoFilter="0"/>
  <autoFilter ref="C91:K270"/>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6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99</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2061</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ROUND(J101,2)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ROUND(SUM(BE101:BE467),2)</f>
        <v>0</v>
      </c>
      <c r="G30" s="42"/>
      <c r="H30" s="42"/>
      <c r="I30" s="131">
        <v>0.21</v>
      </c>
      <c r="J30" s="130">
        <f>ROUND(ROUND((SUM(BE101:BE467)),2)*I30,2)</f>
        <v>0</v>
      </c>
      <c r="K30" s="45"/>
    </row>
    <row r="31" spans="2:11" s="1" customFormat="1" ht="14.45" customHeight="1">
      <c r="B31" s="41"/>
      <c r="C31" s="42"/>
      <c r="D31" s="42"/>
      <c r="E31" s="49" t="s">
        <v>44</v>
      </c>
      <c r="F31" s="130">
        <f>ROUND(SUM(BF101:BF467),2)</f>
        <v>0</v>
      </c>
      <c r="G31" s="42"/>
      <c r="H31" s="42"/>
      <c r="I31" s="131">
        <v>0.15</v>
      </c>
      <c r="J31" s="130">
        <f>ROUND(ROUND((SUM(BF101:BF467)),2)*I31,2)</f>
        <v>0</v>
      </c>
      <c r="K31" s="45"/>
    </row>
    <row r="32" spans="2:11" s="1" customFormat="1" ht="14.45" customHeight="1" hidden="1">
      <c r="B32" s="41"/>
      <c r="C32" s="42"/>
      <c r="D32" s="42"/>
      <c r="E32" s="49" t="s">
        <v>45</v>
      </c>
      <c r="F32" s="130">
        <f>ROUND(SUM(BG101:BG467),2)</f>
        <v>0</v>
      </c>
      <c r="G32" s="42"/>
      <c r="H32" s="42"/>
      <c r="I32" s="131">
        <v>0.21</v>
      </c>
      <c r="J32" s="130">
        <v>0</v>
      </c>
      <c r="K32" s="45"/>
    </row>
    <row r="33" spans="2:11" s="1" customFormat="1" ht="14.45" customHeight="1" hidden="1">
      <c r="B33" s="41"/>
      <c r="C33" s="42"/>
      <c r="D33" s="42"/>
      <c r="E33" s="49" t="s">
        <v>46</v>
      </c>
      <c r="F33" s="130">
        <f>ROUND(SUM(BH101:BH467),2)</f>
        <v>0</v>
      </c>
      <c r="G33" s="42"/>
      <c r="H33" s="42"/>
      <c r="I33" s="131">
        <v>0.15</v>
      </c>
      <c r="J33" s="130">
        <v>0</v>
      </c>
      <c r="K33" s="45"/>
    </row>
    <row r="34" spans="2:11" s="1" customFormat="1" ht="14.45" customHeight="1" hidden="1">
      <c r="B34" s="41"/>
      <c r="C34" s="42"/>
      <c r="D34" s="42"/>
      <c r="E34" s="49" t="s">
        <v>47</v>
      </c>
      <c r="F34" s="130">
        <f>ROUND(SUM(BI101:BI467),2)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II-1 - Stavební část</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J101</f>
        <v>0</v>
      </c>
      <c r="K56" s="45"/>
      <c r="AU56" s="24" t="s">
        <v>133</v>
      </c>
    </row>
    <row r="57" spans="2:11" s="7" customFormat="1" ht="24.95" customHeight="1">
      <c r="B57" s="149"/>
      <c r="C57" s="150"/>
      <c r="D57" s="151" t="s">
        <v>196</v>
      </c>
      <c r="E57" s="152"/>
      <c r="F57" s="152"/>
      <c r="G57" s="152"/>
      <c r="H57" s="152"/>
      <c r="I57" s="153"/>
      <c r="J57" s="154">
        <f>J102</f>
        <v>0</v>
      </c>
      <c r="K57" s="155"/>
    </row>
    <row r="58" spans="2:11" s="8" customFormat="1" ht="19.9" customHeight="1">
      <c r="B58" s="156"/>
      <c r="C58" s="157"/>
      <c r="D58" s="158" t="s">
        <v>197</v>
      </c>
      <c r="E58" s="159"/>
      <c r="F58" s="159"/>
      <c r="G58" s="159"/>
      <c r="H58" s="159"/>
      <c r="I58" s="160"/>
      <c r="J58" s="161">
        <f>J103</f>
        <v>0</v>
      </c>
      <c r="K58" s="162"/>
    </row>
    <row r="59" spans="2:11" s="8" customFormat="1" ht="19.9" customHeight="1">
      <c r="B59" s="156"/>
      <c r="C59" s="157"/>
      <c r="D59" s="158" t="s">
        <v>198</v>
      </c>
      <c r="E59" s="159"/>
      <c r="F59" s="159"/>
      <c r="G59" s="159"/>
      <c r="H59" s="159"/>
      <c r="I59" s="160"/>
      <c r="J59" s="161">
        <f>J136</f>
        <v>0</v>
      </c>
      <c r="K59" s="162"/>
    </row>
    <row r="60" spans="2:11" s="8" customFormat="1" ht="19.9" customHeight="1">
      <c r="B60" s="156"/>
      <c r="C60" s="157"/>
      <c r="D60" s="158" t="s">
        <v>199</v>
      </c>
      <c r="E60" s="159"/>
      <c r="F60" s="159"/>
      <c r="G60" s="159"/>
      <c r="H60" s="159"/>
      <c r="I60" s="160"/>
      <c r="J60" s="161">
        <f>J147</f>
        <v>0</v>
      </c>
      <c r="K60" s="162"/>
    </row>
    <row r="61" spans="2:11" s="8" customFormat="1" ht="19.9" customHeight="1">
      <c r="B61" s="156"/>
      <c r="C61" s="157"/>
      <c r="D61" s="158" t="s">
        <v>200</v>
      </c>
      <c r="E61" s="159"/>
      <c r="F61" s="159"/>
      <c r="G61" s="159"/>
      <c r="H61" s="159"/>
      <c r="I61" s="160"/>
      <c r="J61" s="161">
        <f>J148</f>
        <v>0</v>
      </c>
      <c r="K61" s="162"/>
    </row>
    <row r="62" spans="2:11" s="8" customFormat="1" ht="19.9" customHeight="1">
      <c r="B62" s="156"/>
      <c r="C62" s="157"/>
      <c r="D62" s="158" t="s">
        <v>2062</v>
      </c>
      <c r="E62" s="159"/>
      <c r="F62" s="159"/>
      <c r="G62" s="159"/>
      <c r="H62" s="159"/>
      <c r="I62" s="160"/>
      <c r="J62" s="161">
        <f>J211</f>
        <v>0</v>
      </c>
      <c r="K62" s="162"/>
    </row>
    <row r="63" spans="2:11" s="8" customFormat="1" ht="19.9" customHeight="1">
      <c r="B63" s="156"/>
      <c r="C63" s="157"/>
      <c r="D63" s="158" t="s">
        <v>201</v>
      </c>
      <c r="E63" s="159"/>
      <c r="F63" s="159"/>
      <c r="G63" s="159"/>
      <c r="H63" s="159"/>
      <c r="I63" s="160"/>
      <c r="J63" s="161">
        <f>J225</f>
        <v>0</v>
      </c>
      <c r="K63" s="162"/>
    </row>
    <row r="64" spans="2:11" s="8" customFormat="1" ht="14.85" customHeight="1">
      <c r="B64" s="156"/>
      <c r="C64" s="157"/>
      <c r="D64" s="158" t="s">
        <v>202</v>
      </c>
      <c r="E64" s="159"/>
      <c r="F64" s="159"/>
      <c r="G64" s="159"/>
      <c r="H64" s="159"/>
      <c r="I64" s="160"/>
      <c r="J64" s="161">
        <f>J226</f>
        <v>0</v>
      </c>
      <c r="K64" s="162"/>
    </row>
    <row r="65" spans="2:11" s="8" customFormat="1" ht="14.85" customHeight="1">
      <c r="B65" s="156"/>
      <c r="C65" s="157"/>
      <c r="D65" s="158" t="s">
        <v>2063</v>
      </c>
      <c r="E65" s="159"/>
      <c r="F65" s="159"/>
      <c r="G65" s="159"/>
      <c r="H65" s="159"/>
      <c r="I65" s="160"/>
      <c r="J65" s="161">
        <f>J231</f>
        <v>0</v>
      </c>
      <c r="K65" s="162"/>
    </row>
    <row r="66" spans="2:11" s="8" customFormat="1" ht="14.85" customHeight="1">
      <c r="B66" s="156"/>
      <c r="C66" s="157"/>
      <c r="D66" s="158" t="s">
        <v>203</v>
      </c>
      <c r="E66" s="159"/>
      <c r="F66" s="159"/>
      <c r="G66" s="159"/>
      <c r="H66" s="159"/>
      <c r="I66" s="160"/>
      <c r="J66" s="161">
        <f>J233</f>
        <v>0</v>
      </c>
      <c r="K66" s="162"/>
    </row>
    <row r="67" spans="2:11" s="8" customFormat="1" ht="14.85" customHeight="1">
      <c r="B67" s="156"/>
      <c r="C67" s="157"/>
      <c r="D67" s="158" t="s">
        <v>204</v>
      </c>
      <c r="E67" s="159"/>
      <c r="F67" s="159"/>
      <c r="G67" s="159"/>
      <c r="H67" s="159"/>
      <c r="I67" s="160"/>
      <c r="J67" s="161">
        <f>J250</f>
        <v>0</v>
      </c>
      <c r="K67" s="162"/>
    </row>
    <row r="68" spans="2:11" s="8" customFormat="1" ht="14.85" customHeight="1">
      <c r="B68" s="156"/>
      <c r="C68" s="157"/>
      <c r="D68" s="158" t="s">
        <v>205</v>
      </c>
      <c r="E68" s="159"/>
      <c r="F68" s="159"/>
      <c r="G68" s="159"/>
      <c r="H68" s="159"/>
      <c r="I68" s="160"/>
      <c r="J68" s="161">
        <f>J261</f>
        <v>0</v>
      </c>
      <c r="K68" s="162"/>
    </row>
    <row r="69" spans="2:11" s="7" customFormat="1" ht="24.95" customHeight="1">
      <c r="B69" s="149"/>
      <c r="C69" s="150"/>
      <c r="D69" s="151" t="s">
        <v>206</v>
      </c>
      <c r="E69" s="152"/>
      <c r="F69" s="152"/>
      <c r="G69" s="152"/>
      <c r="H69" s="152"/>
      <c r="I69" s="153"/>
      <c r="J69" s="154">
        <f>J268</f>
        <v>0</v>
      </c>
      <c r="K69" s="155"/>
    </row>
    <row r="70" spans="2:11" s="8" customFormat="1" ht="19.9" customHeight="1">
      <c r="B70" s="156"/>
      <c r="C70" s="157"/>
      <c r="D70" s="158" t="s">
        <v>2064</v>
      </c>
      <c r="E70" s="159"/>
      <c r="F70" s="159"/>
      <c r="G70" s="159"/>
      <c r="H70" s="159"/>
      <c r="I70" s="160"/>
      <c r="J70" s="161">
        <f>J269</f>
        <v>0</v>
      </c>
      <c r="K70" s="162"/>
    </row>
    <row r="71" spans="2:11" s="8" customFormat="1" ht="19.9" customHeight="1">
      <c r="B71" s="156"/>
      <c r="C71" s="157"/>
      <c r="D71" s="158" t="s">
        <v>207</v>
      </c>
      <c r="E71" s="159"/>
      <c r="F71" s="159"/>
      <c r="G71" s="159"/>
      <c r="H71" s="159"/>
      <c r="I71" s="160"/>
      <c r="J71" s="161">
        <f>J284</f>
        <v>0</v>
      </c>
      <c r="K71" s="162"/>
    </row>
    <row r="72" spans="2:11" s="8" customFormat="1" ht="19.9" customHeight="1">
      <c r="B72" s="156"/>
      <c r="C72" s="157"/>
      <c r="D72" s="158" t="s">
        <v>2065</v>
      </c>
      <c r="E72" s="159"/>
      <c r="F72" s="159"/>
      <c r="G72" s="159"/>
      <c r="H72" s="159"/>
      <c r="I72" s="160"/>
      <c r="J72" s="161">
        <f>J296</f>
        <v>0</v>
      </c>
      <c r="K72" s="162"/>
    </row>
    <row r="73" spans="2:11" s="8" customFormat="1" ht="19.9" customHeight="1">
      <c r="B73" s="156"/>
      <c r="C73" s="157"/>
      <c r="D73" s="158" t="s">
        <v>208</v>
      </c>
      <c r="E73" s="159"/>
      <c r="F73" s="159"/>
      <c r="G73" s="159"/>
      <c r="H73" s="159"/>
      <c r="I73" s="160"/>
      <c r="J73" s="161">
        <f>J303</f>
        <v>0</v>
      </c>
      <c r="K73" s="162"/>
    </row>
    <row r="74" spans="2:11" s="8" customFormat="1" ht="19.9" customHeight="1">
      <c r="B74" s="156"/>
      <c r="C74" s="157"/>
      <c r="D74" s="158" t="s">
        <v>210</v>
      </c>
      <c r="E74" s="159"/>
      <c r="F74" s="159"/>
      <c r="G74" s="159"/>
      <c r="H74" s="159"/>
      <c r="I74" s="160"/>
      <c r="J74" s="161">
        <f>J313</f>
        <v>0</v>
      </c>
      <c r="K74" s="162"/>
    </row>
    <row r="75" spans="2:11" s="8" customFormat="1" ht="19.9" customHeight="1">
      <c r="B75" s="156"/>
      <c r="C75" s="157"/>
      <c r="D75" s="158" t="s">
        <v>212</v>
      </c>
      <c r="E75" s="159"/>
      <c r="F75" s="159"/>
      <c r="G75" s="159"/>
      <c r="H75" s="159"/>
      <c r="I75" s="160"/>
      <c r="J75" s="161">
        <f>J327</f>
        <v>0</v>
      </c>
      <c r="K75" s="162"/>
    </row>
    <row r="76" spans="2:11" s="8" customFormat="1" ht="19.9" customHeight="1">
      <c r="B76" s="156"/>
      <c r="C76" s="157"/>
      <c r="D76" s="158" t="s">
        <v>213</v>
      </c>
      <c r="E76" s="159"/>
      <c r="F76" s="159"/>
      <c r="G76" s="159"/>
      <c r="H76" s="159"/>
      <c r="I76" s="160"/>
      <c r="J76" s="161">
        <f>J347</f>
        <v>0</v>
      </c>
      <c r="K76" s="162"/>
    </row>
    <row r="77" spans="2:11" s="8" customFormat="1" ht="19.9" customHeight="1">
      <c r="B77" s="156"/>
      <c r="C77" s="157"/>
      <c r="D77" s="158" t="s">
        <v>214</v>
      </c>
      <c r="E77" s="159"/>
      <c r="F77" s="159"/>
      <c r="G77" s="159"/>
      <c r="H77" s="159"/>
      <c r="I77" s="160"/>
      <c r="J77" s="161">
        <f>J369</f>
        <v>0</v>
      </c>
      <c r="K77" s="162"/>
    </row>
    <row r="78" spans="2:11" s="8" customFormat="1" ht="19.9" customHeight="1">
      <c r="B78" s="156"/>
      <c r="C78" s="157"/>
      <c r="D78" s="158" t="s">
        <v>215</v>
      </c>
      <c r="E78" s="159"/>
      <c r="F78" s="159"/>
      <c r="G78" s="159"/>
      <c r="H78" s="159"/>
      <c r="I78" s="160"/>
      <c r="J78" s="161">
        <f>J386</f>
        <v>0</v>
      </c>
      <c r="K78" s="162"/>
    </row>
    <row r="79" spans="2:11" s="8" customFormat="1" ht="19.9" customHeight="1">
      <c r="B79" s="156"/>
      <c r="C79" s="157"/>
      <c r="D79" s="158" t="s">
        <v>216</v>
      </c>
      <c r="E79" s="159"/>
      <c r="F79" s="159"/>
      <c r="G79" s="159"/>
      <c r="H79" s="159"/>
      <c r="I79" s="160"/>
      <c r="J79" s="161">
        <f>J395</f>
        <v>0</v>
      </c>
      <c r="K79" s="162"/>
    </row>
    <row r="80" spans="2:11" s="8" customFormat="1" ht="19.9" customHeight="1">
      <c r="B80" s="156"/>
      <c r="C80" s="157"/>
      <c r="D80" s="158" t="s">
        <v>217</v>
      </c>
      <c r="E80" s="159"/>
      <c r="F80" s="159"/>
      <c r="G80" s="159"/>
      <c r="H80" s="159"/>
      <c r="I80" s="160"/>
      <c r="J80" s="161">
        <f>J401</f>
        <v>0</v>
      </c>
      <c r="K80" s="162"/>
    </row>
    <row r="81" spans="2:11" s="7" customFormat="1" ht="24.95" customHeight="1">
      <c r="B81" s="149"/>
      <c r="C81" s="150"/>
      <c r="D81" s="151" t="s">
        <v>219</v>
      </c>
      <c r="E81" s="152"/>
      <c r="F81" s="152"/>
      <c r="G81" s="152"/>
      <c r="H81" s="152"/>
      <c r="I81" s="153"/>
      <c r="J81" s="154">
        <f>J465</f>
        <v>0</v>
      </c>
      <c r="K81" s="155"/>
    </row>
    <row r="82" spans="2:11" s="1" customFormat="1" ht="21.75" customHeight="1">
      <c r="B82" s="41"/>
      <c r="C82" s="42"/>
      <c r="D82" s="42"/>
      <c r="E82" s="42"/>
      <c r="F82" s="42"/>
      <c r="G82" s="42"/>
      <c r="H82" s="42"/>
      <c r="I82" s="118"/>
      <c r="J82" s="42"/>
      <c r="K82" s="45"/>
    </row>
    <row r="83" spans="2:11" s="1" customFormat="1" ht="6.95" customHeight="1">
      <c r="B83" s="56"/>
      <c r="C83" s="57"/>
      <c r="D83" s="57"/>
      <c r="E83" s="57"/>
      <c r="F83" s="57"/>
      <c r="G83" s="57"/>
      <c r="H83" s="57"/>
      <c r="I83" s="139"/>
      <c r="J83" s="57"/>
      <c r="K83" s="58"/>
    </row>
    <row r="87" spans="2:12" s="1" customFormat="1" ht="6.95" customHeight="1">
      <c r="B87" s="59"/>
      <c r="C87" s="60"/>
      <c r="D87" s="60"/>
      <c r="E87" s="60"/>
      <c r="F87" s="60"/>
      <c r="G87" s="60"/>
      <c r="H87" s="60"/>
      <c r="I87" s="142"/>
      <c r="J87" s="60"/>
      <c r="K87" s="60"/>
      <c r="L87" s="61"/>
    </row>
    <row r="88" spans="2:12" s="1" customFormat="1" ht="36.95" customHeight="1">
      <c r="B88" s="41"/>
      <c r="C88" s="62" t="s">
        <v>140</v>
      </c>
      <c r="D88" s="63"/>
      <c r="E88" s="63"/>
      <c r="F88" s="63"/>
      <c r="G88" s="63"/>
      <c r="H88" s="63"/>
      <c r="I88" s="163"/>
      <c r="J88" s="63"/>
      <c r="K88" s="63"/>
      <c r="L88" s="61"/>
    </row>
    <row r="89" spans="2:12" s="1" customFormat="1" ht="6.95" customHeight="1">
      <c r="B89" s="41"/>
      <c r="C89" s="63"/>
      <c r="D89" s="63"/>
      <c r="E89" s="63"/>
      <c r="F89" s="63"/>
      <c r="G89" s="63"/>
      <c r="H89" s="63"/>
      <c r="I89" s="163"/>
      <c r="J89" s="63"/>
      <c r="K89" s="63"/>
      <c r="L89" s="61"/>
    </row>
    <row r="90" spans="2:12" s="1" customFormat="1" ht="14.45" customHeight="1">
      <c r="B90" s="41"/>
      <c r="C90" s="65" t="s">
        <v>18</v>
      </c>
      <c r="D90" s="63"/>
      <c r="E90" s="63"/>
      <c r="F90" s="63"/>
      <c r="G90" s="63"/>
      <c r="H90" s="63"/>
      <c r="I90" s="163"/>
      <c r="J90" s="63"/>
      <c r="K90" s="63"/>
      <c r="L90" s="61"/>
    </row>
    <row r="91" spans="2:12" s="1" customFormat="1" ht="16.5" customHeight="1">
      <c r="B91" s="41"/>
      <c r="C91" s="63"/>
      <c r="D91" s="63"/>
      <c r="E91" s="405" t="str">
        <f>E7</f>
        <v>Rekonstrukce kotelny, kuchyně a jídelny Základní škola Komenského č. 17 v Domažlicích</v>
      </c>
      <c r="F91" s="406"/>
      <c r="G91" s="406"/>
      <c r="H91" s="406"/>
      <c r="I91" s="163"/>
      <c r="J91" s="63"/>
      <c r="K91" s="63"/>
      <c r="L91" s="61"/>
    </row>
    <row r="92" spans="2:12" s="1" customFormat="1" ht="14.45" customHeight="1">
      <c r="B92" s="41"/>
      <c r="C92" s="65" t="s">
        <v>127</v>
      </c>
      <c r="D92" s="63"/>
      <c r="E92" s="63"/>
      <c r="F92" s="63"/>
      <c r="G92" s="63"/>
      <c r="H92" s="63"/>
      <c r="I92" s="163"/>
      <c r="J92" s="63"/>
      <c r="K92" s="63"/>
      <c r="L92" s="61"/>
    </row>
    <row r="93" spans="2:12" s="1" customFormat="1" ht="17.25" customHeight="1">
      <c r="B93" s="41"/>
      <c r="C93" s="63"/>
      <c r="D93" s="63"/>
      <c r="E93" s="380" t="str">
        <f>E9</f>
        <v>II-1 - Stavební část</v>
      </c>
      <c r="F93" s="407"/>
      <c r="G93" s="407"/>
      <c r="H93" s="407"/>
      <c r="I93" s="163"/>
      <c r="J93" s="63"/>
      <c r="K93" s="63"/>
      <c r="L93" s="61"/>
    </row>
    <row r="94" spans="2:12" s="1" customFormat="1" ht="6.95" customHeight="1">
      <c r="B94" s="41"/>
      <c r="C94" s="63"/>
      <c r="D94" s="63"/>
      <c r="E94" s="63"/>
      <c r="F94" s="63"/>
      <c r="G94" s="63"/>
      <c r="H94" s="63"/>
      <c r="I94" s="163"/>
      <c r="J94" s="63"/>
      <c r="K94" s="63"/>
      <c r="L94" s="61"/>
    </row>
    <row r="95" spans="2:12" s="1" customFormat="1" ht="18" customHeight="1">
      <c r="B95" s="41"/>
      <c r="C95" s="65" t="s">
        <v>23</v>
      </c>
      <c r="D95" s="63"/>
      <c r="E95" s="63"/>
      <c r="F95" s="164" t="str">
        <f>F12</f>
        <v xml:space="preserve"> </v>
      </c>
      <c r="G95" s="63"/>
      <c r="H95" s="63"/>
      <c r="I95" s="165" t="s">
        <v>25</v>
      </c>
      <c r="J95" s="73" t="str">
        <f>IF(J12="","",J12)</f>
        <v>2. 3. 2021</v>
      </c>
      <c r="K95" s="63"/>
      <c r="L95" s="61"/>
    </row>
    <row r="96" spans="2:12" s="1" customFormat="1" ht="6.95" customHeight="1">
      <c r="B96" s="41"/>
      <c r="C96" s="63"/>
      <c r="D96" s="63"/>
      <c r="E96" s="63"/>
      <c r="F96" s="63"/>
      <c r="G96" s="63"/>
      <c r="H96" s="63"/>
      <c r="I96" s="163"/>
      <c r="J96" s="63"/>
      <c r="K96" s="63"/>
      <c r="L96" s="61"/>
    </row>
    <row r="97" spans="2:12" s="1" customFormat="1" ht="13.5">
      <c r="B97" s="41"/>
      <c r="C97" s="65" t="s">
        <v>27</v>
      </c>
      <c r="D97" s="63"/>
      <c r="E97" s="63"/>
      <c r="F97" s="164" t="str">
        <f>E15</f>
        <v>Město Domažlice</v>
      </c>
      <c r="G97" s="63"/>
      <c r="H97" s="63"/>
      <c r="I97" s="165" t="s">
        <v>33</v>
      </c>
      <c r="J97" s="164" t="str">
        <f>E21</f>
        <v>Mepro s.r.o.</v>
      </c>
      <c r="K97" s="63"/>
      <c r="L97" s="61"/>
    </row>
    <row r="98" spans="2:12" s="1" customFormat="1" ht="14.45" customHeight="1">
      <c r="B98" s="41"/>
      <c r="C98" s="65" t="s">
        <v>31</v>
      </c>
      <c r="D98" s="63"/>
      <c r="E98" s="63"/>
      <c r="F98" s="164" t="str">
        <f>IF(E18="","",E18)</f>
        <v/>
      </c>
      <c r="G98" s="63"/>
      <c r="H98" s="63"/>
      <c r="I98" s="163"/>
      <c r="J98" s="63"/>
      <c r="K98" s="63"/>
      <c r="L98" s="61"/>
    </row>
    <row r="99" spans="2:12" s="1" customFormat="1" ht="10.35" customHeight="1">
      <c r="B99" s="41"/>
      <c r="C99" s="63"/>
      <c r="D99" s="63"/>
      <c r="E99" s="63"/>
      <c r="F99" s="63"/>
      <c r="G99" s="63"/>
      <c r="H99" s="63"/>
      <c r="I99" s="163"/>
      <c r="J99" s="63"/>
      <c r="K99" s="63"/>
      <c r="L99" s="61"/>
    </row>
    <row r="100" spans="2:20" s="9" customFormat="1" ht="29.25" customHeight="1">
      <c r="B100" s="166"/>
      <c r="C100" s="167" t="s">
        <v>141</v>
      </c>
      <c r="D100" s="168" t="s">
        <v>57</v>
      </c>
      <c r="E100" s="168" t="s">
        <v>53</v>
      </c>
      <c r="F100" s="168" t="s">
        <v>142</v>
      </c>
      <c r="G100" s="168" t="s">
        <v>143</v>
      </c>
      <c r="H100" s="168" t="s">
        <v>144</v>
      </c>
      <c r="I100" s="169" t="s">
        <v>145</v>
      </c>
      <c r="J100" s="168" t="s">
        <v>131</v>
      </c>
      <c r="K100" s="170" t="s">
        <v>146</v>
      </c>
      <c r="L100" s="171"/>
      <c r="M100" s="81" t="s">
        <v>147</v>
      </c>
      <c r="N100" s="82" t="s">
        <v>42</v>
      </c>
      <c r="O100" s="82" t="s">
        <v>148</v>
      </c>
      <c r="P100" s="82" t="s">
        <v>149</v>
      </c>
      <c r="Q100" s="82" t="s">
        <v>150</v>
      </c>
      <c r="R100" s="82" t="s">
        <v>151</v>
      </c>
      <c r="S100" s="82" t="s">
        <v>152</v>
      </c>
      <c r="T100" s="83" t="s">
        <v>153</v>
      </c>
    </row>
    <row r="101" spans="2:63" s="1" customFormat="1" ht="29.25" customHeight="1">
      <c r="B101" s="41"/>
      <c r="C101" s="87" t="s">
        <v>132</v>
      </c>
      <c r="D101" s="63"/>
      <c r="E101" s="63"/>
      <c r="F101" s="63"/>
      <c r="G101" s="63"/>
      <c r="H101" s="63"/>
      <c r="I101" s="163"/>
      <c r="J101" s="172">
        <f>BK101</f>
        <v>0</v>
      </c>
      <c r="K101" s="63"/>
      <c r="L101" s="61"/>
      <c r="M101" s="84"/>
      <c r="N101" s="85"/>
      <c r="O101" s="85"/>
      <c r="P101" s="173">
        <f>P102+P268+P465</f>
        <v>0</v>
      </c>
      <c r="Q101" s="85"/>
      <c r="R101" s="173">
        <f>R102+R268+R465</f>
        <v>222.99249112999996</v>
      </c>
      <c r="S101" s="85"/>
      <c r="T101" s="174">
        <f>T102+T268+T465</f>
        <v>114.8915476</v>
      </c>
      <c r="AT101" s="24" t="s">
        <v>71</v>
      </c>
      <c r="AU101" s="24" t="s">
        <v>133</v>
      </c>
      <c r="BK101" s="175">
        <f>BK102+BK268+BK465</f>
        <v>0</v>
      </c>
    </row>
    <row r="102" spans="2:63" s="10" customFormat="1" ht="37.35" customHeight="1">
      <c r="B102" s="176"/>
      <c r="C102" s="177"/>
      <c r="D102" s="178" t="s">
        <v>71</v>
      </c>
      <c r="E102" s="179" t="s">
        <v>220</v>
      </c>
      <c r="F102" s="179" t="s">
        <v>221</v>
      </c>
      <c r="G102" s="177"/>
      <c r="H102" s="177"/>
      <c r="I102" s="180"/>
      <c r="J102" s="181">
        <f>BK102</f>
        <v>0</v>
      </c>
      <c r="K102" s="177"/>
      <c r="L102" s="182"/>
      <c r="M102" s="183"/>
      <c r="N102" s="184"/>
      <c r="O102" s="184"/>
      <c r="P102" s="185">
        <f>P103+P136+P147+P148+P211+P225</f>
        <v>0</v>
      </c>
      <c r="Q102" s="184"/>
      <c r="R102" s="185">
        <f>R103+R136+R147+R148+R211+R225</f>
        <v>213.17854335999996</v>
      </c>
      <c r="S102" s="184"/>
      <c r="T102" s="186">
        <f>T103+T136+T147+T148+T211+T225</f>
        <v>114.17594546</v>
      </c>
      <c r="AR102" s="187" t="s">
        <v>79</v>
      </c>
      <c r="AT102" s="188" t="s">
        <v>71</v>
      </c>
      <c r="AU102" s="188" t="s">
        <v>72</v>
      </c>
      <c r="AY102" s="187" t="s">
        <v>156</v>
      </c>
      <c r="BK102" s="189">
        <f>BK103+BK136+BK147+BK148+BK211+BK225</f>
        <v>0</v>
      </c>
    </row>
    <row r="103" spans="2:63" s="10" customFormat="1" ht="19.9" customHeight="1">
      <c r="B103" s="176"/>
      <c r="C103" s="177"/>
      <c r="D103" s="190" t="s">
        <v>71</v>
      </c>
      <c r="E103" s="191" t="s">
        <v>79</v>
      </c>
      <c r="F103" s="191" t="s">
        <v>222</v>
      </c>
      <c r="G103" s="177"/>
      <c r="H103" s="177"/>
      <c r="I103" s="180"/>
      <c r="J103" s="192">
        <f>BK103</f>
        <v>0</v>
      </c>
      <c r="K103" s="177"/>
      <c r="L103" s="182"/>
      <c r="M103" s="183"/>
      <c r="N103" s="184"/>
      <c r="O103" s="184"/>
      <c r="P103" s="185">
        <f>SUM(P104:P135)</f>
        <v>0</v>
      </c>
      <c r="Q103" s="184"/>
      <c r="R103" s="185">
        <f>SUM(R104:R135)</f>
        <v>106.47038409999999</v>
      </c>
      <c r="S103" s="184"/>
      <c r="T103" s="186">
        <f>SUM(T104:T135)</f>
        <v>0</v>
      </c>
      <c r="AR103" s="187" t="s">
        <v>79</v>
      </c>
      <c r="AT103" s="188" t="s">
        <v>71</v>
      </c>
      <c r="AU103" s="188" t="s">
        <v>79</v>
      </c>
      <c r="AY103" s="187" t="s">
        <v>156</v>
      </c>
      <c r="BK103" s="189">
        <f>SUM(BK104:BK135)</f>
        <v>0</v>
      </c>
    </row>
    <row r="104" spans="2:65" s="1" customFormat="1" ht="25.5" customHeight="1">
      <c r="B104" s="41"/>
      <c r="C104" s="193" t="s">
        <v>79</v>
      </c>
      <c r="D104" s="193" t="s">
        <v>159</v>
      </c>
      <c r="E104" s="194" t="s">
        <v>2066</v>
      </c>
      <c r="F104" s="195" t="s">
        <v>2067</v>
      </c>
      <c r="G104" s="196" t="s">
        <v>225</v>
      </c>
      <c r="H104" s="197">
        <v>14.9</v>
      </c>
      <c r="I104" s="198"/>
      <c r="J104" s="199">
        <f>ROUND(I104*H104,2)</f>
        <v>0</v>
      </c>
      <c r="K104" s="195" t="s">
        <v>163</v>
      </c>
      <c r="L104" s="61"/>
      <c r="M104" s="200" t="s">
        <v>21</v>
      </c>
      <c r="N104" s="201" t="s">
        <v>43</v>
      </c>
      <c r="O104" s="42"/>
      <c r="P104" s="202">
        <f>O104*H104</f>
        <v>0</v>
      </c>
      <c r="Q104" s="202">
        <v>0</v>
      </c>
      <c r="R104" s="202">
        <f>Q104*H104</f>
        <v>0</v>
      </c>
      <c r="S104" s="202">
        <v>0</v>
      </c>
      <c r="T104" s="203">
        <f>S104*H104</f>
        <v>0</v>
      </c>
      <c r="AR104" s="24" t="s">
        <v>179</v>
      </c>
      <c r="AT104" s="24" t="s">
        <v>159</v>
      </c>
      <c r="AU104" s="24" t="s">
        <v>81</v>
      </c>
      <c r="AY104" s="24" t="s">
        <v>156</v>
      </c>
      <c r="BE104" s="204">
        <f>IF(N104="základní",J104,0)</f>
        <v>0</v>
      </c>
      <c r="BF104" s="204">
        <f>IF(N104="snížená",J104,0)</f>
        <v>0</v>
      </c>
      <c r="BG104" s="204">
        <f>IF(N104="zákl. přenesená",J104,0)</f>
        <v>0</v>
      </c>
      <c r="BH104" s="204">
        <f>IF(N104="sníž. přenesená",J104,0)</f>
        <v>0</v>
      </c>
      <c r="BI104" s="204">
        <f>IF(N104="nulová",J104,0)</f>
        <v>0</v>
      </c>
      <c r="BJ104" s="24" t="s">
        <v>79</v>
      </c>
      <c r="BK104" s="204">
        <f>ROUND(I104*H104,2)</f>
        <v>0</v>
      </c>
      <c r="BL104" s="24" t="s">
        <v>179</v>
      </c>
      <c r="BM104" s="24" t="s">
        <v>2068</v>
      </c>
    </row>
    <row r="105" spans="2:65" s="1" customFormat="1" ht="25.5" customHeight="1">
      <c r="B105" s="41"/>
      <c r="C105" s="193" t="s">
        <v>81</v>
      </c>
      <c r="D105" s="193" t="s">
        <v>159</v>
      </c>
      <c r="E105" s="194" t="s">
        <v>2069</v>
      </c>
      <c r="F105" s="195" t="s">
        <v>2070</v>
      </c>
      <c r="G105" s="196" t="s">
        <v>225</v>
      </c>
      <c r="H105" s="197">
        <v>291.92</v>
      </c>
      <c r="I105" s="198"/>
      <c r="J105" s="199">
        <f>ROUND(I105*H105,2)</f>
        <v>0</v>
      </c>
      <c r="K105" s="195" t="s">
        <v>163</v>
      </c>
      <c r="L105" s="61"/>
      <c r="M105" s="200" t="s">
        <v>21</v>
      </c>
      <c r="N105" s="201" t="s">
        <v>43</v>
      </c>
      <c r="O105" s="42"/>
      <c r="P105" s="202">
        <f>O105*H105</f>
        <v>0</v>
      </c>
      <c r="Q105" s="202">
        <v>0</v>
      </c>
      <c r="R105" s="202">
        <f>Q105*H105</f>
        <v>0</v>
      </c>
      <c r="S105" s="202">
        <v>0</v>
      </c>
      <c r="T105" s="203">
        <f>S105*H105</f>
        <v>0</v>
      </c>
      <c r="AR105" s="24" t="s">
        <v>179</v>
      </c>
      <c r="AT105" s="24" t="s">
        <v>159</v>
      </c>
      <c r="AU105" s="24" t="s">
        <v>81</v>
      </c>
      <c r="AY105" s="24" t="s">
        <v>156</v>
      </c>
      <c r="BE105" s="204">
        <f>IF(N105="základní",J105,0)</f>
        <v>0</v>
      </c>
      <c r="BF105" s="204">
        <f>IF(N105="snížená",J105,0)</f>
        <v>0</v>
      </c>
      <c r="BG105" s="204">
        <f>IF(N105="zákl. přenesená",J105,0)</f>
        <v>0</v>
      </c>
      <c r="BH105" s="204">
        <f>IF(N105="sníž. přenesená",J105,0)</f>
        <v>0</v>
      </c>
      <c r="BI105" s="204">
        <f>IF(N105="nulová",J105,0)</f>
        <v>0</v>
      </c>
      <c r="BJ105" s="24" t="s">
        <v>79</v>
      </c>
      <c r="BK105" s="204">
        <f>ROUND(I105*H105,2)</f>
        <v>0</v>
      </c>
      <c r="BL105" s="24" t="s">
        <v>179</v>
      </c>
      <c r="BM105" s="24" t="s">
        <v>2071</v>
      </c>
    </row>
    <row r="106" spans="2:65" s="1" customFormat="1" ht="25.5" customHeight="1">
      <c r="B106" s="41"/>
      <c r="C106" s="193" t="s">
        <v>173</v>
      </c>
      <c r="D106" s="193" t="s">
        <v>159</v>
      </c>
      <c r="E106" s="194" t="s">
        <v>2072</v>
      </c>
      <c r="F106" s="195" t="s">
        <v>2073</v>
      </c>
      <c r="G106" s="196" t="s">
        <v>225</v>
      </c>
      <c r="H106" s="197">
        <v>93.05</v>
      </c>
      <c r="I106" s="198"/>
      <c r="J106" s="199">
        <f>ROUND(I106*H106,2)</f>
        <v>0</v>
      </c>
      <c r="K106" s="195" t="s">
        <v>163</v>
      </c>
      <c r="L106" s="61"/>
      <c r="M106" s="200" t="s">
        <v>21</v>
      </c>
      <c r="N106" s="201" t="s">
        <v>43</v>
      </c>
      <c r="O106" s="42"/>
      <c r="P106" s="202">
        <f>O106*H106</f>
        <v>0</v>
      </c>
      <c r="Q106" s="202">
        <v>0</v>
      </c>
      <c r="R106" s="202">
        <f>Q106*H106</f>
        <v>0</v>
      </c>
      <c r="S106" s="202">
        <v>0</v>
      </c>
      <c r="T106" s="203">
        <f>S106*H106</f>
        <v>0</v>
      </c>
      <c r="AR106" s="24" t="s">
        <v>179</v>
      </c>
      <c r="AT106" s="24" t="s">
        <v>159</v>
      </c>
      <c r="AU106" s="24" t="s">
        <v>81</v>
      </c>
      <c r="AY106" s="24" t="s">
        <v>156</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179</v>
      </c>
      <c r="BM106" s="24" t="s">
        <v>2074</v>
      </c>
    </row>
    <row r="107" spans="2:47" s="1" customFormat="1" ht="27">
      <c r="B107" s="41"/>
      <c r="C107" s="63"/>
      <c r="D107" s="223" t="s">
        <v>166</v>
      </c>
      <c r="E107" s="63"/>
      <c r="F107" s="261" t="s">
        <v>2075</v>
      </c>
      <c r="G107" s="63"/>
      <c r="H107" s="63"/>
      <c r="I107" s="163"/>
      <c r="J107" s="63"/>
      <c r="K107" s="63"/>
      <c r="L107" s="61"/>
      <c r="M107" s="207"/>
      <c r="N107" s="42"/>
      <c r="O107" s="42"/>
      <c r="P107" s="42"/>
      <c r="Q107" s="42"/>
      <c r="R107" s="42"/>
      <c r="S107" s="42"/>
      <c r="T107" s="78"/>
      <c r="AT107" s="24" t="s">
        <v>166</v>
      </c>
      <c r="AU107" s="24" t="s">
        <v>81</v>
      </c>
    </row>
    <row r="108" spans="2:65" s="1" customFormat="1" ht="25.5" customHeight="1">
      <c r="B108" s="41"/>
      <c r="C108" s="193" t="s">
        <v>179</v>
      </c>
      <c r="D108" s="193" t="s">
        <v>159</v>
      </c>
      <c r="E108" s="194" t="s">
        <v>2076</v>
      </c>
      <c r="F108" s="195" t="s">
        <v>2077</v>
      </c>
      <c r="G108" s="196" t="s">
        <v>253</v>
      </c>
      <c r="H108" s="197">
        <v>358.14</v>
      </c>
      <c r="I108" s="198"/>
      <c r="J108" s="199">
        <f>ROUND(I108*H108,2)</f>
        <v>0</v>
      </c>
      <c r="K108" s="195" t="s">
        <v>163</v>
      </c>
      <c r="L108" s="61"/>
      <c r="M108" s="200" t="s">
        <v>21</v>
      </c>
      <c r="N108" s="201" t="s">
        <v>43</v>
      </c>
      <c r="O108" s="42"/>
      <c r="P108" s="202">
        <f>O108*H108</f>
        <v>0</v>
      </c>
      <c r="Q108" s="202">
        <v>0.00084</v>
      </c>
      <c r="R108" s="202">
        <f>Q108*H108</f>
        <v>0.3008376</v>
      </c>
      <c r="S108" s="202">
        <v>0</v>
      </c>
      <c r="T108" s="203">
        <f>S108*H108</f>
        <v>0</v>
      </c>
      <c r="AR108" s="24" t="s">
        <v>179</v>
      </c>
      <c r="AT108" s="24" t="s">
        <v>159</v>
      </c>
      <c r="AU108" s="24" t="s">
        <v>81</v>
      </c>
      <c r="AY108" s="24" t="s">
        <v>156</v>
      </c>
      <c r="BE108" s="204">
        <f>IF(N108="základní",J108,0)</f>
        <v>0</v>
      </c>
      <c r="BF108" s="204">
        <f>IF(N108="snížená",J108,0)</f>
        <v>0</v>
      </c>
      <c r="BG108" s="204">
        <f>IF(N108="zákl. přenesená",J108,0)</f>
        <v>0</v>
      </c>
      <c r="BH108" s="204">
        <f>IF(N108="sníž. přenesená",J108,0)</f>
        <v>0</v>
      </c>
      <c r="BI108" s="204">
        <f>IF(N108="nulová",J108,0)</f>
        <v>0</v>
      </c>
      <c r="BJ108" s="24" t="s">
        <v>79</v>
      </c>
      <c r="BK108" s="204">
        <f>ROUND(I108*H108,2)</f>
        <v>0</v>
      </c>
      <c r="BL108" s="24" t="s">
        <v>179</v>
      </c>
      <c r="BM108" s="24" t="s">
        <v>2078</v>
      </c>
    </row>
    <row r="109" spans="2:51" s="11" customFormat="1" ht="13.5">
      <c r="B109" s="212"/>
      <c r="C109" s="213"/>
      <c r="D109" s="205" t="s">
        <v>227</v>
      </c>
      <c r="E109" s="214" t="s">
        <v>21</v>
      </c>
      <c r="F109" s="215" t="s">
        <v>2079</v>
      </c>
      <c r="G109" s="213"/>
      <c r="H109" s="216">
        <v>151.8</v>
      </c>
      <c r="I109" s="217"/>
      <c r="J109" s="213"/>
      <c r="K109" s="213"/>
      <c r="L109" s="218"/>
      <c r="M109" s="219"/>
      <c r="N109" s="220"/>
      <c r="O109" s="220"/>
      <c r="P109" s="220"/>
      <c r="Q109" s="220"/>
      <c r="R109" s="220"/>
      <c r="S109" s="220"/>
      <c r="T109" s="221"/>
      <c r="AT109" s="222" t="s">
        <v>227</v>
      </c>
      <c r="AU109" s="222" t="s">
        <v>81</v>
      </c>
      <c r="AV109" s="11" t="s">
        <v>81</v>
      </c>
      <c r="AW109" s="11" t="s">
        <v>35</v>
      </c>
      <c r="AX109" s="11" t="s">
        <v>72</v>
      </c>
      <c r="AY109" s="222" t="s">
        <v>156</v>
      </c>
    </row>
    <row r="110" spans="2:51" s="11" customFormat="1" ht="13.5">
      <c r="B110" s="212"/>
      <c r="C110" s="213"/>
      <c r="D110" s="205" t="s">
        <v>227</v>
      </c>
      <c r="E110" s="214" t="s">
        <v>21</v>
      </c>
      <c r="F110" s="215" t="s">
        <v>2080</v>
      </c>
      <c r="G110" s="213"/>
      <c r="H110" s="216">
        <v>206.34</v>
      </c>
      <c r="I110" s="217"/>
      <c r="J110" s="213"/>
      <c r="K110" s="213"/>
      <c r="L110" s="218"/>
      <c r="M110" s="219"/>
      <c r="N110" s="220"/>
      <c r="O110" s="220"/>
      <c r="P110" s="220"/>
      <c r="Q110" s="220"/>
      <c r="R110" s="220"/>
      <c r="S110" s="220"/>
      <c r="T110" s="221"/>
      <c r="AT110" s="222" t="s">
        <v>227</v>
      </c>
      <c r="AU110" s="222" t="s">
        <v>81</v>
      </c>
      <c r="AV110" s="11" t="s">
        <v>81</v>
      </c>
      <c r="AW110" s="11" t="s">
        <v>35</v>
      </c>
      <c r="AX110" s="11" t="s">
        <v>72</v>
      </c>
      <c r="AY110" s="222" t="s">
        <v>156</v>
      </c>
    </row>
    <row r="111" spans="2:51" s="12" customFormat="1" ht="13.5">
      <c r="B111" s="237"/>
      <c r="C111" s="238"/>
      <c r="D111" s="223" t="s">
        <v>227</v>
      </c>
      <c r="E111" s="239" t="s">
        <v>21</v>
      </c>
      <c r="F111" s="240" t="s">
        <v>250</v>
      </c>
      <c r="G111" s="238"/>
      <c r="H111" s="241">
        <v>358.14</v>
      </c>
      <c r="I111" s="242"/>
      <c r="J111" s="238"/>
      <c r="K111" s="238"/>
      <c r="L111" s="243"/>
      <c r="M111" s="244"/>
      <c r="N111" s="245"/>
      <c r="O111" s="245"/>
      <c r="P111" s="245"/>
      <c r="Q111" s="245"/>
      <c r="R111" s="245"/>
      <c r="S111" s="245"/>
      <c r="T111" s="246"/>
      <c r="AT111" s="247" t="s">
        <v>227</v>
      </c>
      <c r="AU111" s="247" t="s">
        <v>81</v>
      </c>
      <c r="AV111" s="12" t="s">
        <v>179</v>
      </c>
      <c r="AW111" s="12" t="s">
        <v>35</v>
      </c>
      <c r="AX111" s="12" t="s">
        <v>79</v>
      </c>
      <c r="AY111" s="247" t="s">
        <v>156</v>
      </c>
    </row>
    <row r="112" spans="2:65" s="1" customFormat="1" ht="25.5" customHeight="1">
      <c r="B112" s="41"/>
      <c r="C112" s="193" t="s">
        <v>155</v>
      </c>
      <c r="D112" s="193" t="s">
        <v>159</v>
      </c>
      <c r="E112" s="194" t="s">
        <v>2081</v>
      </c>
      <c r="F112" s="195" t="s">
        <v>2082</v>
      </c>
      <c r="G112" s="196" t="s">
        <v>253</v>
      </c>
      <c r="H112" s="197">
        <v>358.14</v>
      </c>
      <c r="I112" s="198"/>
      <c r="J112" s="199">
        <f aca="true" t="shared" si="0" ref="J112:J117">ROUND(I112*H112,2)</f>
        <v>0</v>
      </c>
      <c r="K112" s="195" t="s">
        <v>163</v>
      </c>
      <c r="L112" s="61"/>
      <c r="M112" s="200" t="s">
        <v>21</v>
      </c>
      <c r="N112" s="201" t="s">
        <v>43</v>
      </c>
      <c r="O112" s="42"/>
      <c r="P112" s="202">
        <f aca="true" t="shared" si="1" ref="P112:P117">O112*H112</f>
        <v>0</v>
      </c>
      <c r="Q112" s="202">
        <v>0</v>
      </c>
      <c r="R112" s="202">
        <f aca="true" t="shared" si="2" ref="R112:R117">Q112*H112</f>
        <v>0</v>
      </c>
      <c r="S112" s="202">
        <v>0</v>
      </c>
      <c r="T112" s="203">
        <f aca="true" t="shared" si="3" ref="T112:T117">S112*H112</f>
        <v>0</v>
      </c>
      <c r="AR112" s="24" t="s">
        <v>179</v>
      </c>
      <c r="AT112" s="24" t="s">
        <v>159</v>
      </c>
      <c r="AU112" s="24" t="s">
        <v>81</v>
      </c>
      <c r="AY112" s="24" t="s">
        <v>156</v>
      </c>
      <c r="BE112" s="204">
        <f aca="true" t="shared" si="4" ref="BE112:BE117">IF(N112="základní",J112,0)</f>
        <v>0</v>
      </c>
      <c r="BF112" s="204">
        <f aca="true" t="shared" si="5" ref="BF112:BF117">IF(N112="snížená",J112,0)</f>
        <v>0</v>
      </c>
      <c r="BG112" s="204">
        <f aca="true" t="shared" si="6" ref="BG112:BG117">IF(N112="zákl. přenesená",J112,0)</f>
        <v>0</v>
      </c>
      <c r="BH112" s="204">
        <f aca="true" t="shared" si="7" ref="BH112:BH117">IF(N112="sníž. přenesená",J112,0)</f>
        <v>0</v>
      </c>
      <c r="BI112" s="204">
        <f aca="true" t="shared" si="8" ref="BI112:BI117">IF(N112="nulová",J112,0)</f>
        <v>0</v>
      </c>
      <c r="BJ112" s="24" t="s">
        <v>79</v>
      </c>
      <c r="BK112" s="204">
        <f aca="true" t="shared" si="9" ref="BK112:BK117">ROUND(I112*H112,2)</f>
        <v>0</v>
      </c>
      <c r="BL112" s="24" t="s">
        <v>179</v>
      </c>
      <c r="BM112" s="24" t="s">
        <v>2083</v>
      </c>
    </row>
    <row r="113" spans="2:65" s="1" customFormat="1" ht="38.25" customHeight="1">
      <c r="B113" s="41"/>
      <c r="C113" s="193" t="s">
        <v>190</v>
      </c>
      <c r="D113" s="193" t="s">
        <v>159</v>
      </c>
      <c r="E113" s="194" t="s">
        <v>2084</v>
      </c>
      <c r="F113" s="195" t="s">
        <v>2085</v>
      </c>
      <c r="G113" s="196" t="s">
        <v>225</v>
      </c>
      <c r="H113" s="197">
        <v>32.15</v>
      </c>
      <c r="I113" s="198"/>
      <c r="J113" s="199">
        <f t="shared" si="0"/>
        <v>0</v>
      </c>
      <c r="K113" s="195" t="s">
        <v>163</v>
      </c>
      <c r="L113" s="61"/>
      <c r="M113" s="200" t="s">
        <v>21</v>
      </c>
      <c r="N113" s="201" t="s">
        <v>43</v>
      </c>
      <c r="O113" s="42"/>
      <c r="P113" s="202">
        <f t="shared" si="1"/>
        <v>0</v>
      </c>
      <c r="Q113" s="202">
        <v>0</v>
      </c>
      <c r="R113" s="202">
        <f t="shared" si="2"/>
        <v>0</v>
      </c>
      <c r="S113" s="202">
        <v>0</v>
      </c>
      <c r="T113" s="203">
        <f t="shared" si="3"/>
        <v>0</v>
      </c>
      <c r="AR113" s="24" t="s">
        <v>179</v>
      </c>
      <c r="AT113" s="24" t="s">
        <v>159</v>
      </c>
      <c r="AU113" s="24" t="s">
        <v>81</v>
      </c>
      <c r="AY113" s="24" t="s">
        <v>156</v>
      </c>
      <c r="BE113" s="204">
        <f t="shared" si="4"/>
        <v>0</v>
      </c>
      <c r="BF113" s="204">
        <f t="shared" si="5"/>
        <v>0</v>
      </c>
      <c r="BG113" s="204">
        <f t="shared" si="6"/>
        <v>0</v>
      </c>
      <c r="BH113" s="204">
        <f t="shared" si="7"/>
        <v>0</v>
      </c>
      <c r="BI113" s="204">
        <f t="shared" si="8"/>
        <v>0</v>
      </c>
      <c r="BJ113" s="24" t="s">
        <v>79</v>
      </c>
      <c r="BK113" s="204">
        <f t="shared" si="9"/>
        <v>0</v>
      </c>
      <c r="BL113" s="24" t="s">
        <v>179</v>
      </c>
      <c r="BM113" s="24" t="s">
        <v>2086</v>
      </c>
    </row>
    <row r="114" spans="2:65" s="1" customFormat="1" ht="16.5" customHeight="1">
      <c r="B114" s="41"/>
      <c r="C114" s="193" t="s">
        <v>257</v>
      </c>
      <c r="D114" s="193" t="s">
        <v>159</v>
      </c>
      <c r="E114" s="194" t="s">
        <v>2087</v>
      </c>
      <c r="F114" s="195" t="s">
        <v>2088</v>
      </c>
      <c r="G114" s="196" t="s">
        <v>225</v>
      </c>
      <c r="H114" s="197">
        <v>32.15</v>
      </c>
      <c r="I114" s="198"/>
      <c r="J114" s="199">
        <f t="shared" si="0"/>
        <v>0</v>
      </c>
      <c r="K114" s="195" t="s">
        <v>163</v>
      </c>
      <c r="L114" s="61"/>
      <c r="M114" s="200" t="s">
        <v>21</v>
      </c>
      <c r="N114" s="201" t="s">
        <v>43</v>
      </c>
      <c r="O114" s="42"/>
      <c r="P114" s="202">
        <f t="shared" si="1"/>
        <v>0</v>
      </c>
      <c r="Q114" s="202">
        <v>0</v>
      </c>
      <c r="R114" s="202">
        <f t="shared" si="2"/>
        <v>0</v>
      </c>
      <c r="S114" s="202">
        <v>0</v>
      </c>
      <c r="T114" s="203">
        <f t="shared" si="3"/>
        <v>0</v>
      </c>
      <c r="AR114" s="24" t="s">
        <v>179</v>
      </c>
      <c r="AT114" s="24" t="s">
        <v>159</v>
      </c>
      <c r="AU114" s="24" t="s">
        <v>81</v>
      </c>
      <c r="AY114" s="24" t="s">
        <v>156</v>
      </c>
      <c r="BE114" s="204">
        <f t="shared" si="4"/>
        <v>0</v>
      </c>
      <c r="BF114" s="204">
        <f t="shared" si="5"/>
        <v>0</v>
      </c>
      <c r="BG114" s="204">
        <f t="shared" si="6"/>
        <v>0</v>
      </c>
      <c r="BH114" s="204">
        <f t="shared" si="7"/>
        <v>0</v>
      </c>
      <c r="BI114" s="204">
        <f t="shared" si="8"/>
        <v>0</v>
      </c>
      <c r="BJ114" s="24" t="s">
        <v>79</v>
      </c>
      <c r="BK114" s="204">
        <f t="shared" si="9"/>
        <v>0</v>
      </c>
      <c r="BL114" s="24" t="s">
        <v>179</v>
      </c>
      <c r="BM114" s="24" t="s">
        <v>2089</v>
      </c>
    </row>
    <row r="115" spans="2:65" s="1" customFormat="1" ht="16.5" customHeight="1">
      <c r="B115" s="41"/>
      <c r="C115" s="193" t="s">
        <v>241</v>
      </c>
      <c r="D115" s="193" t="s">
        <v>159</v>
      </c>
      <c r="E115" s="194" t="s">
        <v>2090</v>
      </c>
      <c r="F115" s="195" t="s">
        <v>2091</v>
      </c>
      <c r="G115" s="196" t="s">
        <v>245</v>
      </c>
      <c r="H115" s="197">
        <v>32.15</v>
      </c>
      <c r="I115" s="198"/>
      <c r="J115" s="199">
        <f t="shared" si="0"/>
        <v>0</v>
      </c>
      <c r="K115" s="195" t="s">
        <v>163</v>
      </c>
      <c r="L115" s="61"/>
      <c r="M115" s="200" t="s">
        <v>21</v>
      </c>
      <c r="N115" s="201" t="s">
        <v>43</v>
      </c>
      <c r="O115" s="42"/>
      <c r="P115" s="202">
        <f t="shared" si="1"/>
        <v>0</v>
      </c>
      <c r="Q115" s="202">
        <v>0</v>
      </c>
      <c r="R115" s="202">
        <f t="shared" si="2"/>
        <v>0</v>
      </c>
      <c r="S115" s="202">
        <v>0</v>
      </c>
      <c r="T115" s="203">
        <f t="shared" si="3"/>
        <v>0</v>
      </c>
      <c r="AR115" s="24" t="s">
        <v>179</v>
      </c>
      <c r="AT115" s="24" t="s">
        <v>159</v>
      </c>
      <c r="AU115" s="24" t="s">
        <v>81</v>
      </c>
      <c r="AY115" s="24" t="s">
        <v>156</v>
      </c>
      <c r="BE115" s="204">
        <f t="shared" si="4"/>
        <v>0</v>
      </c>
      <c r="BF115" s="204">
        <f t="shared" si="5"/>
        <v>0</v>
      </c>
      <c r="BG115" s="204">
        <f t="shared" si="6"/>
        <v>0</v>
      </c>
      <c r="BH115" s="204">
        <f t="shared" si="7"/>
        <v>0</v>
      </c>
      <c r="BI115" s="204">
        <f t="shared" si="8"/>
        <v>0</v>
      </c>
      <c r="BJ115" s="24" t="s">
        <v>79</v>
      </c>
      <c r="BK115" s="204">
        <f t="shared" si="9"/>
        <v>0</v>
      </c>
      <c r="BL115" s="24" t="s">
        <v>179</v>
      </c>
      <c r="BM115" s="24" t="s">
        <v>2092</v>
      </c>
    </row>
    <row r="116" spans="2:65" s="1" customFormat="1" ht="25.5" customHeight="1">
      <c r="B116" s="41"/>
      <c r="C116" s="193" t="s">
        <v>266</v>
      </c>
      <c r="D116" s="193" t="s">
        <v>159</v>
      </c>
      <c r="E116" s="194" t="s">
        <v>2093</v>
      </c>
      <c r="F116" s="195" t="s">
        <v>2094</v>
      </c>
      <c r="G116" s="196" t="s">
        <v>225</v>
      </c>
      <c r="H116" s="197">
        <v>248.69</v>
      </c>
      <c r="I116" s="198"/>
      <c r="J116" s="199">
        <f t="shared" si="0"/>
        <v>0</v>
      </c>
      <c r="K116" s="195" t="s">
        <v>163</v>
      </c>
      <c r="L116" s="61"/>
      <c r="M116" s="200" t="s">
        <v>21</v>
      </c>
      <c r="N116" s="201" t="s">
        <v>43</v>
      </c>
      <c r="O116" s="42"/>
      <c r="P116" s="202">
        <f t="shared" si="1"/>
        <v>0</v>
      </c>
      <c r="Q116" s="202">
        <v>0</v>
      </c>
      <c r="R116" s="202">
        <f t="shared" si="2"/>
        <v>0</v>
      </c>
      <c r="S116" s="202">
        <v>0</v>
      </c>
      <c r="T116" s="203">
        <f t="shared" si="3"/>
        <v>0</v>
      </c>
      <c r="AR116" s="24" t="s">
        <v>179</v>
      </c>
      <c r="AT116" s="24" t="s">
        <v>159</v>
      </c>
      <c r="AU116" s="24" t="s">
        <v>81</v>
      </c>
      <c r="AY116" s="24" t="s">
        <v>156</v>
      </c>
      <c r="BE116" s="204">
        <f t="shared" si="4"/>
        <v>0</v>
      </c>
      <c r="BF116" s="204">
        <f t="shared" si="5"/>
        <v>0</v>
      </c>
      <c r="BG116" s="204">
        <f t="shared" si="6"/>
        <v>0</v>
      </c>
      <c r="BH116" s="204">
        <f t="shared" si="7"/>
        <v>0</v>
      </c>
      <c r="BI116" s="204">
        <f t="shared" si="8"/>
        <v>0</v>
      </c>
      <c r="BJ116" s="24" t="s">
        <v>79</v>
      </c>
      <c r="BK116" s="204">
        <f t="shared" si="9"/>
        <v>0</v>
      </c>
      <c r="BL116" s="24" t="s">
        <v>179</v>
      </c>
      <c r="BM116" s="24" t="s">
        <v>2095</v>
      </c>
    </row>
    <row r="117" spans="2:65" s="1" customFormat="1" ht="25.5" customHeight="1">
      <c r="B117" s="41"/>
      <c r="C117" s="193" t="s">
        <v>273</v>
      </c>
      <c r="D117" s="193" t="s">
        <v>159</v>
      </c>
      <c r="E117" s="194" t="s">
        <v>223</v>
      </c>
      <c r="F117" s="195" t="s">
        <v>224</v>
      </c>
      <c r="G117" s="196" t="s">
        <v>225</v>
      </c>
      <c r="H117" s="197">
        <v>60.9</v>
      </c>
      <c r="I117" s="198"/>
      <c r="J117" s="199">
        <f t="shared" si="0"/>
        <v>0</v>
      </c>
      <c r="K117" s="195" t="s">
        <v>163</v>
      </c>
      <c r="L117" s="61"/>
      <c r="M117" s="200" t="s">
        <v>21</v>
      </c>
      <c r="N117" s="201" t="s">
        <v>43</v>
      </c>
      <c r="O117" s="42"/>
      <c r="P117" s="202">
        <f t="shared" si="1"/>
        <v>0</v>
      </c>
      <c r="Q117" s="202">
        <v>0</v>
      </c>
      <c r="R117" s="202">
        <f t="shared" si="2"/>
        <v>0</v>
      </c>
      <c r="S117" s="202">
        <v>0</v>
      </c>
      <c r="T117" s="203">
        <f t="shared" si="3"/>
        <v>0</v>
      </c>
      <c r="AR117" s="24" t="s">
        <v>179</v>
      </c>
      <c r="AT117" s="24" t="s">
        <v>159</v>
      </c>
      <c r="AU117" s="24" t="s">
        <v>81</v>
      </c>
      <c r="AY117" s="24" t="s">
        <v>156</v>
      </c>
      <c r="BE117" s="204">
        <f t="shared" si="4"/>
        <v>0</v>
      </c>
      <c r="BF117" s="204">
        <f t="shared" si="5"/>
        <v>0</v>
      </c>
      <c r="BG117" s="204">
        <f t="shared" si="6"/>
        <v>0</v>
      </c>
      <c r="BH117" s="204">
        <f t="shared" si="7"/>
        <v>0</v>
      </c>
      <c r="BI117" s="204">
        <f t="shared" si="8"/>
        <v>0</v>
      </c>
      <c r="BJ117" s="24" t="s">
        <v>79</v>
      </c>
      <c r="BK117" s="204">
        <f t="shared" si="9"/>
        <v>0</v>
      </c>
      <c r="BL117" s="24" t="s">
        <v>179</v>
      </c>
      <c r="BM117" s="24" t="s">
        <v>2096</v>
      </c>
    </row>
    <row r="118" spans="2:47" s="1" customFormat="1" ht="27">
      <c r="B118" s="41"/>
      <c r="C118" s="63"/>
      <c r="D118" s="223" t="s">
        <v>166</v>
      </c>
      <c r="E118" s="63"/>
      <c r="F118" s="261" t="s">
        <v>2097</v>
      </c>
      <c r="G118" s="63"/>
      <c r="H118" s="63"/>
      <c r="I118" s="163"/>
      <c r="J118" s="63"/>
      <c r="K118" s="63"/>
      <c r="L118" s="61"/>
      <c r="M118" s="207"/>
      <c r="N118" s="42"/>
      <c r="O118" s="42"/>
      <c r="P118" s="42"/>
      <c r="Q118" s="42"/>
      <c r="R118" s="42"/>
      <c r="S118" s="42"/>
      <c r="T118" s="78"/>
      <c r="AT118" s="24" t="s">
        <v>166</v>
      </c>
      <c r="AU118" s="24" t="s">
        <v>81</v>
      </c>
    </row>
    <row r="119" spans="2:65" s="1" customFormat="1" ht="25.5" customHeight="1">
      <c r="B119" s="41"/>
      <c r="C119" s="193" t="s">
        <v>281</v>
      </c>
      <c r="D119" s="193" t="s">
        <v>159</v>
      </c>
      <c r="E119" s="194" t="s">
        <v>223</v>
      </c>
      <c r="F119" s="195" t="s">
        <v>224</v>
      </c>
      <c r="G119" s="196" t="s">
        <v>225</v>
      </c>
      <c r="H119" s="197">
        <v>4.875</v>
      </c>
      <c r="I119" s="198"/>
      <c r="J119" s="199">
        <f>ROUND(I119*H119,2)</f>
        <v>0</v>
      </c>
      <c r="K119" s="195" t="s">
        <v>163</v>
      </c>
      <c r="L119" s="61"/>
      <c r="M119" s="200" t="s">
        <v>21</v>
      </c>
      <c r="N119" s="201" t="s">
        <v>43</v>
      </c>
      <c r="O119" s="42"/>
      <c r="P119" s="202">
        <f>O119*H119</f>
        <v>0</v>
      </c>
      <c r="Q119" s="202">
        <v>0</v>
      </c>
      <c r="R119" s="202">
        <f>Q119*H119</f>
        <v>0</v>
      </c>
      <c r="S119" s="202">
        <v>0</v>
      </c>
      <c r="T119" s="203">
        <f>S119*H119</f>
        <v>0</v>
      </c>
      <c r="AR119" s="24" t="s">
        <v>179</v>
      </c>
      <c r="AT119" s="24" t="s">
        <v>159</v>
      </c>
      <c r="AU119" s="24" t="s">
        <v>81</v>
      </c>
      <c r="AY119" s="24" t="s">
        <v>156</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179</v>
      </c>
      <c r="BM119" s="24" t="s">
        <v>2098</v>
      </c>
    </row>
    <row r="120" spans="2:47" s="1" customFormat="1" ht="27">
      <c r="B120" s="41"/>
      <c r="C120" s="63"/>
      <c r="D120" s="205" t="s">
        <v>166</v>
      </c>
      <c r="E120" s="63"/>
      <c r="F120" s="206" t="s">
        <v>2099</v>
      </c>
      <c r="G120" s="63"/>
      <c r="H120" s="63"/>
      <c r="I120" s="163"/>
      <c r="J120" s="63"/>
      <c r="K120" s="63"/>
      <c r="L120" s="61"/>
      <c r="M120" s="207"/>
      <c r="N120" s="42"/>
      <c r="O120" s="42"/>
      <c r="P120" s="42"/>
      <c r="Q120" s="42"/>
      <c r="R120" s="42"/>
      <c r="S120" s="42"/>
      <c r="T120" s="78"/>
      <c r="AT120" s="24" t="s">
        <v>166</v>
      </c>
      <c r="AU120" s="24" t="s">
        <v>81</v>
      </c>
    </row>
    <row r="121" spans="2:51" s="11" customFormat="1" ht="13.5">
      <c r="B121" s="212"/>
      <c r="C121" s="213"/>
      <c r="D121" s="223" t="s">
        <v>227</v>
      </c>
      <c r="E121" s="224" t="s">
        <v>21</v>
      </c>
      <c r="F121" s="225" t="s">
        <v>2100</v>
      </c>
      <c r="G121" s="213"/>
      <c r="H121" s="226">
        <v>4.875</v>
      </c>
      <c r="I121" s="217"/>
      <c r="J121" s="213"/>
      <c r="K121" s="213"/>
      <c r="L121" s="218"/>
      <c r="M121" s="219"/>
      <c r="N121" s="220"/>
      <c r="O121" s="220"/>
      <c r="P121" s="220"/>
      <c r="Q121" s="220"/>
      <c r="R121" s="220"/>
      <c r="S121" s="220"/>
      <c r="T121" s="221"/>
      <c r="AT121" s="222" t="s">
        <v>227</v>
      </c>
      <c r="AU121" s="222" t="s">
        <v>81</v>
      </c>
      <c r="AV121" s="11" t="s">
        <v>81</v>
      </c>
      <c r="AW121" s="11" t="s">
        <v>35</v>
      </c>
      <c r="AX121" s="11" t="s">
        <v>79</v>
      </c>
      <c r="AY121" s="222" t="s">
        <v>156</v>
      </c>
    </row>
    <row r="122" spans="2:65" s="1" customFormat="1" ht="16.5" customHeight="1">
      <c r="B122" s="41"/>
      <c r="C122" s="227" t="s">
        <v>288</v>
      </c>
      <c r="D122" s="227" t="s">
        <v>238</v>
      </c>
      <c r="E122" s="228" t="s">
        <v>2101</v>
      </c>
      <c r="F122" s="229" t="s">
        <v>2102</v>
      </c>
      <c r="G122" s="230" t="s">
        <v>245</v>
      </c>
      <c r="H122" s="231">
        <v>8.531</v>
      </c>
      <c r="I122" s="232"/>
      <c r="J122" s="233">
        <f>ROUND(I122*H122,2)</f>
        <v>0</v>
      </c>
      <c r="K122" s="229" t="s">
        <v>163</v>
      </c>
      <c r="L122" s="234"/>
      <c r="M122" s="235" t="s">
        <v>21</v>
      </c>
      <c r="N122" s="236" t="s">
        <v>43</v>
      </c>
      <c r="O122" s="42"/>
      <c r="P122" s="202">
        <f>O122*H122</f>
        <v>0</v>
      </c>
      <c r="Q122" s="202">
        <v>1</v>
      </c>
      <c r="R122" s="202">
        <f>Q122*H122</f>
        <v>8.531</v>
      </c>
      <c r="S122" s="202">
        <v>0</v>
      </c>
      <c r="T122" s="203">
        <f>S122*H122</f>
        <v>0</v>
      </c>
      <c r="AR122" s="24" t="s">
        <v>241</v>
      </c>
      <c r="AT122" s="24" t="s">
        <v>238</v>
      </c>
      <c r="AU122" s="24" t="s">
        <v>81</v>
      </c>
      <c r="AY122" s="24" t="s">
        <v>156</v>
      </c>
      <c r="BE122" s="204">
        <f>IF(N122="základní",J122,0)</f>
        <v>0</v>
      </c>
      <c r="BF122" s="204">
        <f>IF(N122="snížená",J122,0)</f>
        <v>0</v>
      </c>
      <c r="BG122" s="204">
        <f>IF(N122="zákl. přenesená",J122,0)</f>
        <v>0</v>
      </c>
      <c r="BH122" s="204">
        <f>IF(N122="sníž. přenesená",J122,0)</f>
        <v>0</v>
      </c>
      <c r="BI122" s="204">
        <f>IF(N122="nulová",J122,0)</f>
        <v>0</v>
      </c>
      <c r="BJ122" s="24" t="s">
        <v>79</v>
      </c>
      <c r="BK122" s="204">
        <f>ROUND(I122*H122,2)</f>
        <v>0</v>
      </c>
      <c r="BL122" s="24" t="s">
        <v>179</v>
      </c>
      <c r="BM122" s="24" t="s">
        <v>2103</v>
      </c>
    </row>
    <row r="123" spans="2:51" s="11" customFormat="1" ht="13.5">
      <c r="B123" s="212"/>
      <c r="C123" s="213"/>
      <c r="D123" s="223" t="s">
        <v>227</v>
      </c>
      <c r="E123" s="224" t="s">
        <v>21</v>
      </c>
      <c r="F123" s="225" t="s">
        <v>2104</v>
      </c>
      <c r="G123" s="213"/>
      <c r="H123" s="226">
        <v>8.531</v>
      </c>
      <c r="I123" s="217"/>
      <c r="J123" s="213"/>
      <c r="K123" s="213"/>
      <c r="L123" s="218"/>
      <c r="M123" s="219"/>
      <c r="N123" s="220"/>
      <c r="O123" s="220"/>
      <c r="P123" s="220"/>
      <c r="Q123" s="220"/>
      <c r="R123" s="220"/>
      <c r="S123" s="220"/>
      <c r="T123" s="221"/>
      <c r="AT123" s="222" t="s">
        <v>227</v>
      </c>
      <c r="AU123" s="222" t="s">
        <v>81</v>
      </c>
      <c r="AV123" s="11" t="s">
        <v>81</v>
      </c>
      <c r="AW123" s="11" t="s">
        <v>35</v>
      </c>
      <c r="AX123" s="11" t="s">
        <v>79</v>
      </c>
      <c r="AY123" s="222" t="s">
        <v>156</v>
      </c>
    </row>
    <row r="124" spans="2:65" s="1" customFormat="1" ht="38.25" customHeight="1">
      <c r="B124" s="41"/>
      <c r="C124" s="193" t="s">
        <v>296</v>
      </c>
      <c r="D124" s="193" t="s">
        <v>159</v>
      </c>
      <c r="E124" s="194" t="s">
        <v>2105</v>
      </c>
      <c r="F124" s="195" t="s">
        <v>2106</v>
      </c>
      <c r="G124" s="196" t="s">
        <v>225</v>
      </c>
      <c r="H124" s="197">
        <v>47.2</v>
      </c>
      <c r="I124" s="198"/>
      <c r="J124" s="199">
        <f>ROUND(I124*H124,2)</f>
        <v>0</v>
      </c>
      <c r="K124" s="195" t="s">
        <v>163</v>
      </c>
      <c r="L124" s="61"/>
      <c r="M124" s="200" t="s">
        <v>21</v>
      </c>
      <c r="N124" s="201" t="s">
        <v>43</v>
      </c>
      <c r="O124" s="42"/>
      <c r="P124" s="202">
        <f>O124*H124</f>
        <v>0</v>
      </c>
      <c r="Q124" s="202">
        <v>0</v>
      </c>
      <c r="R124" s="202">
        <f>Q124*H124</f>
        <v>0</v>
      </c>
      <c r="S124" s="202">
        <v>0</v>
      </c>
      <c r="T124" s="203">
        <f>S124*H124</f>
        <v>0</v>
      </c>
      <c r="AR124" s="24" t="s">
        <v>179</v>
      </c>
      <c r="AT124" s="24" t="s">
        <v>159</v>
      </c>
      <c r="AU124" s="24" t="s">
        <v>81</v>
      </c>
      <c r="AY124" s="24" t="s">
        <v>156</v>
      </c>
      <c r="BE124" s="204">
        <f>IF(N124="základní",J124,0)</f>
        <v>0</v>
      </c>
      <c r="BF124" s="204">
        <f>IF(N124="snížená",J124,0)</f>
        <v>0</v>
      </c>
      <c r="BG124" s="204">
        <f>IF(N124="zákl. přenesená",J124,0)</f>
        <v>0</v>
      </c>
      <c r="BH124" s="204">
        <f>IF(N124="sníž. přenesená",J124,0)</f>
        <v>0</v>
      </c>
      <c r="BI124" s="204">
        <f>IF(N124="nulová",J124,0)</f>
        <v>0</v>
      </c>
      <c r="BJ124" s="24" t="s">
        <v>79</v>
      </c>
      <c r="BK124" s="204">
        <f>ROUND(I124*H124,2)</f>
        <v>0</v>
      </c>
      <c r="BL124" s="24" t="s">
        <v>179</v>
      </c>
      <c r="BM124" s="24" t="s">
        <v>2107</v>
      </c>
    </row>
    <row r="125" spans="2:51" s="11" customFormat="1" ht="13.5">
      <c r="B125" s="212"/>
      <c r="C125" s="213"/>
      <c r="D125" s="205" t="s">
        <v>227</v>
      </c>
      <c r="E125" s="214" t="s">
        <v>21</v>
      </c>
      <c r="F125" s="215" t="s">
        <v>2108</v>
      </c>
      <c r="G125" s="213"/>
      <c r="H125" s="216">
        <v>39.17</v>
      </c>
      <c r="I125" s="217"/>
      <c r="J125" s="213"/>
      <c r="K125" s="213"/>
      <c r="L125" s="218"/>
      <c r="M125" s="219"/>
      <c r="N125" s="220"/>
      <c r="O125" s="220"/>
      <c r="P125" s="220"/>
      <c r="Q125" s="220"/>
      <c r="R125" s="220"/>
      <c r="S125" s="220"/>
      <c r="T125" s="221"/>
      <c r="AT125" s="222" t="s">
        <v>227</v>
      </c>
      <c r="AU125" s="222" t="s">
        <v>81</v>
      </c>
      <c r="AV125" s="11" t="s">
        <v>81</v>
      </c>
      <c r="AW125" s="11" t="s">
        <v>35</v>
      </c>
      <c r="AX125" s="11" t="s">
        <v>72</v>
      </c>
      <c r="AY125" s="222" t="s">
        <v>156</v>
      </c>
    </row>
    <row r="126" spans="2:51" s="11" customFormat="1" ht="13.5">
      <c r="B126" s="212"/>
      <c r="C126" s="213"/>
      <c r="D126" s="205" t="s">
        <v>227</v>
      </c>
      <c r="E126" s="214" t="s">
        <v>21</v>
      </c>
      <c r="F126" s="215" t="s">
        <v>2109</v>
      </c>
      <c r="G126" s="213"/>
      <c r="H126" s="216">
        <v>8.03</v>
      </c>
      <c r="I126" s="217"/>
      <c r="J126" s="213"/>
      <c r="K126" s="213"/>
      <c r="L126" s="218"/>
      <c r="M126" s="219"/>
      <c r="N126" s="220"/>
      <c r="O126" s="220"/>
      <c r="P126" s="220"/>
      <c r="Q126" s="220"/>
      <c r="R126" s="220"/>
      <c r="S126" s="220"/>
      <c r="T126" s="221"/>
      <c r="AT126" s="222" t="s">
        <v>227</v>
      </c>
      <c r="AU126" s="222" t="s">
        <v>81</v>
      </c>
      <c r="AV126" s="11" t="s">
        <v>81</v>
      </c>
      <c r="AW126" s="11" t="s">
        <v>35</v>
      </c>
      <c r="AX126" s="11" t="s">
        <v>72</v>
      </c>
      <c r="AY126" s="222" t="s">
        <v>156</v>
      </c>
    </row>
    <row r="127" spans="2:51" s="12" customFormat="1" ht="13.5">
      <c r="B127" s="237"/>
      <c r="C127" s="238"/>
      <c r="D127" s="223" t="s">
        <v>227</v>
      </c>
      <c r="E127" s="239" t="s">
        <v>21</v>
      </c>
      <c r="F127" s="240" t="s">
        <v>250</v>
      </c>
      <c r="G127" s="238"/>
      <c r="H127" s="241">
        <v>47.2</v>
      </c>
      <c r="I127" s="242"/>
      <c r="J127" s="238"/>
      <c r="K127" s="238"/>
      <c r="L127" s="243"/>
      <c r="M127" s="244"/>
      <c r="N127" s="245"/>
      <c r="O127" s="245"/>
      <c r="P127" s="245"/>
      <c r="Q127" s="245"/>
      <c r="R127" s="245"/>
      <c r="S127" s="245"/>
      <c r="T127" s="246"/>
      <c r="AT127" s="247" t="s">
        <v>227</v>
      </c>
      <c r="AU127" s="247" t="s">
        <v>81</v>
      </c>
      <c r="AV127" s="12" t="s">
        <v>179</v>
      </c>
      <c r="AW127" s="12" t="s">
        <v>35</v>
      </c>
      <c r="AX127" s="12" t="s">
        <v>79</v>
      </c>
      <c r="AY127" s="247" t="s">
        <v>156</v>
      </c>
    </row>
    <row r="128" spans="2:65" s="1" customFormat="1" ht="16.5" customHeight="1">
      <c r="B128" s="41"/>
      <c r="C128" s="227" t="s">
        <v>302</v>
      </c>
      <c r="D128" s="227" t="s">
        <v>238</v>
      </c>
      <c r="E128" s="228" t="s">
        <v>2110</v>
      </c>
      <c r="F128" s="229" t="s">
        <v>2111</v>
      </c>
      <c r="G128" s="230" t="s">
        <v>245</v>
      </c>
      <c r="H128" s="231">
        <v>77.88</v>
      </c>
      <c r="I128" s="232"/>
      <c r="J128" s="233">
        <f>ROUND(I128*H128,2)</f>
        <v>0</v>
      </c>
      <c r="K128" s="229" t="s">
        <v>163</v>
      </c>
      <c r="L128" s="234"/>
      <c r="M128" s="235" t="s">
        <v>21</v>
      </c>
      <c r="N128" s="236" t="s">
        <v>43</v>
      </c>
      <c r="O128" s="42"/>
      <c r="P128" s="202">
        <f>O128*H128</f>
        <v>0</v>
      </c>
      <c r="Q128" s="202">
        <v>1</v>
      </c>
      <c r="R128" s="202">
        <f>Q128*H128</f>
        <v>77.88</v>
      </c>
      <c r="S128" s="202">
        <v>0</v>
      </c>
      <c r="T128" s="203">
        <f>S128*H128</f>
        <v>0</v>
      </c>
      <c r="AR128" s="24" t="s">
        <v>241</v>
      </c>
      <c r="AT128" s="24" t="s">
        <v>238</v>
      </c>
      <c r="AU128" s="24" t="s">
        <v>81</v>
      </c>
      <c r="AY128" s="24" t="s">
        <v>156</v>
      </c>
      <c r="BE128" s="204">
        <f>IF(N128="základní",J128,0)</f>
        <v>0</v>
      </c>
      <c r="BF128" s="204">
        <f>IF(N128="snížená",J128,0)</f>
        <v>0</v>
      </c>
      <c r="BG128" s="204">
        <f>IF(N128="zákl. přenesená",J128,0)</f>
        <v>0</v>
      </c>
      <c r="BH128" s="204">
        <f>IF(N128="sníž. přenesená",J128,0)</f>
        <v>0</v>
      </c>
      <c r="BI128" s="204">
        <f>IF(N128="nulová",J128,0)</f>
        <v>0</v>
      </c>
      <c r="BJ128" s="24" t="s">
        <v>79</v>
      </c>
      <c r="BK128" s="204">
        <f>ROUND(I128*H128,2)</f>
        <v>0</v>
      </c>
      <c r="BL128" s="24" t="s">
        <v>179</v>
      </c>
      <c r="BM128" s="24" t="s">
        <v>2112</v>
      </c>
    </row>
    <row r="129" spans="2:51" s="11" customFormat="1" ht="13.5">
      <c r="B129" s="212"/>
      <c r="C129" s="213"/>
      <c r="D129" s="223" t="s">
        <v>227</v>
      </c>
      <c r="E129" s="224" t="s">
        <v>21</v>
      </c>
      <c r="F129" s="225" t="s">
        <v>2113</v>
      </c>
      <c r="G129" s="213"/>
      <c r="H129" s="226">
        <v>77.88</v>
      </c>
      <c r="I129" s="217"/>
      <c r="J129" s="213"/>
      <c r="K129" s="213"/>
      <c r="L129" s="218"/>
      <c r="M129" s="219"/>
      <c r="N129" s="220"/>
      <c r="O129" s="220"/>
      <c r="P129" s="220"/>
      <c r="Q129" s="220"/>
      <c r="R129" s="220"/>
      <c r="S129" s="220"/>
      <c r="T129" s="221"/>
      <c r="AT129" s="222" t="s">
        <v>227</v>
      </c>
      <c r="AU129" s="222" t="s">
        <v>81</v>
      </c>
      <c r="AV129" s="11" t="s">
        <v>81</v>
      </c>
      <c r="AW129" s="11" t="s">
        <v>35</v>
      </c>
      <c r="AX129" s="11" t="s">
        <v>79</v>
      </c>
      <c r="AY129" s="222" t="s">
        <v>156</v>
      </c>
    </row>
    <row r="130" spans="2:65" s="1" customFormat="1" ht="25.5" customHeight="1">
      <c r="B130" s="41"/>
      <c r="C130" s="193" t="s">
        <v>10</v>
      </c>
      <c r="D130" s="193" t="s">
        <v>159</v>
      </c>
      <c r="E130" s="194" t="s">
        <v>2114</v>
      </c>
      <c r="F130" s="195" t="s">
        <v>2115</v>
      </c>
      <c r="G130" s="196" t="s">
        <v>253</v>
      </c>
      <c r="H130" s="197">
        <v>74.5</v>
      </c>
      <c r="I130" s="198"/>
      <c r="J130" s="199">
        <f>ROUND(I130*H130,2)</f>
        <v>0</v>
      </c>
      <c r="K130" s="195" t="s">
        <v>163</v>
      </c>
      <c r="L130" s="61"/>
      <c r="M130" s="200" t="s">
        <v>21</v>
      </c>
      <c r="N130" s="201" t="s">
        <v>43</v>
      </c>
      <c r="O130" s="42"/>
      <c r="P130" s="202">
        <f>O130*H130</f>
        <v>0</v>
      </c>
      <c r="Q130" s="202">
        <v>0</v>
      </c>
      <c r="R130" s="202">
        <f>Q130*H130</f>
        <v>0</v>
      </c>
      <c r="S130" s="202">
        <v>0</v>
      </c>
      <c r="T130" s="203">
        <f>S130*H130</f>
        <v>0</v>
      </c>
      <c r="AR130" s="24" t="s">
        <v>179</v>
      </c>
      <c r="AT130" s="24" t="s">
        <v>159</v>
      </c>
      <c r="AU130" s="24" t="s">
        <v>81</v>
      </c>
      <c r="AY130" s="24" t="s">
        <v>156</v>
      </c>
      <c r="BE130" s="204">
        <f>IF(N130="základní",J130,0)</f>
        <v>0</v>
      </c>
      <c r="BF130" s="204">
        <f>IF(N130="snížená",J130,0)</f>
        <v>0</v>
      </c>
      <c r="BG130" s="204">
        <f>IF(N130="zákl. přenesená",J130,0)</f>
        <v>0</v>
      </c>
      <c r="BH130" s="204">
        <f>IF(N130="sníž. přenesená",J130,0)</f>
        <v>0</v>
      </c>
      <c r="BI130" s="204">
        <f>IF(N130="nulová",J130,0)</f>
        <v>0</v>
      </c>
      <c r="BJ130" s="24" t="s">
        <v>79</v>
      </c>
      <c r="BK130" s="204">
        <f>ROUND(I130*H130,2)</f>
        <v>0</v>
      </c>
      <c r="BL130" s="24" t="s">
        <v>179</v>
      </c>
      <c r="BM130" s="24" t="s">
        <v>2116</v>
      </c>
    </row>
    <row r="131" spans="2:51" s="11" customFormat="1" ht="13.5">
      <c r="B131" s="212"/>
      <c r="C131" s="213"/>
      <c r="D131" s="223" t="s">
        <v>227</v>
      </c>
      <c r="E131" s="224" t="s">
        <v>21</v>
      </c>
      <c r="F131" s="225" t="s">
        <v>2117</v>
      </c>
      <c r="G131" s="213"/>
      <c r="H131" s="226">
        <v>74.5</v>
      </c>
      <c r="I131" s="217"/>
      <c r="J131" s="213"/>
      <c r="K131" s="213"/>
      <c r="L131" s="218"/>
      <c r="M131" s="219"/>
      <c r="N131" s="220"/>
      <c r="O131" s="220"/>
      <c r="P131" s="220"/>
      <c r="Q131" s="220"/>
      <c r="R131" s="220"/>
      <c r="S131" s="220"/>
      <c r="T131" s="221"/>
      <c r="AT131" s="222" t="s">
        <v>227</v>
      </c>
      <c r="AU131" s="222" t="s">
        <v>81</v>
      </c>
      <c r="AV131" s="11" t="s">
        <v>81</v>
      </c>
      <c r="AW131" s="11" t="s">
        <v>35</v>
      </c>
      <c r="AX131" s="11" t="s">
        <v>79</v>
      </c>
      <c r="AY131" s="222" t="s">
        <v>156</v>
      </c>
    </row>
    <row r="132" spans="2:65" s="1" customFormat="1" ht="25.5" customHeight="1">
      <c r="B132" s="41"/>
      <c r="C132" s="193" t="s">
        <v>316</v>
      </c>
      <c r="D132" s="193" t="s">
        <v>159</v>
      </c>
      <c r="E132" s="194" t="s">
        <v>2118</v>
      </c>
      <c r="F132" s="195" t="s">
        <v>2119</v>
      </c>
      <c r="G132" s="196" t="s">
        <v>225</v>
      </c>
      <c r="H132" s="197">
        <v>10.45</v>
      </c>
      <c r="I132" s="198"/>
      <c r="J132" s="199">
        <f>ROUND(I132*H132,2)</f>
        <v>0</v>
      </c>
      <c r="K132" s="195" t="s">
        <v>163</v>
      </c>
      <c r="L132" s="61"/>
      <c r="M132" s="200" t="s">
        <v>21</v>
      </c>
      <c r="N132" s="201" t="s">
        <v>43</v>
      </c>
      <c r="O132" s="42"/>
      <c r="P132" s="202">
        <f>O132*H132</f>
        <v>0</v>
      </c>
      <c r="Q132" s="202">
        <v>1.89077</v>
      </c>
      <c r="R132" s="202">
        <f>Q132*H132</f>
        <v>19.758546499999998</v>
      </c>
      <c r="S132" s="202">
        <v>0</v>
      </c>
      <c r="T132" s="203">
        <f>S132*H132</f>
        <v>0</v>
      </c>
      <c r="AR132" s="24" t="s">
        <v>179</v>
      </c>
      <c r="AT132" s="24" t="s">
        <v>159</v>
      </c>
      <c r="AU132" s="24" t="s">
        <v>81</v>
      </c>
      <c r="AY132" s="24" t="s">
        <v>156</v>
      </c>
      <c r="BE132" s="204">
        <f>IF(N132="základní",J132,0)</f>
        <v>0</v>
      </c>
      <c r="BF132" s="204">
        <f>IF(N132="snížená",J132,0)</f>
        <v>0</v>
      </c>
      <c r="BG132" s="204">
        <f>IF(N132="zákl. přenesená",J132,0)</f>
        <v>0</v>
      </c>
      <c r="BH132" s="204">
        <f>IF(N132="sníž. přenesená",J132,0)</f>
        <v>0</v>
      </c>
      <c r="BI132" s="204">
        <f>IF(N132="nulová",J132,0)</f>
        <v>0</v>
      </c>
      <c r="BJ132" s="24" t="s">
        <v>79</v>
      </c>
      <c r="BK132" s="204">
        <f>ROUND(I132*H132,2)</f>
        <v>0</v>
      </c>
      <c r="BL132" s="24" t="s">
        <v>179</v>
      </c>
      <c r="BM132" s="24" t="s">
        <v>2120</v>
      </c>
    </row>
    <row r="133" spans="2:51" s="11" customFormat="1" ht="13.5">
      <c r="B133" s="212"/>
      <c r="C133" s="213"/>
      <c r="D133" s="205" t="s">
        <v>227</v>
      </c>
      <c r="E133" s="214" t="s">
        <v>21</v>
      </c>
      <c r="F133" s="215" t="s">
        <v>2121</v>
      </c>
      <c r="G133" s="213"/>
      <c r="H133" s="216">
        <v>8.8</v>
      </c>
      <c r="I133" s="217"/>
      <c r="J133" s="213"/>
      <c r="K133" s="213"/>
      <c r="L133" s="218"/>
      <c r="M133" s="219"/>
      <c r="N133" s="220"/>
      <c r="O133" s="220"/>
      <c r="P133" s="220"/>
      <c r="Q133" s="220"/>
      <c r="R133" s="220"/>
      <c r="S133" s="220"/>
      <c r="T133" s="221"/>
      <c r="AT133" s="222" t="s">
        <v>227</v>
      </c>
      <c r="AU133" s="222" t="s">
        <v>81</v>
      </c>
      <c r="AV133" s="11" t="s">
        <v>81</v>
      </c>
      <c r="AW133" s="11" t="s">
        <v>35</v>
      </c>
      <c r="AX133" s="11" t="s">
        <v>72</v>
      </c>
      <c r="AY133" s="222" t="s">
        <v>156</v>
      </c>
    </row>
    <row r="134" spans="2:51" s="11" customFormat="1" ht="13.5">
      <c r="B134" s="212"/>
      <c r="C134" s="213"/>
      <c r="D134" s="205" t="s">
        <v>227</v>
      </c>
      <c r="E134" s="214" t="s">
        <v>21</v>
      </c>
      <c r="F134" s="215" t="s">
        <v>2122</v>
      </c>
      <c r="G134" s="213"/>
      <c r="H134" s="216">
        <v>1.65</v>
      </c>
      <c r="I134" s="217"/>
      <c r="J134" s="213"/>
      <c r="K134" s="213"/>
      <c r="L134" s="218"/>
      <c r="M134" s="219"/>
      <c r="N134" s="220"/>
      <c r="O134" s="220"/>
      <c r="P134" s="220"/>
      <c r="Q134" s="220"/>
      <c r="R134" s="220"/>
      <c r="S134" s="220"/>
      <c r="T134" s="221"/>
      <c r="AT134" s="222" t="s">
        <v>227</v>
      </c>
      <c r="AU134" s="222" t="s">
        <v>81</v>
      </c>
      <c r="AV134" s="11" t="s">
        <v>81</v>
      </c>
      <c r="AW134" s="11" t="s">
        <v>35</v>
      </c>
      <c r="AX134" s="11" t="s">
        <v>72</v>
      </c>
      <c r="AY134" s="222" t="s">
        <v>156</v>
      </c>
    </row>
    <row r="135" spans="2:51" s="12" customFormat="1" ht="13.5">
      <c r="B135" s="237"/>
      <c r="C135" s="238"/>
      <c r="D135" s="205" t="s">
        <v>227</v>
      </c>
      <c r="E135" s="262" t="s">
        <v>21</v>
      </c>
      <c r="F135" s="263" t="s">
        <v>250</v>
      </c>
      <c r="G135" s="238"/>
      <c r="H135" s="264">
        <v>10.45</v>
      </c>
      <c r="I135" s="242"/>
      <c r="J135" s="238"/>
      <c r="K135" s="238"/>
      <c r="L135" s="243"/>
      <c r="M135" s="244"/>
      <c r="N135" s="245"/>
      <c r="O135" s="245"/>
      <c r="P135" s="245"/>
      <c r="Q135" s="245"/>
      <c r="R135" s="245"/>
      <c r="S135" s="245"/>
      <c r="T135" s="246"/>
      <c r="AT135" s="247" t="s">
        <v>227</v>
      </c>
      <c r="AU135" s="247" t="s">
        <v>81</v>
      </c>
      <c r="AV135" s="12" t="s">
        <v>179</v>
      </c>
      <c r="AW135" s="12" t="s">
        <v>35</v>
      </c>
      <c r="AX135" s="12" t="s">
        <v>79</v>
      </c>
      <c r="AY135" s="247" t="s">
        <v>156</v>
      </c>
    </row>
    <row r="136" spans="2:63" s="10" customFormat="1" ht="29.85" customHeight="1">
      <c r="B136" s="176"/>
      <c r="C136" s="177"/>
      <c r="D136" s="190" t="s">
        <v>71</v>
      </c>
      <c r="E136" s="191" t="s">
        <v>173</v>
      </c>
      <c r="F136" s="191" t="s">
        <v>229</v>
      </c>
      <c r="G136" s="177"/>
      <c r="H136" s="177"/>
      <c r="I136" s="180"/>
      <c r="J136" s="192">
        <f>BK136</f>
        <v>0</v>
      </c>
      <c r="K136" s="177"/>
      <c r="L136" s="182"/>
      <c r="M136" s="183"/>
      <c r="N136" s="184"/>
      <c r="O136" s="184"/>
      <c r="P136" s="185">
        <f>SUM(P137:P146)</f>
        <v>0</v>
      </c>
      <c r="Q136" s="184"/>
      <c r="R136" s="185">
        <f>SUM(R137:R146)</f>
        <v>5.93581548</v>
      </c>
      <c r="S136" s="184"/>
      <c r="T136" s="186">
        <f>SUM(T137:T146)</f>
        <v>0</v>
      </c>
      <c r="AR136" s="187" t="s">
        <v>79</v>
      </c>
      <c r="AT136" s="188" t="s">
        <v>71</v>
      </c>
      <c r="AU136" s="188" t="s">
        <v>79</v>
      </c>
      <c r="AY136" s="187" t="s">
        <v>156</v>
      </c>
      <c r="BK136" s="189">
        <f>SUM(BK137:BK146)</f>
        <v>0</v>
      </c>
    </row>
    <row r="137" spans="2:65" s="1" customFormat="1" ht="16.5" customHeight="1">
      <c r="B137" s="41"/>
      <c r="C137" s="193" t="s">
        <v>321</v>
      </c>
      <c r="D137" s="193" t="s">
        <v>159</v>
      </c>
      <c r="E137" s="194" t="s">
        <v>2123</v>
      </c>
      <c r="F137" s="195" t="s">
        <v>2124</v>
      </c>
      <c r="G137" s="196" t="s">
        <v>236</v>
      </c>
      <c r="H137" s="197">
        <v>5</v>
      </c>
      <c r="I137" s="198"/>
      <c r="J137" s="199">
        <f>ROUND(I137*H137,2)</f>
        <v>0</v>
      </c>
      <c r="K137" s="195" t="s">
        <v>163</v>
      </c>
      <c r="L137" s="61"/>
      <c r="M137" s="200" t="s">
        <v>21</v>
      </c>
      <c r="N137" s="201" t="s">
        <v>43</v>
      </c>
      <c r="O137" s="42"/>
      <c r="P137" s="202">
        <f>O137*H137</f>
        <v>0</v>
      </c>
      <c r="Q137" s="202">
        <v>0.00688</v>
      </c>
      <c r="R137" s="202">
        <f>Q137*H137</f>
        <v>0.0344</v>
      </c>
      <c r="S137" s="202">
        <v>0</v>
      </c>
      <c r="T137" s="203">
        <f>S137*H137</f>
        <v>0</v>
      </c>
      <c r="AR137" s="24" t="s">
        <v>179</v>
      </c>
      <c r="AT137" s="24" t="s">
        <v>159</v>
      </c>
      <c r="AU137" s="24" t="s">
        <v>81</v>
      </c>
      <c r="AY137" s="24" t="s">
        <v>156</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179</v>
      </c>
      <c r="BM137" s="24" t="s">
        <v>2125</v>
      </c>
    </row>
    <row r="138" spans="2:65" s="1" customFormat="1" ht="16.5" customHeight="1">
      <c r="B138" s="41"/>
      <c r="C138" s="227" t="s">
        <v>326</v>
      </c>
      <c r="D138" s="227" t="s">
        <v>238</v>
      </c>
      <c r="E138" s="228" t="s">
        <v>2126</v>
      </c>
      <c r="F138" s="229" t="s">
        <v>2127</v>
      </c>
      <c r="G138" s="230" t="s">
        <v>236</v>
      </c>
      <c r="H138" s="231">
        <v>2</v>
      </c>
      <c r="I138" s="232"/>
      <c r="J138" s="233">
        <f>ROUND(I138*H138,2)</f>
        <v>0</v>
      </c>
      <c r="K138" s="229" t="s">
        <v>163</v>
      </c>
      <c r="L138" s="234"/>
      <c r="M138" s="235" t="s">
        <v>21</v>
      </c>
      <c r="N138" s="236" t="s">
        <v>43</v>
      </c>
      <c r="O138" s="42"/>
      <c r="P138" s="202">
        <f>O138*H138</f>
        <v>0</v>
      </c>
      <c r="Q138" s="202">
        <v>0.022</v>
      </c>
      <c r="R138" s="202">
        <f>Q138*H138</f>
        <v>0.044</v>
      </c>
      <c r="S138" s="202">
        <v>0</v>
      </c>
      <c r="T138" s="203">
        <f>S138*H138</f>
        <v>0</v>
      </c>
      <c r="AR138" s="24" t="s">
        <v>241</v>
      </c>
      <c r="AT138" s="24" t="s">
        <v>238</v>
      </c>
      <c r="AU138" s="24" t="s">
        <v>81</v>
      </c>
      <c r="AY138" s="24" t="s">
        <v>156</v>
      </c>
      <c r="BE138" s="204">
        <f>IF(N138="základní",J138,0)</f>
        <v>0</v>
      </c>
      <c r="BF138" s="204">
        <f>IF(N138="snížená",J138,0)</f>
        <v>0</v>
      </c>
      <c r="BG138" s="204">
        <f>IF(N138="zákl. přenesená",J138,0)</f>
        <v>0</v>
      </c>
      <c r="BH138" s="204">
        <f>IF(N138="sníž. přenesená",J138,0)</f>
        <v>0</v>
      </c>
      <c r="BI138" s="204">
        <f>IF(N138="nulová",J138,0)</f>
        <v>0</v>
      </c>
      <c r="BJ138" s="24" t="s">
        <v>79</v>
      </c>
      <c r="BK138" s="204">
        <f>ROUND(I138*H138,2)</f>
        <v>0</v>
      </c>
      <c r="BL138" s="24" t="s">
        <v>179</v>
      </c>
      <c r="BM138" s="24" t="s">
        <v>2128</v>
      </c>
    </row>
    <row r="139" spans="2:65" s="1" customFormat="1" ht="16.5" customHeight="1">
      <c r="B139" s="41"/>
      <c r="C139" s="227" t="s">
        <v>333</v>
      </c>
      <c r="D139" s="227" t="s">
        <v>238</v>
      </c>
      <c r="E139" s="228" t="s">
        <v>2129</v>
      </c>
      <c r="F139" s="229" t="s">
        <v>2130</v>
      </c>
      <c r="G139" s="230" t="s">
        <v>236</v>
      </c>
      <c r="H139" s="231">
        <v>1</v>
      </c>
      <c r="I139" s="232"/>
      <c r="J139" s="233">
        <f>ROUND(I139*H139,2)</f>
        <v>0</v>
      </c>
      <c r="K139" s="229" t="s">
        <v>163</v>
      </c>
      <c r="L139" s="234"/>
      <c r="M139" s="235" t="s">
        <v>21</v>
      </c>
      <c r="N139" s="236" t="s">
        <v>43</v>
      </c>
      <c r="O139" s="42"/>
      <c r="P139" s="202">
        <f>O139*H139</f>
        <v>0</v>
      </c>
      <c r="Q139" s="202">
        <v>0.026</v>
      </c>
      <c r="R139" s="202">
        <f>Q139*H139</f>
        <v>0.026</v>
      </c>
      <c r="S139" s="202">
        <v>0</v>
      </c>
      <c r="T139" s="203">
        <f>S139*H139</f>
        <v>0</v>
      </c>
      <c r="AR139" s="24" t="s">
        <v>241</v>
      </c>
      <c r="AT139" s="24" t="s">
        <v>238</v>
      </c>
      <c r="AU139" s="24" t="s">
        <v>81</v>
      </c>
      <c r="AY139" s="24" t="s">
        <v>156</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179</v>
      </c>
      <c r="BM139" s="24" t="s">
        <v>2131</v>
      </c>
    </row>
    <row r="140" spans="2:65" s="1" customFormat="1" ht="16.5" customHeight="1">
      <c r="B140" s="41"/>
      <c r="C140" s="227" t="s">
        <v>339</v>
      </c>
      <c r="D140" s="227" t="s">
        <v>238</v>
      </c>
      <c r="E140" s="228" t="s">
        <v>2132</v>
      </c>
      <c r="F140" s="229" t="s">
        <v>2133</v>
      </c>
      <c r="G140" s="230" t="s">
        <v>236</v>
      </c>
      <c r="H140" s="231">
        <v>2</v>
      </c>
      <c r="I140" s="232"/>
      <c r="J140" s="233">
        <f>ROUND(I140*H140,2)</f>
        <v>0</v>
      </c>
      <c r="K140" s="229" t="s">
        <v>163</v>
      </c>
      <c r="L140" s="234"/>
      <c r="M140" s="235" t="s">
        <v>21</v>
      </c>
      <c r="N140" s="236" t="s">
        <v>43</v>
      </c>
      <c r="O140" s="42"/>
      <c r="P140" s="202">
        <f>O140*H140</f>
        <v>0</v>
      </c>
      <c r="Q140" s="202">
        <v>0.052</v>
      </c>
      <c r="R140" s="202">
        <f>Q140*H140</f>
        <v>0.104</v>
      </c>
      <c r="S140" s="202">
        <v>0</v>
      </c>
      <c r="T140" s="203">
        <f>S140*H140</f>
        <v>0</v>
      </c>
      <c r="AR140" s="24" t="s">
        <v>241</v>
      </c>
      <c r="AT140" s="24" t="s">
        <v>238</v>
      </c>
      <c r="AU140" s="24" t="s">
        <v>81</v>
      </c>
      <c r="AY140" s="24" t="s">
        <v>156</v>
      </c>
      <c r="BE140" s="204">
        <f>IF(N140="základní",J140,0)</f>
        <v>0</v>
      </c>
      <c r="BF140" s="204">
        <f>IF(N140="snížená",J140,0)</f>
        <v>0</v>
      </c>
      <c r="BG140" s="204">
        <f>IF(N140="zákl. přenesená",J140,0)</f>
        <v>0</v>
      </c>
      <c r="BH140" s="204">
        <f>IF(N140="sníž. přenesená",J140,0)</f>
        <v>0</v>
      </c>
      <c r="BI140" s="204">
        <f>IF(N140="nulová",J140,0)</f>
        <v>0</v>
      </c>
      <c r="BJ140" s="24" t="s">
        <v>79</v>
      </c>
      <c r="BK140" s="204">
        <f>ROUND(I140*H140,2)</f>
        <v>0</v>
      </c>
      <c r="BL140" s="24" t="s">
        <v>179</v>
      </c>
      <c r="BM140" s="24" t="s">
        <v>2134</v>
      </c>
    </row>
    <row r="141" spans="2:65" s="1" customFormat="1" ht="38.25" customHeight="1">
      <c r="B141" s="41"/>
      <c r="C141" s="193" t="s">
        <v>9</v>
      </c>
      <c r="D141" s="193" t="s">
        <v>159</v>
      </c>
      <c r="E141" s="194" t="s">
        <v>2135</v>
      </c>
      <c r="F141" s="195" t="s">
        <v>2136</v>
      </c>
      <c r="G141" s="196" t="s">
        <v>253</v>
      </c>
      <c r="H141" s="197">
        <v>1.72</v>
      </c>
      <c r="I141" s="198"/>
      <c r="J141" s="199">
        <f>ROUND(I141*H141,2)</f>
        <v>0</v>
      </c>
      <c r="K141" s="195" t="s">
        <v>163</v>
      </c>
      <c r="L141" s="61"/>
      <c r="M141" s="200" t="s">
        <v>21</v>
      </c>
      <c r="N141" s="201" t="s">
        <v>43</v>
      </c>
      <c r="O141" s="42"/>
      <c r="P141" s="202">
        <f>O141*H141</f>
        <v>0</v>
      </c>
      <c r="Q141" s="202">
        <v>0.10212</v>
      </c>
      <c r="R141" s="202">
        <f>Q141*H141</f>
        <v>0.1756464</v>
      </c>
      <c r="S141" s="202">
        <v>0</v>
      </c>
      <c r="T141" s="203">
        <f>S141*H141</f>
        <v>0</v>
      </c>
      <c r="AR141" s="24" t="s">
        <v>179</v>
      </c>
      <c r="AT141" s="24" t="s">
        <v>159</v>
      </c>
      <c r="AU141" s="24" t="s">
        <v>81</v>
      </c>
      <c r="AY141" s="24" t="s">
        <v>156</v>
      </c>
      <c r="BE141" s="204">
        <f>IF(N141="základní",J141,0)</f>
        <v>0</v>
      </c>
      <c r="BF141" s="204">
        <f>IF(N141="snížená",J141,0)</f>
        <v>0</v>
      </c>
      <c r="BG141" s="204">
        <f>IF(N141="zákl. přenesená",J141,0)</f>
        <v>0</v>
      </c>
      <c r="BH141" s="204">
        <f>IF(N141="sníž. přenesená",J141,0)</f>
        <v>0</v>
      </c>
      <c r="BI141" s="204">
        <f>IF(N141="nulová",J141,0)</f>
        <v>0</v>
      </c>
      <c r="BJ141" s="24" t="s">
        <v>79</v>
      </c>
      <c r="BK141" s="204">
        <f>ROUND(I141*H141,2)</f>
        <v>0</v>
      </c>
      <c r="BL141" s="24" t="s">
        <v>179</v>
      </c>
      <c r="BM141" s="24" t="s">
        <v>2137</v>
      </c>
    </row>
    <row r="142" spans="2:51" s="11" customFormat="1" ht="13.5">
      <c r="B142" s="212"/>
      <c r="C142" s="213"/>
      <c r="D142" s="223" t="s">
        <v>227</v>
      </c>
      <c r="E142" s="224" t="s">
        <v>21</v>
      </c>
      <c r="F142" s="225" t="s">
        <v>2138</v>
      </c>
      <c r="G142" s="213"/>
      <c r="H142" s="226">
        <v>1.72</v>
      </c>
      <c r="I142" s="217"/>
      <c r="J142" s="213"/>
      <c r="K142" s="213"/>
      <c r="L142" s="218"/>
      <c r="M142" s="219"/>
      <c r="N142" s="220"/>
      <c r="O142" s="220"/>
      <c r="P142" s="220"/>
      <c r="Q142" s="220"/>
      <c r="R142" s="220"/>
      <c r="S142" s="220"/>
      <c r="T142" s="221"/>
      <c r="AT142" s="222" t="s">
        <v>227</v>
      </c>
      <c r="AU142" s="222" t="s">
        <v>81</v>
      </c>
      <c r="AV142" s="11" t="s">
        <v>81</v>
      </c>
      <c r="AW142" s="11" t="s">
        <v>35</v>
      </c>
      <c r="AX142" s="11" t="s">
        <v>79</v>
      </c>
      <c r="AY142" s="222" t="s">
        <v>156</v>
      </c>
    </row>
    <row r="143" spans="2:65" s="1" customFormat="1" ht="25.5" customHeight="1">
      <c r="B143" s="41"/>
      <c r="C143" s="193" t="s">
        <v>347</v>
      </c>
      <c r="D143" s="193" t="s">
        <v>159</v>
      </c>
      <c r="E143" s="194" t="s">
        <v>2139</v>
      </c>
      <c r="F143" s="195" t="s">
        <v>2140</v>
      </c>
      <c r="G143" s="196" t="s">
        <v>253</v>
      </c>
      <c r="H143" s="197">
        <v>62.545</v>
      </c>
      <c r="I143" s="198"/>
      <c r="J143" s="199">
        <f>ROUND(I143*H143,2)</f>
        <v>0</v>
      </c>
      <c r="K143" s="195" t="s">
        <v>163</v>
      </c>
      <c r="L143" s="61"/>
      <c r="M143" s="200" t="s">
        <v>21</v>
      </c>
      <c r="N143" s="201" t="s">
        <v>43</v>
      </c>
      <c r="O143" s="42"/>
      <c r="P143" s="202">
        <f>O143*H143</f>
        <v>0</v>
      </c>
      <c r="Q143" s="202">
        <v>0.06982</v>
      </c>
      <c r="R143" s="202">
        <f>Q143*H143</f>
        <v>4.3668919</v>
      </c>
      <c r="S143" s="202">
        <v>0</v>
      </c>
      <c r="T143" s="203">
        <f>S143*H143</f>
        <v>0</v>
      </c>
      <c r="AR143" s="24" t="s">
        <v>179</v>
      </c>
      <c r="AT143" s="24" t="s">
        <v>159</v>
      </c>
      <c r="AU143" s="24" t="s">
        <v>81</v>
      </c>
      <c r="AY143" s="24" t="s">
        <v>156</v>
      </c>
      <c r="BE143" s="204">
        <f>IF(N143="základní",J143,0)</f>
        <v>0</v>
      </c>
      <c r="BF143" s="204">
        <f>IF(N143="snížená",J143,0)</f>
        <v>0</v>
      </c>
      <c r="BG143" s="204">
        <f>IF(N143="zákl. přenesená",J143,0)</f>
        <v>0</v>
      </c>
      <c r="BH143" s="204">
        <f>IF(N143="sníž. přenesená",J143,0)</f>
        <v>0</v>
      </c>
      <c r="BI143" s="204">
        <f>IF(N143="nulová",J143,0)</f>
        <v>0</v>
      </c>
      <c r="BJ143" s="24" t="s">
        <v>79</v>
      </c>
      <c r="BK143" s="204">
        <f>ROUND(I143*H143,2)</f>
        <v>0</v>
      </c>
      <c r="BL143" s="24" t="s">
        <v>179</v>
      </c>
      <c r="BM143" s="24" t="s">
        <v>2141</v>
      </c>
    </row>
    <row r="144" spans="2:51" s="11" customFormat="1" ht="13.5">
      <c r="B144" s="212"/>
      <c r="C144" s="213"/>
      <c r="D144" s="223" t="s">
        <v>227</v>
      </c>
      <c r="E144" s="224" t="s">
        <v>21</v>
      </c>
      <c r="F144" s="225" t="s">
        <v>2142</v>
      </c>
      <c r="G144" s="213"/>
      <c r="H144" s="226">
        <v>62.545</v>
      </c>
      <c r="I144" s="217"/>
      <c r="J144" s="213"/>
      <c r="K144" s="213"/>
      <c r="L144" s="218"/>
      <c r="M144" s="219"/>
      <c r="N144" s="220"/>
      <c r="O144" s="220"/>
      <c r="P144" s="220"/>
      <c r="Q144" s="220"/>
      <c r="R144" s="220"/>
      <c r="S144" s="220"/>
      <c r="T144" s="221"/>
      <c r="AT144" s="222" t="s">
        <v>227</v>
      </c>
      <c r="AU144" s="222" t="s">
        <v>81</v>
      </c>
      <c r="AV144" s="11" t="s">
        <v>81</v>
      </c>
      <c r="AW144" s="11" t="s">
        <v>35</v>
      </c>
      <c r="AX144" s="11" t="s">
        <v>79</v>
      </c>
      <c r="AY144" s="222" t="s">
        <v>156</v>
      </c>
    </row>
    <row r="145" spans="2:65" s="1" customFormat="1" ht="25.5" customHeight="1">
      <c r="B145" s="41"/>
      <c r="C145" s="193" t="s">
        <v>352</v>
      </c>
      <c r="D145" s="193" t="s">
        <v>159</v>
      </c>
      <c r="E145" s="194" t="s">
        <v>251</v>
      </c>
      <c r="F145" s="195" t="s">
        <v>252</v>
      </c>
      <c r="G145" s="196" t="s">
        <v>253</v>
      </c>
      <c r="H145" s="197">
        <v>11.369</v>
      </c>
      <c r="I145" s="198"/>
      <c r="J145" s="199">
        <f>ROUND(I145*H145,2)</f>
        <v>0</v>
      </c>
      <c r="K145" s="195" t="s">
        <v>163</v>
      </c>
      <c r="L145" s="61"/>
      <c r="M145" s="200" t="s">
        <v>21</v>
      </c>
      <c r="N145" s="201" t="s">
        <v>43</v>
      </c>
      <c r="O145" s="42"/>
      <c r="P145" s="202">
        <f>O145*H145</f>
        <v>0</v>
      </c>
      <c r="Q145" s="202">
        <v>0.10422</v>
      </c>
      <c r="R145" s="202">
        <f>Q145*H145</f>
        <v>1.18487718</v>
      </c>
      <c r="S145" s="202">
        <v>0</v>
      </c>
      <c r="T145" s="203">
        <f>S145*H145</f>
        <v>0</v>
      </c>
      <c r="AR145" s="24" t="s">
        <v>179</v>
      </c>
      <c r="AT145" s="24" t="s">
        <v>159</v>
      </c>
      <c r="AU145" s="24" t="s">
        <v>81</v>
      </c>
      <c r="AY145" s="24" t="s">
        <v>156</v>
      </c>
      <c r="BE145" s="204">
        <f>IF(N145="základní",J145,0)</f>
        <v>0</v>
      </c>
      <c r="BF145" s="204">
        <f>IF(N145="snížená",J145,0)</f>
        <v>0</v>
      </c>
      <c r="BG145" s="204">
        <f>IF(N145="zákl. přenesená",J145,0)</f>
        <v>0</v>
      </c>
      <c r="BH145" s="204">
        <f>IF(N145="sníž. přenesená",J145,0)</f>
        <v>0</v>
      </c>
      <c r="BI145" s="204">
        <f>IF(N145="nulová",J145,0)</f>
        <v>0</v>
      </c>
      <c r="BJ145" s="24" t="s">
        <v>79</v>
      </c>
      <c r="BK145" s="204">
        <f>ROUND(I145*H145,2)</f>
        <v>0</v>
      </c>
      <c r="BL145" s="24" t="s">
        <v>179</v>
      </c>
      <c r="BM145" s="24" t="s">
        <v>2143</v>
      </c>
    </row>
    <row r="146" spans="2:51" s="11" customFormat="1" ht="13.5">
      <c r="B146" s="212"/>
      <c r="C146" s="213"/>
      <c r="D146" s="205" t="s">
        <v>227</v>
      </c>
      <c r="E146" s="214" t="s">
        <v>21</v>
      </c>
      <c r="F146" s="215" t="s">
        <v>2144</v>
      </c>
      <c r="G146" s="213"/>
      <c r="H146" s="216">
        <v>11.369</v>
      </c>
      <c r="I146" s="217"/>
      <c r="J146" s="213"/>
      <c r="K146" s="213"/>
      <c r="L146" s="218"/>
      <c r="M146" s="219"/>
      <c r="N146" s="220"/>
      <c r="O146" s="220"/>
      <c r="P146" s="220"/>
      <c r="Q146" s="220"/>
      <c r="R146" s="220"/>
      <c r="S146" s="220"/>
      <c r="T146" s="221"/>
      <c r="AT146" s="222" t="s">
        <v>227</v>
      </c>
      <c r="AU146" s="222" t="s">
        <v>81</v>
      </c>
      <c r="AV146" s="11" t="s">
        <v>81</v>
      </c>
      <c r="AW146" s="11" t="s">
        <v>35</v>
      </c>
      <c r="AX146" s="11" t="s">
        <v>79</v>
      </c>
      <c r="AY146" s="222" t="s">
        <v>156</v>
      </c>
    </row>
    <row r="147" spans="2:63" s="10" customFormat="1" ht="29.85" customHeight="1">
      <c r="B147" s="176"/>
      <c r="C147" s="177"/>
      <c r="D147" s="178" t="s">
        <v>71</v>
      </c>
      <c r="E147" s="259" t="s">
        <v>179</v>
      </c>
      <c r="F147" s="259" t="s">
        <v>256</v>
      </c>
      <c r="G147" s="177"/>
      <c r="H147" s="177"/>
      <c r="I147" s="180"/>
      <c r="J147" s="260">
        <f>BK147</f>
        <v>0</v>
      </c>
      <c r="K147" s="177"/>
      <c r="L147" s="182"/>
      <c r="M147" s="183"/>
      <c r="N147" s="184"/>
      <c r="O147" s="184"/>
      <c r="P147" s="185">
        <v>0</v>
      </c>
      <c r="Q147" s="184"/>
      <c r="R147" s="185">
        <v>0</v>
      </c>
      <c r="S147" s="184"/>
      <c r="T147" s="186">
        <v>0</v>
      </c>
      <c r="AR147" s="187" t="s">
        <v>79</v>
      </c>
      <c r="AT147" s="188" t="s">
        <v>71</v>
      </c>
      <c r="AU147" s="188" t="s">
        <v>79</v>
      </c>
      <c r="AY147" s="187" t="s">
        <v>156</v>
      </c>
      <c r="BK147" s="189">
        <v>0</v>
      </c>
    </row>
    <row r="148" spans="2:63" s="10" customFormat="1" ht="19.9" customHeight="1">
      <c r="B148" s="176"/>
      <c r="C148" s="177"/>
      <c r="D148" s="190" t="s">
        <v>71</v>
      </c>
      <c r="E148" s="191" t="s">
        <v>190</v>
      </c>
      <c r="F148" s="191" t="s">
        <v>265</v>
      </c>
      <c r="G148" s="177"/>
      <c r="H148" s="177"/>
      <c r="I148" s="180"/>
      <c r="J148" s="192">
        <f>BK148</f>
        <v>0</v>
      </c>
      <c r="K148" s="177"/>
      <c r="L148" s="182"/>
      <c r="M148" s="183"/>
      <c r="N148" s="184"/>
      <c r="O148" s="184"/>
      <c r="P148" s="185">
        <f>SUM(P149:P210)</f>
        <v>0</v>
      </c>
      <c r="Q148" s="184"/>
      <c r="R148" s="185">
        <f>SUM(R149:R210)</f>
        <v>72.77478538</v>
      </c>
      <c r="S148" s="184"/>
      <c r="T148" s="186">
        <f>SUM(T149:T210)</f>
        <v>0</v>
      </c>
      <c r="AR148" s="187" t="s">
        <v>79</v>
      </c>
      <c r="AT148" s="188" t="s">
        <v>71</v>
      </c>
      <c r="AU148" s="188" t="s">
        <v>79</v>
      </c>
      <c r="AY148" s="187" t="s">
        <v>156</v>
      </c>
      <c r="BK148" s="189">
        <f>SUM(BK149:BK210)</f>
        <v>0</v>
      </c>
    </row>
    <row r="149" spans="2:65" s="1" customFormat="1" ht="25.5" customHeight="1">
      <c r="B149" s="41"/>
      <c r="C149" s="193" t="s">
        <v>356</v>
      </c>
      <c r="D149" s="193" t="s">
        <v>159</v>
      </c>
      <c r="E149" s="194" t="s">
        <v>267</v>
      </c>
      <c r="F149" s="195" t="s">
        <v>268</v>
      </c>
      <c r="G149" s="196" t="s">
        <v>253</v>
      </c>
      <c r="H149" s="197">
        <v>219.93</v>
      </c>
      <c r="I149" s="198"/>
      <c r="J149" s="199">
        <f>ROUND(I149*H149,2)</f>
        <v>0</v>
      </c>
      <c r="K149" s="195" t="s">
        <v>163</v>
      </c>
      <c r="L149" s="61"/>
      <c r="M149" s="200" t="s">
        <v>21</v>
      </c>
      <c r="N149" s="201" t="s">
        <v>43</v>
      </c>
      <c r="O149" s="42"/>
      <c r="P149" s="202">
        <f>O149*H149</f>
        <v>0</v>
      </c>
      <c r="Q149" s="202">
        <v>0.003</v>
      </c>
      <c r="R149" s="202">
        <f>Q149*H149</f>
        <v>0.65979</v>
      </c>
      <c r="S149" s="202">
        <v>0</v>
      </c>
      <c r="T149" s="203">
        <f>S149*H149</f>
        <v>0</v>
      </c>
      <c r="AR149" s="24" t="s">
        <v>179</v>
      </c>
      <c r="AT149" s="24" t="s">
        <v>159</v>
      </c>
      <c r="AU149" s="24" t="s">
        <v>81</v>
      </c>
      <c r="AY149" s="24" t="s">
        <v>156</v>
      </c>
      <c r="BE149" s="204">
        <f>IF(N149="základní",J149,0)</f>
        <v>0</v>
      </c>
      <c r="BF149" s="204">
        <f>IF(N149="snížená",J149,0)</f>
        <v>0</v>
      </c>
      <c r="BG149" s="204">
        <f>IF(N149="zákl. přenesená",J149,0)</f>
        <v>0</v>
      </c>
      <c r="BH149" s="204">
        <f>IF(N149="sníž. přenesená",J149,0)</f>
        <v>0</v>
      </c>
      <c r="BI149" s="204">
        <f>IF(N149="nulová",J149,0)</f>
        <v>0</v>
      </c>
      <c r="BJ149" s="24" t="s">
        <v>79</v>
      </c>
      <c r="BK149" s="204">
        <f>ROUND(I149*H149,2)</f>
        <v>0</v>
      </c>
      <c r="BL149" s="24" t="s">
        <v>179</v>
      </c>
      <c r="BM149" s="24" t="s">
        <v>2145</v>
      </c>
    </row>
    <row r="150" spans="2:51" s="13" customFormat="1" ht="13.5">
      <c r="B150" s="248"/>
      <c r="C150" s="249"/>
      <c r="D150" s="205" t="s">
        <v>227</v>
      </c>
      <c r="E150" s="250" t="s">
        <v>21</v>
      </c>
      <c r="F150" s="251" t="s">
        <v>2146</v>
      </c>
      <c r="G150" s="249"/>
      <c r="H150" s="252" t="s">
        <v>21</v>
      </c>
      <c r="I150" s="253"/>
      <c r="J150" s="249"/>
      <c r="K150" s="249"/>
      <c r="L150" s="254"/>
      <c r="M150" s="255"/>
      <c r="N150" s="256"/>
      <c r="O150" s="256"/>
      <c r="P150" s="256"/>
      <c r="Q150" s="256"/>
      <c r="R150" s="256"/>
      <c r="S150" s="256"/>
      <c r="T150" s="257"/>
      <c r="AT150" s="258" t="s">
        <v>227</v>
      </c>
      <c r="AU150" s="258" t="s">
        <v>81</v>
      </c>
      <c r="AV150" s="13" t="s">
        <v>79</v>
      </c>
      <c r="AW150" s="13" t="s">
        <v>35</v>
      </c>
      <c r="AX150" s="13" t="s">
        <v>72</v>
      </c>
      <c r="AY150" s="258" t="s">
        <v>156</v>
      </c>
    </row>
    <row r="151" spans="2:51" s="11" customFormat="1" ht="13.5">
      <c r="B151" s="212"/>
      <c r="C151" s="213"/>
      <c r="D151" s="205" t="s">
        <v>227</v>
      </c>
      <c r="E151" s="214" t="s">
        <v>21</v>
      </c>
      <c r="F151" s="215" t="s">
        <v>2147</v>
      </c>
      <c r="G151" s="213"/>
      <c r="H151" s="216">
        <v>69.72</v>
      </c>
      <c r="I151" s="217"/>
      <c r="J151" s="213"/>
      <c r="K151" s="213"/>
      <c r="L151" s="218"/>
      <c r="M151" s="219"/>
      <c r="N151" s="220"/>
      <c r="O151" s="220"/>
      <c r="P151" s="220"/>
      <c r="Q151" s="220"/>
      <c r="R151" s="220"/>
      <c r="S151" s="220"/>
      <c r="T151" s="221"/>
      <c r="AT151" s="222" t="s">
        <v>227</v>
      </c>
      <c r="AU151" s="222" t="s">
        <v>81</v>
      </c>
      <c r="AV151" s="11" t="s">
        <v>81</v>
      </c>
      <c r="AW151" s="11" t="s">
        <v>35</v>
      </c>
      <c r="AX151" s="11" t="s">
        <v>72</v>
      </c>
      <c r="AY151" s="222" t="s">
        <v>156</v>
      </c>
    </row>
    <row r="152" spans="2:51" s="13" customFormat="1" ht="13.5">
      <c r="B152" s="248"/>
      <c r="C152" s="249"/>
      <c r="D152" s="205" t="s">
        <v>227</v>
      </c>
      <c r="E152" s="250" t="s">
        <v>21</v>
      </c>
      <c r="F152" s="251" t="s">
        <v>2148</v>
      </c>
      <c r="G152" s="249"/>
      <c r="H152" s="252" t="s">
        <v>21</v>
      </c>
      <c r="I152" s="253"/>
      <c r="J152" s="249"/>
      <c r="K152" s="249"/>
      <c r="L152" s="254"/>
      <c r="M152" s="255"/>
      <c r="N152" s="256"/>
      <c r="O152" s="256"/>
      <c r="P152" s="256"/>
      <c r="Q152" s="256"/>
      <c r="R152" s="256"/>
      <c r="S152" s="256"/>
      <c r="T152" s="257"/>
      <c r="AT152" s="258" t="s">
        <v>227</v>
      </c>
      <c r="AU152" s="258" t="s">
        <v>81</v>
      </c>
      <c r="AV152" s="13" t="s">
        <v>79</v>
      </c>
      <c r="AW152" s="13" t="s">
        <v>35</v>
      </c>
      <c r="AX152" s="13" t="s">
        <v>72</v>
      </c>
      <c r="AY152" s="258" t="s">
        <v>156</v>
      </c>
    </row>
    <row r="153" spans="2:51" s="11" customFormat="1" ht="13.5">
      <c r="B153" s="212"/>
      <c r="C153" s="213"/>
      <c r="D153" s="205" t="s">
        <v>227</v>
      </c>
      <c r="E153" s="214" t="s">
        <v>21</v>
      </c>
      <c r="F153" s="215" t="s">
        <v>2149</v>
      </c>
      <c r="G153" s="213"/>
      <c r="H153" s="216">
        <v>150.21</v>
      </c>
      <c r="I153" s="217"/>
      <c r="J153" s="213"/>
      <c r="K153" s="213"/>
      <c r="L153" s="218"/>
      <c r="M153" s="219"/>
      <c r="N153" s="220"/>
      <c r="O153" s="220"/>
      <c r="P153" s="220"/>
      <c r="Q153" s="220"/>
      <c r="R153" s="220"/>
      <c r="S153" s="220"/>
      <c r="T153" s="221"/>
      <c r="AT153" s="222" t="s">
        <v>227</v>
      </c>
      <c r="AU153" s="222" t="s">
        <v>81</v>
      </c>
      <c r="AV153" s="11" t="s">
        <v>81</v>
      </c>
      <c r="AW153" s="11" t="s">
        <v>35</v>
      </c>
      <c r="AX153" s="11" t="s">
        <v>72</v>
      </c>
      <c r="AY153" s="222" t="s">
        <v>156</v>
      </c>
    </row>
    <row r="154" spans="2:51" s="12" customFormat="1" ht="13.5">
      <c r="B154" s="237"/>
      <c r="C154" s="238"/>
      <c r="D154" s="223" t="s">
        <v>227</v>
      </c>
      <c r="E154" s="239" t="s">
        <v>21</v>
      </c>
      <c r="F154" s="240" t="s">
        <v>250</v>
      </c>
      <c r="G154" s="238"/>
      <c r="H154" s="241">
        <v>219.93</v>
      </c>
      <c r="I154" s="242"/>
      <c r="J154" s="238"/>
      <c r="K154" s="238"/>
      <c r="L154" s="243"/>
      <c r="M154" s="244"/>
      <c r="N154" s="245"/>
      <c r="O154" s="245"/>
      <c r="P154" s="245"/>
      <c r="Q154" s="245"/>
      <c r="R154" s="245"/>
      <c r="S154" s="245"/>
      <c r="T154" s="246"/>
      <c r="AT154" s="247" t="s">
        <v>227</v>
      </c>
      <c r="AU154" s="247" t="s">
        <v>81</v>
      </c>
      <c r="AV154" s="12" t="s">
        <v>179</v>
      </c>
      <c r="AW154" s="12" t="s">
        <v>35</v>
      </c>
      <c r="AX154" s="12" t="s">
        <v>79</v>
      </c>
      <c r="AY154" s="247" t="s">
        <v>156</v>
      </c>
    </row>
    <row r="155" spans="2:65" s="1" customFormat="1" ht="16.5" customHeight="1">
      <c r="B155" s="41"/>
      <c r="C155" s="193" t="s">
        <v>364</v>
      </c>
      <c r="D155" s="193" t="s">
        <v>159</v>
      </c>
      <c r="E155" s="194" t="s">
        <v>289</v>
      </c>
      <c r="F155" s="195" t="s">
        <v>290</v>
      </c>
      <c r="G155" s="196" t="s">
        <v>253</v>
      </c>
      <c r="H155" s="197">
        <v>655.424</v>
      </c>
      <c r="I155" s="198"/>
      <c r="J155" s="199">
        <f>ROUND(I155*H155,2)</f>
        <v>0</v>
      </c>
      <c r="K155" s="195" t="s">
        <v>163</v>
      </c>
      <c r="L155" s="61"/>
      <c r="M155" s="200" t="s">
        <v>21</v>
      </c>
      <c r="N155" s="201" t="s">
        <v>43</v>
      </c>
      <c r="O155" s="42"/>
      <c r="P155" s="202">
        <f>O155*H155</f>
        <v>0</v>
      </c>
      <c r="Q155" s="202">
        <v>0.003</v>
      </c>
      <c r="R155" s="202">
        <f>Q155*H155</f>
        <v>1.966272</v>
      </c>
      <c r="S155" s="202">
        <v>0</v>
      </c>
      <c r="T155" s="203">
        <f>S155*H155</f>
        <v>0</v>
      </c>
      <c r="AR155" s="24" t="s">
        <v>179</v>
      </c>
      <c r="AT155" s="24" t="s">
        <v>159</v>
      </c>
      <c r="AU155" s="24" t="s">
        <v>81</v>
      </c>
      <c r="AY155" s="24" t="s">
        <v>156</v>
      </c>
      <c r="BE155" s="204">
        <f>IF(N155="základní",J155,0)</f>
        <v>0</v>
      </c>
      <c r="BF155" s="204">
        <f>IF(N155="snížená",J155,0)</f>
        <v>0</v>
      </c>
      <c r="BG155" s="204">
        <f>IF(N155="zákl. přenesená",J155,0)</f>
        <v>0</v>
      </c>
      <c r="BH155" s="204">
        <f>IF(N155="sníž. přenesená",J155,0)</f>
        <v>0</v>
      </c>
      <c r="BI155" s="204">
        <f>IF(N155="nulová",J155,0)</f>
        <v>0</v>
      </c>
      <c r="BJ155" s="24" t="s">
        <v>79</v>
      </c>
      <c r="BK155" s="204">
        <f>ROUND(I155*H155,2)</f>
        <v>0</v>
      </c>
      <c r="BL155" s="24" t="s">
        <v>179</v>
      </c>
      <c r="BM155" s="24" t="s">
        <v>2150</v>
      </c>
    </row>
    <row r="156" spans="2:51" s="13" customFormat="1" ht="13.5">
      <c r="B156" s="248"/>
      <c r="C156" s="249"/>
      <c r="D156" s="205" t="s">
        <v>227</v>
      </c>
      <c r="E156" s="250" t="s">
        <v>21</v>
      </c>
      <c r="F156" s="251" t="s">
        <v>2146</v>
      </c>
      <c r="G156" s="249"/>
      <c r="H156" s="252" t="s">
        <v>21</v>
      </c>
      <c r="I156" s="253"/>
      <c r="J156" s="249"/>
      <c r="K156" s="249"/>
      <c r="L156" s="254"/>
      <c r="M156" s="255"/>
      <c r="N156" s="256"/>
      <c r="O156" s="256"/>
      <c r="P156" s="256"/>
      <c r="Q156" s="256"/>
      <c r="R156" s="256"/>
      <c r="S156" s="256"/>
      <c r="T156" s="257"/>
      <c r="AT156" s="258" t="s">
        <v>227</v>
      </c>
      <c r="AU156" s="258" t="s">
        <v>81</v>
      </c>
      <c r="AV156" s="13" t="s">
        <v>79</v>
      </c>
      <c r="AW156" s="13" t="s">
        <v>35</v>
      </c>
      <c r="AX156" s="13" t="s">
        <v>72</v>
      </c>
      <c r="AY156" s="258" t="s">
        <v>156</v>
      </c>
    </row>
    <row r="157" spans="2:51" s="11" customFormat="1" ht="13.5">
      <c r="B157" s="212"/>
      <c r="C157" s="213"/>
      <c r="D157" s="205" t="s">
        <v>227</v>
      </c>
      <c r="E157" s="214" t="s">
        <v>21</v>
      </c>
      <c r="F157" s="215" t="s">
        <v>2151</v>
      </c>
      <c r="G157" s="213"/>
      <c r="H157" s="216">
        <v>19.491</v>
      </c>
      <c r="I157" s="217"/>
      <c r="J157" s="213"/>
      <c r="K157" s="213"/>
      <c r="L157" s="218"/>
      <c r="M157" s="219"/>
      <c r="N157" s="220"/>
      <c r="O157" s="220"/>
      <c r="P157" s="220"/>
      <c r="Q157" s="220"/>
      <c r="R157" s="220"/>
      <c r="S157" s="220"/>
      <c r="T157" s="221"/>
      <c r="AT157" s="222" t="s">
        <v>227</v>
      </c>
      <c r="AU157" s="222" t="s">
        <v>81</v>
      </c>
      <c r="AV157" s="11" t="s">
        <v>81</v>
      </c>
      <c r="AW157" s="11" t="s">
        <v>35</v>
      </c>
      <c r="AX157" s="11" t="s">
        <v>72</v>
      </c>
      <c r="AY157" s="222" t="s">
        <v>156</v>
      </c>
    </row>
    <row r="158" spans="2:51" s="11" customFormat="1" ht="13.5">
      <c r="B158" s="212"/>
      <c r="C158" s="213"/>
      <c r="D158" s="205" t="s">
        <v>227</v>
      </c>
      <c r="E158" s="214" t="s">
        <v>21</v>
      </c>
      <c r="F158" s="215" t="s">
        <v>2152</v>
      </c>
      <c r="G158" s="213"/>
      <c r="H158" s="216">
        <v>57.821</v>
      </c>
      <c r="I158" s="217"/>
      <c r="J158" s="213"/>
      <c r="K158" s="213"/>
      <c r="L158" s="218"/>
      <c r="M158" s="219"/>
      <c r="N158" s="220"/>
      <c r="O158" s="220"/>
      <c r="P158" s="220"/>
      <c r="Q158" s="220"/>
      <c r="R158" s="220"/>
      <c r="S158" s="220"/>
      <c r="T158" s="221"/>
      <c r="AT158" s="222" t="s">
        <v>227</v>
      </c>
      <c r="AU158" s="222" t="s">
        <v>81</v>
      </c>
      <c r="AV158" s="11" t="s">
        <v>81</v>
      </c>
      <c r="AW158" s="11" t="s">
        <v>35</v>
      </c>
      <c r="AX158" s="11" t="s">
        <v>72</v>
      </c>
      <c r="AY158" s="222" t="s">
        <v>156</v>
      </c>
    </row>
    <row r="159" spans="2:51" s="11" customFormat="1" ht="13.5">
      <c r="B159" s="212"/>
      <c r="C159" s="213"/>
      <c r="D159" s="205" t="s">
        <v>227</v>
      </c>
      <c r="E159" s="214" t="s">
        <v>21</v>
      </c>
      <c r="F159" s="215" t="s">
        <v>2153</v>
      </c>
      <c r="G159" s="213"/>
      <c r="H159" s="216">
        <v>6.96</v>
      </c>
      <c r="I159" s="217"/>
      <c r="J159" s="213"/>
      <c r="K159" s="213"/>
      <c r="L159" s="218"/>
      <c r="M159" s="219"/>
      <c r="N159" s="220"/>
      <c r="O159" s="220"/>
      <c r="P159" s="220"/>
      <c r="Q159" s="220"/>
      <c r="R159" s="220"/>
      <c r="S159" s="220"/>
      <c r="T159" s="221"/>
      <c r="AT159" s="222" t="s">
        <v>227</v>
      </c>
      <c r="AU159" s="222" t="s">
        <v>81</v>
      </c>
      <c r="AV159" s="11" t="s">
        <v>81</v>
      </c>
      <c r="AW159" s="11" t="s">
        <v>35</v>
      </c>
      <c r="AX159" s="11" t="s">
        <v>72</v>
      </c>
      <c r="AY159" s="222" t="s">
        <v>156</v>
      </c>
    </row>
    <row r="160" spans="2:51" s="11" customFormat="1" ht="13.5">
      <c r="B160" s="212"/>
      <c r="C160" s="213"/>
      <c r="D160" s="205" t="s">
        <v>227</v>
      </c>
      <c r="E160" s="214" t="s">
        <v>21</v>
      </c>
      <c r="F160" s="215" t="s">
        <v>2154</v>
      </c>
      <c r="G160" s="213"/>
      <c r="H160" s="216">
        <v>7.08</v>
      </c>
      <c r="I160" s="217"/>
      <c r="J160" s="213"/>
      <c r="K160" s="213"/>
      <c r="L160" s="218"/>
      <c r="M160" s="219"/>
      <c r="N160" s="220"/>
      <c r="O160" s="220"/>
      <c r="P160" s="220"/>
      <c r="Q160" s="220"/>
      <c r="R160" s="220"/>
      <c r="S160" s="220"/>
      <c r="T160" s="221"/>
      <c r="AT160" s="222" t="s">
        <v>227</v>
      </c>
      <c r="AU160" s="222" t="s">
        <v>81</v>
      </c>
      <c r="AV160" s="11" t="s">
        <v>81</v>
      </c>
      <c r="AW160" s="11" t="s">
        <v>35</v>
      </c>
      <c r="AX160" s="11" t="s">
        <v>72</v>
      </c>
      <c r="AY160" s="222" t="s">
        <v>156</v>
      </c>
    </row>
    <row r="161" spans="2:51" s="11" customFormat="1" ht="13.5">
      <c r="B161" s="212"/>
      <c r="C161" s="213"/>
      <c r="D161" s="205" t="s">
        <v>227</v>
      </c>
      <c r="E161" s="214" t="s">
        <v>21</v>
      </c>
      <c r="F161" s="215" t="s">
        <v>2155</v>
      </c>
      <c r="G161" s="213"/>
      <c r="H161" s="216">
        <v>12.6</v>
      </c>
      <c r="I161" s="217"/>
      <c r="J161" s="213"/>
      <c r="K161" s="213"/>
      <c r="L161" s="218"/>
      <c r="M161" s="219"/>
      <c r="N161" s="220"/>
      <c r="O161" s="220"/>
      <c r="P161" s="220"/>
      <c r="Q161" s="220"/>
      <c r="R161" s="220"/>
      <c r="S161" s="220"/>
      <c r="T161" s="221"/>
      <c r="AT161" s="222" t="s">
        <v>227</v>
      </c>
      <c r="AU161" s="222" t="s">
        <v>81</v>
      </c>
      <c r="AV161" s="11" t="s">
        <v>81</v>
      </c>
      <c r="AW161" s="11" t="s">
        <v>35</v>
      </c>
      <c r="AX161" s="11" t="s">
        <v>72</v>
      </c>
      <c r="AY161" s="222" t="s">
        <v>156</v>
      </c>
    </row>
    <row r="162" spans="2:51" s="11" customFormat="1" ht="13.5">
      <c r="B162" s="212"/>
      <c r="C162" s="213"/>
      <c r="D162" s="205" t="s">
        <v>227</v>
      </c>
      <c r="E162" s="214" t="s">
        <v>21</v>
      </c>
      <c r="F162" s="215" t="s">
        <v>2156</v>
      </c>
      <c r="G162" s="213"/>
      <c r="H162" s="216">
        <v>17.235</v>
      </c>
      <c r="I162" s="217"/>
      <c r="J162" s="213"/>
      <c r="K162" s="213"/>
      <c r="L162" s="218"/>
      <c r="M162" s="219"/>
      <c r="N162" s="220"/>
      <c r="O162" s="220"/>
      <c r="P162" s="220"/>
      <c r="Q162" s="220"/>
      <c r="R162" s="220"/>
      <c r="S162" s="220"/>
      <c r="T162" s="221"/>
      <c r="AT162" s="222" t="s">
        <v>227</v>
      </c>
      <c r="AU162" s="222" t="s">
        <v>81</v>
      </c>
      <c r="AV162" s="11" t="s">
        <v>81</v>
      </c>
      <c r="AW162" s="11" t="s">
        <v>35</v>
      </c>
      <c r="AX162" s="11" t="s">
        <v>72</v>
      </c>
      <c r="AY162" s="222" t="s">
        <v>156</v>
      </c>
    </row>
    <row r="163" spans="2:51" s="11" customFormat="1" ht="13.5">
      <c r="B163" s="212"/>
      <c r="C163" s="213"/>
      <c r="D163" s="205" t="s">
        <v>227</v>
      </c>
      <c r="E163" s="214" t="s">
        <v>21</v>
      </c>
      <c r="F163" s="215" t="s">
        <v>2157</v>
      </c>
      <c r="G163" s="213"/>
      <c r="H163" s="216">
        <v>48.43</v>
      </c>
      <c r="I163" s="217"/>
      <c r="J163" s="213"/>
      <c r="K163" s="213"/>
      <c r="L163" s="218"/>
      <c r="M163" s="219"/>
      <c r="N163" s="220"/>
      <c r="O163" s="220"/>
      <c r="P163" s="220"/>
      <c r="Q163" s="220"/>
      <c r="R163" s="220"/>
      <c r="S163" s="220"/>
      <c r="T163" s="221"/>
      <c r="AT163" s="222" t="s">
        <v>227</v>
      </c>
      <c r="AU163" s="222" t="s">
        <v>81</v>
      </c>
      <c r="AV163" s="11" t="s">
        <v>81</v>
      </c>
      <c r="AW163" s="11" t="s">
        <v>35</v>
      </c>
      <c r="AX163" s="11" t="s">
        <v>72</v>
      </c>
      <c r="AY163" s="222" t="s">
        <v>156</v>
      </c>
    </row>
    <row r="164" spans="2:51" s="11" customFormat="1" ht="13.5">
      <c r="B164" s="212"/>
      <c r="C164" s="213"/>
      <c r="D164" s="205" t="s">
        <v>227</v>
      </c>
      <c r="E164" s="214" t="s">
        <v>21</v>
      </c>
      <c r="F164" s="215" t="s">
        <v>2158</v>
      </c>
      <c r="G164" s="213"/>
      <c r="H164" s="216">
        <v>44.055</v>
      </c>
      <c r="I164" s="217"/>
      <c r="J164" s="213"/>
      <c r="K164" s="213"/>
      <c r="L164" s="218"/>
      <c r="M164" s="219"/>
      <c r="N164" s="220"/>
      <c r="O164" s="220"/>
      <c r="P164" s="220"/>
      <c r="Q164" s="220"/>
      <c r="R164" s="220"/>
      <c r="S164" s="220"/>
      <c r="T164" s="221"/>
      <c r="AT164" s="222" t="s">
        <v>227</v>
      </c>
      <c r="AU164" s="222" t="s">
        <v>81</v>
      </c>
      <c r="AV164" s="11" t="s">
        <v>81</v>
      </c>
      <c r="AW164" s="11" t="s">
        <v>35</v>
      </c>
      <c r="AX164" s="11" t="s">
        <v>72</v>
      </c>
      <c r="AY164" s="222" t="s">
        <v>156</v>
      </c>
    </row>
    <row r="165" spans="2:51" s="11" customFormat="1" ht="13.5">
      <c r="B165" s="212"/>
      <c r="C165" s="213"/>
      <c r="D165" s="205" t="s">
        <v>227</v>
      </c>
      <c r="E165" s="214" t="s">
        <v>21</v>
      </c>
      <c r="F165" s="215" t="s">
        <v>2159</v>
      </c>
      <c r="G165" s="213"/>
      <c r="H165" s="216">
        <v>43.367</v>
      </c>
      <c r="I165" s="217"/>
      <c r="J165" s="213"/>
      <c r="K165" s="213"/>
      <c r="L165" s="218"/>
      <c r="M165" s="219"/>
      <c r="N165" s="220"/>
      <c r="O165" s="220"/>
      <c r="P165" s="220"/>
      <c r="Q165" s="220"/>
      <c r="R165" s="220"/>
      <c r="S165" s="220"/>
      <c r="T165" s="221"/>
      <c r="AT165" s="222" t="s">
        <v>227</v>
      </c>
      <c r="AU165" s="222" t="s">
        <v>81</v>
      </c>
      <c r="AV165" s="11" t="s">
        <v>81</v>
      </c>
      <c r="AW165" s="11" t="s">
        <v>35</v>
      </c>
      <c r="AX165" s="11" t="s">
        <v>72</v>
      </c>
      <c r="AY165" s="222" t="s">
        <v>156</v>
      </c>
    </row>
    <row r="166" spans="2:51" s="13" customFormat="1" ht="13.5">
      <c r="B166" s="248"/>
      <c r="C166" s="249"/>
      <c r="D166" s="205" t="s">
        <v>227</v>
      </c>
      <c r="E166" s="250" t="s">
        <v>21</v>
      </c>
      <c r="F166" s="251" t="s">
        <v>2148</v>
      </c>
      <c r="G166" s="249"/>
      <c r="H166" s="252" t="s">
        <v>21</v>
      </c>
      <c r="I166" s="253"/>
      <c r="J166" s="249"/>
      <c r="K166" s="249"/>
      <c r="L166" s="254"/>
      <c r="M166" s="255"/>
      <c r="N166" s="256"/>
      <c r="O166" s="256"/>
      <c r="P166" s="256"/>
      <c r="Q166" s="256"/>
      <c r="R166" s="256"/>
      <c r="S166" s="256"/>
      <c r="T166" s="257"/>
      <c r="AT166" s="258" t="s">
        <v>227</v>
      </c>
      <c r="AU166" s="258" t="s">
        <v>81</v>
      </c>
      <c r="AV166" s="13" t="s">
        <v>79</v>
      </c>
      <c r="AW166" s="13" t="s">
        <v>35</v>
      </c>
      <c r="AX166" s="13" t="s">
        <v>72</v>
      </c>
      <c r="AY166" s="258" t="s">
        <v>156</v>
      </c>
    </row>
    <row r="167" spans="2:51" s="11" customFormat="1" ht="27">
      <c r="B167" s="212"/>
      <c r="C167" s="213"/>
      <c r="D167" s="205" t="s">
        <v>227</v>
      </c>
      <c r="E167" s="214" t="s">
        <v>21</v>
      </c>
      <c r="F167" s="215" t="s">
        <v>2160</v>
      </c>
      <c r="G167" s="213"/>
      <c r="H167" s="216">
        <v>158.862</v>
      </c>
      <c r="I167" s="217"/>
      <c r="J167" s="213"/>
      <c r="K167" s="213"/>
      <c r="L167" s="218"/>
      <c r="M167" s="219"/>
      <c r="N167" s="220"/>
      <c r="O167" s="220"/>
      <c r="P167" s="220"/>
      <c r="Q167" s="220"/>
      <c r="R167" s="220"/>
      <c r="S167" s="220"/>
      <c r="T167" s="221"/>
      <c r="AT167" s="222" t="s">
        <v>227</v>
      </c>
      <c r="AU167" s="222" t="s">
        <v>81</v>
      </c>
      <c r="AV167" s="11" t="s">
        <v>81</v>
      </c>
      <c r="AW167" s="11" t="s">
        <v>35</v>
      </c>
      <c r="AX167" s="11" t="s">
        <v>72</v>
      </c>
      <c r="AY167" s="222" t="s">
        <v>156</v>
      </c>
    </row>
    <row r="168" spans="2:51" s="11" customFormat="1" ht="13.5">
      <c r="B168" s="212"/>
      <c r="C168" s="213"/>
      <c r="D168" s="205" t="s">
        <v>227</v>
      </c>
      <c r="E168" s="214" t="s">
        <v>21</v>
      </c>
      <c r="F168" s="215" t="s">
        <v>2161</v>
      </c>
      <c r="G168" s="213"/>
      <c r="H168" s="216">
        <v>41.35</v>
      </c>
      <c r="I168" s="217"/>
      <c r="J168" s="213"/>
      <c r="K168" s="213"/>
      <c r="L168" s="218"/>
      <c r="M168" s="219"/>
      <c r="N168" s="220"/>
      <c r="O168" s="220"/>
      <c r="P168" s="220"/>
      <c r="Q168" s="220"/>
      <c r="R168" s="220"/>
      <c r="S168" s="220"/>
      <c r="T168" s="221"/>
      <c r="AT168" s="222" t="s">
        <v>227</v>
      </c>
      <c r="AU168" s="222" t="s">
        <v>81</v>
      </c>
      <c r="AV168" s="11" t="s">
        <v>81</v>
      </c>
      <c r="AW168" s="11" t="s">
        <v>35</v>
      </c>
      <c r="AX168" s="11" t="s">
        <v>72</v>
      </c>
      <c r="AY168" s="222" t="s">
        <v>156</v>
      </c>
    </row>
    <row r="169" spans="2:51" s="11" customFormat="1" ht="13.5">
      <c r="B169" s="212"/>
      <c r="C169" s="213"/>
      <c r="D169" s="205" t="s">
        <v>227</v>
      </c>
      <c r="E169" s="214" t="s">
        <v>21</v>
      </c>
      <c r="F169" s="215" t="s">
        <v>2162</v>
      </c>
      <c r="G169" s="213"/>
      <c r="H169" s="216">
        <v>65.9</v>
      </c>
      <c r="I169" s="217"/>
      <c r="J169" s="213"/>
      <c r="K169" s="213"/>
      <c r="L169" s="218"/>
      <c r="M169" s="219"/>
      <c r="N169" s="220"/>
      <c r="O169" s="220"/>
      <c r="P169" s="220"/>
      <c r="Q169" s="220"/>
      <c r="R169" s="220"/>
      <c r="S169" s="220"/>
      <c r="T169" s="221"/>
      <c r="AT169" s="222" t="s">
        <v>227</v>
      </c>
      <c r="AU169" s="222" t="s">
        <v>81</v>
      </c>
      <c r="AV169" s="11" t="s">
        <v>81</v>
      </c>
      <c r="AW169" s="11" t="s">
        <v>35</v>
      </c>
      <c r="AX169" s="11" t="s">
        <v>72</v>
      </c>
      <c r="AY169" s="222" t="s">
        <v>156</v>
      </c>
    </row>
    <row r="170" spans="2:51" s="11" customFormat="1" ht="13.5">
      <c r="B170" s="212"/>
      <c r="C170" s="213"/>
      <c r="D170" s="205" t="s">
        <v>227</v>
      </c>
      <c r="E170" s="214" t="s">
        <v>21</v>
      </c>
      <c r="F170" s="215" t="s">
        <v>2163</v>
      </c>
      <c r="G170" s="213"/>
      <c r="H170" s="216">
        <v>41.445</v>
      </c>
      <c r="I170" s="217"/>
      <c r="J170" s="213"/>
      <c r="K170" s="213"/>
      <c r="L170" s="218"/>
      <c r="M170" s="219"/>
      <c r="N170" s="220"/>
      <c r="O170" s="220"/>
      <c r="P170" s="220"/>
      <c r="Q170" s="220"/>
      <c r="R170" s="220"/>
      <c r="S170" s="220"/>
      <c r="T170" s="221"/>
      <c r="AT170" s="222" t="s">
        <v>227</v>
      </c>
      <c r="AU170" s="222" t="s">
        <v>81</v>
      </c>
      <c r="AV170" s="11" t="s">
        <v>81</v>
      </c>
      <c r="AW170" s="11" t="s">
        <v>35</v>
      </c>
      <c r="AX170" s="11" t="s">
        <v>72</v>
      </c>
      <c r="AY170" s="222" t="s">
        <v>156</v>
      </c>
    </row>
    <row r="171" spans="2:51" s="11" customFormat="1" ht="13.5">
      <c r="B171" s="212"/>
      <c r="C171" s="213"/>
      <c r="D171" s="205" t="s">
        <v>227</v>
      </c>
      <c r="E171" s="214" t="s">
        <v>21</v>
      </c>
      <c r="F171" s="215" t="s">
        <v>2164</v>
      </c>
      <c r="G171" s="213"/>
      <c r="H171" s="216">
        <v>41.495</v>
      </c>
      <c r="I171" s="217"/>
      <c r="J171" s="213"/>
      <c r="K171" s="213"/>
      <c r="L171" s="218"/>
      <c r="M171" s="219"/>
      <c r="N171" s="220"/>
      <c r="O171" s="220"/>
      <c r="P171" s="220"/>
      <c r="Q171" s="220"/>
      <c r="R171" s="220"/>
      <c r="S171" s="220"/>
      <c r="T171" s="221"/>
      <c r="AT171" s="222" t="s">
        <v>227</v>
      </c>
      <c r="AU171" s="222" t="s">
        <v>81</v>
      </c>
      <c r="AV171" s="11" t="s">
        <v>81</v>
      </c>
      <c r="AW171" s="11" t="s">
        <v>35</v>
      </c>
      <c r="AX171" s="11" t="s">
        <v>72</v>
      </c>
      <c r="AY171" s="222" t="s">
        <v>156</v>
      </c>
    </row>
    <row r="172" spans="2:51" s="11" customFormat="1" ht="13.5">
      <c r="B172" s="212"/>
      <c r="C172" s="213"/>
      <c r="D172" s="205" t="s">
        <v>227</v>
      </c>
      <c r="E172" s="214" t="s">
        <v>21</v>
      </c>
      <c r="F172" s="215" t="s">
        <v>2165</v>
      </c>
      <c r="G172" s="213"/>
      <c r="H172" s="216">
        <v>37.315</v>
      </c>
      <c r="I172" s="217"/>
      <c r="J172" s="213"/>
      <c r="K172" s="213"/>
      <c r="L172" s="218"/>
      <c r="M172" s="219"/>
      <c r="N172" s="220"/>
      <c r="O172" s="220"/>
      <c r="P172" s="220"/>
      <c r="Q172" s="220"/>
      <c r="R172" s="220"/>
      <c r="S172" s="220"/>
      <c r="T172" s="221"/>
      <c r="AT172" s="222" t="s">
        <v>227</v>
      </c>
      <c r="AU172" s="222" t="s">
        <v>81</v>
      </c>
      <c r="AV172" s="11" t="s">
        <v>81</v>
      </c>
      <c r="AW172" s="11" t="s">
        <v>35</v>
      </c>
      <c r="AX172" s="11" t="s">
        <v>72</v>
      </c>
      <c r="AY172" s="222" t="s">
        <v>156</v>
      </c>
    </row>
    <row r="173" spans="2:51" s="11" customFormat="1" ht="13.5">
      <c r="B173" s="212"/>
      <c r="C173" s="213"/>
      <c r="D173" s="205" t="s">
        <v>227</v>
      </c>
      <c r="E173" s="214" t="s">
        <v>21</v>
      </c>
      <c r="F173" s="215" t="s">
        <v>2163</v>
      </c>
      <c r="G173" s="213"/>
      <c r="H173" s="216">
        <v>41.445</v>
      </c>
      <c r="I173" s="217"/>
      <c r="J173" s="213"/>
      <c r="K173" s="213"/>
      <c r="L173" s="218"/>
      <c r="M173" s="219"/>
      <c r="N173" s="220"/>
      <c r="O173" s="220"/>
      <c r="P173" s="220"/>
      <c r="Q173" s="220"/>
      <c r="R173" s="220"/>
      <c r="S173" s="220"/>
      <c r="T173" s="221"/>
      <c r="AT173" s="222" t="s">
        <v>227</v>
      </c>
      <c r="AU173" s="222" t="s">
        <v>81</v>
      </c>
      <c r="AV173" s="11" t="s">
        <v>81</v>
      </c>
      <c r="AW173" s="11" t="s">
        <v>35</v>
      </c>
      <c r="AX173" s="11" t="s">
        <v>72</v>
      </c>
      <c r="AY173" s="222" t="s">
        <v>156</v>
      </c>
    </row>
    <row r="174" spans="2:51" s="11" customFormat="1" ht="13.5">
      <c r="B174" s="212"/>
      <c r="C174" s="213"/>
      <c r="D174" s="205" t="s">
        <v>227</v>
      </c>
      <c r="E174" s="214" t="s">
        <v>21</v>
      </c>
      <c r="F174" s="215" t="s">
        <v>2166</v>
      </c>
      <c r="G174" s="213"/>
      <c r="H174" s="216">
        <v>7.08</v>
      </c>
      <c r="I174" s="217"/>
      <c r="J174" s="213"/>
      <c r="K174" s="213"/>
      <c r="L174" s="218"/>
      <c r="M174" s="219"/>
      <c r="N174" s="220"/>
      <c r="O174" s="220"/>
      <c r="P174" s="220"/>
      <c r="Q174" s="220"/>
      <c r="R174" s="220"/>
      <c r="S174" s="220"/>
      <c r="T174" s="221"/>
      <c r="AT174" s="222" t="s">
        <v>227</v>
      </c>
      <c r="AU174" s="222" t="s">
        <v>81</v>
      </c>
      <c r="AV174" s="11" t="s">
        <v>81</v>
      </c>
      <c r="AW174" s="11" t="s">
        <v>35</v>
      </c>
      <c r="AX174" s="11" t="s">
        <v>72</v>
      </c>
      <c r="AY174" s="222" t="s">
        <v>156</v>
      </c>
    </row>
    <row r="175" spans="2:51" s="11" customFormat="1" ht="13.5">
      <c r="B175" s="212"/>
      <c r="C175" s="213"/>
      <c r="D175" s="205" t="s">
        <v>227</v>
      </c>
      <c r="E175" s="214" t="s">
        <v>21</v>
      </c>
      <c r="F175" s="215" t="s">
        <v>2167</v>
      </c>
      <c r="G175" s="213"/>
      <c r="H175" s="216">
        <v>83.543</v>
      </c>
      <c r="I175" s="217"/>
      <c r="J175" s="213"/>
      <c r="K175" s="213"/>
      <c r="L175" s="218"/>
      <c r="M175" s="219"/>
      <c r="N175" s="220"/>
      <c r="O175" s="220"/>
      <c r="P175" s="220"/>
      <c r="Q175" s="220"/>
      <c r="R175" s="220"/>
      <c r="S175" s="220"/>
      <c r="T175" s="221"/>
      <c r="AT175" s="222" t="s">
        <v>227</v>
      </c>
      <c r="AU175" s="222" t="s">
        <v>81</v>
      </c>
      <c r="AV175" s="11" t="s">
        <v>81</v>
      </c>
      <c r="AW175" s="11" t="s">
        <v>35</v>
      </c>
      <c r="AX175" s="11" t="s">
        <v>72</v>
      </c>
      <c r="AY175" s="222" t="s">
        <v>156</v>
      </c>
    </row>
    <row r="176" spans="2:51" s="11" customFormat="1" ht="13.5">
      <c r="B176" s="212"/>
      <c r="C176" s="213"/>
      <c r="D176" s="205" t="s">
        <v>227</v>
      </c>
      <c r="E176" s="214" t="s">
        <v>21</v>
      </c>
      <c r="F176" s="215" t="s">
        <v>2168</v>
      </c>
      <c r="G176" s="213"/>
      <c r="H176" s="216">
        <v>28.302</v>
      </c>
      <c r="I176" s="217"/>
      <c r="J176" s="213"/>
      <c r="K176" s="213"/>
      <c r="L176" s="218"/>
      <c r="M176" s="219"/>
      <c r="N176" s="220"/>
      <c r="O176" s="220"/>
      <c r="P176" s="220"/>
      <c r="Q176" s="220"/>
      <c r="R176" s="220"/>
      <c r="S176" s="220"/>
      <c r="T176" s="221"/>
      <c r="AT176" s="222" t="s">
        <v>227</v>
      </c>
      <c r="AU176" s="222" t="s">
        <v>81</v>
      </c>
      <c r="AV176" s="11" t="s">
        <v>81</v>
      </c>
      <c r="AW176" s="11" t="s">
        <v>35</v>
      </c>
      <c r="AX176" s="11" t="s">
        <v>72</v>
      </c>
      <c r="AY176" s="222" t="s">
        <v>156</v>
      </c>
    </row>
    <row r="177" spans="2:51" s="11" customFormat="1" ht="13.5">
      <c r="B177" s="212"/>
      <c r="C177" s="213"/>
      <c r="D177" s="205" t="s">
        <v>227</v>
      </c>
      <c r="E177" s="214" t="s">
        <v>21</v>
      </c>
      <c r="F177" s="215" t="s">
        <v>2169</v>
      </c>
      <c r="G177" s="213"/>
      <c r="H177" s="216">
        <v>1.136</v>
      </c>
      <c r="I177" s="217"/>
      <c r="J177" s="213"/>
      <c r="K177" s="213"/>
      <c r="L177" s="218"/>
      <c r="M177" s="219"/>
      <c r="N177" s="220"/>
      <c r="O177" s="220"/>
      <c r="P177" s="220"/>
      <c r="Q177" s="220"/>
      <c r="R177" s="220"/>
      <c r="S177" s="220"/>
      <c r="T177" s="221"/>
      <c r="AT177" s="222" t="s">
        <v>227</v>
      </c>
      <c r="AU177" s="222" t="s">
        <v>81</v>
      </c>
      <c r="AV177" s="11" t="s">
        <v>81</v>
      </c>
      <c r="AW177" s="11" t="s">
        <v>35</v>
      </c>
      <c r="AX177" s="11" t="s">
        <v>72</v>
      </c>
      <c r="AY177" s="222" t="s">
        <v>156</v>
      </c>
    </row>
    <row r="178" spans="2:51" s="11" customFormat="1" ht="13.5">
      <c r="B178" s="212"/>
      <c r="C178" s="213"/>
      <c r="D178" s="205" t="s">
        <v>227</v>
      </c>
      <c r="E178" s="214" t="s">
        <v>21</v>
      </c>
      <c r="F178" s="215" t="s">
        <v>2170</v>
      </c>
      <c r="G178" s="213"/>
      <c r="H178" s="216">
        <v>1.78</v>
      </c>
      <c r="I178" s="217"/>
      <c r="J178" s="213"/>
      <c r="K178" s="213"/>
      <c r="L178" s="218"/>
      <c r="M178" s="219"/>
      <c r="N178" s="220"/>
      <c r="O178" s="220"/>
      <c r="P178" s="220"/>
      <c r="Q178" s="220"/>
      <c r="R178" s="220"/>
      <c r="S178" s="220"/>
      <c r="T178" s="221"/>
      <c r="AT178" s="222" t="s">
        <v>227</v>
      </c>
      <c r="AU178" s="222" t="s">
        <v>81</v>
      </c>
      <c r="AV178" s="11" t="s">
        <v>81</v>
      </c>
      <c r="AW178" s="11" t="s">
        <v>35</v>
      </c>
      <c r="AX178" s="11" t="s">
        <v>72</v>
      </c>
      <c r="AY178" s="222" t="s">
        <v>156</v>
      </c>
    </row>
    <row r="179" spans="2:51" s="11" customFormat="1" ht="13.5">
      <c r="B179" s="212"/>
      <c r="C179" s="213"/>
      <c r="D179" s="205" t="s">
        <v>227</v>
      </c>
      <c r="E179" s="214" t="s">
        <v>21</v>
      </c>
      <c r="F179" s="215" t="s">
        <v>2171</v>
      </c>
      <c r="G179" s="213"/>
      <c r="H179" s="216">
        <v>-151.268</v>
      </c>
      <c r="I179" s="217"/>
      <c r="J179" s="213"/>
      <c r="K179" s="213"/>
      <c r="L179" s="218"/>
      <c r="M179" s="219"/>
      <c r="N179" s="220"/>
      <c r="O179" s="220"/>
      <c r="P179" s="220"/>
      <c r="Q179" s="220"/>
      <c r="R179" s="220"/>
      <c r="S179" s="220"/>
      <c r="T179" s="221"/>
      <c r="AT179" s="222" t="s">
        <v>227</v>
      </c>
      <c r="AU179" s="222" t="s">
        <v>81</v>
      </c>
      <c r="AV179" s="11" t="s">
        <v>81</v>
      </c>
      <c r="AW179" s="11" t="s">
        <v>35</v>
      </c>
      <c r="AX179" s="11" t="s">
        <v>72</v>
      </c>
      <c r="AY179" s="222" t="s">
        <v>156</v>
      </c>
    </row>
    <row r="180" spans="2:51" s="12" customFormat="1" ht="13.5">
      <c r="B180" s="237"/>
      <c r="C180" s="238"/>
      <c r="D180" s="223" t="s">
        <v>227</v>
      </c>
      <c r="E180" s="239" t="s">
        <v>21</v>
      </c>
      <c r="F180" s="240" t="s">
        <v>250</v>
      </c>
      <c r="G180" s="238"/>
      <c r="H180" s="241">
        <v>655.424</v>
      </c>
      <c r="I180" s="242"/>
      <c r="J180" s="238"/>
      <c r="K180" s="238"/>
      <c r="L180" s="243"/>
      <c r="M180" s="244"/>
      <c r="N180" s="245"/>
      <c r="O180" s="245"/>
      <c r="P180" s="245"/>
      <c r="Q180" s="245"/>
      <c r="R180" s="245"/>
      <c r="S180" s="245"/>
      <c r="T180" s="246"/>
      <c r="AT180" s="247" t="s">
        <v>227</v>
      </c>
      <c r="AU180" s="247" t="s">
        <v>81</v>
      </c>
      <c r="AV180" s="12" t="s">
        <v>179</v>
      </c>
      <c r="AW180" s="12" t="s">
        <v>35</v>
      </c>
      <c r="AX180" s="12" t="s">
        <v>79</v>
      </c>
      <c r="AY180" s="247" t="s">
        <v>156</v>
      </c>
    </row>
    <row r="181" spans="2:65" s="1" customFormat="1" ht="38.25" customHeight="1">
      <c r="B181" s="41"/>
      <c r="C181" s="193" t="s">
        <v>369</v>
      </c>
      <c r="D181" s="193" t="s">
        <v>159</v>
      </c>
      <c r="E181" s="194" t="s">
        <v>297</v>
      </c>
      <c r="F181" s="195" t="s">
        <v>298</v>
      </c>
      <c r="G181" s="196" t="s">
        <v>253</v>
      </c>
      <c r="H181" s="197">
        <v>151.268</v>
      </c>
      <c r="I181" s="198"/>
      <c r="J181" s="199">
        <f>ROUND(I181*H181,2)</f>
        <v>0</v>
      </c>
      <c r="K181" s="195" t="s">
        <v>163</v>
      </c>
      <c r="L181" s="61"/>
      <c r="M181" s="200" t="s">
        <v>21</v>
      </c>
      <c r="N181" s="201" t="s">
        <v>43</v>
      </c>
      <c r="O181" s="42"/>
      <c r="P181" s="202">
        <f>O181*H181</f>
        <v>0</v>
      </c>
      <c r="Q181" s="202">
        <v>0.01733</v>
      </c>
      <c r="R181" s="202">
        <f>Q181*H181</f>
        <v>2.62147444</v>
      </c>
      <c r="S181" s="202">
        <v>0</v>
      </c>
      <c r="T181" s="203">
        <f>S181*H181</f>
        <v>0</v>
      </c>
      <c r="AR181" s="24" t="s">
        <v>179</v>
      </c>
      <c r="AT181" s="24" t="s">
        <v>159</v>
      </c>
      <c r="AU181" s="24" t="s">
        <v>81</v>
      </c>
      <c r="AY181" s="24" t="s">
        <v>156</v>
      </c>
      <c r="BE181" s="204">
        <f>IF(N181="základní",J181,0)</f>
        <v>0</v>
      </c>
      <c r="BF181" s="204">
        <f>IF(N181="snížená",J181,0)</f>
        <v>0</v>
      </c>
      <c r="BG181" s="204">
        <f>IF(N181="zákl. přenesená",J181,0)</f>
        <v>0</v>
      </c>
      <c r="BH181" s="204">
        <f>IF(N181="sníž. přenesená",J181,0)</f>
        <v>0</v>
      </c>
      <c r="BI181" s="204">
        <f>IF(N181="nulová",J181,0)</f>
        <v>0</v>
      </c>
      <c r="BJ181" s="24" t="s">
        <v>79</v>
      </c>
      <c r="BK181" s="204">
        <f>ROUND(I181*H181,2)</f>
        <v>0</v>
      </c>
      <c r="BL181" s="24" t="s">
        <v>179</v>
      </c>
      <c r="BM181" s="24" t="s">
        <v>2172</v>
      </c>
    </row>
    <row r="182" spans="2:65" s="1" customFormat="1" ht="25.5" customHeight="1">
      <c r="B182" s="41"/>
      <c r="C182" s="193" t="s">
        <v>374</v>
      </c>
      <c r="D182" s="193" t="s">
        <v>159</v>
      </c>
      <c r="E182" s="194" t="s">
        <v>2173</v>
      </c>
      <c r="F182" s="195" t="s">
        <v>2174</v>
      </c>
      <c r="G182" s="196" t="s">
        <v>225</v>
      </c>
      <c r="H182" s="197">
        <v>15.884</v>
      </c>
      <c r="I182" s="198"/>
      <c r="J182" s="199">
        <f>ROUND(I182*H182,2)</f>
        <v>0</v>
      </c>
      <c r="K182" s="195" t="s">
        <v>163</v>
      </c>
      <c r="L182" s="61"/>
      <c r="M182" s="200" t="s">
        <v>21</v>
      </c>
      <c r="N182" s="201" t="s">
        <v>43</v>
      </c>
      <c r="O182" s="42"/>
      <c r="P182" s="202">
        <f>O182*H182</f>
        <v>0</v>
      </c>
      <c r="Q182" s="202">
        <v>2.25634</v>
      </c>
      <c r="R182" s="202">
        <f>Q182*H182</f>
        <v>35.839704559999994</v>
      </c>
      <c r="S182" s="202">
        <v>0</v>
      </c>
      <c r="T182" s="203">
        <f>S182*H182</f>
        <v>0</v>
      </c>
      <c r="AR182" s="24" t="s">
        <v>179</v>
      </c>
      <c r="AT182" s="24" t="s">
        <v>159</v>
      </c>
      <c r="AU182" s="24" t="s">
        <v>81</v>
      </c>
      <c r="AY182" s="24" t="s">
        <v>156</v>
      </c>
      <c r="BE182" s="204">
        <f>IF(N182="základní",J182,0)</f>
        <v>0</v>
      </c>
      <c r="BF182" s="204">
        <f>IF(N182="snížená",J182,0)</f>
        <v>0</v>
      </c>
      <c r="BG182" s="204">
        <f>IF(N182="zákl. přenesená",J182,0)</f>
        <v>0</v>
      </c>
      <c r="BH182" s="204">
        <f>IF(N182="sníž. přenesená",J182,0)</f>
        <v>0</v>
      </c>
      <c r="BI182" s="204">
        <f>IF(N182="nulová",J182,0)</f>
        <v>0</v>
      </c>
      <c r="BJ182" s="24" t="s">
        <v>79</v>
      </c>
      <c r="BK182" s="204">
        <f>ROUND(I182*H182,2)</f>
        <v>0</v>
      </c>
      <c r="BL182" s="24" t="s">
        <v>179</v>
      </c>
      <c r="BM182" s="24" t="s">
        <v>2175</v>
      </c>
    </row>
    <row r="183" spans="2:51" s="11" customFormat="1" ht="13.5">
      <c r="B183" s="212"/>
      <c r="C183" s="213"/>
      <c r="D183" s="205" t="s">
        <v>227</v>
      </c>
      <c r="E183" s="214" t="s">
        <v>21</v>
      </c>
      <c r="F183" s="215" t="s">
        <v>2176</v>
      </c>
      <c r="G183" s="213"/>
      <c r="H183" s="216">
        <v>13.874</v>
      </c>
      <c r="I183" s="217"/>
      <c r="J183" s="213"/>
      <c r="K183" s="213"/>
      <c r="L183" s="218"/>
      <c r="M183" s="219"/>
      <c r="N183" s="220"/>
      <c r="O183" s="220"/>
      <c r="P183" s="220"/>
      <c r="Q183" s="220"/>
      <c r="R183" s="220"/>
      <c r="S183" s="220"/>
      <c r="T183" s="221"/>
      <c r="AT183" s="222" t="s">
        <v>227</v>
      </c>
      <c r="AU183" s="222" t="s">
        <v>81</v>
      </c>
      <c r="AV183" s="11" t="s">
        <v>81</v>
      </c>
      <c r="AW183" s="11" t="s">
        <v>35</v>
      </c>
      <c r="AX183" s="11" t="s">
        <v>72</v>
      </c>
      <c r="AY183" s="222" t="s">
        <v>156</v>
      </c>
    </row>
    <row r="184" spans="2:51" s="11" customFormat="1" ht="13.5">
      <c r="B184" s="212"/>
      <c r="C184" s="213"/>
      <c r="D184" s="205" t="s">
        <v>227</v>
      </c>
      <c r="E184" s="214" t="s">
        <v>21</v>
      </c>
      <c r="F184" s="215" t="s">
        <v>2177</v>
      </c>
      <c r="G184" s="213"/>
      <c r="H184" s="216">
        <v>2.01</v>
      </c>
      <c r="I184" s="217"/>
      <c r="J184" s="213"/>
      <c r="K184" s="213"/>
      <c r="L184" s="218"/>
      <c r="M184" s="219"/>
      <c r="N184" s="220"/>
      <c r="O184" s="220"/>
      <c r="P184" s="220"/>
      <c r="Q184" s="220"/>
      <c r="R184" s="220"/>
      <c r="S184" s="220"/>
      <c r="T184" s="221"/>
      <c r="AT184" s="222" t="s">
        <v>227</v>
      </c>
      <c r="AU184" s="222" t="s">
        <v>81</v>
      </c>
      <c r="AV184" s="11" t="s">
        <v>81</v>
      </c>
      <c r="AW184" s="11" t="s">
        <v>35</v>
      </c>
      <c r="AX184" s="11" t="s">
        <v>72</v>
      </c>
      <c r="AY184" s="222" t="s">
        <v>156</v>
      </c>
    </row>
    <row r="185" spans="2:51" s="12" customFormat="1" ht="13.5">
      <c r="B185" s="237"/>
      <c r="C185" s="238"/>
      <c r="D185" s="223" t="s">
        <v>227</v>
      </c>
      <c r="E185" s="239" t="s">
        <v>21</v>
      </c>
      <c r="F185" s="240" t="s">
        <v>250</v>
      </c>
      <c r="G185" s="238"/>
      <c r="H185" s="241">
        <v>15.884</v>
      </c>
      <c r="I185" s="242"/>
      <c r="J185" s="238"/>
      <c r="K185" s="238"/>
      <c r="L185" s="243"/>
      <c r="M185" s="244"/>
      <c r="N185" s="245"/>
      <c r="O185" s="245"/>
      <c r="P185" s="245"/>
      <c r="Q185" s="245"/>
      <c r="R185" s="245"/>
      <c r="S185" s="245"/>
      <c r="T185" s="246"/>
      <c r="AT185" s="247" t="s">
        <v>227</v>
      </c>
      <c r="AU185" s="247" t="s">
        <v>81</v>
      </c>
      <c r="AV185" s="12" t="s">
        <v>179</v>
      </c>
      <c r="AW185" s="12" t="s">
        <v>35</v>
      </c>
      <c r="AX185" s="12" t="s">
        <v>79</v>
      </c>
      <c r="AY185" s="247" t="s">
        <v>156</v>
      </c>
    </row>
    <row r="186" spans="2:65" s="1" customFormat="1" ht="25.5" customHeight="1">
      <c r="B186" s="41"/>
      <c r="C186" s="193" t="s">
        <v>379</v>
      </c>
      <c r="D186" s="193" t="s">
        <v>159</v>
      </c>
      <c r="E186" s="194" t="s">
        <v>2178</v>
      </c>
      <c r="F186" s="195" t="s">
        <v>2179</v>
      </c>
      <c r="G186" s="196" t="s">
        <v>225</v>
      </c>
      <c r="H186" s="197">
        <v>0.03</v>
      </c>
      <c r="I186" s="198"/>
      <c r="J186" s="199">
        <f>ROUND(I186*H186,2)</f>
        <v>0</v>
      </c>
      <c r="K186" s="195" t="s">
        <v>163</v>
      </c>
      <c r="L186" s="61"/>
      <c r="M186" s="200" t="s">
        <v>21</v>
      </c>
      <c r="N186" s="201" t="s">
        <v>43</v>
      </c>
      <c r="O186" s="42"/>
      <c r="P186" s="202">
        <f>O186*H186</f>
        <v>0</v>
      </c>
      <c r="Q186" s="202">
        <v>2.25634</v>
      </c>
      <c r="R186" s="202">
        <f>Q186*H186</f>
        <v>0.06769019999999999</v>
      </c>
      <c r="S186" s="202">
        <v>0</v>
      </c>
      <c r="T186" s="203">
        <f>S186*H186</f>
        <v>0</v>
      </c>
      <c r="AR186" s="24" t="s">
        <v>179</v>
      </c>
      <c r="AT186" s="24" t="s">
        <v>159</v>
      </c>
      <c r="AU186" s="24" t="s">
        <v>81</v>
      </c>
      <c r="AY186" s="24" t="s">
        <v>156</v>
      </c>
      <c r="BE186" s="204">
        <f>IF(N186="základní",J186,0)</f>
        <v>0</v>
      </c>
      <c r="BF186" s="204">
        <f>IF(N186="snížená",J186,0)</f>
        <v>0</v>
      </c>
      <c r="BG186" s="204">
        <f>IF(N186="zákl. přenesená",J186,0)</f>
        <v>0</v>
      </c>
      <c r="BH186" s="204">
        <f>IF(N186="sníž. přenesená",J186,0)</f>
        <v>0</v>
      </c>
      <c r="BI186" s="204">
        <f>IF(N186="nulová",J186,0)</f>
        <v>0</v>
      </c>
      <c r="BJ186" s="24" t="s">
        <v>79</v>
      </c>
      <c r="BK186" s="204">
        <f>ROUND(I186*H186,2)</f>
        <v>0</v>
      </c>
      <c r="BL186" s="24" t="s">
        <v>179</v>
      </c>
      <c r="BM186" s="24" t="s">
        <v>2180</v>
      </c>
    </row>
    <row r="187" spans="2:51" s="11" customFormat="1" ht="13.5">
      <c r="B187" s="212"/>
      <c r="C187" s="213"/>
      <c r="D187" s="223" t="s">
        <v>227</v>
      </c>
      <c r="E187" s="224" t="s">
        <v>21</v>
      </c>
      <c r="F187" s="225" t="s">
        <v>2181</v>
      </c>
      <c r="G187" s="213"/>
      <c r="H187" s="226">
        <v>0.03</v>
      </c>
      <c r="I187" s="217"/>
      <c r="J187" s="213"/>
      <c r="K187" s="213"/>
      <c r="L187" s="218"/>
      <c r="M187" s="219"/>
      <c r="N187" s="220"/>
      <c r="O187" s="220"/>
      <c r="P187" s="220"/>
      <c r="Q187" s="220"/>
      <c r="R187" s="220"/>
      <c r="S187" s="220"/>
      <c r="T187" s="221"/>
      <c r="AT187" s="222" t="s">
        <v>227</v>
      </c>
      <c r="AU187" s="222" t="s">
        <v>81</v>
      </c>
      <c r="AV187" s="11" t="s">
        <v>81</v>
      </c>
      <c r="AW187" s="11" t="s">
        <v>35</v>
      </c>
      <c r="AX187" s="11" t="s">
        <v>79</v>
      </c>
      <c r="AY187" s="222" t="s">
        <v>156</v>
      </c>
    </row>
    <row r="188" spans="2:65" s="1" customFormat="1" ht="25.5" customHeight="1">
      <c r="B188" s="41"/>
      <c r="C188" s="193" t="s">
        <v>384</v>
      </c>
      <c r="D188" s="193" t="s">
        <v>159</v>
      </c>
      <c r="E188" s="194" t="s">
        <v>2182</v>
      </c>
      <c r="F188" s="195" t="s">
        <v>2183</v>
      </c>
      <c r="G188" s="196" t="s">
        <v>225</v>
      </c>
      <c r="H188" s="197">
        <v>9.932</v>
      </c>
      <c r="I188" s="198"/>
      <c r="J188" s="199">
        <f>ROUND(I188*H188,2)</f>
        <v>0</v>
      </c>
      <c r="K188" s="195" t="s">
        <v>163</v>
      </c>
      <c r="L188" s="61"/>
      <c r="M188" s="200" t="s">
        <v>21</v>
      </c>
      <c r="N188" s="201" t="s">
        <v>43</v>
      </c>
      <c r="O188" s="42"/>
      <c r="P188" s="202">
        <f>O188*H188</f>
        <v>0</v>
      </c>
      <c r="Q188" s="202">
        <v>2.45329</v>
      </c>
      <c r="R188" s="202">
        <f>Q188*H188</f>
        <v>24.36607628</v>
      </c>
      <c r="S188" s="202">
        <v>0</v>
      </c>
      <c r="T188" s="203">
        <f>S188*H188</f>
        <v>0</v>
      </c>
      <c r="AR188" s="24" t="s">
        <v>179</v>
      </c>
      <c r="AT188" s="24" t="s">
        <v>159</v>
      </c>
      <c r="AU188" s="24" t="s">
        <v>81</v>
      </c>
      <c r="AY188" s="24" t="s">
        <v>156</v>
      </c>
      <c r="BE188" s="204">
        <f>IF(N188="základní",J188,0)</f>
        <v>0</v>
      </c>
      <c r="BF188" s="204">
        <f>IF(N188="snížená",J188,0)</f>
        <v>0</v>
      </c>
      <c r="BG188" s="204">
        <f>IF(N188="zákl. přenesená",J188,0)</f>
        <v>0</v>
      </c>
      <c r="BH188" s="204">
        <f>IF(N188="sníž. přenesená",J188,0)</f>
        <v>0</v>
      </c>
      <c r="BI188" s="204">
        <f>IF(N188="nulová",J188,0)</f>
        <v>0</v>
      </c>
      <c r="BJ188" s="24" t="s">
        <v>79</v>
      </c>
      <c r="BK188" s="204">
        <f>ROUND(I188*H188,2)</f>
        <v>0</v>
      </c>
      <c r="BL188" s="24" t="s">
        <v>179</v>
      </c>
      <c r="BM188" s="24" t="s">
        <v>2184</v>
      </c>
    </row>
    <row r="189" spans="2:47" s="1" customFormat="1" ht="27">
      <c r="B189" s="41"/>
      <c r="C189" s="63"/>
      <c r="D189" s="223" t="s">
        <v>166</v>
      </c>
      <c r="E189" s="63"/>
      <c r="F189" s="261" t="s">
        <v>2185</v>
      </c>
      <c r="G189" s="63"/>
      <c r="H189" s="63"/>
      <c r="I189" s="163"/>
      <c r="J189" s="63"/>
      <c r="K189" s="63"/>
      <c r="L189" s="61"/>
      <c r="M189" s="207"/>
      <c r="N189" s="42"/>
      <c r="O189" s="42"/>
      <c r="P189" s="42"/>
      <c r="Q189" s="42"/>
      <c r="R189" s="42"/>
      <c r="S189" s="42"/>
      <c r="T189" s="78"/>
      <c r="AT189" s="24" t="s">
        <v>166</v>
      </c>
      <c r="AU189" s="24" t="s">
        <v>81</v>
      </c>
    </row>
    <row r="190" spans="2:65" s="1" customFormat="1" ht="38.25" customHeight="1">
      <c r="B190" s="41"/>
      <c r="C190" s="193" t="s">
        <v>388</v>
      </c>
      <c r="D190" s="193" t="s">
        <v>159</v>
      </c>
      <c r="E190" s="194" t="s">
        <v>2186</v>
      </c>
      <c r="F190" s="195" t="s">
        <v>2187</v>
      </c>
      <c r="G190" s="196" t="s">
        <v>225</v>
      </c>
      <c r="H190" s="197">
        <v>15.884</v>
      </c>
      <c r="I190" s="198"/>
      <c r="J190" s="199">
        <f>ROUND(I190*H190,2)</f>
        <v>0</v>
      </c>
      <c r="K190" s="195" t="s">
        <v>163</v>
      </c>
      <c r="L190" s="61"/>
      <c r="M190" s="200" t="s">
        <v>21</v>
      </c>
      <c r="N190" s="201" t="s">
        <v>43</v>
      </c>
      <c r="O190" s="42"/>
      <c r="P190" s="202">
        <f>O190*H190</f>
        <v>0</v>
      </c>
      <c r="Q190" s="202">
        <v>0</v>
      </c>
      <c r="R190" s="202">
        <f>Q190*H190</f>
        <v>0</v>
      </c>
      <c r="S190" s="202">
        <v>0</v>
      </c>
      <c r="T190" s="203">
        <f>S190*H190</f>
        <v>0</v>
      </c>
      <c r="AR190" s="24" t="s">
        <v>179</v>
      </c>
      <c r="AT190" s="24" t="s">
        <v>159</v>
      </c>
      <c r="AU190" s="24" t="s">
        <v>81</v>
      </c>
      <c r="AY190" s="24" t="s">
        <v>156</v>
      </c>
      <c r="BE190" s="204">
        <f>IF(N190="základní",J190,0)</f>
        <v>0</v>
      </c>
      <c r="BF190" s="204">
        <f>IF(N190="snížená",J190,0)</f>
        <v>0</v>
      </c>
      <c r="BG190" s="204">
        <f>IF(N190="zákl. přenesená",J190,0)</f>
        <v>0</v>
      </c>
      <c r="BH190" s="204">
        <f>IF(N190="sníž. přenesená",J190,0)</f>
        <v>0</v>
      </c>
      <c r="BI190" s="204">
        <f>IF(N190="nulová",J190,0)</f>
        <v>0</v>
      </c>
      <c r="BJ190" s="24" t="s">
        <v>79</v>
      </c>
      <c r="BK190" s="204">
        <f>ROUND(I190*H190,2)</f>
        <v>0</v>
      </c>
      <c r="BL190" s="24" t="s">
        <v>179</v>
      </c>
      <c r="BM190" s="24" t="s">
        <v>2188</v>
      </c>
    </row>
    <row r="191" spans="2:65" s="1" customFormat="1" ht="38.25" customHeight="1">
      <c r="B191" s="41"/>
      <c r="C191" s="193" t="s">
        <v>392</v>
      </c>
      <c r="D191" s="193" t="s">
        <v>159</v>
      </c>
      <c r="E191" s="194" t="s">
        <v>2189</v>
      </c>
      <c r="F191" s="195" t="s">
        <v>2190</v>
      </c>
      <c r="G191" s="196" t="s">
        <v>225</v>
      </c>
      <c r="H191" s="197">
        <v>9.932</v>
      </c>
      <c r="I191" s="198"/>
      <c r="J191" s="199">
        <f>ROUND(I191*H191,2)</f>
        <v>0</v>
      </c>
      <c r="K191" s="195" t="s">
        <v>163</v>
      </c>
      <c r="L191" s="61"/>
      <c r="M191" s="200" t="s">
        <v>21</v>
      </c>
      <c r="N191" s="201" t="s">
        <v>43</v>
      </c>
      <c r="O191" s="42"/>
      <c r="P191" s="202">
        <f>O191*H191</f>
        <v>0</v>
      </c>
      <c r="Q191" s="202">
        <v>0</v>
      </c>
      <c r="R191" s="202">
        <f>Q191*H191</f>
        <v>0</v>
      </c>
      <c r="S191" s="202">
        <v>0</v>
      </c>
      <c r="T191" s="203">
        <f>S191*H191</f>
        <v>0</v>
      </c>
      <c r="AR191" s="24" t="s">
        <v>179</v>
      </c>
      <c r="AT191" s="24" t="s">
        <v>159</v>
      </c>
      <c r="AU191" s="24" t="s">
        <v>81</v>
      </c>
      <c r="AY191" s="24" t="s">
        <v>156</v>
      </c>
      <c r="BE191" s="204">
        <f>IF(N191="základní",J191,0)</f>
        <v>0</v>
      </c>
      <c r="BF191" s="204">
        <f>IF(N191="snížená",J191,0)</f>
        <v>0</v>
      </c>
      <c r="BG191" s="204">
        <f>IF(N191="zákl. přenesená",J191,0)</f>
        <v>0</v>
      </c>
      <c r="BH191" s="204">
        <f>IF(N191="sníž. přenesená",J191,0)</f>
        <v>0</v>
      </c>
      <c r="BI191" s="204">
        <f>IF(N191="nulová",J191,0)</f>
        <v>0</v>
      </c>
      <c r="BJ191" s="24" t="s">
        <v>79</v>
      </c>
      <c r="BK191" s="204">
        <f>ROUND(I191*H191,2)</f>
        <v>0</v>
      </c>
      <c r="BL191" s="24" t="s">
        <v>179</v>
      </c>
      <c r="BM191" s="24" t="s">
        <v>2191</v>
      </c>
    </row>
    <row r="192" spans="2:65" s="1" customFormat="1" ht="16.5" customHeight="1">
      <c r="B192" s="41"/>
      <c r="C192" s="193" t="s">
        <v>396</v>
      </c>
      <c r="D192" s="193" t="s">
        <v>159</v>
      </c>
      <c r="E192" s="194" t="s">
        <v>2192</v>
      </c>
      <c r="F192" s="195" t="s">
        <v>2193</v>
      </c>
      <c r="G192" s="196" t="s">
        <v>245</v>
      </c>
      <c r="H192" s="197">
        <v>0.915</v>
      </c>
      <c r="I192" s="198"/>
      <c r="J192" s="199">
        <f>ROUND(I192*H192,2)</f>
        <v>0</v>
      </c>
      <c r="K192" s="195" t="s">
        <v>163</v>
      </c>
      <c r="L192" s="61"/>
      <c r="M192" s="200" t="s">
        <v>21</v>
      </c>
      <c r="N192" s="201" t="s">
        <v>43</v>
      </c>
      <c r="O192" s="42"/>
      <c r="P192" s="202">
        <f>O192*H192</f>
        <v>0</v>
      </c>
      <c r="Q192" s="202">
        <v>1.05306</v>
      </c>
      <c r="R192" s="202">
        <f>Q192*H192</f>
        <v>0.9635499000000002</v>
      </c>
      <c r="S192" s="202">
        <v>0</v>
      </c>
      <c r="T192" s="203">
        <f>S192*H192</f>
        <v>0</v>
      </c>
      <c r="AR192" s="24" t="s">
        <v>179</v>
      </c>
      <c r="AT192" s="24" t="s">
        <v>159</v>
      </c>
      <c r="AU192" s="24" t="s">
        <v>81</v>
      </c>
      <c r="AY192" s="24" t="s">
        <v>156</v>
      </c>
      <c r="BE192" s="204">
        <f>IF(N192="základní",J192,0)</f>
        <v>0</v>
      </c>
      <c r="BF192" s="204">
        <f>IF(N192="snížená",J192,0)</f>
        <v>0</v>
      </c>
      <c r="BG192" s="204">
        <f>IF(N192="zákl. přenesená",J192,0)</f>
        <v>0</v>
      </c>
      <c r="BH192" s="204">
        <f>IF(N192="sníž. přenesená",J192,0)</f>
        <v>0</v>
      </c>
      <c r="BI192" s="204">
        <f>IF(N192="nulová",J192,0)</f>
        <v>0</v>
      </c>
      <c r="BJ192" s="24" t="s">
        <v>79</v>
      </c>
      <c r="BK192" s="204">
        <f>ROUND(I192*H192,2)</f>
        <v>0</v>
      </c>
      <c r="BL192" s="24" t="s">
        <v>179</v>
      </c>
      <c r="BM192" s="24" t="s">
        <v>2194</v>
      </c>
    </row>
    <row r="193" spans="2:51" s="11" customFormat="1" ht="13.5">
      <c r="B193" s="212"/>
      <c r="C193" s="213"/>
      <c r="D193" s="205" t="s">
        <v>227</v>
      </c>
      <c r="E193" s="214" t="s">
        <v>21</v>
      </c>
      <c r="F193" s="215" t="s">
        <v>2195</v>
      </c>
      <c r="G193" s="213"/>
      <c r="H193" s="216">
        <v>0.365</v>
      </c>
      <c r="I193" s="217"/>
      <c r="J193" s="213"/>
      <c r="K193" s="213"/>
      <c r="L193" s="218"/>
      <c r="M193" s="219"/>
      <c r="N193" s="220"/>
      <c r="O193" s="220"/>
      <c r="P193" s="220"/>
      <c r="Q193" s="220"/>
      <c r="R193" s="220"/>
      <c r="S193" s="220"/>
      <c r="T193" s="221"/>
      <c r="AT193" s="222" t="s">
        <v>227</v>
      </c>
      <c r="AU193" s="222" t="s">
        <v>81</v>
      </c>
      <c r="AV193" s="11" t="s">
        <v>81</v>
      </c>
      <c r="AW193" s="11" t="s">
        <v>35</v>
      </c>
      <c r="AX193" s="11" t="s">
        <v>72</v>
      </c>
      <c r="AY193" s="222" t="s">
        <v>156</v>
      </c>
    </row>
    <row r="194" spans="2:51" s="11" customFormat="1" ht="13.5">
      <c r="B194" s="212"/>
      <c r="C194" s="213"/>
      <c r="D194" s="205" t="s">
        <v>227</v>
      </c>
      <c r="E194" s="214" t="s">
        <v>21</v>
      </c>
      <c r="F194" s="215" t="s">
        <v>2196</v>
      </c>
      <c r="G194" s="213"/>
      <c r="H194" s="216">
        <v>0.431</v>
      </c>
      <c r="I194" s="217"/>
      <c r="J194" s="213"/>
      <c r="K194" s="213"/>
      <c r="L194" s="218"/>
      <c r="M194" s="219"/>
      <c r="N194" s="220"/>
      <c r="O194" s="220"/>
      <c r="P194" s="220"/>
      <c r="Q194" s="220"/>
      <c r="R194" s="220"/>
      <c r="S194" s="220"/>
      <c r="T194" s="221"/>
      <c r="AT194" s="222" t="s">
        <v>227</v>
      </c>
      <c r="AU194" s="222" t="s">
        <v>81</v>
      </c>
      <c r="AV194" s="11" t="s">
        <v>81</v>
      </c>
      <c r="AW194" s="11" t="s">
        <v>35</v>
      </c>
      <c r="AX194" s="11" t="s">
        <v>72</v>
      </c>
      <c r="AY194" s="222" t="s">
        <v>156</v>
      </c>
    </row>
    <row r="195" spans="2:51" s="12" customFormat="1" ht="13.5">
      <c r="B195" s="237"/>
      <c r="C195" s="238"/>
      <c r="D195" s="205" t="s">
        <v>227</v>
      </c>
      <c r="E195" s="262" t="s">
        <v>21</v>
      </c>
      <c r="F195" s="263" t="s">
        <v>250</v>
      </c>
      <c r="G195" s="238"/>
      <c r="H195" s="264">
        <v>0.796</v>
      </c>
      <c r="I195" s="242"/>
      <c r="J195" s="238"/>
      <c r="K195" s="238"/>
      <c r="L195" s="243"/>
      <c r="M195" s="244"/>
      <c r="N195" s="245"/>
      <c r="O195" s="245"/>
      <c r="P195" s="245"/>
      <c r="Q195" s="245"/>
      <c r="R195" s="245"/>
      <c r="S195" s="245"/>
      <c r="T195" s="246"/>
      <c r="AT195" s="247" t="s">
        <v>227</v>
      </c>
      <c r="AU195" s="247" t="s">
        <v>81</v>
      </c>
      <c r="AV195" s="12" t="s">
        <v>179</v>
      </c>
      <c r="AW195" s="12" t="s">
        <v>35</v>
      </c>
      <c r="AX195" s="12" t="s">
        <v>79</v>
      </c>
      <c r="AY195" s="247" t="s">
        <v>156</v>
      </c>
    </row>
    <row r="196" spans="2:51" s="11" customFormat="1" ht="13.5">
      <c r="B196" s="212"/>
      <c r="C196" s="213"/>
      <c r="D196" s="223" t="s">
        <v>227</v>
      </c>
      <c r="E196" s="213"/>
      <c r="F196" s="225" t="s">
        <v>2197</v>
      </c>
      <c r="G196" s="213"/>
      <c r="H196" s="226">
        <v>0.915</v>
      </c>
      <c r="I196" s="217"/>
      <c r="J196" s="213"/>
      <c r="K196" s="213"/>
      <c r="L196" s="218"/>
      <c r="M196" s="219"/>
      <c r="N196" s="220"/>
      <c r="O196" s="220"/>
      <c r="P196" s="220"/>
      <c r="Q196" s="220"/>
      <c r="R196" s="220"/>
      <c r="S196" s="220"/>
      <c r="T196" s="221"/>
      <c r="AT196" s="222" t="s">
        <v>227</v>
      </c>
      <c r="AU196" s="222" t="s">
        <v>81</v>
      </c>
      <c r="AV196" s="11" t="s">
        <v>81</v>
      </c>
      <c r="AW196" s="11" t="s">
        <v>6</v>
      </c>
      <c r="AX196" s="11" t="s">
        <v>79</v>
      </c>
      <c r="AY196" s="222" t="s">
        <v>156</v>
      </c>
    </row>
    <row r="197" spans="2:65" s="1" customFormat="1" ht="25.5" customHeight="1">
      <c r="B197" s="41"/>
      <c r="C197" s="193" t="s">
        <v>403</v>
      </c>
      <c r="D197" s="193" t="s">
        <v>159</v>
      </c>
      <c r="E197" s="194" t="s">
        <v>2198</v>
      </c>
      <c r="F197" s="195" t="s">
        <v>2199</v>
      </c>
      <c r="G197" s="196" t="s">
        <v>253</v>
      </c>
      <c r="H197" s="197">
        <v>139.928</v>
      </c>
      <c r="I197" s="198"/>
      <c r="J197" s="199">
        <f>ROUND(I197*H197,2)</f>
        <v>0</v>
      </c>
      <c r="K197" s="195" t="s">
        <v>163</v>
      </c>
      <c r="L197" s="61"/>
      <c r="M197" s="200" t="s">
        <v>21</v>
      </c>
      <c r="N197" s="201" t="s">
        <v>43</v>
      </c>
      <c r="O197" s="42"/>
      <c r="P197" s="202">
        <f>O197*H197</f>
        <v>0</v>
      </c>
      <c r="Q197" s="202">
        <v>0.0408</v>
      </c>
      <c r="R197" s="202">
        <f>Q197*H197</f>
        <v>5.7090624000000005</v>
      </c>
      <c r="S197" s="202">
        <v>0</v>
      </c>
      <c r="T197" s="203">
        <f>S197*H197</f>
        <v>0</v>
      </c>
      <c r="AR197" s="24" t="s">
        <v>179</v>
      </c>
      <c r="AT197" s="24" t="s">
        <v>159</v>
      </c>
      <c r="AU197" s="24" t="s">
        <v>81</v>
      </c>
      <c r="AY197" s="24" t="s">
        <v>156</v>
      </c>
      <c r="BE197" s="204">
        <f>IF(N197="základní",J197,0)</f>
        <v>0</v>
      </c>
      <c r="BF197" s="204">
        <f>IF(N197="snížená",J197,0)</f>
        <v>0</v>
      </c>
      <c r="BG197" s="204">
        <f>IF(N197="zákl. přenesená",J197,0)</f>
        <v>0</v>
      </c>
      <c r="BH197" s="204">
        <f>IF(N197="sníž. přenesená",J197,0)</f>
        <v>0</v>
      </c>
      <c r="BI197" s="204">
        <f>IF(N197="nulová",J197,0)</f>
        <v>0</v>
      </c>
      <c r="BJ197" s="24" t="s">
        <v>79</v>
      </c>
      <c r="BK197" s="204">
        <f>ROUND(I197*H197,2)</f>
        <v>0</v>
      </c>
      <c r="BL197" s="24" t="s">
        <v>179</v>
      </c>
      <c r="BM197" s="24" t="s">
        <v>2200</v>
      </c>
    </row>
    <row r="198" spans="2:65" s="1" customFormat="1" ht="38.25" customHeight="1">
      <c r="B198" s="41"/>
      <c r="C198" s="193" t="s">
        <v>409</v>
      </c>
      <c r="D198" s="193" t="s">
        <v>159</v>
      </c>
      <c r="E198" s="194" t="s">
        <v>2201</v>
      </c>
      <c r="F198" s="195" t="s">
        <v>2202</v>
      </c>
      <c r="G198" s="196" t="s">
        <v>253</v>
      </c>
      <c r="H198" s="197">
        <v>0.38</v>
      </c>
      <c r="I198" s="198"/>
      <c r="J198" s="199">
        <f>ROUND(I198*H198,2)</f>
        <v>0</v>
      </c>
      <c r="K198" s="195" t="s">
        <v>163</v>
      </c>
      <c r="L198" s="61"/>
      <c r="M198" s="200" t="s">
        <v>21</v>
      </c>
      <c r="N198" s="201" t="s">
        <v>43</v>
      </c>
      <c r="O198" s="42"/>
      <c r="P198" s="202">
        <f>O198*H198</f>
        <v>0</v>
      </c>
      <c r="Q198" s="202">
        <v>0.04868</v>
      </c>
      <c r="R198" s="202">
        <f>Q198*H198</f>
        <v>0.0184984</v>
      </c>
      <c r="S198" s="202">
        <v>0</v>
      </c>
      <c r="T198" s="203">
        <f>S198*H198</f>
        <v>0</v>
      </c>
      <c r="AR198" s="24" t="s">
        <v>179</v>
      </c>
      <c r="AT198" s="24" t="s">
        <v>159</v>
      </c>
      <c r="AU198" s="24" t="s">
        <v>81</v>
      </c>
      <c r="AY198" s="24" t="s">
        <v>156</v>
      </c>
      <c r="BE198" s="204">
        <f>IF(N198="základní",J198,0)</f>
        <v>0</v>
      </c>
      <c r="BF198" s="204">
        <f>IF(N198="snížená",J198,0)</f>
        <v>0</v>
      </c>
      <c r="BG198" s="204">
        <f>IF(N198="zákl. přenesená",J198,0)</f>
        <v>0</v>
      </c>
      <c r="BH198" s="204">
        <f>IF(N198="sníž. přenesená",J198,0)</f>
        <v>0</v>
      </c>
      <c r="BI198" s="204">
        <f>IF(N198="nulová",J198,0)</f>
        <v>0</v>
      </c>
      <c r="BJ198" s="24" t="s">
        <v>79</v>
      </c>
      <c r="BK198" s="204">
        <f>ROUND(I198*H198,2)</f>
        <v>0</v>
      </c>
      <c r="BL198" s="24" t="s">
        <v>179</v>
      </c>
      <c r="BM198" s="24" t="s">
        <v>2203</v>
      </c>
    </row>
    <row r="199" spans="2:51" s="11" customFormat="1" ht="13.5">
      <c r="B199" s="212"/>
      <c r="C199" s="213"/>
      <c r="D199" s="223" t="s">
        <v>227</v>
      </c>
      <c r="E199" s="224" t="s">
        <v>21</v>
      </c>
      <c r="F199" s="225" t="s">
        <v>2204</v>
      </c>
      <c r="G199" s="213"/>
      <c r="H199" s="226">
        <v>0.38</v>
      </c>
      <c r="I199" s="217"/>
      <c r="J199" s="213"/>
      <c r="K199" s="213"/>
      <c r="L199" s="218"/>
      <c r="M199" s="219"/>
      <c r="N199" s="220"/>
      <c r="O199" s="220"/>
      <c r="P199" s="220"/>
      <c r="Q199" s="220"/>
      <c r="R199" s="220"/>
      <c r="S199" s="220"/>
      <c r="T199" s="221"/>
      <c r="AT199" s="222" t="s">
        <v>227</v>
      </c>
      <c r="AU199" s="222" t="s">
        <v>81</v>
      </c>
      <c r="AV199" s="11" t="s">
        <v>81</v>
      </c>
      <c r="AW199" s="11" t="s">
        <v>35</v>
      </c>
      <c r="AX199" s="11" t="s">
        <v>79</v>
      </c>
      <c r="AY199" s="222" t="s">
        <v>156</v>
      </c>
    </row>
    <row r="200" spans="2:65" s="1" customFormat="1" ht="16.5" customHeight="1">
      <c r="B200" s="41"/>
      <c r="C200" s="193" t="s">
        <v>414</v>
      </c>
      <c r="D200" s="193" t="s">
        <v>159</v>
      </c>
      <c r="E200" s="194" t="s">
        <v>2205</v>
      </c>
      <c r="F200" s="195" t="s">
        <v>2206</v>
      </c>
      <c r="G200" s="196" t="s">
        <v>253</v>
      </c>
      <c r="H200" s="197">
        <v>206.925</v>
      </c>
      <c r="I200" s="198"/>
      <c r="J200" s="199">
        <f aca="true" t="shared" si="10" ref="J200:J205">ROUND(I200*H200,2)</f>
        <v>0</v>
      </c>
      <c r="K200" s="195" t="s">
        <v>163</v>
      </c>
      <c r="L200" s="61"/>
      <c r="M200" s="200" t="s">
        <v>21</v>
      </c>
      <c r="N200" s="201" t="s">
        <v>43</v>
      </c>
      <c r="O200" s="42"/>
      <c r="P200" s="202">
        <f aca="true" t="shared" si="11" ref="P200:P205">O200*H200</f>
        <v>0</v>
      </c>
      <c r="Q200" s="202">
        <v>0.00012</v>
      </c>
      <c r="R200" s="202">
        <f aca="true" t="shared" si="12" ref="R200:R205">Q200*H200</f>
        <v>0.024831000000000002</v>
      </c>
      <c r="S200" s="202">
        <v>0</v>
      </c>
      <c r="T200" s="203">
        <f aca="true" t="shared" si="13" ref="T200:T205">S200*H200</f>
        <v>0</v>
      </c>
      <c r="AR200" s="24" t="s">
        <v>179</v>
      </c>
      <c r="AT200" s="24" t="s">
        <v>159</v>
      </c>
      <c r="AU200" s="24" t="s">
        <v>81</v>
      </c>
      <c r="AY200" s="24" t="s">
        <v>156</v>
      </c>
      <c r="BE200" s="204">
        <f aca="true" t="shared" si="14" ref="BE200:BE205">IF(N200="základní",J200,0)</f>
        <v>0</v>
      </c>
      <c r="BF200" s="204">
        <f aca="true" t="shared" si="15" ref="BF200:BF205">IF(N200="snížená",J200,0)</f>
        <v>0</v>
      </c>
      <c r="BG200" s="204">
        <f aca="true" t="shared" si="16" ref="BG200:BG205">IF(N200="zákl. přenesená",J200,0)</f>
        <v>0</v>
      </c>
      <c r="BH200" s="204">
        <f aca="true" t="shared" si="17" ref="BH200:BH205">IF(N200="sníž. přenesená",J200,0)</f>
        <v>0</v>
      </c>
      <c r="BI200" s="204">
        <f aca="true" t="shared" si="18" ref="BI200:BI205">IF(N200="nulová",J200,0)</f>
        <v>0</v>
      </c>
      <c r="BJ200" s="24" t="s">
        <v>79</v>
      </c>
      <c r="BK200" s="204">
        <f aca="true" t="shared" si="19" ref="BK200:BK205">ROUND(I200*H200,2)</f>
        <v>0</v>
      </c>
      <c r="BL200" s="24" t="s">
        <v>179</v>
      </c>
      <c r="BM200" s="24" t="s">
        <v>2207</v>
      </c>
    </row>
    <row r="201" spans="2:65" s="1" customFormat="1" ht="25.5" customHeight="1">
      <c r="B201" s="41"/>
      <c r="C201" s="193" t="s">
        <v>418</v>
      </c>
      <c r="D201" s="193" t="s">
        <v>159</v>
      </c>
      <c r="E201" s="194" t="s">
        <v>2208</v>
      </c>
      <c r="F201" s="195" t="s">
        <v>2209</v>
      </c>
      <c r="G201" s="196" t="s">
        <v>236</v>
      </c>
      <c r="H201" s="197">
        <v>5</v>
      </c>
      <c r="I201" s="198"/>
      <c r="J201" s="199">
        <f t="shared" si="10"/>
        <v>0</v>
      </c>
      <c r="K201" s="195" t="s">
        <v>163</v>
      </c>
      <c r="L201" s="61"/>
      <c r="M201" s="200" t="s">
        <v>21</v>
      </c>
      <c r="N201" s="201" t="s">
        <v>43</v>
      </c>
      <c r="O201" s="42"/>
      <c r="P201" s="202">
        <f t="shared" si="11"/>
        <v>0</v>
      </c>
      <c r="Q201" s="202">
        <v>0.00048</v>
      </c>
      <c r="R201" s="202">
        <f t="shared" si="12"/>
        <v>0.0024000000000000002</v>
      </c>
      <c r="S201" s="202">
        <v>0</v>
      </c>
      <c r="T201" s="203">
        <f t="shared" si="13"/>
        <v>0</v>
      </c>
      <c r="AR201" s="24" t="s">
        <v>179</v>
      </c>
      <c r="AT201" s="24" t="s">
        <v>159</v>
      </c>
      <c r="AU201" s="24" t="s">
        <v>81</v>
      </c>
      <c r="AY201" s="24" t="s">
        <v>156</v>
      </c>
      <c r="BE201" s="204">
        <f t="shared" si="14"/>
        <v>0</v>
      </c>
      <c r="BF201" s="204">
        <f t="shared" si="15"/>
        <v>0</v>
      </c>
      <c r="BG201" s="204">
        <f t="shared" si="16"/>
        <v>0</v>
      </c>
      <c r="BH201" s="204">
        <f t="shared" si="17"/>
        <v>0</v>
      </c>
      <c r="BI201" s="204">
        <f t="shared" si="18"/>
        <v>0</v>
      </c>
      <c r="BJ201" s="24" t="s">
        <v>79</v>
      </c>
      <c r="BK201" s="204">
        <f t="shared" si="19"/>
        <v>0</v>
      </c>
      <c r="BL201" s="24" t="s">
        <v>179</v>
      </c>
      <c r="BM201" s="24" t="s">
        <v>2210</v>
      </c>
    </row>
    <row r="202" spans="2:65" s="1" customFormat="1" ht="16.5" customHeight="1">
      <c r="B202" s="41"/>
      <c r="C202" s="227" t="s">
        <v>423</v>
      </c>
      <c r="D202" s="227" t="s">
        <v>238</v>
      </c>
      <c r="E202" s="228" t="s">
        <v>2211</v>
      </c>
      <c r="F202" s="229" t="s">
        <v>2212</v>
      </c>
      <c r="G202" s="230" t="s">
        <v>236</v>
      </c>
      <c r="H202" s="231">
        <v>2</v>
      </c>
      <c r="I202" s="232"/>
      <c r="J202" s="233">
        <f t="shared" si="10"/>
        <v>0</v>
      </c>
      <c r="K202" s="229" t="s">
        <v>163</v>
      </c>
      <c r="L202" s="234"/>
      <c r="M202" s="235" t="s">
        <v>21</v>
      </c>
      <c r="N202" s="236" t="s">
        <v>43</v>
      </c>
      <c r="O202" s="42"/>
      <c r="P202" s="202">
        <f t="shared" si="11"/>
        <v>0</v>
      </c>
      <c r="Q202" s="202">
        <v>0.02328</v>
      </c>
      <c r="R202" s="202">
        <f t="shared" si="12"/>
        <v>0.04656</v>
      </c>
      <c r="S202" s="202">
        <v>0</v>
      </c>
      <c r="T202" s="203">
        <f t="shared" si="13"/>
        <v>0</v>
      </c>
      <c r="AR202" s="24" t="s">
        <v>241</v>
      </c>
      <c r="AT202" s="24" t="s">
        <v>238</v>
      </c>
      <c r="AU202" s="24" t="s">
        <v>81</v>
      </c>
      <c r="AY202" s="24" t="s">
        <v>156</v>
      </c>
      <c r="BE202" s="204">
        <f t="shared" si="14"/>
        <v>0</v>
      </c>
      <c r="BF202" s="204">
        <f t="shared" si="15"/>
        <v>0</v>
      </c>
      <c r="BG202" s="204">
        <f t="shared" si="16"/>
        <v>0</v>
      </c>
      <c r="BH202" s="204">
        <f t="shared" si="17"/>
        <v>0</v>
      </c>
      <c r="BI202" s="204">
        <f t="shared" si="18"/>
        <v>0</v>
      </c>
      <c r="BJ202" s="24" t="s">
        <v>79</v>
      </c>
      <c r="BK202" s="204">
        <f t="shared" si="19"/>
        <v>0</v>
      </c>
      <c r="BL202" s="24" t="s">
        <v>179</v>
      </c>
      <c r="BM202" s="24" t="s">
        <v>2213</v>
      </c>
    </row>
    <row r="203" spans="2:65" s="1" customFormat="1" ht="16.5" customHeight="1">
      <c r="B203" s="41"/>
      <c r="C203" s="227" t="s">
        <v>427</v>
      </c>
      <c r="D203" s="227" t="s">
        <v>238</v>
      </c>
      <c r="E203" s="228" t="s">
        <v>2214</v>
      </c>
      <c r="F203" s="229" t="s">
        <v>2215</v>
      </c>
      <c r="G203" s="230" t="s">
        <v>236</v>
      </c>
      <c r="H203" s="231">
        <v>1</v>
      </c>
      <c r="I203" s="232"/>
      <c r="J203" s="233">
        <f t="shared" si="10"/>
        <v>0</v>
      </c>
      <c r="K203" s="229" t="s">
        <v>163</v>
      </c>
      <c r="L203" s="234"/>
      <c r="M203" s="235" t="s">
        <v>21</v>
      </c>
      <c r="N203" s="236" t="s">
        <v>43</v>
      </c>
      <c r="O203" s="42"/>
      <c r="P203" s="202">
        <f t="shared" si="11"/>
        <v>0</v>
      </c>
      <c r="Q203" s="202">
        <v>0.02053</v>
      </c>
      <c r="R203" s="202">
        <f t="shared" si="12"/>
        <v>0.02053</v>
      </c>
      <c r="S203" s="202">
        <v>0</v>
      </c>
      <c r="T203" s="203">
        <f t="shared" si="13"/>
        <v>0</v>
      </c>
      <c r="AR203" s="24" t="s">
        <v>241</v>
      </c>
      <c r="AT203" s="24" t="s">
        <v>238</v>
      </c>
      <c r="AU203" s="24" t="s">
        <v>81</v>
      </c>
      <c r="AY203" s="24" t="s">
        <v>156</v>
      </c>
      <c r="BE203" s="204">
        <f t="shared" si="14"/>
        <v>0</v>
      </c>
      <c r="BF203" s="204">
        <f t="shared" si="15"/>
        <v>0</v>
      </c>
      <c r="BG203" s="204">
        <f t="shared" si="16"/>
        <v>0</v>
      </c>
      <c r="BH203" s="204">
        <f t="shared" si="17"/>
        <v>0</v>
      </c>
      <c r="BI203" s="204">
        <f t="shared" si="18"/>
        <v>0</v>
      </c>
      <c r="BJ203" s="24" t="s">
        <v>79</v>
      </c>
      <c r="BK203" s="204">
        <f t="shared" si="19"/>
        <v>0</v>
      </c>
      <c r="BL203" s="24" t="s">
        <v>179</v>
      </c>
      <c r="BM203" s="24" t="s">
        <v>2216</v>
      </c>
    </row>
    <row r="204" spans="2:65" s="1" customFormat="1" ht="16.5" customHeight="1">
      <c r="B204" s="41"/>
      <c r="C204" s="227" t="s">
        <v>434</v>
      </c>
      <c r="D204" s="227" t="s">
        <v>238</v>
      </c>
      <c r="E204" s="228" t="s">
        <v>2217</v>
      </c>
      <c r="F204" s="229" t="s">
        <v>2218</v>
      </c>
      <c r="G204" s="230" t="s">
        <v>236</v>
      </c>
      <c r="H204" s="231">
        <v>2</v>
      </c>
      <c r="I204" s="232"/>
      <c r="J204" s="233">
        <f t="shared" si="10"/>
        <v>0</v>
      </c>
      <c r="K204" s="229" t="s">
        <v>163</v>
      </c>
      <c r="L204" s="234"/>
      <c r="M204" s="235" t="s">
        <v>21</v>
      </c>
      <c r="N204" s="236" t="s">
        <v>43</v>
      </c>
      <c r="O204" s="42"/>
      <c r="P204" s="202">
        <f t="shared" si="11"/>
        <v>0</v>
      </c>
      <c r="Q204" s="202">
        <v>0.01936</v>
      </c>
      <c r="R204" s="202">
        <f t="shared" si="12"/>
        <v>0.03872</v>
      </c>
      <c r="S204" s="202">
        <v>0</v>
      </c>
      <c r="T204" s="203">
        <f t="shared" si="13"/>
        <v>0</v>
      </c>
      <c r="AR204" s="24" t="s">
        <v>241</v>
      </c>
      <c r="AT204" s="24" t="s">
        <v>238</v>
      </c>
      <c r="AU204" s="24" t="s">
        <v>81</v>
      </c>
      <c r="AY204" s="24" t="s">
        <v>156</v>
      </c>
      <c r="BE204" s="204">
        <f t="shared" si="14"/>
        <v>0</v>
      </c>
      <c r="BF204" s="204">
        <f t="shared" si="15"/>
        <v>0</v>
      </c>
      <c r="BG204" s="204">
        <f t="shared" si="16"/>
        <v>0</v>
      </c>
      <c r="BH204" s="204">
        <f t="shared" si="17"/>
        <v>0</v>
      </c>
      <c r="BI204" s="204">
        <f t="shared" si="18"/>
        <v>0</v>
      </c>
      <c r="BJ204" s="24" t="s">
        <v>79</v>
      </c>
      <c r="BK204" s="204">
        <f t="shared" si="19"/>
        <v>0</v>
      </c>
      <c r="BL204" s="24" t="s">
        <v>179</v>
      </c>
      <c r="BM204" s="24" t="s">
        <v>2219</v>
      </c>
    </row>
    <row r="205" spans="2:65" s="1" customFormat="1" ht="25.5" customHeight="1">
      <c r="B205" s="41"/>
      <c r="C205" s="193" t="s">
        <v>446</v>
      </c>
      <c r="D205" s="193" t="s">
        <v>159</v>
      </c>
      <c r="E205" s="194" t="s">
        <v>2220</v>
      </c>
      <c r="F205" s="195" t="s">
        <v>2221</v>
      </c>
      <c r="G205" s="196" t="s">
        <v>253</v>
      </c>
      <c r="H205" s="197">
        <v>32.56</v>
      </c>
      <c r="I205" s="198"/>
      <c r="J205" s="199">
        <f t="shared" si="10"/>
        <v>0</v>
      </c>
      <c r="K205" s="195" t="s">
        <v>21</v>
      </c>
      <c r="L205" s="61"/>
      <c r="M205" s="200" t="s">
        <v>21</v>
      </c>
      <c r="N205" s="201" t="s">
        <v>43</v>
      </c>
      <c r="O205" s="42"/>
      <c r="P205" s="202">
        <f t="shared" si="11"/>
        <v>0</v>
      </c>
      <c r="Q205" s="202">
        <v>0.0075</v>
      </c>
      <c r="R205" s="202">
        <f t="shared" si="12"/>
        <v>0.2442</v>
      </c>
      <c r="S205" s="202">
        <v>0</v>
      </c>
      <c r="T205" s="203">
        <f t="shared" si="13"/>
        <v>0</v>
      </c>
      <c r="AR205" s="24" t="s">
        <v>179</v>
      </c>
      <c r="AT205" s="24" t="s">
        <v>159</v>
      </c>
      <c r="AU205" s="24" t="s">
        <v>81</v>
      </c>
      <c r="AY205" s="24" t="s">
        <v>156</v>
      </c>
      <c r="BE205" s="204">
        <f t="shared" si="14"/>
        <v>0</v>
      </c>
      <c r="BF205" s="204">
        <f t="shared" si="15"/>
        <v>0</v>
      </c>
      <c r="BG205" s="204">
        <f t="shared" si="16"/>
        <v>0</v>
      </c>
      <c r="BH205" s="204">
        <f t="shared" si="17"/>
        <v>0</v>
      </c>
      <c r="BI205" s="204">
        <f t="shared" si="18"/>
        <v>0</v>
      </c>
      <c r="BJ205" s="24" t="s">
        <v>79</v>
      </c>
      <c r="BK205" s="204">
        <f t="shared" si="19"/>
        <v>0</v>
      </c>
      <c r="BL205" s="24" t="s">
        <v>179</v>
      </c>
      <c r="BM205" s="24" t="s">
        <v>2222</v>
      </c>
    </row>
    <row r="206" spans="2:47" s="1" customFormat="1" ht="27">
      <c r="B206" s="41"/>
      <c r="C206" s="63"/>
      <c r="D206" s="223" t="s">
        <v>166</v>
      </c>
      <c r="E206" s="63"/>
      <c r="F206" s="261" t="s">
        <v>2223</v>
      </c>
      <c r="G206" s="63"/>
      <c r="H206" s="63"/>
      <c r="I206" s="163"/>
      <c r="J206" s="63"/>
      <c r="K206" s="63"/>
      <c r="L206" s="61"/>
      <c r="M206" s="207"/>
      <c r="N206" s="42"/>
      <c r="O206" s="42"/>
      <c r="P206" s="42"/>
      <c r="Q206" s="42"/>
      <c r="R206" s="42"/>
      <c r="S206" s="42"/>
      <c r="T206" s="78"/>
      <c r="AT206" s="24" t="s">
        <v>166</v>
      </c>
      <c r="AU206" s="24" t="s">
        <v>81</v>
      </c>
    </row>
    <row r="207" spans="2:65" s="1" customFormat="1" ht="16.5" customHeight="1">
      <c r="B207" s="41"/>
      <c r="C207" s="193" t="s">
        <v>451</v>
      </c>
      <c r="D207" s="193" t="s">
        <v>159</v>
      </c>
      <c r="E207" s="194" t="s">
        <v>919</v>
      </c>
      <c r="F207" s="195" t="s">
        <v>920</v>
      </c>
      <c r="G207" s="196" t="s">
        <v>253</v>
      </c>
      <c r="H207" s="197">
        <v>875.354</v>
      </c>
      <c r="I207" s="198"/>
      <c r="J207" s="199">
        <f>ROUND(I207*H207,2)</f>
        <v>0</v>
      </c>
      <c r="K207" s="195" t="s">
        <v>163</v>
      </c>
      <c r="L207" s="61"/>
      <c r="M207" s="200" t="s">
        <v>21</v>
      </c>
      <c r="N207" s="201" t="s">
        <v>43</v>
      </c>
      <c r="O207" s="42"/>
      <c r="P207" s="202">
        <f>O207*H207</f>
        <v>0</v>
      </c>
      <c r="Q207" s="202">
        <v>0.0002</v>
      </c>
      <c r="R207" s="202">
        <f>Q207*H207</f>
        <v>0.17507080000000003</v>
      </c>
      <c r="S207" s="202">
        <v>0</v>
      </c>
      <c r="T207" s="203">
        <f>S207*H207</f>
        <v>0</v>
      </c>
      <c r="AR207" s="24" t="s">
        <v>179</v>
      </c>
      <c r="AT207" s="24" t="s">
        <v>159</v>
      </c>
      <c r="AU207" s="24" t="s">
        <v>81</v>
      </c>
      <c r="AY207" s="24" t="s">
        <v>156</v>
      </c>
      <c r="BE207" s="204">
        <f>IF(N207="základní",J207,0)</f>
        <v>0</v>
      </c>
      <c r="BF207" s="204">
        <f>IF(N207="snížená",J207,0)</f>
        <v>0</v>
      </c>
      <c r="BG207" s="204">
        <f>IF(N207="zákl. přenesená",J207,0)</f>
        <v>0</v>
      </c>
      <c r="BH207" s="204">
        <f>IF(N207="sníž. přenesená",J207,0)</f>
        <v>0</v>
      </c>
      <c r="BI207" s="204">
        <f>IF(N207="nulová",J207,0)</f>
        <v>0</v>
      </c>
      <c r="BJ207" s="24" t="s">
        <v>79</v>
      </c>
      <c r="BK207" s="204">
        <f>ROUND(I207*H207,2)</f>
        <v>0</v>
      </c>
      <c r="BL207" s="24" t="s">
        <v>179</v>
      </c>
      <c r="BM207" s="24" t="s">
        <v>2224</v>
      </c>
    </row>
    <row r="208" spans="2:51" s="11" customFormat="1" ht="13.5">
      <c r="B208" s="212"/>
      <c r="C208" s="213"/>
      <c r="D208" s="223" t="s">
        <v>227</v>
      </c>
      <c r="E208" s="224" t="s">
        <v>21</v>
      </c>
      <c r="F208" s="225" t="s">
        <v>2225</v>
      </c>
      <c r="G208" s="213"/>
      <c r="H208" s="226">
        <v>875.354</v>
      </c>
      <c r="I208" s="217"/>
      <c r="J208" s="213"/>
      <c r="K208" s="213"/>
      <c r="L208" s="218"/>
      <c r="M208" s="219"/>
      <c r="N208" s="220"/>
      <c r="O208" s="220"/>
      <c r="P208" s="220"/>
      <c r="Q208" s="220"/>
      <c r="R208" s="220"/>
      <c r="S208" s="220"/>
      <c r="T208" s="221"/>
      <c r="AT208" s="222" t="s">
        <v>227</v>
      </c>
      <c r="AU208" s="222" t="s">
        <v>81</v>
      </c>
      <c r="AV208" s="11" t="s">
        <v>81</v>
      </c>
      <c r="AW208" s="11" t="s">
        <v>35</v>
      </c>
      <c r="AX208" s="11" t="s">
        <v>79</v>
      </c>
      <c r="AY208" s="222" t="s">
        <v>156</v>
      </c>
    </row>
    <row r="209" spans="2:65" s="1" customFormat="1" ht="25.5" customHeight="1">
      <c r="B209" s="41"/>
      <c r="C209" s="193" t="s">
        <v>456</v>
      </c>
      <c r="D209" s="193" t="s">
        <v>159</v>
      </c>
      <c r="E209" s="194" t="s">
        <v>2226</v>
      </c>
      <c r="F209" s="195" t="s">
        <v>2227</v>
      </c>
      <c r="G209" s="196" t="s">
        <v>253</v>
      </c>
      <c r="H209" s="197">
        <v>51.777</v>
      </c>
      <c r="I209" s="198"/>
      <c r="J209" s="199">
        <f>ROUND(I209*H209,2)</f>
        <v>0</v>
      </c>
      <c r="K209" s="195" t="s">
        <v>163</v>
      </c>
      <c r="L209" s="61"/>
      <c r="M209" s="200" t="s">
        <v>21</v>
      </c>
      <c r="N209" s="201" t="s">
        <v>43</v>
      </c>
      <c r="O209" s="42"/>
      <c r="P209" s="202">
        <f>O209*H209</f>
        <v>0</v>
      </c>
      <c r="Q209" s="202">
        <v>0.0002</v>
      </c>
      <c r="R209" s="202">
        <f>Q209*H209</f>
        <v>0.0103554</v>
      </c>
      <c r="S209" s="202">
        <v>0</v>
      </c>
      <c r="T209" s="203">
        <f>S209*H209</f>
        <v>0</v>
      </c>
      <c r="AR209" s="24" t="s">
        <v>179</v>
      </c>
      <c r="AT209" s="24" t="s">
        <v>159</v>
      </c>
      <c r="AU209" s="24" t="s">
        <v>81</v>
      </c>
      <c r="AY209" s="24" t="s">
        <v>156</v>
      </c>
      <c r="BE209" s="204">
        <f>IF(N209="základní",J209,0)</f>
        <v>0</v>
      </c>
      <c r="BF209" s="204">
        <f>IF(N209="snížená",J209,0)</f>
        <v>0</v>
      </c>
      <c r="BG209" s="204">
        <f>IF(N209="zákl. přenesená",J209,0)</f>
        <v>0</v>
      </c>
      <c r="BH209" s="204">
        <f>IF(N209="sníž. přenesená",J209,0)</f>
        <v>0</v>
      </c>
      <c r="BI209" s="204">
        <f>IF(N209="nulová",J209,0)</f>
        <v>0</v>
      </c>
      <c r="BJ209" s="24" t="s">
        <v>79</v>
      </c>
      <c r="BK209" s="204">
        <f>ROUND(I209*H209,2)</f>
        <v>0</v>
      </c>
      <c r="BL209" s="24" t="s">
        <v>179</v>
      </c>
      <c r="BM209" s="24" t="s">
        <v>2228</v>
      </c>
    </row>
    <row r="210" spans="2:51" s="11" customFormat="1" ht="13.5">
      <c r="B210" s="212"/>
      <c r="C210" s="213"/>
      <c r="D210" s="205" t="s">
        <v>227</v>
      </c>
      <c r="E210" s="214" t="s">
        <v>21</v>
      </c>
      <c r="F210" s="215" t="s">
        <v>2229</v>
      </c>
      <c r="G210" s="213"/>
      <c r="H210" s="216">
        <v>51.777</v>
      </c>
      <c r="I210" s="217"/>
      <c r="J210" s="213"/>
      <c r="K210" s="213"/>
      <c r="L210" s="218"/>
      <c r="M210" s="219"/>
      <c r="N210" s="220"/>
      <c r="O210" s="220"/>
      <c r="P210" s="220"/>
      <c r="Q210" s="220"/>
      <c r="R210" s="220"/>
      <c r="S210" s="220"/>
      <c r="T210" s="221"/>
      <c r="AT210" s="222" t="s">
        <v>227</v>
      </c>
      <c r="AU210" s="222" t="s">
        <v>81</v>
      </c>
      <c r="AV210" s="11" t="s">
        <v>81</v>
      </c>
      <c r="AW210" s="11" t="s">
        <v>35</v>
      </c>
      <c r="AX210" s="11" t="s">
        <v>79</v>
      </c>
      <c r="AY210" s="222" t="s">
        <v>156</v>
      </c>
    </row>
    <row r="211" spans="2:63" s="10" customFormat="1" ht="29.85" customHeight="1">
      <c r="B211" s="176"/>
      <c r="C211" s="177"/>
      <c r="D211" s="190" t="s">
        <v>71</v>
      </c>
      <c r="E211" s="191" t="s">
        <v>241</v>
      </c>
      <c r="F211" s="191" t="s">
        <v>2230</v>
      </c>
      <c r="G211" s="177"/>
      <c r="H211" s="177"/>
      <c r="I211" s="180"/>
      <c r="J211" s="192">
        <f>BK211</f>
        <v>0</v>
      </c>
      <c r="K211" s="177"/>
      <c r="L211" s="182"/>
      <c r="M211" s="183"/>
      <c r="N211" s="184"/>
      <c r="O211" s="184"/>
      <c r="P211" s="185">
        <f>SUM(P212:P224)</f>
        <v>0</v>
      </c>
      <c r="Q211" s="184"/>
      <c r="R211" s="185">
        <f>SUM(R212:R224)</f>
        <v>27.9821108</v>
      </c>
      <c r="S211" s="184"/>
      <c r="T211" s="186">
        <f>SUM(T212:T224)</f>
        <v>0.8448000000000001</v>
      </c>
      <c r="AR211" s="187" t="s">
        <v>79</v>
      </c>
      <c r="AT211" s="188" t="s">
        <v>71</v>
      </c>
      <c r="AU211" s="188" t="s">
        <v>79</v>
      </c>
      <c r="AY211" s="187" t="s">
        <v>156</v>
      </c>
      <c r="BK211" s="189">
        <f>SUM(BK212:BK224)</f>
        <v>0</v>
      </c>
    </row>
    <row r="212" spans="2:65" s="1" customFormat="1" ht="51" customHeight="1">
      <c r="B212" s="41"/>
      <c r="C212" s="193" t="s">
        <v>462</v>
      </c>
      <c r="D212" s="193" t="s">
        <v>159</v>
      </c>
      <c r="E212" s="194" t="s">
        <v>2231</v>
      </c>
      <c r="F212" s="195" t="s">
        <v>2232</v>
      </c>
      <c r="G212" s="196" t="s">
        <v>253</v>
      </c>
      <c r="H212" s="197">
        <v>19.643</v>
      </c>
      <c r="I212" s="198"/>
      <c r="J212" s="199">
        <f>ROUND(I212*H212,2)</f>
        <v>0</v>
      </c>
      <c r="K212" s="195" t="s">
        <v>163</v>
      </c>
      <c r="L212" s="61"/>
      <c r="M212" s="200" t="s">
        <v>21</v>
      </c>
      <c r="N212" s="201" t="s">
        <v>43</v>
      </c>
      <c r="O212" s="42"/>
      <c r="P212" s="202">
        <f>O212*H212</f>
        <v>0</v>
      </c>
      <c r="Q212" s="202">
        <v>0.3664</v>
      </c>
      <c r="R212" s="202">
        <f>Q212*H212</f>
        <v>7.1971952</v>
      </c>
      <c r="S212" s="202">
        <v>0</v>
      </c>
      <c r="T212" s="203">
        <f>S212*H212</f>
        <v>0</v>
      </c>
      <c r="AR212" s="24" t="s">
        <v>179</v>
      </c>
      <c r="AT212" s="24" t="s">
        <v>159</v>
      </c>
      <c r="AU212" s="24" t="s">
        <v>81</v>
      </c>
      <c r="AY212" s="24" t="s">
        <v>156</v>
      </c>
      <c r="BE212" s="204">
        <f>IF(N212="základní",J212,0)</f>
        <v>0</v>
      </c>
      <c r="BF212" s="204">
        <f>IF(N212="snížená",J212,0)</f>
        <v>0</v>
      </c>
      <c r="BG212" s="204">
        <f>IF(N212="zákl. přenesená",J212,0)</f>
        <v>0</v>
      </c>
      <c r="BH212" s="204">
        <f>IF(N212="sníž. přenesená",J212,0)</f>
        <v>0</v>
      </c>
      <c r="BI212" s="204">
        <f>IF(N212="nulová",J212,0)</f>
        <v>0</v>
      </c>
      <c r="BJ212" s="24" t="s">
        <v>79</v>
      </c>
      <c r="BK212" s="204">
        <f>ROUND(I212*H212,2)</f>
        <v>0</v>
      </c>
      <c r="BL212" s="24" t="s">
        <v>179</v>
      </c>
      <c r="BM212" s="24" t="s">
        <v>2233</v>
      </c>
    </row>
    <row r="213" spans="2:65" s="1" customFormat="1" ht="25.5" customHeight="1">
      <c r="B213" s="41"/>
      <c r="C213" s="193" t="s">
        <v>471</v>
      </c>
      <c r="D213" s="193" t="s">
        <v>159</v>
      </c>
      <c r="E213" s="194" t="s">
        <v>2234</v>
      </c>
      <c r="F213" s="195" t="s">
        <v>2235</v>
      </c>
      <c r="G213" s="196" t="s">
        <v>225</v>
      </c>
      <c r="H213" s="197">
        <v>0.384</v>
      </c>
      <c r="I213" s="198"/>
      <c r="J213" s="199">
        <f>ROUND(I213*H213,2)</f>
        <v>0</v>
      </c>
      <c r="K213" s="195" t="s">
        <v>163</v>
      </c>
      <c r="L213" s="61"/>
      <c r="M213" s="200" t="s">
        <v>21</v>
      </c>
      <c r="N213" s="201" t="s">
        <v>43</v>
      </c>
      <c r="O213" s="42"/>
      <c r="P213" s="202">
        <f>O213*H213</f>
        <v>0</v>
      </c>
      <c r="Q213" s="202">
        <v>0</v>
      </c>
      <c r="R213" s="202">
        <f>Q213*H213</f>
        <v>0</v>
      </c>
      <c r="S213" s="202">
        <v>2.2</v>
      </c>
      <c r="T213" s="203">
        <f>S213*H213</f>
        <v>0.8448000000000001</v>
      </c>
      <c r="AR213" s="24" t="s">
        <v>179</v>
      </c>
      <c r="AT213" s="24" t="s">
        <v>159</v>
      </c>
      <c r="AU213" s="24" t="s">
        <v>81</v>
      </c>
      <c r="AY213" s="24" t="s">
        <v>156</v>
      </c>
      <c r="BE213" s="204">
        <f>IF(N213="základní",J213,0)</f>
        <v>0</v>
      </c>
      <c r="BF213" s="204">
        <f>IF(N213="snížená",J213,0)</f>
        <v>0</v>
      </c>
      <c r="BG213" s="204">
        <f>IF(N213="zákl. přenesená",J213,0)</f>
        <v>0</v>
      </c>
      <c r="BH213" s="204">
        <f>IF(N213="sníž. přenesená",J213,0)</f>
        <v>0</v>
      </c>
      <c r="BI213" s="204">
        <f>IF(N213="nulová",J213,0)</f>
        <v>0</v>
      </c>
      <c r="BJ213" s="24" t="s">
        <v>79</v>
      </c>
      <c r="BK213" s="204">
        <f>ROUND(I213*H213,2)</f>
        <v>0</v>
      </c>
      <c r="BL213" s="24" t="s">
        <v>179</v>
      </c>
      <c r="BM213" s="24" t="s">
        <v>2236</v>
      </c>
    </row>
    <row r="214" spans="2:51" s="11" customFormat="1" ht="13.5">
      <c r="B214" s="212"/>
      <c r="C214" s="213"/>
      <c r="D214" s="223" t="s">
        <v>227</v>
      </c>
      <c r="E214" s="224" t="s">
        <v>21</v>
      </c>
      <c r="F214" s="225" t="s">
        <v>2237</v>
      </c>
      <c r="G214" s="213"/>
      <c r="H214" s="226">
        <v>0.384</v>
      </c>
      <c r="I214" s="217"/>
      <c r="J214" s="213"/>
      <c r="K214" s="213"/>
      <c r="L214" s="218"/>
      <c r="M214" s="219"/>
      <c r="N214" s="220"/>
      <c r="O214" s="220"/>
      <c r="P214" s="220"/>
      <c r="Q214" s="220"/>
      <c r="R214" s="220"/>
      <c r="S214" s="220"/>
      <c r="T214" s="221"/>
      <c r="AT214" s="222" t="s">
        <v>227</v>
      </c>
      <c r="AU214" s="222" t="s">
        <v>81</v>
      </c>
      <c r="AV214" s="11" t="s">
        <v>81</v>
      </c>
      <c r="AW214" s="11" t="s">
        <v>35</v>
      </c>
      <c r="AX214" s="11" t="s">
        <v>79</v>
      </c>
      <c r="AY214" s="222" t="s">
        <v>156</v>
      </c>
    </row>
    <row r="215" spans="2:65" s="1" customFormat="1" ht="25.5" customHeight="1">
      <c r="B215" s="41"/>
      <c r="C215" s="193" t="s">
        <v>476</v>
      </c>
      <c r="D215" s="193" t="s">
        <v>159</v>
      </c>
      <c r="E215" s="194" t="s">
        <v>2238</v>
      </c>
      <c r="F215" s="195" t="s">
        <v>2239</v>
      </c>
      <c r="G215" s="196" t="s">
        <v>225</v>
      </c>
      <c r="H215" s="197">
        <v>2.63</v>
      </c>
      <c r="I215" s="198"/>
      <c r="J215" s="199">
        <f>ROUND(I215*H215,2)</f>
        <v>0</v>
      </c>
      <c r="K215" s="195" t="s">
        <v>163</v>
      </c>
      <c r="L215" s="61"/>
      <c r="M215" s="200" t="s">
        <v>21</v>
      </c>
      <c r="N215" s="201" t="s">
        <v>43</v>
      </c>
      <c r="O215" s="42"/>
      <c r="P215" s="202">
        <f>O215*H215</f>
        <v>0</v>
      </c>
      <c r="Q215" s="202">
        <v>2.429</v>
      </c>
      <c r="R215" s="202">
        <f>Q215*H215</f>
        <v>6.3882699999999994</v>
      </c>
      <c r="S215" s="202">
        <v>0</v>
      </c>
      <c r="T215" s="203">
        <f>S215*H215</f>
        <v>0</v>
      </c>
      <c r="AR215" s="24" t="s">
        <v>179</v>
      </c>
      <c r="AT215" s="24" t="s">
        <v>159</v>
      </c>
      <c r="AU215" s="24" t="s">
        <v>81</v>
      </c>
      <c r="AY215" s="24" t="s">
        <v>156</v>
      </c>
      <c r="BE215" s="204">
        <f>IF(N215="základní",J215,0)</f>
        <v>0</v>
      </c>
      <c r="BF215" s="204">
        <f>IF(N215="snížená",J215,0)</f>
        <v>0</v>
      </c>
      <c r="BG215" s="204">
        <f>IF(N215="zákl. přenesená",J215,0)</f>
        <v>0</v>
      </c>
      <c r="BH215" s="204">
        <f>IF(N215="sníž. přenesená",J215,0)</f>
        <v>0</v>
      </c>
      <c r="BI215" s="204">
        <f>IF(N215="nulová",J215,0)</f>
        <v>0</v>
      </c>
      <c r="BJ215" s="24" t="s">
        <v>79</v>
      </c>
      <c r="BK215" s="204">
        <f>ROUND(I215*H215,2)</f>
        <v>0</v>
      </c>
      <c r="BL215" s="24" t="s">
        <v>179</v>
      </c>
      <c r="BM215" s="24" t="s">
        <v>2240</v>
      </c>
    </row>
    <row r="216" spans="2:51" s="11" customFormat="1" ht="13.5">
      <c r="B216" s="212"/>
      <c r="C216" s="213"/>
      <c r="D216" s="205" t="s">
        <v>227</v>
      </c>
      <c r="E216" s="214" t="s">
        <v>21</v>
      </c>
      <c r="F216" s="215" t="s">
        <v>2241</v>
      </c>
      <c r="G216" s="213"/>
      <c r="H216" s="216">
        <v>0.765</v>
      </c>
      <c r="I216" s="217"/>
      <c r="J216" s="213"/>
      <c r="K216" s="213"/>
      <c r="L216" s="218"/>
      <c r="M216" s="219"/>
      <c r="N216" s="220"/>
      <c r="O216" s="220"/>
      <c r="P216" s="220"/>
      <c r="Q216" s="220"/>
      <c r="R216" s="220"/>
      <c r="S216" s="220"/>
      <c r="T216" s="221"/>
      <c r="AT216" s="222" t="s">
        <v>227</v>
      </c>
      <c r="AU216" s="222" t="s">
        <v>81</v>
      </c>
      <c r="AV216" s="11" t="s">
        <v>81</v>
      </c>
      <c r="AW216" s="11" t="s">
        <v>35</v>
      </c>
      <c r="AX216" s="11" t="s">
        <v>72</v>
      </c>
      <c r="AY216" s="222" t="s">
        <v>156</v>
      </c>
    </row>
    <row r="217" spans="2:51" s="11" customFormat="1" ht="13.5">
      <c r="B217" s="212"/>
      <c r="C217" s="213"/>
      <c r="D217" s="205" t="s">
        <v>227</v>
      </c>
      <c r="E217" s="214" t="s">
        <v>21</v>
      </c>
      <c r="F217" s="215" t="s">
        <v>2242</v>
      </c>
      <c r="G217" s="213"/>
      <c r="H217" s="216">
        <v>1.865</v>
      </c>
      <c r="I217" s="217"/>
      <c r="J217" s="213"/>
      <c r="K217" s="213"/>
      <c r="L217" s="218"/>
      <c r="M217" s="219"/>
      <c r="N217" s="220"/>
      <c r="O217" s="220"/>
      <c r="P217" s="220"/>
      <c r="Q217" s="220"/>
      <c r="R217" s="220"/>
      <c r="S217" s="220"/>
      <c r="T217" s="221"/>
      <c r="AT217" s="222" t="s">
        <v>227</v>
      </c>
      <c r="AU217" s="222" t="s">
        <v>81</v>
      </c>
      <c r="AV217" s="11" t="s">
        <v>81</v>
      </c>
      <c r="AW217" s="11" t="s">
        <v>35</v>
      </c>
      <c r="AX217" s="11" t="s">
        <v>72</v>
      </c>
      <c r="AY217" s="222" t="s">
        <v>156</v>
      </c>
    </row>
    <row r="218" spans="2:51" s="12" customFormat="1" ht="13.5">
      <c r="B218" s="237"/>
      <c r="C218" s="238"/>
      <c r="D218" s="223" t="s">
        <v>227</v>
      </c>
      <c r="E218" s="239" t="s">
        <v>21</v>
      </c>
      <c r="F218" s="240" t="s">
        <v>250</v>
      </c>
      <c r="G218" s="238"/>
      <c r="H218" s="241">
        <v>2.63</v>
      </c>
      <c r="I218" s="242"/>
      <c r="J218" s="238"/>
      <c r="K218" s="238"/>
      <c r="L218" s="243"/>
      <c r="M218" s="244"/>
      <c r="N218" s="245"/>
      <c r="O218" s="245"/>
      <c r="P218" s="245"/>
      <c r="Q218" s="245"/>
      <c r="R218" s="245"/>
      <c r="S218" s="245"/>
      <c r="T218" s="246"/>
      <c r="AT218" s="247" t="s">
        <v>227</v>
      </c>
      <c r="AU218" s="247" t="s">
        <v>81</v>
      </c>
      <c r="AV218" s="12" t="s">
        <v>179</v>
      </c>
      <c r="AW218" s="12" t="s">
        <v>35</v>
      </c>
      <c r="AX218" s="12" t="s">
        <v>79</v>
      </c>
      <c r="AY218" s="247" t="s">
        <v>156</v>
      </c>
    </row>
    <row r="219" spans="2:65" s="1" customFormat="1" ht="38.25" customHeight="1">
      <c r="B219" s="41"/>
      <c r="C219" s="193" t="s">
        <v>482</v>
      </c>
      <c r="D219" s="193" t="s">
        <v>159</v>
      </c>
      <c r="E219" s="194" t="s">
        <v>2243</v>
      </c>
      <c r="F219" s="195" t="s">
        <v>2244</v>
      </c>
      <c r="G219" s="196" t="s">
        <v>225</v>
      </c>
      <c r="H219" s="197">
        <v>4.32</v>
      </c>
      <c r="I219" s="198"/>
      <c r="J219" s="199">
        <f>ROUND(I219*H219,2)</f>
        <v>0</v>
      </c>
      <c r="K219" s="195" t="s">
        <v>163</v>
      </c>
      <c r="L219" s="61"/>
      <c r="M219" s="200" t="s">
        <v>21</v>
      </c>
      <c r="N219" s="201" t="s">
        <v>43</v>
      </c>
      <c r="O219" s="42"/>
      <c r="P219" s="202">
        <f>O219*H219</f>
        <v>0</v>
      </c>
      <c r="Q219" s="202">
        <v>2.47758</v>
      </c>
      <c r="R219" s="202">
        <f>Q219*H219</f>
        <v>10.703145600000001</v>
      </c>
      <c r="S219" s="202">
        <v>0</v>
      </c>
      <c r="T219" s="203">
        <f>S219*H219</f>
        <v>0</v>
      </c>
      <c r="AR219" s="24" t="s">
        <v>179</v>
      </c>
      <c r="AT219" s="24" t="s">
        <v>159</v>
      </c>
      <c r="AU219" s="24" t="s">
        <v>81</v>
      </c>
      <c r="AY219" s="24" t="s">
        <v>156</v>
      </c>
      <c r="BE219" s="204">
        <f>IF(N219="základní",J219,0)</f>
        <v>0</v>
      </c>
      <c r="BF219" s="204">
        <f>IF(N219="snížená",J219,0)</f>
        <v>0</v>
      </c>
      <c r="BG219" s="204">
        <f>IF(N219="zákl. přenesená",J219,0)</f>
        <v>0</v>
      </c>
      <c r="BH219" s="204">
        <f>IF(N219="sníž. přenesená",J219,0)</f>
        <v>0</v>
      </c>
      <c r="BI219" s="204">
        <f>IF(N219="nulová",J219,0)</f>
        <v>0</v>
      </c>
      <c r="BJ219" s="24" t="s">
        <v>79</v>
      </c>
      <c r="BK219" s="204">
        <f>ROUND(I219*H219,2)</f>
        <v>0</v>
      </c>
      <c r="BL219" s="24" t="s">
        <v>179</v>
      </c>
      <c r="BM219" s="24" t="s">
        <v>2245</v>
      </c>
    </row>
    <row r="220" spans="2:51" s="11" customFormat="1" ht="13.5">
      <c r="B220" s="212"/>
      <c r="C220" s="213"/>
      <c r="D220" s="223" t="s">
        <v>227</v>
      </c>
      <c r="E220" s="224" t="s">
        <v>21</v>
      </c>
      <c r="F220" s="225" t="s">
        <v>2246</v>
      </c>
      <c r="G220" s="213"/>
      <c r="H220" s="226">
        <v>4.32</v>
      </c>
      <c r="I220" s="217"/>
      <c r="J220" s="213"/>
      <c r="K220" s="213"/>
      <c r="L220" s="218"/>
      <c r="M220" s="219"/>
      <c r="N220" s="220"/>
      <c r="O220" s="220"/>
      <c r="P220" s="220"/>
      <c r="Q220" s="220"/>
      <c r="R220" s="220"/>
      <c r="S220" s="220"/>
      <c r="T220" s="221"/>
      <c r="AT220" s="222" t="s">
        <v>227</v>
      </c>
      <c r="AU220" s="222" t="s">
        <v>81</v>
      </c>
      <c r="AV220" s="11" t="s">
        <v>81</v>
      </c>
      <c r="AW220" s="11" t="s">
        <v>35</v>
      </c>
      <c r="AX220" s="11" t="s">
        <v>79</v>
      </c>
      <c r="AY220" s="222" t="s">
        <v>156</v>
      </c>
    </row>
    <row r="221" spans="2:65" s="1" customFormat="1" ht="16.5" customHeight="1">
      <c r="B221" s="41"/>
      <c r="C221" s="193" t="s">
        <v>487</v>
      </c>
      <c r="D221" s="193" t="s">
        <v>159</v>
      </c>
      <c r="E221" s="194" t="s">
        <v>2247</v>
      </c>
      <c r="F221" s="195" t="s">
        <v>2248</v>
      </c>
      <c r="G221" s="196" t="s">
        <v>236</v>
      </c>
      <c r="H221" s="197">
        <v>3</v>
      </c>
      <c r="I221" s="198"/>
      <c r="J221" s="199">
        <f>ROUND(I221*H221,2)</f>
        <v>0</v>
      </c>
      <c r="K221" s="195" t="s">
        <v>163</v>
      </c>
      <c r="L221" s="61"/>
      <c r="M221" s="200" t="s">
        <v>21</v>
      </c>
      <c r="N221" s="201" t="s">
        <v>43</v>
      </c>
      <c r="O221" s="42"/>
      <c r="P221" s="202">
        <f>O221*H221</f>
        <v>0</v>
      </c>
      <c r="Q221" s="202">
        <v>0.03826</v>
      </c>
      <c r="R221" s="202">
        <f>Q221*H221</f>
        <v>0.11478000000000001</v>
      </c>
      <c r="S221" s="202">
        <v>0</v>
      </c>
      <c r="T221" s="203">
        <f>S221*H221</f>
        <v>0</v>
      </c>
      <c r="AR221" s="24" t="s">
        <v>179</v>
      </c>
      <c r="AT221" s="24" t="s">
        <v>159</v>
      </c>
      <c r="AU221" s="24" t="s">
        <v>81</v>
      </c>
      <c r="AY221" s="24" t="s">
        <v>156</v>
      </c>
      <c r="BE221" s="204">
        <f>IF(N221="základní",J221,0)</f>
        <v>0</v>
      </c>
      <c r="BF221" s="204">
        <f>IF(N221="snížená",J221,0)</f>
        <v>0</v>
      </c>
      <c r="BG221" s="204">
        <f>IF(N221="zákl. přenesená",J221,0)</f>
        <v>0</v>
      </c>
      <c r="BH221" s="204">
        <f>IF(N221="sníž. přenesená",J221,0)</f>
        <v>0</v>
      </c>
      <c r="BI221" s="204">
        <f>IF(N221="nulová",J221,0)</f>
        <v>0</v>
      </c>
      <c r="BJ221" s="24" t="s">
        <v>79</v>
      </c>
      <c r="BK221" s="204">
        <f>ROUND(I221*H221,2)</f>
        <v>0</v>
      </c>
      <c r="BL221" s="24" t="s">
        <v>179</v>
      </c>
      <c r="BM221" s="24" t="s">
        <v>2249</v>
      </c>
    </row>
    <row r="222" spans="2:65" s="1" customFormat="1" ht="25.5" customHeight="1">
      <c r="B222" s="41"/>
      <c r="C222" s="227" t="s">
        <v>493</v>
      </c>
      <c r="D222" s="227" t="s">
        <v>238</v>
      </c>
      <c r="E222" s="228" t="s">
        <v>2250</v>
      </c>
      <c r="F222" s="229" t="s">
        <v>2251</v>
      </c>
      <c r="G222" s="230" t="s">
        <v>236</v>
      </c>
      <c r="H222" s="231">
        <v>3</v>
      </c>
      <c r="I222" s="232"/>
      <c r="J222" s="233">
        <f>ROUND(I222*H222,2)</f>
        <v>0</v>
      </c>
      <c r="K222" s="229" t="s">
        <v>21</v>
      </c>
      <c r="L222" s="234"/>
      <c r="M222" s="235" t="s">
        <v>21</v>
      </c>
      <c r="N222" s="236" t="s">
        <v>43</v>
      </c>
      <c r="O222" s="42"/>
      <c r="P222" s="202">
        <f>O222*H222</f>
        <v>0</v>
      </c>
      <c r="Q222" s="202">
        <v>1.1</v>
      </c>
      <c r="R222" s="202">
        <f>Q222*H222</f>
        <v>3.3000000000000003</v>
      </c>
      <c r="S222" s="202">
        <v>0</v>
      </c>
      <c r="T222" s="203">
        <f>S222*H222</f>
        <v>0</v>
      </c>
      <c r="AR222" s="24" t="s">
        <v>241</v>
      </c>
      <c r="AT222" s="24" t="s">
        <v>238</v>
      </c>
      <c r="AU222" s="24" t="s">
        <v>81</v>
      </c>
      <c r="AY222" s="24" t="s">
        <v>156</v>
      </c>
      <c r="BE222" s="204">
        <f>IF(N222="základní",J222,0)</f>
        <v>0</v>
      </c>
      <c r="BF222" s="204">
        <f>IF(N222="snížená",J222,0)</f>
        <v>0</v>
      </c>
      <c r="BG222" s="204">
        <f>IF(N222="zákl. přenesená",J222,0)</f>
        <v>0</v>
      </c>
      <c r="BH222" s="204">
        <f>IF(N222="sníž. přenesená",J222,0)</f>
        <v>0</v>
      </c>
      <c r="BI222" s="204">
        <f>IF(N222="nulová",J222,0)</f>
        <v>0</v>
      </c>
      <c r="BJ222" s="24" t="s">
        <v>79</v>
      </c>
      <c r="BK222" s="204">
        <f>ROUND(I222*H222,2)</f>
        <v>0</v>
      </c>
      <c r="BL222" s="24" t="s">
        <v>179</v>
      </c>
      <c r="BM222" s="24" t="s">
        <v>2252</v>
      </c>
    </row>
    <row r="223" spans="2:65" s="1" customFormat="1" ht="25.5" customHeight="1">
      <c r="B223" s="41"/>
      <c r="C223" s="193" t="s">
        <v>498</v>
      </c>
      <c r="D223" s="193" t="s">
        <v>159</v>
      </c>
      <c r="E223" s="194" t="s">
        <v>2253</v>
      </c>
      <c r="F223" s="195" t="s">
        <v>2254</v>
      </c>
      <c r="G223" s="196" t="s">
        <v>236</v>
      </c>
      <c r="H223" s="197">
        <v>4</v>
      </c>
      <c r="I223" s="198"/>
      <c r="J223" s="199">
        <f>ROUND(I223*H223,2)</f>
        <v>0</v>
      </c>
      <c r="K223" s="195" t="s">
        <v>163</v>
      </c>
      <c r="L223" s="61"/>
      <c r="M223" s="200" t="s">
        <v>21</v>
      </c>
      <c r="N223" s="201" t="s">
        <v>43</v>
      </c>
      <c r="O223" s="42"/>
      <c r="P223" s="202">
        <f>O223*H223</f>
        <v>0</v>
      </c>
      <c r="Q223" s="202">
        <v>0.00468</v>
      </c>
      <c r="R223" s="202">
        <f>Q223*H223</f>
        <v>0.01872</v>
      </c>
      <c r="S223" s="202">
        <v>0</v>
      </c>
      <c r="T223" s="203">
        <f>S223*H223</f>
        <v>0</v>
      </c>
      <c r="AR223" s="24" t="s">
        <v>179</v>
      </c>
      <c r="AT223" s="24" t="s">
        <v>159</v>
      </c>
      <c r="AU223" s="24" t="s">
        <v>81</v>
      </c>
      <c r="AY223" s="24" t="s">
        <v>156</v>
      </c>
      <c r="BE223" s="204">
        <f>IF(N223="základní",J223,0)</f>
        <v>0</v>
      </c>
      <c r="BF223" s="204">
        <f>IF(N223="snížená",J223,0)</f>
        <v>0</v>
      </c>
      <c r="BG223" s="204">
        <f>IF(N223="zákl. přenesená",J223,0)</f>
        <v>0</v>
      </c>
      <c r="BH223" s="204">
        <f>IF(N223="sníž. přenesená",J223,0)</f>
        <v>0</v>
      </c>
      <c r="BI223" s="204">
        <f>IF(N223="nulová",J223,0)</f>
        <v>0</v>
      </c>
      <c r="BJ223" s="24" t="s">
        <v>79</v>
      </c>
      <c r="BK223" s="204">
        <f>ROUND(I223*H223,2)</f>
        <v>0</v>
      </c>
      <c r="BL223" s="24" t="s">
        <v>179</v>
      </c>
      <c r="BM223" s="24" t="s">
        <v>2255</v>
      </c>
    </row>
    <row r="224" spans="2:65" s="1" customFormat="1" ht="16.5" customHeight="1">
      <c r="B224" s="41"/>
      <c r="C224" s="227" t="s">
        <v>503</v>
      </c>
      <c r="D224" s="227" t="s">
        <v>238</v>
      </c>
      <c r="E224" s="228" t="s">
        <v>2256</v>
      </c>
      <c r="F224" s="229" t="s">
        <v>2257</v>
      </c>
      <c r="G224" s="230" t="s">
        <v>236</v>
      </c>
      <c r="H224" s="231">
        <v>4</v>
      </c>
      <c r="I224" s="232"/>
      <c r="J224" s="233">
        <f>ROUND(I224*H224,2)</f>
        <v>0</v>
      </c>
      <c r="K224" s="229" t="s">
        <v>21</v>
      </c>
      <c r="L224" s="234"/>
      <c r="M224" s="235" t="s">
        <v>21</v>
      </c>
      <c r="N224" s="236" t="s">
        <v>43</v>
      </c>
      <c r="O224" s="42"/>
      <c r="P224" s="202">
        <f>O224*H224</f>
        <v>0</v>
      </c>
      <c r="Q224" s="202">
        <v>0.065</v>
      </c>
      <c r="R224" s="202">
        <f>Q224*H224</f>
        <v>0.26</v>
      </c>
      <c r="S224" s="202">
        <v>0</v>
      </c>
      <c r="T224" s="203">
        <f>S224*H224</f>
        <v>0</v>
      </c>
      <c r="AR224" s="24" t="s">
        <v>241</v>
      </c>
      <c r="AT224" s="24" t="s">
        <v>238</v>
      </c>
      <c r="AU224" s="24" t="s">
        <v>81</v>
      </c>
      <c r="AY224" s="24" t="s">
        <v>156</v>
      </c>
      <c r="BE224" s="204">
        <f>IF(N224="základní",J224,0)</f>
        <v>0</v>
      </c>
      <c r="BF224" s="204">
        <f>IF(N224="snížená",J224,0)</f>
        <v>0</v>
      </c>
      <c r="BG224" s="204">
        <f>IF(N224="zákl. přenesená",J224,0)</f>
        <v>0</v>
      </c>
      <c r="BH224" s="204">
        <f>IF(N224="sníž. přenesená",J224,0)</f>
        <v>0</v>
      </c>
      <c r="BI224" s="204">
        <f>IF(N224="nulová",J224,0)</f>
        <v>0</v>
      </c>
      <c r="BJ224" s="24" t="s">
        <v>79</v>
      </c>
      <c r="BK224" s="204">
        <f>ROUND(I224*H224,2)</f>
        <v>0</v>
      </c>
      <c r="BL224" s="24" t="s">
        <v>179</v>
      </c>
      <c r="BM224" s="24" t="s">
        <v>2258</v>
      </c>
    </row>
    <row r="225" spans="2:63" s="10" customFormat="1" ht="29.85" customHeight="1">
      <c r="B225" s="176"/>
      <c r="C225" s="177"/>
      <c r="D225" s="178" t="s">
        <v>71</v>
      </c>
      <c r="E225" s="259" t="s">
        <v>266</v>
      </c>
      <c r="F225" s="259" t="s">
        <v>400</v>
      </c>
      <c r="G225" s="177"/>
      <c r="H225" s="177"/>
      <c r="I225" s="180"/>
      <c r="J225" s="260">
        <f>BK225</f>
        <v>0</v>
      </c>
      <c r="K225" s="177"/>
      <c r="L225" s="182"/>
      <c r="M225" s="183"/>
      <c r="N225" s="184"/>
      <c r="O225" s="184"/>
      <c r="P225" s="185">
        <f>P226+P231+P233+P250+P261</f>
        <v>0</v>
      </c>
      <c r="Q225" s="184"/>
      <c r="R225" s="185">
        <f>R226+R231+R233+R250+R261</f>
        <v>0.0154476</v>
      </c>
      <c r="S225" s="184"/>
      <c r="T225" s="186">
        <f>T226+T231+T233+T250+T261</f>
        <v>113.33114545999999</v>
      </c>
      <c r="AR225" s="187" t="s">
        <v>79</v>
      </c>
      <c r="AT225" s="188" t="s">
        <v>71</v>
      </c>
      <c r="AU225" s="188" t="s">
        <v>79</v>
      </c>
      <c r="AY225" s="187" t="s">
        <v>156</v>
      </c>
      <c r="BK225" s="189">
        <f>BK226+BK231+BK233+BK250+BK261</f>
        <v>0</v>
      </c>
    </row>
    <row r="226" spans="2:63" s="10" customFormat="1" ht="14.85" customHeight="1">
      <c r="B226" s="176"/>
      <c r="C226" s="177"/>
      <c r="D226" s="190" t="s">
        <v>71</v>
      </c>
      <c r="E226" s="191" t="s">
        <v>401</v>
      </c>
      <c r="F226" s="191" t="s">
        <v>402</v>
      </c>
      <c r="G226" s="177"/>
      <c r="H226" s="177"/>
      <c r="I226" s="180"/>
      <c r="J226" s="192">
        <f>BK226</f>
        <v>0</v>
      </c>
      <c r="K226" s="177"/>
      <c r="L226" s="182"/>
      <c r="M226" s="183"/>
      <c r="N226" s="184"/>
      <c r="O226" s="184"/>
      <c r="P226" s="185">
        <f>SUM(P227:P230)</f>
        <v>0</v>
      </c>
      <c r="Q226" s="184"/>
      <c r="R226" s="185">
        <f>SUM(R227:R230)</f>
        <v>0</v>
      </c>
      <c r="S226" s="184"/>
      <c r="T226" s="186">
        <f>SUM(T227:T230)</f>
        <v>0</v>
      </c>
      <c r="AR226" s="187" t="s">
        <v>79</v>
      </c>
      <c r="AT226" s="188" t="s">
        <v>71</v>
      </c>
      <c r="AU226" s="188" t="s">
        <v>81</v>
      </c>
      <c r="AY226" s="187" t="s">
        <v>156</v>
      </c>
      <c r="BK226" s="189">
        <f>SUM(BK227:BK230)</f>
        <v>0</v>
      </c>
    </row>
    <row r="227" spans="2:65" s="1" customFormat="1" ht="25.5" customHeight="1">
      <c r="B227" s="41"/>
      <c r="C227" s="193" t="s">
        <v>508</v>
      </c>
      <c r="D227" s="193" t="s">
        <v>159</v>
      </c>
      <c r="E227" s="194" t="s">
        <v>419</v>
      </c>
      <c r="F227" s="195" t="s">
        <v>420</v>
      </c>
      <c r="G227" s="196" t="s">
        <v>421</v>
      </c>
      <c r="H227" s="197">
        <v>10</v>
      </c>
      <c r="I227" s="198"/>
      <c r="J227" s="199">
        <f>ROUND(I227*H227,2)</f>
        <v>0</v>
      </c>
      <c r="K227" s="195" t="s">
        <v>163</v>
      </c>
      <c r="L227" s="61"/>
      <c r="M227" s="200" t="s">
        <v>21</v>
      </c>
      <c r="N227" s="201" t="s">
        <v>43</v>
      </c>
      <c r="O227" s="42"/>
      <c r="P227" s="202">
        <f>O227*H227</f>
        <v>0</v>
      </c>
      <c r="Q227" s="202">
        <v>0</v>
      </c>
      <c r="R227" s="202">
        <f>Q227*H227</f>
        <v>0</v>
      </c>
      <c r="S227" s="202">
        <v>0</v>
      </c>
      <c r="T227" s="203">
        <f>S227*H227</f>
        <v>0</v>
      </c>
      <c r="AR227" s="24" t="s">
        <v>179</v>
      </c>
      <c r="AT227" s="24" t="s">
        <v>159</v>
      </c>
      <c r="AU227" s="24" t="s">
        <v>173</v>
      </c>
      <c r="AY227" s="24" t="s">
        <v>156</v>
      </c>
      <c r="BE227" s="204">
        <f>IF(N227="základní",J227,0)</f>
        <v>0</v>
      </c>
      <c r="BF227" s="204">
        <f>IF(N227="snížená",J227,0)</f>
        <v>0</v>
      </c>
      <c r="BG227" s="204">
        <f>IF(N227="zákl. přenesená",J227,0)</f>
        <v>0</v>
      </c>
      <c r="BH227" s="204">
        <f>IF(N227="sníž. přenesená",J227,0)</f>
        <v>0</v>
      </c>
      <c r="BI227" s="204">
        <f>IF(N227="nulová",J227,0)</f>
        <v>0</v>
      </c>
      <c r="BJ227" s="24" t="s">
        <v>79</v>
      </c>
      <c r="BK227" s="204">
        <f>ROUND(I227*H227,2)</f>
        <v>0</v>
      </c>
      <c r="BL227" s="24" t="s">
        <v>179</v>
      </c>
      <c r="BM227" s="24" t="s">
        <v>2259</v>
      </c>
    </row>
    <row r="228" spans="2:65" s="1" customFormat="1" ht="25.5" customHeight="1">
      <c r="B228" s="41"/>
      <c r="C228" s="193" t="s">
        <v>513</v>
      </c>
      <c r="D228" s="193" t="s">
        <v>159</v>
      </c>
      <c r="E228" s="194" t="s">
        <v>424</v>
      </c>
      <c r="F228" s="195" t="s">
        <v>425</v>
      </c>
      <c r="G228" s="196" t="s">
        <v>421</v>
      </c>
      <c r="H228" s="197">
        <v>10</v>
      </c>
      <c r="I228" s="198"/>
      <c r="J228" s="199">
        <f>ROUND(I228*H228,2)</f>
        <v>0</v>
      </c>
      <c r="K228" s="195" t="s">
        <v>163</v>
      </c>
      <c r="L228" s="61"/>
      <c r="M228" s="200" t="s">
        <v>21</v>
      </c>
      <c r="N228" s="201" t="s">
        <v>43</v>
      </c>
      <c r="O228" s="42"/>
      <c r="P228" s="202">
        <f>O228*H228</f>
        <v>0</v>
      </c>
      <c r="Q228" s="202">
        <v>0</v>
      </c>
      <c r="R228" s="202">
        <f>Q228*H228</f>
        <v>0</v>
      </c>
      <c r="S228" s="202">
        <v>0</v>
      </c>
      <c r="T228" s="203">
        <f>S228*H228</f>
        <v>0</v>
      </c>
      <c r="AR228" s="24" t="s">
        <v>179</v>
      </c>
      <c r="AT228" s="24" t="s">
        <v>159</v>
      </c>
      <c r="AU228" s="24" t="s">
        <v>173</v>
      </c>
      <c r="AY228" s="24" t="s">
        <v>156</v>
      </c>
      <c r="BE228" s="204">
        <f>IF(N228="základní",J228,0)</f>
        <v>0</v>
      </c>
      <c r="BF228" s="204">
        <f>IF(N228="snížená",J228,0)</f>
        <v>0</v>
      </c>
      <c r="BG228" s="204">
        <f>IF(N228="zákl. přenesená",J228,0)</f>
        <v>0</v>
      </c>
      <c r="BH228" s="204">
        <f>IF(N228="sníž. přenesená",J228,0)</f>
        <v>0</v>
      </c>
      <c r="BI228" s="204">
        <f>IF(N228="nulová",J228,0)</f>
        <v>0</v>
      </c>
      <c r="BJ228" s="24" t="s">
        <v>79</v>
      </c>
      <c r="BK228" s="204">
        <f>ROUND(I228*H228,2)</f>
        <v>0</v>
      </c>
      <c r="BL228" s="24" t="s">
        <v>179</v>
      </c>
      <c r="BM228" s="24" t="s">
        <v>2260</v>
      </c>
    </row>
    <row r="229" spans="2:65" s="1" customFormat="1" ht="25.5" customHeight="1">
      <c r="B229" s="41"/>
      <c r="C229" s="193" t="s">
        <v>518</v>
      </c>
      <c r="D229" s="193" t="s">
        <v>159</v>
      </c>
      <c r="E229" s="194" t="s">
        <v>428</v>
      </c>
      <c r="F229" s="195" t="s">
        <v>429</v>
      </c>
      <c r="G229" s="196" t="s">
        <v>421</v>
      </c>
      <c r="H229" s="197">
        <v>210</v>
      </c>
      <c r="I229" s="198"/>
      <c r="J229" s="199">
        <f>ROUND(I229*H229,2)</f>
        <v>0</v>
      </c>
      <c r="K229" s="195" t="s">
        <v>163</v>
      </c>
      <c r="L229" s="61"/>
      <c r="M229" s="200" t="s">
        <v>21</v>
      </c>
      <c r="N229" s="201" t="s">
        <v>43</v>
      </c>
      <c r="O229" s="42"/>
      <c r="P229" s="202">
        <f>O229*H229</f>
        <v>0</v>
      </c>
      <c r="Q229" s="202">
        <v>0</v>
      </c>
      <c r="R229" s="202">
        <f>Q229*H229</f>
        <v>0</v>
      </c>
      <c r="S229" s="202">
        <v>0</v>
      </c>
      <c r="T229" s="203">
        <f>S229*H229</f>
        <v>0</v>
      </c>
      <c r="AR229" s="24" t="s">
        <v>179</v>
      </c>
      <c r="AT229" s="24" t="s">
        <v>159</v>
      </c>
      <c r="AU229" s="24" t="s">
        <v>173</v>
      </c>
      <c r="AY229" s="24" t="s">
        <v>156</v>
      </c>
      <c r="BE229" s="204">
        <f>IF(N229="základní",J229,0)</f>
        <v>0</v>
      </c>
      <c r="BF229" s="204">
        <f>IF(N229="snížená",J229,0)</f>
        <v>0</v>
      </c>
      <c r="BG229" s="204">
        <f>IF(N229="zákl. přenesená",J229,0)</f>
        <v>0</v>
      </c>
      <c r="BH229" s="204">
        <f>IF(N229="sníž. přenesená",J229,0)</f>
        <v>0</v>
      </c>
      <c r="BI229" s="204">
        <f>IF(N229="nulová",J229,0)</f>
        <v>0</v>
      </c>
      <c r="BJ229" s="24" t="s">
        <v>79</v>
      </c>
      <c r="BK229" s="204">
        <f>ROUND(I229*H229,2)</f>
        <v>0</v>
      </c>
      <c r="BL229" s="24" t="s">
        <v>179</v>
      </c>
      <c r="BM229" s="24" t="s">
        <v>2261</v>
      </c>
    </row>
    <row r="230" spans="2:51" s="11" customFormat="1" ht="13.5">
      <c r="B230" s="212"/>
      <c r="C230" s="213"/>
      <c r="D230" s="205" t="s">
        <v>227</v>
      </c>
      <c r="E230" s="213"/>
      <c r="F230" s="215" t="s">
        <v>2262</v>
      </c>
      <c r="G230" s="213"/>
      <c r="H230" s="216">
        <v>210</v>
      </c>
      <c r="I230" s="217"/>
      <c r="J230" s="213"/>
      <c r="K230" s="213"/>
      <c r="L230" s="218"/>
      <c r="M230" s="219"/>
      <c r="N230" s="220"/>
      <c r="O230" s="220"/>
      <c r="P230" s="220"/>
      <c r="Q230" s="220"/>
      <c r="R230" s="220"/>
      <c r="S230" s="220"/>
      <c r="T230" s="221"/>
      <c r="AT230" s="222" t="s">
        <v>227</v>
      </c>
      <c r="AU230" s="222" t="s">
        <v>173</v>
      </c>
      <c r="AV230" s="11" t="s">
        <v>81</v>
      </c>
      <c r="AW230" s="11" t="s">
        <v>6</v>
      </c>
      <c r="AX230" s="11" t="s">
        <v>79</v>
      </c>
      <c r="AY230" s="222" t="s">
        <v>156</v>
      </c>
    </row>
    <row r="231" spans="2:63" s="10" customFormat="1" ht="22.35" customHeight="1">
      <c r="B231" s="176"/>
      <c r="C231" s="177"/>
      <c r="D231" s="190" t="s">
        <v>71</v>
      </c>
      <c r="E231" s="191" t="s">
        <v>747</v>
      </c>
      <c r="F231" s="191" t="s">
        <v>2263</v>
      </c>
      <c r="G231" s="177"/>
      <c r="H231" s="177"/>
      <c r="I231" s="180"/>
      <c r="J231" s="192">
        <f>BK231</f>
        <v>0</v>
      </c>
      <c r="K231" s="177"/>
      <c r="L231" s="182"/>
      <c r="M231" s="183"/>
      <c r="N231" s="184"/>
      <c r="O231" s="184"/>
      <c r="P231" s="185">
        <f>P232</f>
        <v>0</v>
      </c>
      <c r="Q231" s="184"/>
      <c r="R231" s="185">
        <f>R232</f>
        <v>0.014823600000000001</v>
      </c>
      <c r="S231" s="184"/>
      <c r="T231" s="186">
        <f>T232</f>
        <v>0</v>
      </c>
      <c r="AR231" s="187" t="s">
        <v>79</v>
      </c>
      <c r="AT231" s="188" t="s">
        <v>71</v>
      </c>
      <c r="AU231" s="188" t="s">
        <v>81</v>
      </c>
      <c r="AY231" s="187" t="s">
        <v>156</v>
      </c>
      <c r="BK231" s="189">
        <f>BK232</f>
        <v>0</v>
      </c>
    </row>
    <row r="232" spans="2:65" s="1" customFormat="1" ht="63.75" customHeight="1">
      <c r="B232" s="41"/>
      <c r="C232" s="193" t="s">
        <v>523</v>
      </c>
      <c r="D232" s="193" t="s">
        <v>159</v>
      </c>
      <c r="E232" s="194" t="s">
        <v>2264</v>
      </c>
      <c r="F232" s="195" t="s">
        <v>2265</v>
      </c>
      <c r="G232" s="196" t="s">
        <v>253</v>
      </c>
      <c r="H232" s="197">
        <v>370.59</v>
      </c>
      <c r="I232" s="198"/>
      <c r="J232" s="199">
        <f>ROUND(I232*H232,2)</f>
        <v>0</v>
      </c>
      <c r="K232" s="195" t="s">
        <v>163</v>
      </c>
      <c r="L232" s="61"/>
      <c r="M232" s="200" t="s">
        <v>21</v>
      </c>
      <c r="N232" s="201" t="s">
        <v>43</v>
      </c>
      <c r="O232" s="42"/>
      <c r="P232" s="202">
        <f>O232*H232</f>
        <v>0</v>
      </c>
      <c r="Q232" s="202">
        <v>4E-05</v>
      </c>
      <c r="R232" s="202">
        <f>Q232*H232</f>
        <v>0.014823600000000001</v>
      </c>
      <c r="S232" s="202">
        <v>0</v>
      </c>
      <c r="T232" s="203">
        <f>S232*H232</f>
        <v>0</v>
      </c>
      <c r="AR232" s="24" t="s">
        <v>316</v>
      </c>
      <c r="AT232" s="24" t="s">
        <v>159</v>
      </c>
      <c r="AU232" s="24" t="s">
        <v>173</v>
      </c>
      <c r="AY232" s="24" t="s">
        <v>156</v>
      </c>
      <c r="BE232" s="204">
        <f>IF(N232="základní",J232,0)</f>
        <v>0</v>
      </c>
      <c r="BF232" s="204">
        <f>IF(N232="snížená",J232,0)</f>
        <v>0</v>
      </c>
      <c r="BG232" s="204">
        <f>IF(N232="zákl. přenesená",J232,0)</f>
        <v>0</v>
      </c>
      <c r="BH232" s="204">
        <f>IF(N232="sníž. přenesená",J232,0)</f>
        <v>0</v>
      </c>
      <c r="BI232" s="204">
        <f>IF(N232="nulová",J232,0)</f>
        <v>0</v>
      </c>
      <c r="BJ232" s="24" t="s">
        <v>79</v>
      </c>
      <c r="BK232" s="204">
        <f>ROUND(I232*H232,2)</f>
        <v>0</v>
      </c>
      <c r="BL232" s="24" t="s">
        <v>316</v>
      </c>
      <c r="BM232" s="24" t="s">
        <v>2266</v>
      </c>
    </row>
    <row r="233" spans="2:63" s="10" customFormat="1" ht="22.35" customHeight="1">
      <c r="B233" s="176"/>
      <c r="C233" s="177"/>
      <c r="D233" s="190" t="s">
        <v>71</v>
      </c>
      <c r="E233" s="191" t="s">
        <v>432</v>
      </c>
      <c r="F233" s="191" t="s">
        <v>433</v>
      </c>
      <c r="G233" s="177"/>
      <c r="H233" s="177"/>
      <c r="I233" s="180"/>
      <c r="J233" s="192">
        <f>BK233</f>
        <v>0</v>
      </c>
      <c r="K233" s="177"/>
      <c r="L233" s="182"/>
      <c r="M233" s="183"/>
      <c r="N233" s="184"/>
      <c r="O233" s="184"/>
      <c r="P233" s="185">
        <f>SUM(P234:P249)</f>
        <v>0</v>
      </c>
      <c r="Q233" s="184"/>
      <c r="R233" s="185">
        <f>SUM(R234:R249)</f>
        <v>0</v>
      </c>
      <c r="S233" s="184"/>
      <c r="T233" s="186">
        <f>SUM(T234:T249)</f>
        <v>39.64252199999999</v>
      </c>
      <c r="AR233" s="187" t="s">
        <v>79</v>
      </c>
      <c r="AT233" s="188" t="s">
        <v>71</v>
      </c>
      <c r="AU233" s="188" t="s">
        <v>81</v>
      </c>
      <c r="AY233" s="187" t="s">
        <v>156</v>
      </c>
      <c r="BK233" s="189">
        <f>SUM(BK234:BK249)</f>
        <v>0</v>
      </c>
    </row>
    <row r="234" spans="2:65" s="1" customFormat="1" ht="16.5" customHeight="1">
      <c r="B234" s="41"/>
      <c r="C234" s="193" t="s">
        <v>530</v>
      </c>
      <c r="D234" s="193" t="s">
        <v>159</v>
      </c>
      <c r="E234" s="194" t="s">
        <v>2267</v>
      </c>
      <c r="F234" s="195" t="s">
        <v>2268</v>
      </c>
      <c r="G234" s="196" t="s">
        <v>225</v>
      </c>
      <c r="H234" s="197">
        <v>2.957</v>
      </c>
      <c r="I234" s="198"/>
      <c r="J234" s="199">
        <f>ROUND(I234*H234,2)</f>
        <v>0</v>
      </c>
      <c r="K234" s="195" t="s">
        <v>163</v>
      </c>
      <c r="L234" s="61"/>
      <c r="M234" s="200" t="s">
        <v>21</v>
      </c>
      <c r="N234" s="201" t="s">
        <v>43</v>
      </c>
      <c r="O234" s="42"/>
      <c r="P234" s="202">
        <f>O234*H234</f>
        <v>0</v>
      </c>
      <c r="Q234" s="202">
        <v>0</v>
      </c>
      <c r="R234" s="202">
        <f>Q234*H234</f>
        <v>0</v>
      </c>
      <c r="S234" s="202">
        <v>2.4</v>
      </c>
      <c r="T234" s="203">
        <f>S234*H234</f>
        <v>7.096799999999999</v>
      </c>
      <c r="AR234" s="24" t="s">
        <v>179</v>
      </c>
      <c r="AT234" s="24" t="s">
        <v>159</v>
      </c>
      <c r="AU234" s="24" t="s">
        <v>173</v>
      </c>
      <c r="AY234" s="24" t="s">
        <v>156</v>
      </c>
      <c r="BE234" s="204">
        <f>IF(N234="základní",J234,0)</f>
        <v>0</v>
      </c>
      <c r="BF234" s="204">
        <f>IF(N234="snížená",J234,0)</f>
        <v>0</v>
      </c>
      <c r="BG234" s="204">
        <f>IF(N234="zákl. přenesená",J234,0)</f>
        <v>0</v>
      </c>
      <c r="BH234" s="204">
        <f>IF(N234="sníž. přenesená",J234,0)</f>
        <v>0</v>
      </c>
      <c r="BI234" s="204">
        <f>IF(N234="nulová",J234,0)</f>
        <v>0</v>
      </c>
      <c r="BJ234" s="24" t="s">
        <v>79</v>
      </c>
      <c r="BK234" s="204">
        <f>ROUND(I234*H234,2)</f>
        <v>0</v>
      </c>
      <c r="BL234" s="24" t="s">
        <v>179</v>
      </c>
      <c r="BM234" s="24" t="s">
        <v>2269</v>
      </c>
    </row>
    <row r="235" spans="2:47" s="1" customFormat="1" ht="27">
      <c r="B235" s="41"/>
      <c r="C235" s="63"/>
      <c r="D235" s="223" t="s">
        <v>166</v>
      </c>
      <c r="E235" s="63"/>
      <c r="F235" s="261" t="s">
        <v>2270</v>
      </c>
      <c r="G235" s="63"/>
      <c r="H235" s="63"/>
      <c r="I235" s="163"/>
      <c r="J235" s="63"/>
      <c r="K235" s="63"/>
      <c r="L235" s="61"/>
      <c r="M235" s="207"/>
      <c r="N235" s="42"/>
      <c r="O235" s="42"/>
      <c r="P235" s="42"/>
      <c r="Q235" s="42"/>
      <c r="R235" s="42"/>
      <c r="S235" s="42"/>
      <c r="T235" s="78"/>
      <c r="AT235" s="24" t="s">
        <v>166</v>
      </c>
      <c r="AU235" s="24" t="s">
        <v>173</v>
      </c>
    </row>
    <row r="236" spans="2:65" s="1" customFormat="1" ht="25.5" customHeight="1">
      <c r="B236" s="41"/>
      <c r="C236" s="193" t="s">
        <v>537</v>
      </c>
      <c r="D236" s="193" t="s">
        <v>159</v>
      </c>
      <c r="E236" s="194" t="s">
        <v>2271</v>
      </c>
      <c r="F236" s="195" t="s">
        <v>2272</v>
      </c>
      <c r="G236" s="196" t="s">
        <v>253</v>
      </c>
      <c r="H236" s="197">
        <v>14.018</v>
      </c>
      <c r="I236" s="198"/>
      <c r="J236" s="199">
        <f>ROUND(I236*H236,2)</f>
        <v>0</v>
      </c>
      <c r="K236" s="195" t="s">
        <v>163</v>
      </c>
      <c r="L236" s="61"/>
      <c r="M236" s="200" t="s">
        <v>21</v>
      </c>
      <c r="N236" s="201" t="s">
        <v>43</v>
      </c>
      <c r="O236" s="42"/>
      <c r="P236" s="202">
        <f>O236*H236</f>
        <v>0</v>
      </c>
      <c r="Q236" s="202">
        <v>0</v>
      </c>
      <c r="R236" s="202">
        <f>Q236*H236</f>
        <v>0</v>
      </c>
      <c r="S236" s="202">
        <v>0.131</v>
      </c>
      <c r="T236" s="203">
        <f>S236*H236</f>
        <v>1.8363580000000002</v>
      </c>
      <c r="AR236" s="24" t="s">
        <v>179</v>
      </c>
      <c r="AT236" s="24" t="s">
        <v>159</v>
      </c>
      <c r="AU236" s="24" t="s">
        <v>173</v>
      </c>
      <c r="AY236" s="24" t="s">
        <v>156</v>
      </c>
      <c r="BE236" s="204">
        <f>IF(N236="základní",J236,0)</f>
        <v>0</v>
      </c>
      <c r="BF236" s="204">
        <f>IF(N236="snížená",J236,0)</f>
        <v>0</v>
      </c>
      <c r="BG236" s="204">
        <f>IF(N236="zákl. přenesená",J236,0)</f>
        <v>0</v>
      </c>
      <c r="BH236" s="204">
        <f>IF(N236="sníž. přenesená",J236,0)</f>
        <v>0</v>
      </c>
      <c r="BI236" s="204">
        <f>IF(N236="nulová",J236,0)</f>
        <v>0</v>
      </c>
      <c r="BJ236" s="24" t="s">
        <v>79</v>
      </c>
      <c r="BK236" s="204">
        <f>ROUND(I236*H236,2)</f>
        <v>0</v>
      </c>
      <c r="BL236" s="24" t="s">
        <v>179</v>
      </c>
      <c r="BM236" s="24" t="s">
        <v>2273</v>
      </c>
    </row>
    <row r="237" spans="2:51" s="11" customFormat="1" ht="13.5">
      <c r="B237" s="212"/>
      <c r="C237" s="213"/>
      <c r="D237" s="223" t="s">
        <v>227</v>
      </c>
      <c r="E237" s="224" t="s">
        <v>21</v>
      </c>
      <c r="F237" s="225" t="s">
        <v>2274</v>
      </c>
      <c r="G237" s="213"/>
      <c r="H237" s="226">
        <v>14.018</v>
      </c>
      <c r="I237" s="217"/>
      <c r="J237" s="213"/>
      <c r="K237" s="213"/>
      <c r="L237" s="218"/>
      <c r="M237" s="219"/>
      <c r="N237" s="220"/>
      <c r="O237" s="220"/>
      <c r="P237" s="220"/>
      <c r="Q237" s="220"/>
      <c r="R237" s="220"/>
      <c r="S237" s="220"/>
      <c r="T237" s="221"/>
      <c r="AT237" s="222" t="s">
        <v>227</v>
      </c>
      <c r="AU237" s="222" t="s">
        <v>173</v>
      </c>
      <c r="AV237" s="11" t="s">
        <v>81</v>
      </c>
      <c r="AW237" s="11" t="s">
        <v>35</v>
      </c>
      <c r="AX237" s="11" t="s">
        <v>79</v>
      </c>
      <c r="AY237" s="222" t="s">
        <v>156</v>
      </c>
    </row>
    <row r="238" spans="2:65" s="1" customFormat="1" ht="25.5" customHeight="1">
      <c r="B238" s="41"/>
      <c r="C238" s="193" t="s">
        <v>541</v>
      </c>
      <c r="D238" s="193" t="s">
        <v>159</v>
      </c>
      <c r="E238" s="194" t="s">
        <v>435</v>
      </c>
      <c r="F238" s="195" t="s">
        <v>436</v>
      </c>
      <c r="G238" s="196" t="s">
        <v>253</v>
      </c>
      <c r="H238" s="197">
        <v>99.964</v>
      </c>
      <c r="I238" s="198"/>
      <c r="J238" s="199">
        <f>ROUND(I238*H238,2)</f>
        <v>0</v>
      </c>
      <c r="K238" s="195" t="s">
        <v>163</v>
      </c>
      <c r="L238" s="61"/>
      <c r="M238" s="200" t="s">
        <v>21</v>
      </c>
      <c r="N238" s="201" t="s">
        <v>43</v>
      </c>
      <c r="O238" s="42"/>
      <c r="P238" s="202">
        <f>O238*H238</f>
        <v>0</v>
      </c>
      <c r="Q238" s="202">
        <v>0</v>
      </c>
      <c r="R238" s="202">
        <f>Q238*H238</f>
        <v>0</v>
      </c>
      <c r="S238" s="202">
        <v>0.261</v>
      </c>
      <c r="T238" s="203">
        <f>S238*H238</f>
        <v>26.090604</v>
      </c>
      <c r="AR238" s="24" t="s">
        <v>179</v>
      </c>
      <c r="AT238" s="24" t="s">
        <v>159</v>
      </c>
      <c r="AU238" s="24" t="s">
        <v>173</v>
      </c>
      <c r="AY238" s="24" t="s">
        <v>156</v>
      </c>
      <c r="BE238" s="204">
        <f>IF(N238="základní",J238,0)</f>
        <v>0</v>
      </c>
      <c r="BF238" s="204">
        <f>IF(N238="snížená",J238,0)</f>
        <v>0</v>
      </c>
      <c r="BG238" s="204">
        <f>IF(N238="zákl. přenesená",J238,0)</f>
        <v>0</v>
      </c>
      <c r="BH238" s="204">
        <f>IF(N238="sníž. přenesená",J238,0)</f>
        <v>0</v>
      </c>
      <c r="BI238" s="204">
        <f>IF(N238="nulová",J238,0)</f>
        <v>0</v>
      </c>
      <c r="BJ238" s="24" t="s">
        <v>79</v>
      </c>
      <c r="BK238" s="204">
        <f>ROUND(I238*H238,2)</f>
        <v>0</v>
      </c>
      <c r="BL238" s="24" t="s">
        <v>179</v>
      </c>
      <c r="BM238" s="24" t="s">
        <v>2275</v>
      </c>
    </row>
    <row r="239" spans="2:51" s="11" customFormat="1" ht="13.5">
      <c r="B239" s="212"/>
      <c r="C239" s="213"/>
      <c r="D239" s="205" t="s">
        <v>227</v>
      </c>
      <c r="E239" s="214" t="s">
        <v>21</v>
      </c>
      <c r="F239" s="215" t="s">
        <v>2276</v>
      </c>
      <c r="G239" s="213"/>
      <c r="H239" s="216">
        <v>112.424</v>
      </c>
      <c r="I239" s="217"/>
      <c r="J239" s="213"/>
      <c r="K239" s="213"/>
      <c r="L239" s="218"/>
      <c r="M239" s="219"/>
      <c r="N239" s="220"/>
      <c r="O239" s="220"/>
      <c r="P239" s="220"/>
      <c r="Q239" s="220"/>
      <c r="R239" s="220"/>
      <c r="S239" s="220"/>
      <c r="T239" s="221"/>
      <c r="AT239" s="222" t="s">
        <v>227</v>
      </c>
      <c r="AU239" s="222" t="s">
        <v>173</v>
      </c>
      <c r="AV239" s="11" t="s">
        <v>81</v>
      </c>
      <c r="AW239" s="11" t="s">
        <v>35</v>
      </c>
      <c r="AX239" s="11" t="s">
        <v>72</v>
      </c>
      <c r="AY239" s="222" t="s">
        <v>156</v>
      </c>
    </row>
    <row r="240" spans="2:51" s="11" customFormat="1" ht="13.5">
      <c r="B240" s="212"/>
      <c r="C240" s="213"/>
      <c r="D240" s="205" t="s">
        <v>227</v>
      </c>
      <c r="E240" s="214" t="s">
        <v>21</v>
      </c>
      <c r="F240" s="215" t="s">
        <v>2277</v>
      </c>
      <c r="G240" s="213"/>
      <c r="H240" s="216">
        <v>-12.46</v>
      </c>
      <c r="I240" s="217"/>
      <c r="J240" s="213"/>
      <c r="K240" s="213"/>
      <c r="L240" s="218"/>
      <c r="M240" s="219"/>
      <c r="N240" s="220"/>
      <c r="O240" s="220"/>
      <c r="P240" s="220"/>
      <c r="Q240" s="220"/>
      <c r="R240" s="220"/>
      <c r="S240" s="220"/>
      <c r="T240" s="221"/>
      <c r="AT240" s="222" t="s">
        <v>227</v>
      </c>
      <c r="AU240" s="222" t="s">
        <v>173</v>
      </c>
      <c r="AV240" s="11" t="s">
        <v>81</v>
      </c>
      <c r="AW240" s="11" t="s">
        <v>35</v>
      </c>
      <c r="AX240" s="11" t="s">
        <v>72</v>
      </c>
      <c r="AY240" s="222" t="s">
        <v>156</v>
      </c>
    </row>
    <row r="241" spans="2:51" s="12" customFormat="1" ht="13.5">
      <c r="B241" s="237"/>
      <c r="C241" s="238"/>
      <c r="D241" s="223" t="s">
        <v>227</v>
      </c>
      <c r="E241" s="239" t="s">
        <v>21</v>
      </c>
      <c r="F241" s="240" t="s">
        <v>250</v>
      </c>
      <c r="G241" s="238"/>
      <c r="H241" s="241">
        <v>99.964</v>
      </c>
      <c r="I241" s="242"/>
      <c r="J241" s="238"/>
      <c r="K241" s="238"/>
      <c r="L241" s="243"/>
      <c r="M241" s="244"/>
      <c r="N241" s="245"/>
      <c r="O241" s="245"/>
      <c r="P241" s="245"/>
      <c r="Q241" s="245"/>
      <c r="R241" s="245"/>
      <c r="S241" s="245"/>
      <c r="T241" s="246"/>
      <c r="AT241" s="247" t="s">
        <v>227</v>
      </c>
      <c r="AU241" s="247" t="s">
        <v>173</v>
      </c>
      <c r="AV241" s="12" t="s">
        <v>179</v>
      </c>
      <c r="AW241" s="12" t="s">
        <v>35</v>
      </c>
      <c r="AX241" s="12" t="s">
        <v>79</v>
      </c>
      <c r="AY241" s="247" t="s">
        <v>156</v>
      </c>
    </row>
    <row r="242" spans="2:65" s="1" customFormat="1" ht="16.5" customHeight="1">
      <c r="B242" s="41"/>
      <c r="C242" s="193" t="s">
        <v>545</v>
      </c>
      <c r="D242" s="193" t="s">
        <v>159</v>
      </c>
      <c r="E242" s="194" t="s">
        <v>2278</v>
      </c>
      <c r="F242" s="195" t="s">
        <v>2279</v>
      </c>
      <c r="G242" s="196" t="s">
        <v>253</v>
      </c>
      <c r="H242" s="197">
        <v>174.68</v>
      </c>
      <c r="I242" s="198"/>
      <c r="J242" s="199">
        <f>ROUND(I242*H242,2)</f>
        <v>0</v>
      </c>
      <c r="K242" s="195" t="s">
        <v>21</v>
      </c>
      <c r="L242" s="61"/>
      <c r="M242" s="200" t="s">
        <v>21</v>
      </c>
      <c r="N242" s="201" t="s">
        <v>43</v>
      </c>
      <c r="O242" s="42"/>
      <c r="P242" s="202">
        <f>O242*H242</f>
        <v>0</v>
      </c>
      <c r="Q242" s="202">
        <v>0</v>
      </c>
      <c r="R242" s="202">
        <f>Q242*H242</f>
        <v>0</v>
      </c>
      <c r="S242" s="202">
        <v>0.015</v>
      </c>
      <c r="T242" s="203">
        <f>S242*H242</f>
        <v>2.6202</v>
      </c>
      <c r="AR242" s="24" t="s">
        <v>179</v>
      </c>
      <c r="AT242" s="24" t="s">
        <v>159</v>
      </c>
      <c r="AU242" s="24" t="s">
        <v>173</v>
      </c>
      <c r="AY242" s="24" t="s">
        <v>156</v>
      </c>
      <c r="BE242" s="204">
        <f>IF(N242="základní",J242,0)</f>
        <v>0</v>
      </c>
      <c r="BF242" s="204">
        <f>IF(N242="snížená",J242,0)</f>
        <v>0</v>
      </c>
      <c r="BG242" s="204">
        <f>IF(N242="zákl. přenesená",J242,0)</f>
        <v>0</v>
      </c>
      <c r="BH242" s="204">
        <f>IF(N242="sníž. přenesená",J242,0)</f>
        <v>0</v>
      </c>
      <c r="BI242" s="204">
        <f>IF(N242="nulová",J242,0)</f>
        <v>0</v>
      </c>
      <c r="BJ242" s="24" t="s">
        <v>79</v>
      </c>
      <c r="BK242" s="204">
        <f>ROUND(I242*H242,2)</f>
        <v>0</v>
      </c>
      <c r="BL242" s="24" t="s">
        <v>179</v>
      </c>
      <c r="BM242" s="24" t="s">
        <v>2280</v>
      </c>
    </row>
    <row r="243" spans="2:51" s="11" customFormat="1" ht="13.5">
      <c r="B243" s="212"/>
      <c r="C243" s="213"/>
      <c r="D243" s="205" t="s">
        <v>227</v>
      </c>
      <c r="E243" s="214" t="s">
        <v>21</v>
      </c>
      <c r="F243" s="215" t="s">
        <v>2281</v>
      </c>
      <c r="G243" s="213"/>
      <c r="H243" s="216">
        <v>32.93</v>
      </c>
      <c r="I243" s="217"/>
      <c r="J243" s="213"/>
      <c r="K243" s="213"/>
      <c r="L243" s="218"/>
      <c r="M243" s="219"/>
      <c r="N243" s="220"/>
      <c r="O243" s="220"/>
      <c r="P243" s="220"/>
      <c r="Q243" s="220"/>
      <c r="R243" s="220"/>
      <c r="S243" s="220"/>
      <c r="T243" s="221"/>
      <c r="AT243" s="222" t="s">
        <v>227</v>
      </c>
      <c r="AU243" s="222" t="s">
        <v>173</v>
      </c>
      <c r="AV243" s="11" t="s">
        <v>81</v>
      </c>
      <c r="AW243" s="11" t="s">
        <v>35</v>
      </c>
      <c r="AX243" s="11" t="s">
        <v>72</v>
      </c>
      <c r="AY243" s="222" t="s">
        <v>156</v>
      </c>
    </row>
    <row r="244" spans="2:51" s="11" customFormat="1" ht="13.5">
      <c r="B244" s="212"/>
      <c r="C244" s="213"/>
      <c r="D244" s="205" t="s">
        <v>227</v>
      </c>
      <c r="E244" s="214" t="s">
        <v>21</v>
      </c>
      <c r="F244" s="215" t="s">
        <v>2282</v>
      </c>
      <c r="G244" s="213"/>
      <c r="H244" s="216">
        <v>141.75</v>
      </c>
      <c r="I244" s="217"/>
      <c r="J244" s="213"/>
      <c r="K244" s="213"/>
      <c r="L244" s="218"/>
      <c r="M244" s="219"/>
      <c r="N244" s="220"/>
      <c r="O244" s="220"/>
      <c r="P244" s="220"/>
      <c r="Q244" s="220"/>
      <c r="R244" s="220"/>
      <c r="S244" s="220"/>
      <c r="T244" s="221"/>
      <c r="AT244" s="222" t="s">
        <v>227</v>
      </c>
      <c r="AU244" s="222" t="s">
        <v>173</v>
      </c>
      <c r="AV244" s="11" t="s">
        <v>81</v>
      </c>
      <c r="AW244" s="11" t="s">
        <v>35</v>
      </c>
      <c r="AX244" s="11" t="s">
        <v>72</v>
      </c>
      <c r="AY244" s="222" t="s">
        <v>156</v>
      </c>
    </row>
    <row r="245" spans="2:51" s="12" customFormat="1" ht="13.5">
      <c r="B245" s="237"/>
      <c r="C245" s="238"/>
      <c r="D245" s="223" t="s">
        <v>227</v>
      </c>
      <c r="E245" s="239" t="s">
        <v>21</v>
      </c>
      <c r="F245" s="240" t="s">
        <v>250</v>
      </c>
      <c r="G245" s="238"/>
      <c r="H245" s="241">
        <v>174.68</v>
      </c>
      <c r="I245" s="242"/>
      <c r="J245" s="238"/>
      <c r="K245" s="238"/>
      <c r="L245" s="243"/>
      <c r="M245" s="244"/>
      <c r="N245" s="245"/>
      <c r="O245" s="245"/>
      <c r="P245" s="245"/>
      <c r="Q245" s="245"/>
      <c r="R245" s="245"/>
      <c r="S245" s="245"/>
      <c r="T245" s="246"/>
      <c r="AT245" s="247" t="s">
        <v>227</v>
      </c>
      <c r="AU245" s="247" t="s">
        <v>173</v>
      </c>
      <c r="AV245" s="12" t="s">
        <v>179</v>
      </c>
      <c r="AW245" s="12" t="s">
        <v>35</v>
      </c>
      <c r="AX245" s="12" t="s">
        <v>79</v>
      </c>
      <c r="AY245" s="247" t="s">
        <v>156</v>
      </c>
    </row>
    <row r="246" spans="2:65" s="1" customFormat="1" ht="25.5" customHeight="1">
      <c r="B246" s="41"/>
      <c r="C246" s="193" t="s">
        <v>550</v>
      </c>
      <c r="D246" s="193" t="s">
        <v>159</v>
      </c>
      <c r="E246" s="194" t="s">
        <v>2283</v>
      </c>
      <c r="F246" s="195" t="s">
        <v>2284</v>
      </c>
      <c r="G246" s="196" t="s">
        <v>253</v>
      </c>
      <c r="H246" s="197">
        <v>26.24</v>
      </c>
      <c r="I246" s="198"/>
      <c r="J246" s="199">
        <f>ROUND(I246*H246,2)</f>
        <v>0</v>
      </c>
      <c r="K246" s="195" t="s">
        <v>163</v>
      </c>
      <c r="L246" s="61"/>
      <c r="M246" s="200" t="s">
        <v>21</v>
      </c>
      <c r="N246" s="201" t="s">
        <v>43</v>
      </c>
      <c r="O246" s="42"/>
      <c r="P246" s="202">
        <f>O246*H246</f>
        <v>0</v>
      </c>
      <c r="Q246" s="202">
        <v>0</v>
      </c>
      <c r="R246" s="202">
        <f>Q246*H246</f>
        <v>0</v>
      </c>
      <c r="S246" s="202">
        <v>0.076</v>
      </c>
      <c r="T246" s="203">
        <f>S246*H246</f>
        <v>1.9942399999999998</v>
      </c>
      <c r="AR246" s="24" t="s">
        <v>179</v>
      </c>
      <c r="AT246" s="24" t="s">
        <v>159</v>
      </c>
      <c r="AU246" s="24" t="s">
        <v>173</v>
      </c>
      <c r="AY246" s="24" t="s">
        <v>156</v>
      </c>
      <c r="BE246" s="204">
        <f>IF(N246="základní",J246,0)</f>
        <v>0</v>
      </c>
      <c r="BF246" s="204">
        <f>IF(N246="snížená",J246,0)</f>
        <v>0</v>
      </c>
      <c r="BG246" s="204">
        <f>IF(N246="zákl. přenesená",J246,0)</f>
        <v>0</v>
      </c>
      <c r="BH246" s="204">
        <f>IF(N246="sníž. přenesená",J246,0)</f>
        <v>0</v>
      </c>
      <c r="BI246" s="204">
        <f>IF(N246="nulová",J246,0)</f>
        <v>0</v>
      </c>
      <c r="BJ246" s="24" t="s">
        <v>79</v>
      </c>
      <c r="BK246" s="204">
        <f>ROUND(I246*H246,2)</f>
        <v>0</v>
      </c>
      <c r="BL246" s="24" t="s">
        <v>179</v>
      </c>
      <c r="BM246" s="24" t="s">
        <v>2285</v>
      </c>
    </row>
    <row r="247" spans="2:51" s="11" customFormat="1" ht="13.5">
      <c r="B247" s="212"/>
      <c r="C247" s="213"/>
      <c r="D247" s="223" t="s">
        <v>227</v>
      </c>
      <c r="E247" s="224" t="s">
        <v>21</v>
      </c>
      <c r="F247" s="225" t="s">
        <v>2286</v>
      </c>
      <c r="G247" s="213"/>
      <c r="H247" s="226">
        <v>26.24</v>
      </c>
      <c r="I247" s="217"/>
      <c r="J247" s="213"/>
      <c r="K247" s="213"/>
      <c r="L247" s="218"/>
      <c r="M247" s="219"/>
      <c r="N247" s="220"/>
      <c r="O247" s="220"/>
      <c r="P247" s="220"/>
      <c r="Q247" s="220"/>
      <c r="R247" s="220"/>
      <c r="S247" s="220"/>
      <c r="T247" s="221"/>
      <c r="AT247" s="222" t="s">
        <v>227</v>
      </c>
      <c r="AU247" s="222" t="s">
        <v>173</v>
      </c>
      <c r="AV247" s="11" t="s">
        <v>81</v>
      </c>
      <c r="AW247" s="11" t="s">
        <v>35</v>
      </c>
      <c r="AX247" s="11" t="s">
        <v>79</v>
      </c>
      <c r="AY247" s="222" t="s">
        <v>156</v>
      </c>
    </row>
    <row r="248" spans="2:65" s="1" customFormat="1" ht="16.5" customHeight="1">
      <c r="B248" s="41"/>
      <c r="C248" s="193" t="s">
        <v>555</v>
      </c>
      <c r="D248" s="193" t="s">
        <v>159</v>
      </c>
      <c r="E248" s="194" t="s">
        <v>2287</v>
      </c>
      <c r="F248" s="195" t="s">
        <v>2288</v>
      </c>
      <c r="G248" s="196" t="s">
        <v>253</v>
      </c>
      <c r="H248" s="197">
        <v>2.16</v>
      </c>
      <c r="I248" s="198"/>
      <c r="J248" s="199">
        <f>ROUND(I248*H248,2)</f>
        <v>0</v>
      </c>
      <c r="K248" s="195" t="s">
        <v>21</v>
      </c>
      <c r="L248" s="61"/>
      <c r="M248" s="200" t="s">
        <v>21</v>
      </c>
      <c r="N248" s="201" t="s">
        <v>43</v>
      </c>
      <c r="O248" s="42"/>
      <c r="P248" s="202">
        <f>O248*H248</f>
        <v>0</v>
      </c>
      <c r="Q248" s="202">
        <v>0</v>
      </c>
      <c r="R248" s="202">
        <f>Q248*H248</f>
        <v>0</v>
      </c>
      <c r="S248" s="202">
        <v>0.002</v>
      </c>
      <c r="T248" s="203">
        <f>S248*H248</f>
        <v>0.00432</v>
      </c>
      <c r="AR248" s="24" t="s">
        <v>179</v>
      </c>
      <c r="AT248" s="24" t="s">
        <v>159</v>
      </c>
      <c r="AU248" s="24" t="s">
        <v>173</v>
      </c>
      <c r="AY248" s="24" t="s">
        <v>156</v>
      </c>
      <c r="BE248" s="204">
        <f>IF(N248="základní",J248,0)</f>
        <v>0</v>
      </c>
      <c r="BF248" s="204">
        <f>IF(N248="snížená",J248,0)</f>
        <v>0</v>
      </c>
      <c r="BG248" s="204">
        <f>IF(N248="zákl. přenesená",J248,0)</f>
        <v>0</v>
      </c>
      <c r="BH248" s="204">
        <f>IF(N248="sníž. přenesená",J248,0)</f>
        <v>0</v>
      </c>
      <c r="BI248" s="204">
        <f>IF(N248="nulová",J248,0)</f>
        <v>0</v>
      </c>
      <c r="BJ248" s="24" t="s">
        <v>79</v>
      </c>
      <c r="BK248" s="204">
        <f>ROUND(I248*H248,2)</f>
        <v>0</v>
      </c>
      <c r="BL248" s="24" t="s">
        <v>179</v>
      </c>
      <c r="BM248" s="24" t="s">
        <v>2289</v>
      </c>
    </row>
    <row r="249" spans="2:51" s="11" customFormat="1" ht="13.5">
      <c r="B249" s="212"/>
      <c r="C249" s="213"/>
      <c r="D249" s="205" t="s">
        <v>227</v>
      </c>
      <c r="E249" s="214" t="s">
        <v>21</v>
      </c>
      <c r="F249" s="215" t="s">
        <v>2290</v>
      </c>
      <c r="G249" s="213"/>
      <c r="H249" s="216">
        <v>2.16</v>
      </c>
      <c r="I249" s="217"/>
      <c r="J249" s="213"/>
      <c r="K249" s="213"/>
      <c r="L249" s="218"/>
      <c r="M249" s="219"/>
      <c r="N249" s="220"/>
      <c r="O249" s="220"/>
      <c r="P249" s="220"/>
      <c r="Q249" s="220"/>
      <c r="R249" s="220"/>
      <c r="S249" s="220"/>
      <c r="T249" s="221"/>
      <c r="AT249" s="222" t="s">
        <v>227</v>
      </c>
      <c r="AU249" s="222" t="s">
        <v>173</v>
      </c>
      <c r="AV249" s="11" t="s">
        <v>81</v>
      </c>
      <c r="AW249" s="11" t="s">
        <v>35</v>
      </c>
      <c r="AX249" s="11" t="s">
        <v>79</v>
      </c>
      <c r="AY249" s="222" t="s">
        <v>156</v>
      </c>
    </row>
    <row r="250" spans="2:63" s="10" customFormat="1" ht="22.35" customHeight="1">
      <c r="B250" s="176"/>
      <c r="C250" s="177"/>
      <c r="D250" s="190" t="s">
        <v>71</v>
      </c>
      <c r="E250" s="191" t="s">
        <v>535</v>
      </c>
      <c r="F250" s="191" t="s">
        <v>536</v>
      </c>
      <c r="G250" s="177"/>
      <c r="H250" s="177"/>
      <c r="I250" s="180"/>
      <c r="J250" s="192">
        <f>BK250</f>
        <v>0</v>
      </c>
      <c r="K250" s="177"/>
      <c r="L250" s="182"/>
      <c r="M250" s="183"/>
      <c r="N250" s="184"/>
      <c r="O250" s="184"/>
      <c r="P250" s="185">
        <f>SUM(P251:P260)</f>
        <v>0</v>
      </c>
      <c r="Q250" s="184"/>
      <c r="R250" s="185">
        <f>SUM(R251:R260)</f>
        <v>0.0006239999999999999</v>
      </c>
      <c r="S250" s="184"/>
      <c r="T250" s="186">
        <f>SUM(T251:T260)</f>
        <v>73.68862346</v>
      </c>
      <c r="AR250" s="187" t="s">
        <v>79</v>
      </c>
      <c r="AT250" s="188" t="s">
        <v>71</v>
      </c>
      <c r="AU250" s="188" t="s">
        <v>81</v>
      </c>
      <c r="AY250" s="187" t="s">
        <v>156</v>
      </c>
      <c r="BK250" s="189">
        <f>SUM(BK251:BK260)</f>
        <v>0</v>
      </c>
    </row>
    <row r="251" spans="2:65" s="1" customFormat="1" ht="38.25" customHeight="1">
      <c r="B251" s="41"/>
      <c r="C251" s="193" t="s">
        <v>561</v>
      </c>
      <c r="D251" s="193" t="s">
        <v>159</v>
      </c>
      <c r="E251" s="194" t="s">
        <v>2291</v>
      </c>
      <c r="F251" s="195" t="s">
        <v>2292</v>
      </c>
      <c r="G251" s="196" t="s">
        <v>253</v>
      </c>
      <c r="H251" s="197">
        <v>173.428</v>
      </c>
      <c r="I251" s="198"/>
      <c r="J251" s="199">
        <f>ROUND(I251*H251,2)</f>
        <v>0</v>
      </c>
      <c r="K251" s="195" t="s">
        <v>163</v>
      </c>
      <c r="L251" s="61"/>
      <c r="M251" s="200" t="s">
        <v>21</v>
      </c>
      <c r="N251" s="201" t="s">
        <v>43</v>
      </c>
      <c r="O251" s="42"/>
      <c r="P251" s="202">
        <f>O251*H251</f>
        <v>0</v>
      </c>
      <c r="Q251" s="202">
        <v>0</v>
      </c>
      <c r="R251" s="202">
        <f>Q251*H251</f>
        <v>0</v>
      </c>
      <c r="S251" s="202">
        <v>0.00042</v>
      </c>
      <c r="T251" s="203">
        <f>S251*H251</f>
        <v>0.07283976</v>
      </c>
      <c r="AR251" s="24" t="s">
        <v>179</v>
      </c>
      <c r="AT251" s="24" t="s">
        <v>159</v>
      </c>
      <c r="AU251" s="24" t="s">
        <v>173</v>
      </c>
      <c r="AY251" s="24" t="s">
        <v>156</v>
      </c>
      <c r="BE251" s="204">
        <f>IF(N251="základní",J251,0)</f>
        <v>0</v>
      </c>
      <c r="BF251" s="204">
        <f>IF(N251="snížená",J251,0)</f>
        <v>0</v>
      </c>
      <c r="BG251" s="204">
        <f>IF(N251="zákl. přenesená",J251,0)</f>
        <v>0</v>
      </c>
      <c r="BH251" s="204">
        <f>IF(N251="sníž. přenesená",J251,0)</f>
        <v>0</v>
      </c>
      <c r="BI251" s="204">
        <f>IF(N251="nulová",J251,0)</f>
        <v>0</v>
      </c>
      <c r="BJ251" s="24" t="s">
        <v>79</v>
      </c>
      <c r="BK251" s="204">
        <f>ROUND(I251*H251,2)</f>
        <v>0</v>
      </c>
      <c r="BL251" s="24" t="s">
        <v>179</v>
      </c>
      <c r="BM251" s="24" t="s">
        <v>2293</v>
      </c>
    </row>
    <row r="252" spans="2:65" s="1" customFormat="1" ht="51" customHeight="1">
      <c r="B252" s="41"/>
      <c r="C252" s="193" t="s">
        <v>565</v>
      </c>
      <c r="D252" s="193" t="s">
        <v>159</v>
      </c>
      <c r="E252" s="194" t="s">
        <v>2294</v>
      </c>
      <c r="F252" s="195" t="s">
        <v>2295</v>
      </c>
      <c r="G252" s="196" t="s">
        <v>260</v>
      </c>
      <c r="H252" s="197">
        <v>2.4</v>
      </c>
      <c r="I252" s="198"/>
      <c r="J252" s="199">
        <f>ROUND(I252*H252,2)</f>
        <v>0</v>
      </c>
      <c r="K252" s="195" t="s">
        <v>163</v>
      </c>
      <c r="L252" s="61"/>
      <c r="M252" s="200" t="s">
        <v>21</v>
      </c>
      <c r="N252" s="201" t="s">
        <v>43</v>
      </c>
      <c r="O252" s="42"/>
      <c r="P252" s="202">
        <f>O252*H252</f>
        <v>0</v>
      </c>
      <c r="Q252" s="202">
        <v>0.00026</v>
      </c>
      <c r="R252" s="202">
        <f>Q252*H252</f>
        <v>0.0006239999999999999</v>
      </c>
      <c r="S252" s="202">
        <v>0</v>
      </c>
      <c r="T252" s="203">
        <f>S252*H252</f>
        <v>0</v>
      </c>
      <c r="AR252" s="24" t="s">
        <v>179</v>
      </c>
      <c r="AT252" s="24" t="s">
        <v>159</v>
      </c>
      <c r="AU252" s="24" t="s">
        <v>173</v>
      </c>
      <c r="AY252" s="24" t="s">
        <v>156</v>
      </c>
      <c r="BE252" s="204">
        <f>IF(N252="základní",J252,0)</f>
        <v>0</v>
      </c>
      <c r="BF252" s="204">
        <f>IF(N252="snížená",J252,0)</f>
        <v>0</v>
      </c>
      <c r="BG252" s="204">
        <f>IF(N252="zákl. přenesená",J252,0)</f>
        <v>0</v>
      </c>
      <c r="BH252" s="204">
        <f>IF(N252="sníž. přenesená",J252,0)</f>
        <v>0</v>
      </c>
      <c r="BI252" s="204">
        <f>IF(N252="nulová",J252,0)</f>
        <v>0</v>
      </c>
      <c r="BJ252" s="24" t="s">
        <v>79</v>
      </c>
      <c r="BK252" s="204">
        <f>ROUND(I252*H252,2)</f>
        <v>0</v>
      </c>
      <c r="BL252" s="24" t="s">
        <v>179</v>
      </c>
      <c r="BM252" s="24" t="s">
        <v>2296</v>
      </c>
    </row>
    <row r="253" spans="2:65" s="1" customFormat="1" ht="16.5" customHeight="1">
      <c r="B253" s="41"/>
      <c r="C253" s="193" t="s">
        <v>569</v>
      </c>
      <c r="D253" s="193" t="s">
        <v>159</v>
      </c>
      <c r="E253" s="194" t="s">
        <v>2297</v>
      </c>
      <c r="F253" s="195" t="s">
        <v>2298</v>
      </c>
      <c r="G253" s="196" t="s">
        <v>253</v>
      </c>
      <c r="H253" s="197">
        <v>165.61</v>
      </c>
      <c r="I253" s="198"/>
      <c r="J253" s="199">
        <f>ROUND(I253*H253,2)</f>
        <v>0</v>
      </c>
      <c r="K253" s="195" t="s">
        <v>163</v>
      </c>
      <c r="L253" s="61"/>
      <c r="M253" s="200" t="s">
        <v>21</v>
      </c>
      <c r="N253" s="201" t="s">
        <v>43</v>
      </c>
      <c r="O253" s="42"/>
      <c r="P253" s="202">
        <f>O253*H253</f>
        <v>0</v>
      </c>
      <c r="Q253" s="202">
        <v>0</v>
      </c>
      <c r="R253" s="202">
        <f>Q253*H253</f>
        <v>0</v>
      </c>
      <c r="S253" s="202">
        <v>0.08317</v>
      </c>
      <c r="T253" s="203">
        <f>S253*H253</f>
        <v>13.773783700000001</v>
      </c>
      <c r="AR253" s="24" t="s">
        <v>179</v>
      </c>
      <c r="AT253" s="24" t="s">
        <v>159</v>
      </c>
      <c r="AU253" s="24" t="s">
        <v>173</v>
      </c>
      <c r="AY253" s="24" t="s">
        <v>156</v>
      </c>
      <c r="BE253" s="204">
        <f>IF(N253="základní",J253,0)</f>
        <v>0</v>
      </c>
      <c r="BF253" s="204">
        <f>IF(N253="snížená",J253,0)</f>
        <v>0</v>
      </c>
      <c r="BG253" s="204">
        <f>IF(N253="zákl. přenesená",J253,0)</f>
        <v>0</v>
      </c>
      <c r="BH253" s="204">
        <f>IF(N253="sníž. přenesená",J253,0)</f>
        <v>0</v>
      </c>
      <c r="BI253" s="204">
        <f>IF(N253="nulová",J253,0)</f>
        <v>0</v>
      </c>
      <c r="BJ253" s="24" t="s">
        <v>79</v>
      </c>
      <c r="BK253" s="204">
        <f>ROUND(I253*H253,2)</f>
        <v>0</v>
      </c>
      <c r="BL253" s="24" t="s">
        <v>179</v>
      </c>
      <c r="BM253" s="24" t="s">
        <v>2299</v>
      </c>
    </row>
    <row r="254" spans="2:51" s="11" customFormat="1" ht="13.5">
      <c r="B254" s="212"/>
      <c r="C254" s="213"/>
      <c r="D254" s="205" t="s">
        <v>227</v>
      </c>
      <c r="E254" s="214" t="s">
        <v>21</v>
      </c>
      <c r="F254" s="215" t="s">
        <v>2300</v>
      </c>
      <c r="G254" s="213"/>
      <c r="H254" s="216">
        <v>63.2</v>
      </c>
      <c r="I254" s="217"/>
      <c r="J254" s="213"/>
      <c r="K254" s="213"/>
      <c r="L254" s="218"/>
      <c r="M254" s="219"/>
      <c r="N254" s="220"/>
      <c r="O254" s="220"/>
      <c r="P254" s="220"/>
      <c r="Q254" s="220"/>
      <c r="R254" s="220"/>
      <c r="S254" s="220"/>
      <c r="T254" s="221"/>
      <c r="AT254" s="222" t="s">
        <v>227</v>
      </c>
      <c r="AU254" s="222" t="s">
        <v>173</v>
      </c>
      <c r="AV254" s="11" t="s">
        <v>81</v>
      </c>
      <c r="AW254" s="11" t="s">
        <v>35</v>
      </c>
      <c r="AX254" s="11" t="s">
        <v>72</v>
      </c>
      <c r="AY254" s="222" t="s">
        <v>156</v>
      </c>
    </row>
    <row r="255" spans="2:51" s="11" customFormat="1" ht="13.5">
      <c r="B255" s="212"/>
      <c r="C255" s="213"/>
      <c r="D255" s="205" t="s">
        <v>227</v>
      </c>
      <c r="E255" s="214" t="s">
        <v>21</v>
      </c>
      <c r="F255" s="215" t="s">
        <v>2301</v>
      </c>
      <c r="G255" s="213"/>
      <c r="H255" s="216">
        <v>102.41</v>
      </c>
      <c r="I255" s="217"/>
      <c r="J255" s="213"/>
      <c r="K255" s="213"/>
      <c r="L255" s="218"/>
      <c r="M255" s="219"/>
      <c r="N255" s="220"/>
      <c r="O255" s="220"/>
      <c r="P255" s="220"/>
      <c r="Q255" s="220"/>
      <c r="R255" s="220"/>
      <c r="S255" s="220"/>
      <c r="T255" s="221"/>
      <c r="AT255" s="222" t="s">
        <v>227</v>
      </c>
      <c r="AU255" s="222" t="s">
        <v>173</v>
      </c>
      <c r="AV255" s="11" t="s">
        <v>81</v>
      </c>
      <c r="AW255" s="11" t="s">
        <v>35</v>
      </c>
      <c r="AX255" s="11" t="s">
        <v>72</v>
      </c>
      <c r="AY255" s="222" t="s">
        <v>156</v>
      </c>
    </row>
    <row r="256" spans="2:51" s="12" customFormat="1" ht="13.5">
      <c r="B256" s="237"/>
      <c r="C256" s="238"/>
      <c r="D256" s="223" t="s">
        <v>227</v>
      </c>
      <c r="E256" s="239" t="s">
        <v>21</v>
      </c>
      <c r="F256" s="240" t="s">
        <v>250</v>
      </c>
      <c r="G256" s="238"/>
      <c r="H256" s="241">
        <v>165.61</v>
      </c>
      <c r="I256" s="242"/>
      <c r="J256" s="238"/>
      <c r="K256" s="238"/>
      <c r="L256" s="243"/>
      <c r="M256" s="244"/>
      <c r="N256" s="245"/>
      <c r="O256" s="245"/>
      <c r="P256" s="245"/>
      <c r="Q256" s="245"/>
      <c r="R256" s="245"/>
      <c r="S256" s="245"/>
      <c r="T256" s="246"/>
      <c r="AT256" s="247" t="s">
        <v>227</v>
      </c>
      <c r="AU256" s="247" t="s">
        <v>173</v>
      </c>
      <c r="AV256" s="12" t="s">
        <v>179</v>
      </c>
      <c r="AW256" s="12" t="s">
        <v>35</v>
      </c>
      <c r="AX256" s="12" t="s">
        <v>79</v>
      </c>
      <c r="AY256" s="247" t="s">
        <v>156</v>
      </c>
    </row>
    <row r="257" spans="2:65" s="1" customFormat="1" ht="25.5" customHeight="1">
      <c r="B257" s="41"/>
      <c r="C257" s="193" t="s">
        <v>574</v>
      </c>
      <c r="D257" s="193" t="s">
        <v>159</v>
      </c>
      <c r="E257" s="194" t="s">
        <v>2302</v>
      </c>
      <c r="F257" s="195" t="s">
        <v>2303</v>
      </c>
      <c r="G257" s="196" t="s">
        <v>225</v>
      </c>
      <c r="H257" s="197">
        <v>26.95</v>
      </c>
      <c r="I257" s="198"/>
      <c r="J257" s="199">
        <f>ROUND(I257*H257,2)</f>
        <v>0</v>
      </c>
      <c r="K257" s="195" t="s">
        <v>163</v>
      </c>
      <c r="L257" s="61"/>
      <c r="M257" s="200" t="s">
        <v>21</v>
      </c>
      <c r="N257" s="201" t="s">
        <v>43</v>
      </c>
      <c r="O257" s="42"/>
      <c r="P257" s="202">
        <f>O257*H257</f>
        <v>0</v>
      </c>
      <c r="Q257" s="202">
        <v>0</v>
      </c>
      <c r="R257" s="202">
        <f>Q257*H257</f>
        <v>0</v>
      </c>
      <c r="S257" s="202">
        <v>2.2</v>
      </c>
      <c r="T257" s="203">
        <f>S257*H257</f>
        <v>59.290000000000006</v>
      </c>
      <c r="AR257" s="24" t="s">
        <v>179</v>
      </c>
      <c r="AT257" s="24" t="s">
        <v>159</v>
      </c>
      <c r="AU257" s="24" t="s">
        <v>173</v>
      </c>
      <c r="AY257" s="24" t="s">
        <v>156</v>
      </c>
      <c r="BE257" s="204">
        <f>IF(N257="základní",J257,0)</f>
        <v>0</v>
      </c>
      <c r="BF257" s="204">
        <f>IF(N257="snížená",J257,0)</f>
        <v>0</v>
      </c>
      <c r="BG257" s="204">
        <f>IF(N257="zákl. přenesená",J257,0)</f>
        <v>0</v>
      </c>
      <c r="BH257" s="204">
        <f>IF(N257="sníž. přenesená",J257,0)</f>
        <v>0</v>
      </c>
      <c r="BI257" s="204">
        <f>IF(N257="nulová",J257,0)</f>
        <v>0</v>
      </c>
      <c r="BJ257" s="24" t="s">
        <v>79</v>
      </c>
      <c r="BK257" s="204">
        <f>ROUND(I257*H257,2)</f>
        <v>0</v>
      </c>
      <c r="BL257" s="24" t="s">
        <v>179</v>
      </c>
      <c r="BM257" s="24" t="s">
        <v>2304</v>
      </c>
    </row>
    <row r="258" spans="2:65" s="1" customFormat="1" ht="38.25" customHeight="1">
      <c r="B258" s="41"/>
      <c r="C258" s="193" t="s">
        <v>582</v>
      </c>
      <c r="D258" s="193" t="s">
        <v>159</v>
      </c>
      <c r="E258" s="194" t="s">
        <v>514</v>
      </c>
      <c r="F258" s="195" t="s">
        <v>515</v>
      </c>
      <c r="G258" s="196" t="s">
        <v>236</v>
      </c>
      <c r="H258" s="197">
        <v>4</v>
      </c>
      <c r="I258" s="198"/>
      <c r="J258" s="199">
        <f>ROUND(I258*H258,2)</f>
        <v>0</v>
      </c>
      <c r="K258" s="195" t="s">
        <v>163</v>
      </c>
      <c r="L258" s="61"/>
      <c r="M258" s="200" t="s">
        <v>21</v>
      </c>
      <c r="N258" s="201" t="s">
        <v>43</v>
      </c>
      <c r="O258" s="42"/>
      <c r="P258" s="202">
        <f>O258*H258</f>
        <v>0</v>
      </c>
      <c r="Q258" s="202">
        <v>0</v>
      </c>
      <c r="R258" s="202">
        <f>Q258*H258</f>
        <v>0</v>
      </c>
      <c r="S258" s="202">
        <v>0.069</v>
      </c>
      <c r="T258" s="203">
        <f>S258*H258</f>
        <v>0.276</v>
      </c>
      <c r="AR258" s="24" t="s">
        <v>179</v>
      </c>
      <c r="AT258" s="24" t="s">
        <v>159</v>
      </c>
      <c r="AU258" s="24" t="s">
        <v>173</v>
      </c>
      <c r="AY258" s="24" t="s">
        <v>156</v>
      </c>
      <c r="BE258" s="204">
        <f>IF(N258="základní",J258,0)</f>
        <v>0</v>
      </c>
      <c r="BF258" s="204">
        <f>IF(N258="snížená",J258,0)</f>
        <v>0</v>
      </c>
      <c r="BG258" s="204">
        <f>IF(N258="zákl. přenesená",J258,0)</f>
        <v>0</v>
      </c>
      <c r="BH258" s="204">
        <f>IF(N258="sníž. přenesená",J258,0)</f>
        <v>0</v>
      </c>
      <c r="BI258" s="204">
        <f>IF(N258="nulová",J258,0)</f>
        <v>0</v>
      </c>
      <c r="BJ258" s="24" t="s">
        <v>79</v>
      </c>
      <c r="BK258" s="204">
        <f>ROUND(I258*H258,2)</f>
        <v>0</v>
      </c>
      <c r="BL258" s="24" t="s">
        <v>179</v>
      </c>
      <c r="BM258" s="24" t="s">
        <v>2305</v>
      </c>
    </row>
    <row r="259" spans="2:65" s="1" customFormat="1" ht="38.25" customHeight="1">
      <c r="B259" s="41"/>
      <c r="C259" s="193" t="s">
        <v>587</v>
      </c>
      <c r="D259" s="193" t="s">
        <v>159</v>
      </c>
      <c r="E259" s="194" t="s">
        <v>2306</v>
      </c>
      <c r="F259" s="195" t="s">
        <v>2307</v>
      </c>
      <c r="G259" s="196" t="s">
        <v>236</v>
      </c>
      <c r="H259" s="197">
        <v>1</v>
      </c>
      <c r="I259" s="198"/>
      <c r="J259" s="199">
        <f>ROUND(I259*H259,2)</f>
        <v>0</v>
      </c>
      <c r="K259" s="195" t="s">
        <v>163</v>
      </c>
      <c r="L259" s="61"/>
      <c r="M259" s="200" t="s">
        <v>21</v>
      </c>
      <c r="N259" s="201" t="s">
        <v>43</v>
      </c>
      <c r="O259" s="42"/>
      <c r="P259" s="202">
        <f>O259*H259</f>
        <v>0</v>
      </c>
      <c r="Q259" s="202">
        <v>0</v>
      </c>
      <c r="R259" s="202">
        <f>Q259*H259</f>
        <v>0</v>
      </c>
      <c r="S259" s="202">
        <v>0.276</v>
      </c>
      <c r="T259" s="203">
        <f>S259*H259</f>
        <v>0.276</v>
      </c>
      <c r="AR259" s="24" t="s">
        <v>179</v>
      </c>
      <c r="AT259" s="24" t="s">
        <v>159</v>
      </c>
      <c r="AU259" s="24" t="s">
        <v>173</v>
      </c>
      <c r="AY259" s="24" t="s">
        <v>156</v>
      </c>
      <c r="BE259" s="204">
        <f>IF(N259="základní",J259,0)</f>
        <v>0</v>
      </c>
      <c r="BF259" s="204">
        <f>IF(N259="snížená",J259,0)</f>
        <v>0</v>
      </c>
      <c r="BG259" s="204">
        <f>IF(N259="zákl. přenesená",J259,0)</f>
        <v>0</v>
      </c>
      <c r="BH259" s="204">
        <f>IF(N259="sníž. přenesená",J259,0)</f>
        <v>0</v>
      </c>
      <c r="BI259" s="204">
        <f>IF(N259="nulová",J259,0)</f>
        <v>0</v>
      </c>
      <c r="BJ259" s="24" t="s">
        <v>79</v>
      </c>
      <c r="BK259" s="204">
        <f>ROUND(I259*H259,2)</f>
        <v>0</v>
      </c>
      <c r="BL259" s="24" t="s">
        <v>179</v>
      </c>
      <c r="BM259" s="24" t="s">
        <v>2308</v>
      </c>
    </row>
    <row r="260" spans="2:65" s="1" customFormat="1" ht="25.5" customHeight="1">
      <c r="B260" s="41"/>
      <c r="C260" s="193" t="s">
        <v>592</v>
      </c>
      <c r="D260" s="193" t="s">
        <v>159</v>
      </c>
      <c r="E260" s="194" t="s">
        <v>2309</v>
      </c>
      <c r="F260" s="195" t="s">
        <v>2310</v>
      </c>
      <c r="G260" s="196" t="s">
        <v>260</v>
      </c>
      <c r="H260" s="197">
        <v>192.156</v>
      </c>
      <c r="I260" s="198"/>
      <c r="J260" s="199">
        <f>ROUND(I260*H260,2)</f>
        <v>0</v>
      </c>
      <c r="K260" s="195" t="s">
        <v>163</v>
      </c>
      <c r="L260" s="61"/>
      <c r="M260" s="200" t="s">
        <v>21</v>
      </c>
      <c r="N260" s="201" t="s">
        <v>43</v>
      </c>
      <c r="O260" s="42"/>
      <c r="P260" s="202">
        <f>O260*H260</f>
        <v>0</v>
      </c>
      <c r="Q260" s="202">
        <v>0</v>
      </c>
      <c r="R260" s="202">
        <f>Q260*H260</f>
        <v>0</v>
      </c>
      <c r="S260" s="202">
        <v>0</v>
      </c>
      <c r="T260" s="203">
        <f>S260*H260</f>
        <v>0</v>
      </c>
      <c r="AR260" s="24" t="s">
        <v>179</v>
      </c>
      <c r="AT260" s="24" t="s">
        <v>159</v>
      </c>
      <c r="AU260" s="24" t="s">
        <v>173</v>
      </c>
      <c r="AY260" s="24" t="s">
        <v>156</v>
      </c>
      <c r="BE260" s="204">
        <f>IF(N260="základní",J260,0)</f>
        <v>0</v>
      </c>
      <c r="BF260" s="204">
        <f>IF(N260="snížená",J260,0)</f>
        <v>0</v>
      </c>
      <c r="BG260" s="204">
        <f>IF(N260="zákl. přenesená",J260,0)</f>
        <v>0</v>
      </c>
      <c r="BH260" s="204">
        <f>IF(N260="sníž. přenesená",J260,0)</f>
        <v>0</v>
      </c>
      <c r="BI260" s="204">
        <f>IF(N260="nulová",J260,0)</f>
        <v>0</v>
      </c>
      <c r="BJ260" s="24" t="s">
        <v>79</v>
      </c>
      <c r="BK260" s="204">
        <f>ROUND(I260*H260,2)</f>
        <v>0</v>
      </c>
      <c r="BL260" s="24" t="s">
        <v>179</v>
      </c>
      <c r="BM260" s="24" t="s">
        <v>2311</v>
      </c>
    </row>
    <row r="261" spans="2:63" s="10" customFormat="1" ht="22.35" customHeight="1">
      <c r="B261" s="176"/>
      <c r="C261" s="177"/>
      <c r="D261" s="190" t="s">
        <v>71</v>
      </c>
      <c r="E261" s="191" t="s">
        <v>559</v>
      </c>
      <c r="F261" s="191" t="s">
        <v>560</v>
      </c>
      <c r="G261" s="177"/>
      <c r="H261" s="177"/>
      <c r="I261" s="180"/>
      <c r="J261" s="192">
        <f>BK261</f>
        <v>0</v>
      </c>
      <c r="K261" s="177"/>
      <c r="L261" s="182"/>
      <c r="M261" s="183"/>
      <c r="N261" s="184"/>
      <c r="O261" s="184"/>
      <c r="P261" s="185">
        <f>SUM(P262:P267)</f>
        <v>0</v>
      </c>
      <c r="Q261" s="184"/>
      <c r="R261" s="185">
        <f>SUM(R262:R267)</f>
        <v>0</v>
      </c>
      <c r="S261" s="184"/>
      <c r="T261" s="186">
        <f>SUM(T262:T267)</f>
        <v>0</v>
      </c>
      <c r="AR261" s="187" t="s">
        <v>79</v>
      </c>
      <c r="AT261" s="188" t="s">
        <v>71</v>
      </c>
      <c r="AU261" s="188" t="s">
        <v>81</v>
      </c>
      <c r="AY261" s="187" t="s">
        <v>156</v>
      </c>
      <c r="BK261" s="189">
        <f>SUM(BK262:BK267)</f>
        <v>0</v>
      </c>
    </row>
    <row r="262" spans="2:65" s="1" customFormat="1" ht="25.5" customHeight="1">
      <c r="B262" s="41"/>
      <c r="C262" s="193" t="s">
        <v>596</v>
      </c>
      <c r="D262" s="193" t="s">
        <v>159</v>
      </c>
      <c r="E262" s="194" t="s">
        <v>562</v>
      </c>
      <c r="F262" s="195" t="s">
        <v>563</v>
      </c>
      <c r="G262" s="196" t="s">
        <v>245</v>
      </c>
      <c r="H262" s="197">
        <v>114.892</v>
      </c>
      <c r="I262" s="198"/>
      <c r="J262" s="199">
        <f>ROUND(I262*H262,2)</f>
        <v>0</v>
      </c>
      <c r="K262" s="195" t="s">
        <v>163</v>
      </c>
      <c r="L262" s="61"/>
      <c r="M262" s="200" t="s">
        <v>21</v>
      </c>
      <c r="N262" s="201" t="s">
        <v>43</v>
      </c>
      <c r="O262" s="42"/>
      <c r="P262" s="202">
        <f>O262*H262</f>
        <v>0</v>
      </c>
      <c r="Q262" s="202">
        <v>0</v>
      </c>
      <c r="R262" s="202">
        <f>Q262*H262</f>
        <v>0</v>
      </c>
      <c r="S262" s="202">
        <v>0</v>
      </c>
      <c r="T262" s="203">
        <f>S262*H262</f>
        <v>0</v>
      </c>
      <c r="AR262" s="24" t="s">
        <v>179</v>
      </c>
      <c r="AT262" s="24" t="s">
        <v>159</v>
      </c>
      <c r="AU262" s="24" t="s">
        <v>173</v>
      </c>
      <c r="AY262" s="24" t="s">
        <v>156</v>
      </c>
      <c r="BE262" s="204">
        <f>IF(N262="základní",J262,0)</f>
        <v>0</v>
      </c>
      <c r="BF262" s="204">
        <f>IF(N262="snížená",J262,0)</f>
        <v>0</v>
      </c>
      <c r="BG262" s="204">
        <f>IF(N262="zákl. přenesená",J262,0)</f>
        <v>0</v>
      </c>
      <c r="BH262" s="204">
        <f>IF(N262="sníž. přenesená",J262,0)</f>
        <v>0</v>
      </c>
      <c r="BI262" s="204">
        <f>IF(N262="nulová",J262,0)</f>
        <v>0</v>
      </c>
      <c r="BJ262" s="24" t="s">
        <v>79</v>
      </c>
      <c r="BK262" s="204">
        <f>ROUND(I262*H262,2)</f>
        <v>0</v>
      </c>
      <c r="BL262" s="24" t="s">
        <v>179</v>
      </c>
      <c r="BM262" s="24" t="s">
        <v>2312</v>
      </c>
    </row>
    <row r="263" spans="2:65" s="1" customFormat="1" ht="25.5" customHeight="1">
      <c r="B263" s="41"/>
      <c r="C263" s="193" t="s">
        <v>603</v>
      </c>
      <c r="D263" s="193" t="s">
        <v>159</v>
      </c>
      <c r="E263" s="194" t="s">
        <v>566</v>
      </c>
      <c r="F263" s="195" t="s">
        <v>567</v>
      </c>
      <c r="G263" s="196" t="s">
        <v>245</v>
      </c>
      <c r="H263" s="197">
        <v>114.892</v>
      </c>
      <c r="I263" s="198"/>
      <c r="J263" s="199">
        <f>ROUND(I263*H263,2)</f>
        <v>0</v>
      </c>
      <c r="K263" s="195" t="s">
        <v>163</v>
      </c>
      <c r="L263" s="61"/>
      <c r="M263" s="200" t="s">
        <v>21</v>
      </c>
      <c r="N263" s="201" t="s">
        <v>43</v>
      </c>
      <c r="O263" s="42"/>
      <c r="P263" s="202">
        <f>O263*H263</f>
        <v>0</v>
      </c>
      <c r="Q263" s="202">
        <v>0</v>
      </c>
      <c r="R263" s="202">
        <f>Q263*H263</f>
        <v>0</v>
      </c>
      <c r="S263" s="202">
        <v>0</v>
      </c>
      <c r="T263" s="203">
        <f>S263*H263</f>
        <v>0</v>
      </c>
      <c r="AR263" s="24" t="s">
        <v>179</v>
      </c>
      <c r="AT263" s="24" t="s">
        <v>159</v>
      </c>
      <c r="AU263" s="24" t="s">
        <v>173</v>
      </c>
      <c r="AY263" s="24" t="s">
        <v>156</v>
      </c>
      <c r="BE263" s="204">
        <f>IF(N263="základní",J263,0)</f>
        <v>0</v>
      </c>
      <c r="BF263" s="204">
        <f>IF(N263="snížená",J263,0)</f>
        <v>0</v>
      </c>
      <c r="BG263" s="204">
        <f>IF(N263="zákl. přenesená",J263,0)</f>
        <v>0</v>
      </c>
      <c r="BH263" s="204">
        <f>IF(N263="sníž. přenesená",J263,0)</f>
        <v>0</v>
      </c>
      <c r="BI263" s="204">
        <f>IF(N263="nulová",J263,0)</f>
        <v>0</v>
      </c>
      <c r="BJ263" s="24" t="s">
        <v>79</v>
      </c>
      <c r="BK263" s="204">
        <f>ROUND(I263*H263,2)</f>
        <v>0</v>
      </c>
      <c r="BL263" s="24" t="s">
        <v>179</v>
      </c>
      <c r="BM263" s="24" t="s">
        <v>2313</v>
      </c>
    </row>
    <row r="264" spans="2:65" s="1" customFormat="1" ht="25.5" customHeight="1">
      <c r="B264" s="41"/>
      <c r="C264" s="193" t="s">
        <v>607</v>
      </c>
      <c r="D264" s="193" t="s">
        <v>159</v>
      </c>
      <c r="E264" s="194" t="s">
        <v>570</v>
      </c>
      <c r="F264" s="195" t="s">
        <v>571</v>
      </c>
      <c r="G264" s="196" t="s">
        <v>245</v>
      </c>
      <c r="H264" s="197">
        <v>1034.028</v>
      </c>
      <c r="I264" s="198"/>
      <c r="J264" s="199">
        <f>ROUND(I264*H264,2)</f>
        <v>0</v>
      </c>
      <c r="K264" s="195" t="s">
        <v>163</v>
      </c>
      <c r="L264" s="61"/>
      <c r="M264" s="200" t="s">
        <v>21</v>
      </c>
      <c r="N264" s="201" t="s">
        <v>43</v>
      </c>
      <c r="O264" s="42"/>
      <c r="P264" s="202">
        <f>O264*H264</f>
        <v>0</v>
      </c>
      <c r="Q264" s="202">
        <v>0</v>
      </c>
      <c r="R264" s="202">
        <f>Q264*H264</f>
        <v>0</v>
      </c>
      <c r="S264" s="202">
        <v>0</v>
      </c>
      <c r="T264" s="203">
        <f>S264*H264</f>
        <v>0</v>
      </c>
      <c r="AR264" s="24" t="s">
        <v>179</v>
      </c>
      <c r="AT264" s="24" t="s">
        <v>159</v>
      </c>
      <c r="AU264" s="24" t="s">
        <v>173</v>
      </c>
      <c r="AY264" s="24" t="s">
        <v>156</v>
      </c>
      <c r="BE264" s="204">
        <f>IF(N264="základní",J264,0)</f>
        <v>0</v>
      </c>
      <c r="BF264" s="204">
        <f>IF(N264="snížená",J264,0)</f>
        <v>0</v>
      </c>
      <c r="BG264" s="204">
        <f>IF(N264="zákl. přenesená",J264,0)</f>
        <v>0</v>
      </c>
      <c r="BH264" s="204">
        <f>IF(N264="sníž. přenesená",J264,0)</f>
        <v>0</v>
      </c>
      <c r="BI264" s="204">
        <f>IF(N264="nulová",J264,0)</f>
        <v>0</v>
      </c>
      <c r="BJ264" s="24" t="s">
        <v>79</v>
      </c>
      <c r="BK264" s="204">
        <f>ROUND(I264*H264,2)</f>
        <v>0</v>
      </c>
      <c r="BL264" s="24" t="s">
        <v>179</v>
      </c>
      <c r="BM264" s="24" t="s">
        <v>2314</v>
      </c>
    </row>
    <row r="265" spans="2:51" s="11" customFormat="1" ht="13.5">
      <c r="B265" s="212"/>
      <c r="C265" s="213"/>
      <c r="D265" s="223" t="s">
        <v>227</v>
      </c>
      <c r="E265" s="213"/>
      <c r="F265" s="225" t="s">
        <v>2315</v>
      </c>
      <c r="G265" s="213"/>
      <c r="H265" s="226">
        <v>1034.028</v>
      </c>
      <c r="I265" s="217"/>
      <c r="J265" s="213"/>
      <c r="K265" s="213"/>
      <c r="L265" s="218"/>
      <c r="M265" s="219"/>
      <c r="N265" s="220"/>
      <c r="O265" s="220"/>
      <c r="P265" s="220"/>
      <c r="Q265" s="220"/>
      <c r="R265" s="220"/>
      <c r="S265" s="220"/>
      <c r="T265" s="221"/>
      <c r="AT265" s="222" t="s">
        <v>227</v>
      </c>
      <c r="AU265" s="222" t="s">
        <v>173</v>
      </c>
      <c r="AV265" s="11" t="s">
        <v>81</v>
      </c>
      <c r="AW265" s="11" t="s">
        <v>6</v>
      </c>
      <c r="AX265" s="11" t="s">
        <v>79</v>
      </c>
      <c r="AY265" s="222" t="s">
        <v>156</v>
      </c>
    </row>
    <row r="266" spans="2:65" s="1" customFormat="1" ht="16.5" customHeight="1">
      <c r="B266" s="41"/>
      <c r="C266" s="193" t="s">
        <v>611</v>
      </c>
      <c r="D266" s="193" t="s">
        <v>159</v>
      </c>
      <c r="E266" s="194" t="s">
        <v>2316</v>
      </c>
      <c r="F266" s="195" t="s">
        <v>2317</v>
      </c>
      <c r="G266" s="196" t="s">
        <v>245</v>
      </c>
      <c r="H266" s="197">
        <v>114.892</v>
      </c>
      <c r="I266" s="198"/>
      <c r="J266" s="199">
        <f>ROUND(I266*H266,2)</f>
        <v>0</v>
      </c>
      <c r="K266" s="195" t="s">
        <v>163</v>
      </c>
      <c r="L266" s="61"/>
      <c r="M266" s="200" t="s">
        <v>21</v>
      </c>
      <c r="N266" s="201" t="s">
        <v>43</v>
      </c>
      <c r="O266" s="42"/>
      <c r="P266" s="202">
        <f>O266*H266</f>
        <v>0</v>
      </c>
      <c r="Q266" s="202">
        <v>0</v>
      </c>
      <c r="R266" s="202">
        <f>Q266*H266</f>
        <v>0</v>
      </c>
      <c r="S266" s="202">
        <v>0</v>
      </c>
      <c r="T266" s="203">
        <f>S266*H266</f>
        <v>0</v>
      </c>
      <c r="AR266" s="24" t="s">
        <v>179</v>
      </c>
      <c r="AT266" s="24" t="s">
        <v>159</v>
      </c>
      <c r="AU266" s="24" t="s">
        <v>173</v>
      </c>
      <c r="AY266" s="24" t="s">
        <v>156</v>
      </c>
      <c r="BE266" s="204">
        <f>IF(N266="základní",J266,0)</f>
        <v>0</v>
      </c>
      <c r="BF266" s="204">
        <f>IF(N266="snížená",J266,0)</f>
        <v>0</v>
      </c>
      <c r="BG266" s="204">
        <f>IF(N266="zákl. přenesená",J266,0)</f>
        <v>0</v>
      </c>
      <c r="BH266" s="204">
        <f>IF(N266="sníž. přenesená",J266,0)</f>
        <v>0</v>
      </c>
      <c r="BI266" s="204">
        <f>IF(N266="nulová",J266,0)</f>
        <v>0</v>
      </c>
      <c r="BJ266" s="24" t="s">
        <v>79</v>
      </c>
      <c r="BK266" s="204">
        <f>ROUND(I266*H266,2)</f>
        <v>0</v>
      </c>
      <c r="BL266" s="24" t="s">
        <v>179</v>
      </c>
      <c r="BM266" s="24" t="s">
        <v>2318</v>
      </c>
    </row>
    <row r="267" spans="2:65" s="1" customFormat="1" ht="38.25" customHeight="1">
      <c r="B267" s="41"/>
      <c r="C267" s="193" t="s">
        <v>624</v>
      </c>
      <c r="D267" s="193" t="s">
        <v>159</v>
      </c>
      <c r="E267" s="194" t="s">
        <v>575</v>
      </c>
      <c r="F267" s="195" t="s">
        <v>576</v>
      </c>
      <c r="G267" s="196" t="s">
        <v>245</v>
      </c>
      <c r="H267" s="197">
        <v>213.245</v>
      </c>
      <c r="I267" s="198"/>
      <c r="J267" s="199">
        <f>ROUND(I267*H267,2)</f>
        <v>0</v>
      </c>
      <c r="K267" s="195" t="s">
        <v>163</v>
      </c>
      <c r="L267" s="61"/>
      <c r="M267" s="200" t="s">
        <v>21</v>
      </c>
      <c r="N267" s="201" t="s">
        <v>43</v>
      </c>
      <c r="O267" s="42"/>
      <c r="P267" s="202">
        <f>O267*H267</f>
        <v>0</v>
      </c>
      <c r="Q267" s="202">
        <v>0</v>
      </c>
      <c r="R267" s="202">
        <f>Q267*H267</f>
        <v>0</v>
      </c>
      <c r="S267" s="202">
        <v>0</v>
      </c>
      <c r="T267" s="203">
        <f>S267*H267</f>
        <v>0</v>
      </c>
      <c r="AR267" s="24" t="s">
        <v>179</v>
      </c>
      <c r="AT267" s="24" t="s">
        <v>159</v>
      </c>
      <c r="AU267" s="24" t="s">
        <v>173</v>
      </c>
      <c r="AY267" s="24" t="s">
        <v>156</v>
      </c>
      <c r="BE267" s="204">
        <f>IF(N267="základní",J267,0)</f>
        <v>0</v>
      </c>
      <c r="BF267" s="204">
        <f>IF(N267="snížená",J267,0)</f>
        <v>0</v>
      </c>
      <c r="BG267" s="204">
        <f>IF(N267="zákl. přenesená",J267,0)</f>
        <v>0</v>
      </c>
      <c r="BH267" s="204">
        <f>IF(N267="sníž. přenesená",J267,0)</f>
        <v>0</v>
      </c>
      <c r="BI267" s="204">
        <f>IF(N267="nulová",J267,0)</f>
        <v>0</v>
      </c>
      <c r="BJ267" s="24" t="s">
        <v>79</v>
      </c>
      <c r="BK267" s="204">
        <f>ROUND(I267*H267,2)</f>
        <v>0</v>
      </c>
      <c r="BL267" s="24" t="s">
        <v>179</v>
      </c>
      <c r="BM267" s="24" t="s">
        <v>2319</v>
      </c>
    </row>
    <row r="268" spans="2:63" s="10" customFormat="1" ht="37.35" customHeight="1">
      <c r="B268" s="176"/>
      <c r="C268" s="177"/>
      <c r="D268" s="178" t="s">
        <v>71</v>
      </c>
      <c r="E268" s="179" t="s">
        <v>578</v>
      </c>
      <c r="F268" s="179" t="s">
        <v>579</v>
      </c>
      <c r="G268" s="177"/>
      <c r="H268" s="177"/>
      <c r="I268" s="180"/>
      <c r="J268" s="181">
        <f>BK268</f>
        <v>0</v>
      </c>
      <c r="K268" s="177"/>
      <c r="L268" s="182"/>
      <c r="M268" s="183"/>
      <c r="N268" s="184"/>
      <c r="O268" s="184"/>
      <c r="P268" s="185">
        <f>P269+P284+P296+P303+P313+P327+P347+P369+P386+P395+P401</f>
        <v>0</v>
      </c>
      <c r="Q268" s="184"/>
      <c r="R268" s="185">
        <f>R269+R284+R296+R303+R313+R327+R347+R369+R386+R395+R401</f>
        <v>9.813947769999999</v>
      </c>
      <c r="S268" s="184"/>
      <c r="T268" s="186">
        <f>T269+T284+T296+T303+T313+T327+T347+T369+T386+T395+T401</f>
        <v>0.7156021399999999</v>
      </c>
      <c r="AR268" s="187" t="s">
        <v>81</v>
      </c>
      <c r="AT268" s="188" t="s">
        <v>71</v>
      </c>
      <c r="AU268" s="188" t="s">
        <v>72</v>
      </c>
      <c r="AY268" s="187" t="s">
        <v>156</v>
      </c>
      <c r="BK268" s="189">
        <f>BK269+BK284+BK296+BK303+BK313+BK327+BK347+BK369+BK386+BK395+BK401</f>
        <v>0</v>
      </c>
    </row>
    <row r="269" spans="2:63" s="10" customFormat="1" ht="19.9" customHeight="1">
      <c r="B269" s="176"/>
      <c r="C269" s="177"/>
      <c r="D269" s="190" t="s">
        <v>71</v>
      </c>
      <c r="E269" s="191" t="s">
        <v>2320</v>
      </c>
      <c r="F269" s="191" t="s">
        <v>2321</v>
      </c>
      <c r="G269" s="177"/>
      <c r="H269" s="177"/>
      <c r="I269" s="180"/>
      <c r="J269" s="192">
        <f>BK269</f>
        <v>0</v>
      </c>
      <c r="K269" s="177"/>
      <c r="L269" s="182"/>
      <c r="M269" s="183"/>
      <c r="N269" s="184"/>
      <c r="O269" s="184"/>
      <c r="P269" s="185">
        <f>SUM(P270:P283)</f>
        <v>0</v>
      </c>
      <c r="Q269" s="184"/>
      <c r="R269" s="185">
        <f>SUM(R270:R283)</f>
        <v>1.3393921999999998</v>
      </c>
      <c r="S269" s="184"/>
      <c r="T269" s="186">
        <f>SUM(T270:T283)</f>
        <v>0</v>
      </c>
      <c r="AR269" s="187" t="s">
        <v>81</v>
      </c>
      <c r="AT269" s="188" t="s">
        <v>71</v>
      </c>
      <c r="AU269" s="188" t="s">
        <v>79</v>
      </c>
      <c r="AY269" s="187" t="s">
        <v>156</v>
      </c>
      <c r="BK269" s="189">
        <f>SUM(BK270:BK283)</f>
        <v>0</v>
      </c>
    </row>
    <row r="270" spans="2:65" s="1" customFormat="1" ht="25.5" customHeight="1">
      <c r="B270" s="41"/>
      <c r="C270" s="193" t="s">
        <v>629</v>
      </c>
      <c r="D270" s="193" t="s">
        <v>159</v>
      </c>
      <c r="E270" s="194" t="s">
        <v>2322</v>
      </c>
      <c r="F270" s="195" t="s">
        <v>2323</v>
      </c>
      <c r="G270" s="196" t="s">
        <v>253</v>
      </c>
      <c r="H270" s="197">
        <v>32.56</v>
      </c>
      <c r="I270" s="198"/>
      <c r="J270" s="199">
        <f>ROUND(I270*H270,2)</f>
        <v>0</v>
      </c>
      <c r="K270" s="195" t="s">
        <v>163</v>
      </c>
      <c r="L270" s="61"/>
      <c r="M270" s="200" t="s">
        <v>21</v>
      </c>
      <c r="N270" s="201" t="s">
        <v>43</v>
      </c>
      <c r="O270" s="42"/>
      <c r="P270" s="202">
        <f>O270*H270</f>
        <v>0</v>
      </c>
      <c r="Q270" s="202">
        <v>0.003</v>
      </c>
      <c r="R270" s="202">
        <f>Q270*H270</f>
        <v>0.09768</v>
      </c>
      <c r="S270" s="202">
        <v>0</v>
      </c>
      <c r="T270" s="203">
        <f>S270*H270</f>
        <v>0</v>
      </c>
      <c r="AR270" s="24" t="s">
        <v>316</v>
      </c>
      <c r="AT270" s="24" t="s">
        <v>159</v>
      </c>
      <c r="AU270" s="24" t="s">
        <v>81</v>
      </c>
      <c r="AY270" s="24" t="s">
        <v>156</v>
      </c>
      <c r="BE270" s="204">
        <f>IF(N270="základní",J270,0)</f>
        <v>0</v>
      </c>
      <c r="BF270" s="204">
        <f>IF(N270="snížená",J270,0)</f>
        <v>0</v>
      </c>
      <c r="BG270" s="204">
        <f>IF(N270="zákl. přenesená",J270,0)</f>
        <v>0</v>
      </c>
      <c r="BH270" s="204">
        <f>IF(N270="sníž. přenesená",J270,0)</f>
        <v>0</v>
      </c>
      <c r="BI270" s="204">
        <f>IF(N270="nulová",J270,0)</f>
        <v>0</v>
      </c>
      <c r="BJ270" s="24" t="s">
        <v>79</v>
      </c>
      <c r="BK270" s="204">
        <f>ROUND(I270*H270,2)</f>
        <v>0</v>
      </c>
      <c r="BL270" s="24" t="s">
        <v>316</v>
      </c>
      <c r="BM270" s="24" t="s">
        <v>2324</v>
      </c>
    </row>
    <row r="271" spans="2:51" s="11" customFormat="1" ht="13.5">
      <c r="B271" s="212"/>
      <c r="C271" s="213"/>
      <c r="D271" s="223" t="s">
        <v>227</v>
      </c>
      <c r="E271" s="224" t="s">
        <v>21</v>
      </c>
      <c r="F271" s="225" t="s">
        <v>2325</v>
      </c>
      <c r="G271" s="213"/>
      <c r="H271" s="226">
        <v>32.56</v>
      </c>
      <c r="I271" s="217"/>
      <c r="J271" s="213"/>
      <c r="K271" s="213"/>
      <c r="L271" s="218"/>
      <c r="M271" s="219"/>
      <c r="N271" s="220"/>
      <c r="O271" s="220"/>
      <c r="P271" s="220"/>
      <c r="Q271" s="220"/>
      <c r="R271" s="220"/>
      <c r="S271" s="220"/>
      <c r="T271" s="221"/>
      <c r="AT271" s="222" t="s">
        <v>227</v>
      </c>
      <c r="AU271" s="222" t="s">
        <v>81</v>
      </c>
      <c r="AV271" s="11" t="s">
        <v>81</v>
      </c>
      <c r="AW271" s="11" t="s">
        <v>35</v>
      </c>
      <c r="AX271" s="11" t="s">
        <v>79</v>
      </c>
      <c r="AY271" s="222" t="s">
        <v>156</v>
      </c>
    </row>
    <row r="272" spans="2:65" s="1" customFormat="1" ht="25.5" customHeight="1">
      <c r="B272" s="41"/>
      <c r="C272" s="193" t="s">
        <v>634</v>
      </c>
      <c r="D272" s="193" t="s">
        <v>159</v>
      </c>
      <c r="E272" s="194" t="s">
        <v>2326</v>
      </c>
      <c r="F272" s="195" t="s">
        <v>2327</v>
      </c>
      <c r="G272" s="196" t="s">
        <v>253</v>
      </c>
      <c r="H272" s="197">
        <v>96.078</v>
      </c>
      <c r="I272" s="198"/>
      <c r="J272" s="199">
        <f>ROUND(I272*H272,2)</f>
        <v>0</v>
      </c>
      <c r="K272" s="195" t="s">
        <v>163</v>
      </c>
      <c r="L272" s="61"/>
      <c r="M272" s="200" t="s">
        <v>21</v>
      </c>
      <c r="N272" s="201" t="s">
        <v>43</v>
      </c>
      <c r="O272" s="42"/>
      <c r="P272" s="202">
        <f>O272*H272</f>
        <v>0</v>
      </c>
      <c r="Q272" s="202">
        <v>0.0004</v>
      </c>
      <c r="R272" s="202">
        <f>Q272*H272</f>
        <v>0.038431200000000006</v>
      </c>
      <c r="S272" s="202">
        <v>0</v>
      </c>
      <c r="T272" s="203">
        <f>S272*H272</f>
        <v>0</v>
      </c>
      <c r="AR272" s="24" t="s">
        <v>316</v>
      </c>
      <c r="AT272" s="24" t="s">
        <v>159</v>
      </c>
      <c r="AU272" s="24" t="s">
        <v>81</v>
      </c>
      <c r="AY272" s="24" t="s">
        <v>156</v>
      </c>
      <c r="BE272" s="204">
        <f>IF(N272="základní",J272,0)</f>
        <v>0</v>
      </c>
      <c r="BF272" s="204">
        <f>IF(N272="snížená",J272,0)</f>
        <v>0</v>
      </c>
      <c r="BG272" s="204">
        <f>IF(N272="zákl. přenesená",J272,0)</f>
        <v>0</v>
      </c>
      <c r="BH272" s="204">
        <f>IF(N272="sníž. přenesená",J272,0)</f>
        <v>0</v>
      </c>
      <c r="BI272" s="204">
        <f>IF(N272="nulová",J272,0)</f>
        <v>0</v>
      </c>
      <c r="BJ272" s="24" t="s">
        <v>79</v>
      </c>
      <c r="BK272" s="204">
        <f>ROUND(I272*H272,2)</f>
        <v>0</v>
      </c>
      <c r="BL272" s="24" t="s">
        <v>316</v>
      </c>
      <c r="BM272" s="24" t="s">
        <v>2328</v>
      </c>
    </row>
    <row r="273" spans="2:65" s="1" customFormat="1" ht="16.5" customHeight="1">
      <c r="B273" s="41"/>
      <c r="C273" s="227" t="s">
        <v>649</v>
      </c>
      <c r="D273" s="227" t="s">
        <v>238</v>
      </c>
      <c r="E273" s="228" t="s">
        <v>2329</v>
      </c>
      <c r="F273" s="229" t="s">
        <v>2330</v>
      </c>
      <c r="G273" s="230" t="s">
        <v>253</v>
      </c>
      <c r="H273" s="231">
        <v>110.49</v>
      </c>
      <c r="I273" s="232"/>
      <c r="J273" s="233">
        <f>ROUND(I273*H273,2)</f>
        <v>0</v>
      </c>
      <c r="K273" s="229" t="s">
        <v>163</v>
      </c>
      <c r="L273" s="234"/>
      <c r="M273" s="235" t="s">
        <v>21</v>
      </c>
      <c r="N273" s="236" t="s">
        <v>43</v>
      </c>
      <c r="O273" s="42"/>
      <c r="P273" s="202">
        <f>O273*H273</f>
        <v>0</v>
      </c>
      <c r="Q273" s="202">
        <v>0.0045</v>
      </c>
      <c r="R273" s="202">
        <f>Q273*H273</f>
        <v>0.49720499999999995</v>
      </c>
      <c r="S273" s="202">
        <v>0</v>
      </c>
      <c r="T273" s="203">
        <f>S273*H273</f>
        <v>0</v>
      </c>
      <c r="AR273" s="24" t="s">
        <v>396</v>
      </c>
      <c r="AT273" s="24" t="s">
        <v>238</v>
      </c>
      <c r="AU273" s="24" t="s">
        <v>81</v>
      </c>
      <c r="AY273" s="24" t="s">
        <v>156</v>
      </c>
      <c r="BE273" s="204">
        <f>IF(N273="základní",J273,0)</f>
        <v>0</v>
      </c>
      <c r="BF273" s="204">
        <f>IF(N273="snížená",J273,0)</f>
        <v>0</v>
      </c>
      <c r="BG273" s="204">
        <f>IF(N273="zákl. přenesená",J273,0)</f>
        <v>0</v>
      </c>
      <c r="BH273" s="204">
        <f>IF(N273="sníž. přenesená",J273,0)</f>
        <v>0</v>
      </c>
      <c r="BI273" s="204">
        <f>IF(N273="nulová",J273,0)</f>
        <v>0</v>
      </c>
      <c r="BJ273" s="24" t="s">
        <v>79</v>
      </c>
      <c r="BK273" s="204">
        <f>ROUND(I273*H273,2)</f>
        <v>0</v>
      </c>
      <c r="BL273" s="24" t="s">
        <v>316</v>
      </c>
      <c r="BM273" s="24" t="s">
        <v>2331</v>
      </c>
    </row>
    <row r="274" spans="2:51" s="11" customFormat="1" ht="13.5">
      <c r="B274" s="212"/>
      <c r="C274" s="213"/>
      <c r="D274" s="223" t="s">
        <v>227</v>
      </c>
      <c r="E274" s="213"/>
      <c r="F274" s="225" t="s">
        <v>2332</v>
      </c>
      <c r="G274" s="213"/>
      <c r="H274" s="226">
        <v>110.49</v>
      </c>
      <c r="I274" s="217"/>
      <c r="J274" s="213"/>
      <c r="K274" s="213"/>
      <c r="L274" s="218"/>
      <c r="M274" s="219"/>
      <c r="N274" s="220"/>
      <c r="O274" s="220"/>
      <c r="P274" s="220"/>
      <c r="Q274" s="220"/>
      <c r="R274" s="220"/>
      <c r="S274" s="220"/>
      <c r="T274" s="221"/>
      <c r="AT274" s="222" t="s">
        <v>227</v>
      </c>
      <c r="AU274" s="222" t="s">
        <v>81</v>
      </c>
      <c r="AV274" s="11" t="s">
        <v>81</v>
      </c>
      <c r="AW274" s="11" t="s">
        <v>6</v>
      </c>
      <c r="AX274" s="11" t="s">
        <v>79</v>
      </c>
      <c r="AY274" s="222" t="s">
        <v>156</v>
      </c>
    </row>
    <row r="275" spans="2:65" s="1" customFormat="1" ht="25.5" customHeight="1">
      <c r="B275" s="41"/>
      <c r="C275" s="193" t="s">
        <v>653</v>
      </c>
      <c r="D275" s="193" t="s">
        <v>159</v>
      </c>
      <c r="E275" s="194" t="s">
        <v>2333</v>
      </c>
      <c r="F275" s="195" t="s">
        <v>2334</v>
      </c>
      <c r="G275" s="196" t="s">
        <v>253</v>
      </c>
      <c r="H275" s="197">
        <v>121.22</v>
      </c>
      <c r="I275" s="198"/>
      <c r="J275" s="199">
        <f>ROUND(I275*H275,2)</f>
        <v>0</v>
      </c>
      <c r="K275" s="195" t="s">
        <v>163</v>
      </c>
      <c r="L275" s="61"/>
      <c r="M275" s="200" t="s">
        <v>21</v>
      </c>
      <c r="N275" s="201" t="s">
        <v>43</v>
      </c>
      <c r="O275" s="42"/>
      <c r="P275" s="202">
        <f>O275*H275</f>
        <v>0</v>
      </c>
      <c r="Q275" s="202">
        <v>0.0004</v>
      </c>
      <c r="R275" s="202">
        <f>Q275*H275</f>
        <v>0.048488</v>
      </c>
      <c r="S275" s="202">
        <v>0</v>
      </c>
      <c r="T275" s="203">
        <f>S275*H275</f>
        <v>0</v>
      </c>
      <c r="AR275" s="24" t="s">
        <v>316</v>
      </c>
      <c r="AT275" s="24" t="s">
        <v>159</v>
      </c>
      <c r="AU275" s="24" t="s">
        <v>81</v>
      </c>
      <c r="AY275" s="24" t="s">
        <v>156</v>
      </c>
      <c r="BE275" s="204">
        <f>IF(N275="základní",J275,0)</f>
        <v>0</v>
      </c>
      <c r="BF275" s="204">
        <f>IF(N275="snížená",J275,0)</f>
        <v>0</v>
      </c>
      <c r="BG275" s="204">
        <f>IF(N275="zákl. přenesená",J275,0)</f>
        <v>0</v>
      </c>
      <c r="BH275" s="204">
        <f>IF(N275="sníž. přenesená",J275,0)</f>
        <v>0</v>
      </c>
      <c r="BI275" s="204">
        <f>IF(N275="nulová",J275,0)</f>
        <v>0</v>
      </c>
      <c r="BJ275" s="24" t="s">
        <v>79</v>
      </c>
      <c r="BK275" s="204">
        <f>ROUND(I275*H275,2)</f>
        <v>0</v>
      </c>
      <c r="BL275" s="24" t="s">
        <v>316</v>
      </c>
      <c r="BM275" s="24" t="s">
        <v>2335</v>
      </c>
    </row>
    <row r="276" spans="2:51" s="11" customFormat="1" ht="13.5">
      <c r="B276" s="212"/>
      <c r="C276" s="213"/>
      <c r="D276" s="205" t="s">
        <v>227</v>
      </c>
      <c r="E276" s="214" t="s">
        <v>21</v>
      </c>
      <c r="F276" s="215" t="s">
        <v>2336</v>
      </c>
      <c r="G276" s="213"/>
      <c r="H276" s="216">
        <v>66.33</v>
      </c>
      <c r="I276" s="217"/>
      <c r="J276" s="213"/>
      <c r="K276" s="213"/>
      <c r="L276" s="218"/>
      <c r="M276" s="219"/>
      <c r="N276" s="220"/>
      <c r="O276" s="220"/>
      <c r="P276" s="220"/>
      <c r="Q276" s="220"/>
      <c r="R276" s="220"/>
      <c r="S276" s="220"/>
      <c r="T276" s="221"/>
      <c r="AT276" s="222" t="s">
        <v>227</v>
      </c>
      <c r="AU276" s="222" t="s">
        <v>81</v>
      </c>
      <c r="AV276" s="11" t="s">
        <v>81</v>
      </c>
      <c r="AW276" s="11" t="s">
        <v>35</v>
      </c>
      <c r="AX276" s="11" t="s">
        <v>72</v>
      </c>
      <c r="AY276" s="222" t="s">
        <v>156</v>
      </c>
    </row>
    <row r="277" spans="2:51" s="11" customFormat="1" ht="13.5">
      <c r="B277" s="212"/>
      <c r="C277" s="213"/>
      <c r="D277" s="205" t="s">
        <v>227</v>
      </c>
      <c r="E277" s="214" t="s">
        <v>21</v>
      </c>
      <c r="F277" s="215" t="s">
        <v>2337</v>
      </c>
      <c r="G277" s="213"/>
      <c r="H277" s="216">
        <v>54.89</v>
      </c>
      <c r="I277" s="217"/>
      <c r="J277" s="213"/>
      <c r="K277" s="213"/>
      <c r="L277" s="218"/>
      <c r="M277" s="219"/>
      <c r="N277" s="220"/>
      <c r="O277" s="220"/>
      <c r="P277" s="220"/>
      <c r="Q277" s="220"/>
      <c r="R277" s="220"/>
      <c r="S277" s="220"/>
      <c r="T277" s="221"/>
      <c r="AT277" s="222" t="s">
        <v>227</v>
      </c>
      <c r="AU277" s="222" t="s">
        <v>81</v>
      </c>
      <c r="AV277" s="11" t="s">
        <v>81</v>
      </c>
      <c r="AW277" s="11" t="s">
        <v>35</v>
      </c>
      <c r="AX277" s="11" t="s">
        <v>72</v>
      </c>
      <c r="AY277" s="222" t="s">
        <v>156</v>
      </c>
    </row>
    <row r="278" spans="2:51" s="12" customFormat="1" ht="13.5">
      <c r="B278" s="237"/>
      <c r="C278" s="238"/>
      <c r="D278" s="223" t="s">
        <v>227</v>
      </c>
      <c r="E278" s="239" t="s">
        <v>21</v>
      </c>
      <c r="F278" s="240" t="s">
        <v>250</v>
      </c>
      <c r="G278" s="238"/>
      <c r="H278" s="241">
        <v>121.22</v>
      </c>
      <c r="I278" s="242"/>
      <c r="J278" s="238"/>
      <c r="K278" s="238"/>
      <c r="L278" s="243"/>
      <c r="M278" s="244"/>
      <c r="N278" s="245"/>
      <c r="O278" s="245"/>
      <c r="P278" s="245"/>
      <c r="Q278" s="245"/>
      <c r="R278" s="245"/>
      <c r="S278" s="245"/>
      <c r="T278" s="246"/>
      <c r="AT278" s="247" t="s">
        <v>227</v>
      </c>
      <c r="AU278" s="247" t="s">
        <v>81</v>
      </c>
      <c r="AV278" s="12" t="s">
        <v>179</v>
      </c>
      <c r="AW278" s="12" t="s">
        <v>35</v>
      </c>
      <c r="AX278" s="12" t="s">
        <v>79</v>
      </c>
      <c r="AY278" s="247" t="s">
        <v>156</v>
      </c>
    </row>
    <row r="279" spans="2:65" s="1" customFormat="1" ht="16.5" customHeight="1">
      <c r="B279" s="41"/>
      <c r="C279" s="227" t="s">
        <v>659</v>
      </c>
      <c r="D279" s="227" t="s">
        <v>238</v>
      </c>
      <c r="E279" s="228" t="s">
        <v>2329</v>
      </c>
      <c r="F279" s="229" t="s">
        <v>2330</v>
      </c>
      <c r="G279" s="230" t="s">
        <v>253</v>
      </c>
      <c r="H279" s="231">
        <v>145.464</v>
      </c>
      <c r="I279" s="232"/>
      <c r="J279" s="233">
        <f>ROUND(I279*H279,2)</f>
        <v>0</v>
      </c>
      <c r="K279" s="229" t="s">
        <v>163</v>
      </c>
      <c r="L279" s="234"/>
      <c r="M279" s="235" t="s">
        <v>21</v>
      </c>
      <c r="N279" s="236" t="s">
        <v>43</v>
      </c>
      <c r="O279" s="42"/>
      <c r="P279" s="202">
        <f>O279*H279</f>
        <v>0</v>
      </c>
      <c r="Q279" s="202">
        <v>0.0045</v>
      </c>
      <c r="R279" s="202">
        <f>Q279*H279</f>
        <v>0.654588</v>
      </c>
      <c r="S279" s="202">
        <v>0</v>
      </c>
      <c r="T279" s="203">
        <f>S279*H279</f>
        <v>0</v>
      </c>
      <c r="AR279" s="24" t="s">
        <v>396</v>
      </c>
      <c r="AT279" s="24" t="s">
        <v>238</v>
      </c>
      <c r="AU279" s="24" t="s">
        <v>81</v>
      </c>
      <c r="AY279" s="24" t="s">
        <v>156</v>
      </c>
      <c r="BE279" s="204">
        <f>IF(N279="základní",J279,0)</f>
        <v>0</v>
      </c>
      <c r="BF279" s="204">
        <f>IF(N279="snížená",J279,0)</f>
        <v>0</v>
      </c>
      <c r="BG279" s="204">
        <f>IF(N279="zákl. přenesená",J279,0)</f>
        <v>0</v>
      </c>
      <c r="BH279" s="204">
        <f>IF(N279="sníž. přenesená",J279,0)</f>
        <v>0</v>
      </c>
      <c r="BI279" s="204">
        <f>IF(N279="nulová",J279,0)</f>
        <v>0</v>
      </c>
      <c r="BJ279" s="24" t="s">
        <v>79</v>
      </c>
      <c r="BK279" s="204">
        <f>ROUND(I279*H279,2)</f>
        <v>0</v>
      </c>
      <c r="BL279" s="24" t="s">
        <v>316</v>
      </c>
      <c r="BM279" s="24" t="s">
        <v>2338</v>
      </c>
    </row>
    <row r="280" spans="2:51" s="11" customFormat="1" ht="13.5">
      <c r="B280" s="212"/>
      <c r="C280" s="213"/>
      <c r="D280" s="223" t="s">
        <v>227</v>
      </c>
      <c r="E280" s="213"/>
      <c r="F280" s="225" t="s">
        <v>2339</v>
      </c>
      <c r="G280" s="213"/>
      <c r="H280" s="226">
        <v>145.464</v>
      </c>
      <c r="I280" s="217"/>
      <c r="J280" s="213"/>
      <c r="K280" s="213"/>
      <c r="L280" s="218"/>
      <c r="M280" s="219"/>
      <c r="N280" s="220"/>
      <c r="O280" s="220"/>
      <c r="P280" s="220"/>
      <c r="Q280" s="220"/>
      <c r="R280" s="220"/>
      <c r="S280" s="220"/>
      <c r="T280" s="221"/>
      <c r="AT280" s="222" t="s">
        <v>227</v>
      </c>
      <c r="AU280" s="222" t="s">
        <v>81</v>
      </c>
      <c r="AV280" s="11" t="s">
        <v>81</v>
      </c>
      <c r="AW280" s="11" t="s">
        <v>6</v>
      </c>
      <c r="AX280" s="11" t="s">
        <v>79</v>
      </c>
      <c r="AY280" s="222" t="s">
        <v>156</v>
      </c>
    </row>
    <row r="281" spans="2:65" s="1" customFormat="1" ht="25.5" customHeight="1">
      <c r="B281" s="41"/>
      <c r="C281" s="193" t="s">
        <v>663</v>
      </c>
      <c r="D281" s="193" t="s">
        <v>159</v>
      </c>
      <c r="E281" s="194" t="s">
        <v>2340</v>
      </c>
      <c r="F281" s="195" t="s">
        <v>2341</v>
      </c>
      <c r="G281" s="196" t="s">
        <v>236</v>
      </c>
      <c r="H281" s="197">
        <v>10</v>
      </c>
      <c r="I281" s="198"/>
      <c r="J281" s="199">
        <f>ROUND(I281*H281,2)</f>
        <v>0</v>
      </c>
      <c r="K281" s="195" t="s">
        <v>163</v>
      </c>
      <c r="L281" s="61"/>
      <c r="M281" s="200" t="s">
        <v>21</v>
      </c>
      <c r="N281" s="201" t="s">
        <v>43</v>
      </c>
      <c r="O281" s="42"/>
      <c r="P281" s="202">
        <f>O281*H281</f>
        <v>0</v>
      </c>
      <c r="Q281" s="202">
        <v>0.0003</v>
      </c>
      <c r="R281" s="202">
        <f>Q281*H281</f>
        <v>0.0029999999999999996</v>
      </c>
      <c r="S281" s="202">
        <v>0</v>
      </c>
      <c r="T281" s="203">
        <f>S281*H281</f>
        <v>0</v>
      </c>
      <c r="AR281" s="24" t="s">
        <v>316</v>
      </c>
      <c r="AT281" s="24" t="s">
        <v>159</v>
      </c>
      <c r="AU281" s="24" t="s">
        <v>81</v>
      </c>
      <c r="AY281" s="24" t="s">
        <v>156</v>
      </c>
      <c r="BE281" s="204">
        <f>IF(N281="základní",J281,0)</f>
        <v>0</v>
      </c>
      <c r="BF281" s="204">
        <f>IF(N281="snížená",J281,0)</f>
        <v>0</v>
      </c>
      <c r="BG281" s="204">
        <f>IF(N281="zákl. přenesená",J281,0)</f>
        <v>0</v>
      </c>
      <c r="BH281" s="204">
        <f>IF(N281="sníž. přenesená",J281,0)</f>
        <v>0</v>
      </c>
      <c r="BI281" s="204">
        <f>IF(N281="nulová",J281,0)</f>
        <v>0</v>
      </c>
      <c r="BJ281" s="24" t="s">
        <v>79</v>
      </c>
      <c r="BK281" s="204">
        <f>ROUND(I281*H281,2)</f>
        <v>0</v>
      </c>
      <c r="BL281" s="24" t="s">
        <v>316</v>
      </c>
      <c r="BM281" s="24" t="s">
        <v>2342</v>
      </c>
    </row>
    <row r="282" spans="2:65" s="1" customFormat="1" ht="38.25" customHeight="1">
      <c r="B282" s="41"/>
      <c r="C282" s="193" t="s">
        <v>669</v>
      </c>
      <c r="D282" s="193" t="s">
        <v>159</v>
      </c>
      <c r="E282" s="194" t="s">
        <v>2343</v>
      </c>
      <c r="F282" s="195" t="s">
        <v>2344</v>
      </c>
      <c r="G282" s="196" t="s">
        <v>245</v>
      </c>
      <c r="H282" s="197">
        <v>1.339</v>
      </c>
      <c r="I282" s="198"/>
      <c r="J282" s="199">
        <f>ROUND(I282*H282,2)</f>
        <v>0</v>
      </c>
      <c r="K282" s="195" t="s">
        <v>163</v>
      </c>
      <c r="L282" s="61"/>
      <c r="M282" s="200" t="s">
        <v>21</v>
      </c>
      <c r="N282" s="201" t="s">
        <v>43</v>
      </c>
      <c r="O282" s="42"/>
      <c r="P282" s="202">
        <f>O282*H282</f>
        <v>0</v>
      </c>
      <c r="Q282" s="202">
        <v>0</v>
      </c>
      <c r="R282" s="202">
        <f>Q282*H282</f>
        <v>0</v>
      </c>
      <c r="S282" s="202">
        <v>0</v>
      </c>
      <c r="T282" s="203">
        <f>S282*H282</f>
        <v>0</v>
      </c>
      <c r="AR282" s="24" t="s">
        <v>316</v>
      </c>
      <c r="AT282" s="24" t="s">
        <v>159</v>
      </c>
      <c r="AU282" s="24" t="s">
        <v>81</v>
      </c>
      <c r="AY282" s="24" t="s">
        <v>156</v>
      </c>
      <c r="BE282" s="204">
        <f>IF(N282="základní",J282,0)</f>
        <v>0</v>
      </c>
      <c r="BF282" s="204">
        <f>IF(N282="snížená",J282,0)</f>
        <v>0</v>
      </c>
      <c r="BG282" s="204">
        <f>IF(N282="zákl. přenesená",J282,0)</f>
        <v>0</v>
      </c>
      <c r="BH282" s="204">
        <f>IF(N282="sníž. přenesená",J282,0)</f>
        <v>0</v>
      </c>
      <c r="BI282" s="204">
        <f>IF(N282="nulová",J282,0)</f>
        <v>0</v>
      </c>
      <c r="BJ282" s="24" t="s">
        <v>79</v>
      </c>
      <c r="BK282" s="204">
        <f>ROUND(I282*H282,2)</f>
        <v>0</v>
      </c>
      <c r="BL282" s="24" t="s">
        <v>316</v>
      </c>
      <c r="BM282" s="24" t="s">
        <v>2345</v>
      </c>
    </row>
    <row r="283" spans="2:65" s="1" customFormat="1" ht="38.25" customHeight="1">
      <c r="B283" s="41"/>
      <c r="C283" s="193" t="s">
        <v>673</v>
      </c>
      <c r="D283" s="193" t="s">
        <v>159</v>
      </c>
      <c r="E283" s="194" t="s">
        <v>2346</v>
      </c>
      <c r="F283" s="195" t="s">
        <v>2347</v>
      </c>
      <c r="G283" s="196" t="s">
        <v>245</v>
      </c>
      <c r="H283" s="197">
        <v>1.339</v>
      </c>
      <c r="I283" s="198"/>
      <c r="J283" s="199">
        <f>ROUND(I283*H283,2)</f>
        <v>0</v>
      </c>
      <c r="K283" s="195" t="s">
        <v>163</v>
      </c>
      <c r="L283" s="61"/>
      <c r="M283" s="200" t="s">
        <v>21</v>
      </c>
      <c r="N283" s="201" t="s">
        <v>43</v>
      </c>
      <c r="O283" s="42"/>
      <c r="P283" s="202">
        <f>O283*H283</f>
        <v>0</v>
      </c>
      <c r="Q283" s="202">
        <v>0</v>
      </c>
      <c r="R283" s="202">
        <f>Q283*H283</f>
        <v>0</v>
      </c>
      <c r="S283" s="202">
        <v>0</v>
      </c>
      <c r="T283" s="203">
        <f>S283*H283</f>
        <v>0</v>
      </c>
      <c r="AR283" s="24" t="s">
        <v>316</v>
      </c>
      <c r="AT283" s="24" t="s">
        <v>159</v>
      </c>
      <c r="AU283" s="24" t="s">
        <v>81</v>
      </c>
      <c r="AY283" s="24" t="s">
        <v>156</v>
      </c>
      <c r="BE283" s="204">
        <f>IF(N283="základní",J283,0)</f>
        <v>0</v>
      </c>
      <c r="BF283" s="204">
        <f>IF(N283="snížená",J283,0)</f>
        <v>0</v>
      </c>
      <c r="BG283" s="204">
        <f>IF(N283="zákl. přenesená",J283,0)</f>
        <v>0</v>
      </c>
      <c r="BH283" s="204">
        <f>IF(N283="sníž. přenesená",J283,0)</f>
        <v>0</v>
      </c>
      <c r="BI283" s="204">
        <f>IF(N283="nulová",J283,0)</f>
        <v>0</v>
      </c>
      <c r="BJ283" s="24" t="s">
        <v>79</v>
      </c>
      <c r="BK283" s="204">
        <f>ROUND(I283*H283,2)</f>
        <v>0</v>
      </c>
      <c r="BL283" s="24" t="s">
        <v>316</v>
      </c>
      <c r="BM283" s="24" t="s">
        <v>2348</v>
      </c>
    </row>
    <row r="284" spans="2:63" s="10" customFormat="1" ht="29.85" customHeight="1">
      <c r="B284" s="176"/>
      <c r="C284" s="177"/>
      <c r="D284" s="190" t="s">
        <v>71</v>
      </c>
      <c r="E284" s="191" t="s">
        <v>580</v>
      </c>
      <c r="F284" s="191" t="s">
        <v>581</v>
      </c>
      <c r="G284" s="177"/>
      <c r="H284" s="177"/>
      <c r="I284" s="180"/>
      <c r="J284" s="192">
        <f>BK284</f>
        <v>0</v>
      </c>
      <c r="K284" s="177"/>
      <c r="L284" s="182"/>
      <c r="M284" s="183"/>
      <c r="N284" s="184"/>
      <c r="O284" s="184"/>
      <c r="P284" s="185">
        <f>SUM(P285:P295)</f>
        <v>0</v>
      </c>
      <c r="Q284" s="184"/>
      <c r="R284" s="185">
        <f>SUM(R285:R295)</f>
        <v>0.5666920000000001</v>
      </c>
      <c r="S284" s="184"/>
      <c r="T284" s="186">
        <f>SUM(T285:T295)</f>
        <v>0</v>
      </c>
      <c r="AR284" s="187" t="s">
        <v>81</v>
      </c>
      <c r="AT284" s="188" t="s">
        <v>71</v>
      </c>
      <c r="AU284" s="188" t="s">
        <v>79</v>
      </c>
      <c r="AY284" s="187" t="s">
        <v>156</v>
      </c>
      <c r="BK284" s="189">
        <f>SUM(BK285:BK295)</f>
        <v>0</v>
      </c>
    </row>
    <row r="285" spans="2:65" s="1" customFormat="1" ht="51" customHeight="1">
      <c r="B285" s="41"/>
      <c r="C285" s="193" t="s">
        <v>677</v>
      </c>
      <c r="D285" s="193" t="s">
        <v>159</v>
      </c>
      <c r="E285" s="194" t="s">
        <v>2349</v>
      </c>
      <c r="F285" s="195" t="s">
        <v>2350</v>
      </c>
      <c r="G285" s="196" t="s">
        <v>260</v>
      </c>
      <c r="H285" s="197">
        <v>56</v>
      </c>
      <c r="I285" s="198"/>
      <c r="J285" s="199">
        <f aca="true" t="shared" si="20" ref="J285:J290">ROUND(I285*H285,2)</f>
        <v>0</v>
      </c>
      <c r="K285" s="195" t="s">
        <v>163</v>
      </c>
      <c r="L285" s="61"/>
      <c r="M285" s="200" t="s">
        <v>21</v>
      </c>
      <c r="N285" s="201" t="s">
        <v>43</v>
      </c>
      <c r="O285" s="42"/>
      <c r="P285" s="202">
        <f aca="true" t="shared" si="21" ref="P285:P290">O285*H285</f>
        <v>0</v>
      </c>
      <c r="Q285" s="202">
        <v>0.00018</v>
      </c>
      <c r="R285" s="202">
        <f aca="true" t="shared" si="22" ref="R285:R290">Q285*H285</f>
        <v>0.01008</v>
      </c>
      <c r="S285" s="202">
        <v>0</v>
      </c>
      <c r="T285" s="203">
        <f aca="true" t="shared" si="23" ref="T285:T290">S285*H285</f>
        <v>0</v>
      </c>
      <c r="AR285" s="24" t="s">
        <v>179</v>
      </c>
      <c r="AT285" s="24" t="s">
        <v>159</v>
      </c>
      <c r="AU285" s="24" t="s">
        <v>81</v>
      </c>
      <c r="AY285" s="24" t="s">
        <v>156</v>
      </c>
      <c r="BE285" s="204">
        <f aca="true" t="shared" si="24" ref="BE285:BE290">IF(N285="základní",J285,0)</f>
        <v>0</v>
      </c>
      <c r="BF285" s="204">
        <f aca="true" t="shared" si="25" ref="BF285:BF290">IF(N285="snížená",J285,0)</f>
        <v>0</v>
      </c>
      <c r="BG285" s="204">
        <f aca="true" t="shared" si="26" ref="BG285:BG290">IF(N285="zákl. přenesená",J285,0)</f>
        <v>0</v>
      </c>
      <c r="BH285" s="204">
        <f aca="true" t="shared" si="27" ref="BH285:BH290">IF(N285="sníž. přenesená",J285,0)</f>
        <v>0</v>
      </c>
      <c r="BI285" s="204">
        <f aca="true" t="shared" si="28" ref="BI285:BI290">IF(N285="nulová",J285,0)</f>
        <v>0</v>
      </c>
      <c r="BJ285" s="24" t="s">
        <v>79</v>
      </c>
      <c r="BK285" s="204">
        <f aca="true" t="shared" si="29" ref="BK285:BK290">ROUND(I285*H285,2)</f>
        <v>0</v>
      </c>
      <c r="BL285" s="24" t="s">
        <v>179</v>
      </c>
      <c r="BM285" s="24" t="s">
        <v>2351</v>
      </c>
    </row>
    <row r="286" spans="2:65" s="1" customFormat="1" ht="25.5" customHeight="1">
      <c r="B286" s="41"/>
      <c r="C286" s="227" t="s">
        <v>683</v>
      </c>
      <c r="D286" s="227" t="s">
        <v>238</v>
      </c>
      <c r="E286" s="228" t="s">
        <v>2352</v>
      </c>
      <c r="F286" s="229" t="s">
        <v>2353</v>
      </c>
      <c r="G286" s="230" t="s">
        <v>260</v>
      </c>
      <c r="H286" s="231">
        <v>28</v>
      </c>
      <c r="I286" s="232"/>
      <c r="J286" s="233">
        <f t="shared" si="20"/>
        <v>0</v>
      </c>
      <c r="K286" s="229" t="s">
        <v>163</v>
      </c>
      <c r="L286" s="234"/>
      <c r="M286" s="235" t="s">
        <v>21</v>
      </c>
      <c r="N286" s="236" t="s">
        <v>43</v>
      </c>
      <c r="O286" s="42"/>
      <c r="P286" s="202">
        <f t="shared" si="21"/>
        <v>0</v>
      </c>
      <c r="Q286" s="202">
        <v>0.00088</v>
      </c>
      <c r="R286" s="202">
        <f t="shared" si="22"/>
        <v>0.024640000000000002</v>
      </c>
      <c r="S286" s="202">
        <v>0</v>
      </c>
      <c r="T286" s="203">
        <f t="shared" si="23"/>
        <v>0</v>
      </c>
      <c r="AR286" s="24" t="s">
        <v>241</v>
      </c>
      <c r="AT286" s="24" t="s">
        <v>238</v>
      </c>
      <c r="AU286" s="24" t="s">
        <v>81</v>
      </c>
      <c r="AY286" s="24" t="s">
        <v>156</v>
      </c>
      <c r="BE286" s="204">
        <f t="shared" si="24"/>
        <v>0</v>
      </c>
      <c r="BF286" s="204">
        <f t="shared" si="25"/>
        <v>0</v>
      </c>
      <c r="BG286" s="204">
        <f t="shared" si="26"/>
        <v>0</v>
      </c>
      <c r="BH286" s="204">
        <f t="shared" si="27"/>
        <v>0</v>
      </c>
      <c r="BI286" s="204">
        <f t="shared" si="28"/>
        <v>0</v>
      </c>
      <c r="BJ286" s="24" t="s">
        <v>79</v>
      </c>
      <c r="BK286" s="204">
        <f t="shared" si="29"/>
        <v>0</v>
      </c>
      <c r="BL286" s="24" t="s">
        <v>179</v>
      </c>
      <c r="BM286" s="24" t="s">
        <v>2354</v>
      </c>
    </row>
    <row r="287" spans="2:65" s="1" customFormat="1" ht="25.5" customHeight="1">
      <c r="B287" s="41"/>
      <c r="C287" s="227" t="s">
        <v>687</v>
      </c>
      <c r="D287" s="227" t="s">
        <v>238</v>
      </c>
      <c r="E287" s="228" t="s">
        <v>2355</v>
      </c>
      <c r="F287" s="229" t="s">
        <v>2356</v>
      </c>
      <c r="G287" s="230" t="s">
        <v>260</v>
      </c>
      <c r="H287" s="231">
        <v>28</v>
      </c>
      <c r="I287" s="232"/>
      <c r="J287" s="233">
        <f t="shared" si="20"/>
        <v>0</v>
      </c>
      <c r="K287" s="229" t="s">
        <v>163</v>
      </c>
      <c r="L287" s="234"/>
      <c r="M287" s="235" t="s">
        <v>21</v>
      </c>
      <c r="N287" s="236" t="s">
        <v>43</v>
      </c>
      <c r="O287" s="42"/>
      <c r="P287" s="202">
        <f t="shared" si="21"/>
        <v>0</v>
      </c>
      <c r="Q287" s="202">
        <v>0.00151</v>
      </c>
      <c r="R287" s="202">
        <f t="shared" si="22"/>
        <v>0.04228</v>
      </c>
      <c r="S287" s="202">
        <v>0</v>
      </c>
      <c r="T287" s="203">
        <f t="shared" si="23"/>
        <v>0</v>
      </c>
      <c r="AR287" s="24" t="s">
        <v>241</v>
      </c>
      <c r="AT287" s="24" t="s">
        <v>238</v>
      </c>
      <c r="AU287" s="24" t="s">
        <v>81</v>
      </c>
      <c r="AY287" s="24" t="s">
        <v>156</v>
      </c>
      <c r="BE287" s="204">
        <f t="shared" si="24"/>
        <v>0</v>
      </c>
      <c r="BF287" s="204">
        <f t="shared" si="25"/>
        <v>0</v>
      </c>
      <c r="BG287" s="204">
        <f t="shared" si="26"/>
        <v>0</v>
      </c>
      <c r="BH287" s="204">
        <f t="shared" si="27"/>
        <v>0</v>
      </c>
      <c r="BI287" s="204">
        <f t="shared" si="28"/>
        <v>0</v>
      </c>
      <c r="BJ287" s="24" t="s">
        <v>79</v>
      </c>
      <c r="BK287" s="204">
        <f t="shared" si="29"/>
        <v>0</v>
      </c>
      <c r="BL287" s="24" t="s">
        <v>179</v>
      </c>
      <c r="BM287" s="24" t="s">
        <v>2357</v>
      </c>
    </row>
    <row r="288" spans="2:65" s="1" customFormat="1" ht="16.5" customHeight="1">
      <c r="B288" s="41"/>
      <c r="C288" s="227" t="s">
        <v>691</v>
      </c>
      <c r="D288" s="227" t="s">
        <v>238</v>
      </c>
      <c r="E288" s="228" t="s">
        <v>2358</v>
      </c>
      <c r="F288" s="229" t="s">
        <v>2359</v>
      </c>
      <c r="G288" s="230" t="s">
        <v>236</v>
      </c>
      <c r="H288" s="231">
        <v>1</v>
      </c>
      <c r="I288" s="232"/>
      <c r="J288" s="233">
        <f t="shared" si="20"/>
        <v>0</v>
      </c>
      <c r="K288" s="229" t="s">
        <v>163</v>
      </c>
      <c r="L288" s="234"/>
      <c r="M288" s="235" t="s">
        <v>21</v>
      </c>
      <c r="N288" s="236" t="s">
        <v>43</v>
      </c>
      <c r="O288" s="42"/>
      <c r="P288" s="202">
        <f t="shared" si="21"/>
        <v>0</v>
      </c>
      <c r="Q288" s="202">
        <v>0.0047</v>
      </c>
      <c r="R288" s="202">
        <f t="shared" si="22"/>
        <v>0.0047</v>
      </c>
      <c r="S288" s="202">
        <v>0</v>
      </c>
      <c r="T288" s="203">
        <f t="shared" si="23"/>
        <v>0</v>
      </c>
      <c r="AR288" s="24" t="s">
        <v>241</v>
      </c>
      <c r="AT288" s="24" t="s">
        <v>238</v>
      </c>
      <c r="AU288" s="24" t="s">
        <v>81</v>
      </c>
      <c r="AY288" s="24" t="s">
        <v>156</v>
      </c>
      <c r="BE288" s="204">
        <f t="shared" si="24"/>
        <v>0</v>
      </c>
      <c r="BF288" s="204">
        <f t="shared" si="25"/>
        <v>0</v>
      </c>
      <c r="BG288" s="204">
        <f t="shared" si="26"/>
        <v>0</v>
      </c>
      <c r="BH288" s="204">
        <f t="shared" si="27"/>
        <v>0</v>
      </c>
      <c r="BI288" s="204">
        <f t="shared" si="28"/>
        <v>0</v>
      </c>
      <c r="BJ288" s="24" t="s">
        <v>79</v>
      </c>
      <c r="BK288" s="204">
        <f t="shared" si="29"/>
        <v>0</v>
      </c>
      <c r="BL288" s="24" t="s">
        <v>179</v>
      </c>
      <c r="BM288" s="24" t="s">
        <v>2360</v>
      </c>
    </row>
    <row r="289" spans="2:65" s="1" customFormat="1" ht="25.5" customHeight="1">
      <c r="B289" s="41"/>
      <c r="C289" s="193" t="s">
        <v>695</v>
      </c>
      <c r="D289" s="193" t="s">
        <v>159</v>
      </c>
      <c r="E289" s="194" t="s">
        <v>2361</v>
      </c>
      <c r="F289" s="195" t="s">
        <v>2362</v>
      </c>
      <c r="G289" s="196" t="s">
        <v>253</v>
      </c>
      <c r="H289" s="197">
        <v>173.428</v>
      </c>
      <c r="I289" s="198"/>
      <c r="J289" s="199">
        <f t="shared" si="20"/>
        <v>0</v>
      </c>
      <c r="K289" s="195" t="s">
        <v>163</v>
      </c>
      <c r="L289" s="61"/>
      <c r="M289" s="200" t="s">
        <v>21</v>
      </c>
      <c r="N289" s="201" t="s">
        <v>43</v>
      </c>
      <c r="O289" s="42"/>
      <c r="P289" s="202">
        <f t="shared" si="21"/>
        <v>0</v>
      </c>
      <c r="Q289" s="202">
        <v>0</v>
      </c>
      <c r="R289" s="202">
        <f t="shared" si="22"/>
        <v>0</v>
      </c>
      <c r="S289" s="202">
        <v>0</v>
      </c>
      <c r="T289" s="203">
        <f t="shared" si="23"/>
        <v>0</v>
      </c>
      <c r="AR289" s="24" t="s">
        <v>316</v>
      </c>
      <c r="AT289" s="24" t="s">
        <v>159</v>
      </c>
      <c r="AU289" s="24" t="s">
        <v>81</v>
      </c>
      <c r="AY289" s="24" t="s">
        <v>156</v>
      </c>
      <c r="BE289" s="204">
        <f t="shared" si="24"/>
        <v>0</v>
      </c>
      <c r="BF289" s="204">
        <f t="shared" si="25"/>
        <v>0</v>
      </c>
      <c r="BG289" s="204">
        <f t="shared" si="26"/>
        <v>0</v>
      </c>
      <c r="BH289" s="204">
        <f t="shared" si="27"/>
        <v>0</v>
      </c>
      <c r="BI289" s="204">
        <f t="shared" si="28"/>
        <v>0</v>
      </c>
      <c r="BJ289" s="24" t="s">
        <v>79</v>
      </c>
      <c r="BK289" s="204">
        <f t="shared" si="29"/>
        <v>0</v>
      </c>
      <c r="BL289" s="24" t="s">
        <v>316</v>
      </c>
      <c r="BM289" s="24" t="s">
        <v>2363</v>
      </c>
    </row>
    <row r="290" spans="2:65" s="1" customFormat="1" ht="16.5" customHeight="1">
      <c r="B290" s="41"/>
      <c r="C290" s="227" t="s">
        <v>699</v>
      </c>
      <c r="D290" s="227" t="s">
        <v>238</v>
      </c>
      <c r="E290" s="228" t="s">
        <v>2364</v>
      </c>
      <c r="F290" s="229" t="s">
        <v>2365</v>
      </c>
      <c r="G290" s="230" t="s">
        <v>253</v>
      </c>
      <c r="H290" s="231">
        <v>146.924</v>
      </c>
      <c r="I290" s="232"/>
      <c r="J290" s="233">
        <f t="shared" si="20"/>
        <v>0</v>
      </c>
      <c r="K290" s="229" t="s">
        <v>21</v>
      </c>
      <c r="L290" s="234"/>
      <c r="M290" s="235" t="s">
        <v>21</v>
      </c>
      <c r="N290" s="236" t="s">
        <v>43</v>
      </c>
      <c r="O290" s="42"/>
      <c r="P290" s="202">
        <f t="shared" si="21"/>
        <v>0</v>
      </c>
      <c r="Q290" s="202">
        <v>0.003</v>
      </c>
      <c r="R290" s="202">
        <f t="shared" si="22"/>
        <v>0.44077200000000005</v>
      </c>
      <c r="S290" s="202">
        <v>0</v>
      </c>
      <c r="T290" s="203">
        <f t="shared" si="23"/>
        <v>0</v>
      </c>
      <c r="AR290" s="24" t="s">
        <v>396</v>
      </c>
      <c r="AT290" s="24" t="s">
        <v>238</v>
      </c>
      <c r="AU290" s="24" t="s">
        <v>81</v>
      </c>
      <c r="AY290" s="24" t="s">
        <v>156</v>
      </c>
      <c r="BE290" s="204">
        <f t="shared" si="24"/>
        <v>0</v>
      </c>
      <c r="BF290" s="204">
        <f t="shared" si="25"/>
        <v>0</v>
      </c>
      <c r="BG290" s="204">
        <f t="shared" si="26"/>
        <v>0</v>
      </c>
      <c r="BH290" s="204">
        <f t="shared" si="27"/>
        <v>0</v>
      </c>
      <c r="BI290" s="204">
        <f t="shared" si="28"/>
        <v>0</v>
      </c>
      <c r="BJ290" s="24" t="s">
        <v>79</v>
      </c>
      <c r="BK290" s="204">
        <f t="shared" si="29"/>
        <v>0</v>
      </c>
      <c r="BL290" s="24" t="s">
        <v>316</v>
      </c>
      <c r="BM290" s="24" t="s">
        <v>2366</v>
      </c>
    </row>
    <row r="291" spans="2:51" s="11" customFormat="1" ht="13.5">
      <c r="B291" s="212"/>
      <c r="C291" s="213"/>
      <c r="D291" s="223" t="s">
        <v>227</v>
      </c>
      <c r="E291" s="213"/>
      <c r="F291" s="225" t="s">
        <v>2367</v>
      </c>
      <c r="G291" s="213"/>
      <c r="H291" s="226">
        <v>146.924</v>
      </c>
      <c r="I291" s="217"/>
      <c r="J291" s="213"/>
      <c r="K291" s="213"/>
      <c r="L291" s="218"/>
      <c r="M291" s="219"/>
      <c r="N291" s="220"/>
      <c r="O291" s="220"/>
      <c r="P291" s="220"/>
      <c r="Q291" s="220"/>
      <c r="R291" s="220"/>
      <c r="S291" s="220"/>
      <c r="T291" s="221"/>
      <c r="AT291" s="222" t="s">
        <v>227</v>
      </c>
      <c r="AU291" s="222" t="s">
        <v>81</v>
      </c>
      <c r="AV291" s="11" t="s">
        <v>81</v>
      </c>
      <c r="AW291" s="11" t="s">
        <v>6</v>
      </c>
      <c r="AX291" s="11" t="s">
        <v>79</v>
      </c>
      <c r="AY291" s="222" t="s">
        <v>156</v>
      </c>
    </row>
    <row r="292" spans="2:65" s="1" customFormat="1" ht="25.5" customHeight="1">
      <c r="B292" s="41"/>
      <c r="C292" s="227" t="s">
        <v>703</v>
      </c>
      <c r="D292" s="227" t="s">
        <v>238</v>
      </c>
      <c r="E292" s="228" t="s">
        <v>2368</v>
      </c>
      <c r="F292" s="229" t="s">
        <v>2369</v>
      </c>
      <c r="G292" s="230" t="s">
        <v>253</v>
      </c>
      <c r="H292" s="231">
        <v>36.85</v>
      </c>
      <c r="I292" s="232"/>
      <c r="J292" s="233">
        <f>ROUND(I292*H292,2)</f>
        <v>0</v>
      </c>
      <c r="K292" s="229" t="s">
        <v>21</v>
      </c>
      <c r="L292" s="234"/>
      <c r="M292" s="235" t="s">
        <v>21</v>
      </c>
      <c r="N292" s="236" t="s">
        <v>43</v>
      </c>
      <c r="O292" s="42"/>
      <c r="P292" s="202">
        <f>O292*H292</f>
        <v>0</v>
      </c>
      <c r="Q292" s="202">
        <v>0.0012</v>
      </c>
      <c r="R292" s="202">
        <f>Q292*H292</f>
        <v>0.044219999999999995</v>
      </c>
      <c r="S292" s="202">
        <v>0</v>
      </c>
      <c r="T292" s="203">
        <f>S292*H292</f>
        <v>0</v>
      </c>
      <c r="AR292" s="24" t="s">
        <v>396</v>
      </c>
      <c r="AT292" s="24" t="s">
        <v>238</v>
      </c>
      <c r="AU292" s="24" t="s">
        <v>81</v>
      </c>
      <c r="AY292" s="24" t="s">
        <v>156</v>
      </c>
      <c r="BE292" s="204">
        <f>IF(N292="základní",J292,0)</f>
        <v>0</v>
      </c>
      <c r="BF292" s="204">
        <f>IF(N292="snížená",J292,0)</f>
        <v>0</v>
      </c>
      <c r="BG292" s="204">
        <f>IF(N292="zákl. přenesená",J292,0)</f>
        <v>0</v>
      </c>
      <c r="BH292" s="204">
        <f>IF(N292="sníž. přenesená",J292,0)</f>
        <v>0</v>
      </c>
      <c r="BI292" s="204">
        <f>IF(N292="nulová",J292,0)</f>
        <v>0</v>
      </c>
      <c r="BJ292" s="24" t="s">
        <v>79</v>
      </c>
      <c r="BK292" s="204">
        <f>ROUND(I292*H292,2)</f>
        <v>0</v>
      </c>
      <c r="BL292" s="24" t="s">
        <v>316</v>
      </c>
      <c r="BM292" s="24" t="s">
        <v>2370</v>
      </c>
    </row>
    <row r="293" spans="2:51" s="11" customFormat="1" ht="13.5">
      <c r="B293" s="212"/>
      <c r="C293" s="213"/>
      <c r="D293" s="223" t="s">
        <v>227</v>
      </c>
      <c r="E293" s="213"/>
      <c r="F293" s="225" t="s">
        <v>2371</v>
      </c>
      <c r="G293" s="213"/>
      <c r="H293" s="226">
        <v>36.85</v>
      </c>
      <c r="I293" s="217"/>
      <c r="J293" s="213"/>
      <c r="K293" s="213"/>
      <c r="L293" s="218"/>
      <c r="M293" s="219"/>
      <c r="N293" s="220"/>
      <c r="O293" s="220"/>
      <c r="P293" s="220"/>
      <c r="Q293" s="220"/>
      <c r="R293" s="220"/>
      <c r="S293" s="220"/>
      <c r="T293" s="221"/>
      <c r="AT293" s="222" t="s">
        <v>227</v>
      </c>
      <c r="AU293" s="222" t="s">
        <v>81</v>
      </c>
      <c r="AV293" s="11" t="s">
        <v>81</v>
      </c>
      <c r="AW293" s="11" t="s">
        <v>6</v>
      </c>
      <c r="AX293" s="11" t="s">
        <v>79</v>
      </c>
      <c r="AY293" s="222" t="s">
        <v>156</v>
      </c>
    </row>
    <row r="294" spans="2:65" s="1" customFormat="1" ht="38.25" customHeight="1">
      <c r="B294" s="41"/>
      <c r="C294" s="193" t="s">
        <v>707</v>
      </c>
      <c r="D294" s="193" t="s">
        <v>159</v>
      </c>
      <c r="E294" s="194" t="s">
        <v>2372</v>
      </c>
      <c r="F294" s="195" t="s">
        <v>2373</v>
      </c>
      <c r="G294" s="196" t="s">
        <v>245</v>
      </c>
      <c r="H294" s="197">
        <v>0.485</v>
      </c>
      <c r="I294" s="198"/>
      <c r="J294" s="199">
        <f>ROUND(I294*H294,2)</f>
        <v>0</v>
      </c>
      <c r="K294" s="195" t="s">
        <v>163</v>
      </c>
      <c r="L294" s="61"/>
      <c r="M294" s="200" t="s">
        <v>21</v>
      </c>
      <c r="N294" s="201" t="s">
        <v>43</v>
      </c>
      <c r="O294" s="42"/>
      <c r="P294" s="202">
        <f>O294*H294</f>
        <v>0</v>
      </c>
      <c r="Q294" s="202">
        <v>0</v>
      </c>
      <c r="R294" s="202">
        <f>Q294*H294</f>
        <v>0</v>
      </c>
      <c r="S294" s="202">
        <v>0</v>
      </c>
      <c r="T294" s="203">
        <f>S294*H294</f>
        <v>0</v>
      </c>
      <c r="AR294" s="24" t="s">
        <v>316</v>
      </c>
      <c r="AT294" s="24" t="s">
        <v>159</v>
      </c>
      <c r="AU294" s="24" t="s">
        <v>81</v>
      </c>
      <c r="AY294" s="24" t="s">
        <v>156</v>
      </c>
      <c r="BE294" s="204">
        <f>IF(N294="základní",J294,0)</f>
        <v>0</v>
      </c>
      <c r="BF294" s="204">
        <f>IF(N294="snížená",J294,0)</f>
        <v>0</v>
      </c>
      <c r="BG294" s="204">
        <f>IF(N294="zákl. přenesená",J294,0)</f>
        <v>0</v>
      </c>
      <c r="BH294" s="204">
        <f>IF(N294="sníž. přenesená",J294,0)</f>
        <v>0</v>
      </c>
      <c r="BI294" s="204">
        <f>IF(N294="nulová",J294,0)</f>
        <v>0</v>
      </c>
      <c r="BJ294" s="24" t="s">
        <v>79</v>
      </c>
      <c r="BK294" s="204">
        <f>ROUND(I294*H294,2)</f>
        <v>0</v>
      </c>
      <c r="BL294" s="24" t="s">
        <v>316</v>
      </c>
      <c r="BM294" s="24" t="s">
        <v>2374</v>
      </c>
    </row>
    <row r="295" spans="2:65" s="1" customFormat="1" ht="38.25" customHeight="1">
      <c r="B295" s="41"/>
      <c r="C295" s="193" t="s">
        <v>713</v>
      </c>
      <c r="D295" s="193" t="s">
        <v>159</v>
      </c>
      <c r="E295" s="194" t="s">
        <v>2375</v>
      </c>
      <c r="F295" s="195" t="s">
        <v>2376</v>
      </c>
      <c r="G295" s="196" t="s">
        <v>245</v>
      </c>
      <c r="H295" s="197">
        <v>0.485</v>
      </c>
      <c r="I295" s="198"/>
      <c r="J295" s="199">
        <f>ROUND(I295*H295,2)</f>
        <v>0</v>
      </c>
      <c r="K295" s="195" t="s">
        <v>163</v>
      </c>
      <c r="L295" s="61"/>
      <c r="M295" s="200" t="s">
        <v>21</v>
      </c>
      <c r="N295" s="201" t="s">
        <v>43</v>
      </c>
      <c r="O295" s="42"/>
      <c r="P295" s="202">
        <f>O295*H295</f>
        <v>0</v>
      </c>
      <c r="Q295" s="202">
        <v>0</v>
      </c>
      <c r="R295" s="202">
        <f>Q295*H295</f>
        <v>0</v>
      </c>
      <c r="S295" s="202">
        <v>0</v>
      </c>
      <c r="T295" s="203">
        <f>S295*H295</f>
        <v>0</v>
      </c>
      <c r="AR295" s="24" t="s">
        <v>316</v>
      </c>
      <c r="AT295" s="24" t="s">
        <v>159</v>
      </c>
      <c r="AU295" s="24" t="s">
        <v>81</v>
      </c>
      <c r="AY295" s="24" t="s">
        <v>156</v>
      </c>
      <c r="BE295" s="204">
        <f>IF(N295="základní",J295,0)</f>
        <v>0</v>
      </c>
      <c r="BF295" s="204">
        <f>IF(N295="snížená",J295,0)</f>
        <v>0</v>
      </c>
      <c r="BG295" s="204">
        <f>IF(N295="zákl. přenesená",J295,0)</f>
        <v>0</v>
      </c>
      <c r="BH295" s="204">
        <f>IF(N295="sníž. přenesená",J295,0)</f>
        <v>0</v>
      </c>
      <c r="BI295" s="204">
        <f>IF(N295="nulová",J295,0)</f>
        <v>0</v>
      </c>
      <c r="BJ295" s="24" t="s">
        <v>79</v>
      </c>
      <c r="BK295" s="204">
        <f>ROUND(I295*H295,2)</f>
        <v>0</v>
      </c>
      <c r="BL295" s="24" t="s">
        <v>316</v>
      </c>
      <c r="BM295" s="24" t="s">
        <v>2377</v>
      </c>
    </row>
    <row r="296" spans="2:63" s="10" customFormat="1" ht="29.85" customHeight="1">
      <c r="B296" s="176"/>
      <c r="C296" s="177"/>
      <c r="D296" s="190" t="s">
        <v>71</v>
      </c>
      <c r="E296" s="191" t="s">
        <v>2378</v>
      </c>
      <c r="F296" s="191" t="s">
        <v>2379</v>
      </c>
      <c r="G296" s="177"/>
      <c r="H296" s="177"/>
      <c r="I296" s="180"/>
      <c r="J296" s="192">
        <f>BK296</f>
        <v>0</v>
      </c>
      <c r="K296" s="177"/>
      <c r="L296" s="182"/>
      <c r="M296" s="183"/>
      <c r="N296" s="184"/>
      <c r="O296" s="184"/>
      <c r="P296" s="185">
        <f>SUM(P297:P302)</f>
        <v>0</v>
      </c>
      <c r="Q296" s="184"/>
      <c r="R296" s="185">
        <f>SUM(R297:R302)</f>
        <v>0.37072000000000005</v>
      </c>
      <c r="S296" s="184"/>
      <c r="T296" s="186">
        <f>SUM(T297:T302)</f>
        <v>0.3892</v>
      </c>
      <c r="AR296" s="187" t="s">
        <v>81</v>
      </c>
      <c r="AT296" s="188" t="s">
        <v>71</v>
      </c>
      <c r="AU296" s="188" t="s">
        <v>79</v>
      </c>
      <c r="AY296" s="187" t="s">
        <v>156</v>
      </c>
      <c r="BK296" s="189">
        <f>SUM(BK297:BK302)</f>
        <v>0</v>
      </c>
    </row>
    <row r="297" spans="2:65" s="1" customFormat="1" ht="16.5" customHeight="1">
      <c r="B297" s="41"/>
      <c r="C297" s="193" t="s">
        <v>726</v>
      </c>
      <c r="D297" s="193" t="s">
        <v>159</v>
      </c>
      <c r="E297" s="194" t="s">
        <v>2380</v>
      </c>
      <c r="F297" s="195" t="s">
        <v>2381</v>
      </c>
      <c r="G297" s="196" t="s">
        <v>260</v>
      </c>
      <c r="H297" s="197">
        <v>28</v>
      </c>
      <c r="I297" s="198"/>
      <c r="J297" s="199">
        <f aca="true" t="shared" si="30" ref="J297:J302">ROUND(I297*H297,2)</f>
        <v>0</v>
      </c>
      <c r="K297" s="195" t="s">
        <v>163</v>
      </c>
      <c r="L297" s="61"/>
      <c r="M297" s="200" t="s">
        <v>21</v>
      </c>
      <c r="N297" s="201" t="s">
        <v>43</v>
      </c>
      <c r="O297" s="42"/>
      <c r="P297" s="202">
        <f aca="true" t="shared" si="31" ref="P297:P302">O297*H297</f>
        <v>0</v>
      </c>
      <c r="Q297" s="202">
        <v>5E-05</v>
      </c>
      <c r="R297" s="202">
        <f aca="true" t="shared" si="32" ref="R297:R302">Q297*H297</f>
        <v>0.0014</v>
      </c>
      <c r="S297" s="202">
        <v>0.00532</v>
      </c>
      <c r="T297" s="203">
        <f aca="true" t="shared" si="33" ref="T297:T302">S297*H297</f>
        <v>0.14896</v>
      </c>
      <c r="AR297" s="24" t="s">
        <v>316</v>
      </c>
      <c r="AT297" s="24" t="s">
        <v>159</v>
      </c>
      <c r="AU297" s="24" t="s">
        <v>81</v>
      </c>
      <c r="AY297" s="24" t="s">
        <v>156</v>
      </c>
      <c r="BE297" s="204">
        <f aca="true" t="shared" si="34" ref="BE297:BE302">IF(N297="základní",J297,0)</f>
        <v>0</v>
      </c>
      <c r="BF297" s="204">
        <f aca="true" t="shared" si="35" ref="BF297:BF302">IF(N297="snížená",J297,0)</f>
        <v>0</v>
      </c>
      <c r="BG297" s="204">
        <f aca="true" t="shared" si="36" ref="BG297:BG302">IF(N297="zákl. přenesená",J297,0)</f>
        <v>0</v>
      </c>
      <c r="BH297" s="204">
        <f aca="true" t="shared" si="37" ref="BH297:BH302">IF(N297="sníž. přenesená",J297,0)</f>
        <v>0</v>
      </c>
      <c r="BI297" s="204">
        <f aca="true" t="shared" si="38" ref="BI297:BI302">IF(N297="nulová",J297,0)</f>
        <v>0</v>
      </c>
      <c r="BJ297" s="24" t="s">
        <v>79</v>
      </c>
      <c r="BK297" s="204">
        <f aca="true" t="shared" si="39" ref="BK297:BK302">ROUND(I297*H297,2)</f>
        <v>0</v>
      </c>
      <c r="BL297" s="24" t="s">
        <v>316</v>
      </c>
      <c r="BM297" s="24" t="s">
        <v>2382</v>
      </c>
    </row>
    <row r="298" spans="2:65" s="1" customFormat="1" ht="16.5" customHeight="1">
      <c r="B298" s="41"/>
      <c r="C298" s="193" t="s">
        <v>730</v>
      </c>
      <c r="D298" s="193" t="s">
        <v>159</v>
      </c>
      <c r="E298" s="194" t="s">
        <v>2383</v>
      </c>
      <c r="F298" s="195" t="s">
        <v>2384</v>
      </c>
      <c r="G298" s="196" t="s">
        <v>260</v>
      </c>
      <c r="H298" s="197">
        <v>28</v>
      </c>
      <c r="I298" s="198"/>
      <c r="J298" s="199">
        <f t="shared" si="30"/>
        <v>0</v>
      </c>
      <c r="K298" s="195" t="s">
        <v>163</v>
      </c>
      <c r="L298" s="61"/>
      <c r="M298" s="200" t="s">
        <v>21</v>
      </c>
      <c r="N298" s="201" t="s">
        <v>43</v>
      </c>
      <c r="O298" s="42"/>
      <c r="P298" s="202">
        <f t="shared" si="31"/>
        <v>0</v>
      </c>
      <c r="Q298" s="202">
        <v>9E-05</v>
      </c>
      <c r="R298" s="202">
        <f t="shared" si="32"/>
        <v>0.00252</v>
      </c>
      <c r="S298" s="202">
        <v>0.00858</v>
      </c>
      <c r="T298" s="203">
        <f t="shared" si="33"/>
        <v>0.24024</v>
      </c>
      <c r="AR298" s="24" t="s">
        <v>316</v>
      </c>
      <c r="AT298" s="24" t="s">
        <v>159</v>
      </c>
      <c r="AU298" s="24" t="s">
        <v>81</v>
      </c>
      <c r="AY298" s="24" t="s">
        <v>156</v>
      </c>
      <c r="BE298" s="204">
        <f t="shared" si="34"/>
        <v>0</v>
      </c>
      <c r="BF298" s="204">
        <f t="shared" si="35"/>
        <v>0</v>
      </c>
      <c r="BG298" s="204">
        <f t="shared" si="36"/>
        <v>0</v>
      </c>
      <c r="BH298" s="204">
        <f t="shared" si="37"/>
        <v>0</v>
      </c>
      <c r="BI298" s="204">
        <f t="shared" si="38"/>
        <v>0</v>
      </c>
      <c r="BJ298" s="24" t="s">
        <v>79</v>
      </c>
      <c r="BK298" s="204">
        <f t="shared" si="39"/>
        <v>0</v>
      </c>
      <c r="BL298" s="24" t="s">
        <v>316</v>
      </c>
      <c r="BM298" s="24" t="s">
        <v>2385</v>
      </c>
    </row>
    <row r="299" spans="2:65" s="1" customFormat="1" ht="25.5" customHeight="1">
      <c r="B299" s="41"/>
      <c r="C299" s="193" t="s">
        <v>734</v>
      </c>
      <c r="D299" s="193" t="s">
        <v>159</v>
      </c>
      <c r="E299" s="194" t="s">
        <v>2386</v>
      </c>
      <c r="F299" s="195" t="s">
        <v>2387</v>
      </c>
      <c r="G299" s="196" t="s">
        <v>260</v>
      </c>
      <c r="H299" s="197">
        <v>28</v>
      </c>
      <c r="I299" s="198"/>
      <c r="J299" s="199">
        <f t="shared" si="30"/>
        <v>0</v>
      </c>
      <c r="K299" s="195" t="s">
        <v>163</v>
      </c>
      <c r="L299" s="61"/>
      <c r="M299" s="200" t="s">
        <v>21</v>
      </c>
      <c r="N299" s="201" t="s">
        <v>43</v>
      </c>
      <c r="O299" s="42"/>
      <c r="P299" s="202">
        <f t="shared" si="31"/>
        <v>0</v>
      </c>
      <c r="Q299" s="202">
        <v>0.00751</v>
      </c>
      <c r="R299" s="202">
        <f t="shared" si="32"/>
        <v>0.21028</v>
      </c>
      <c r="S299" s="202">
        <v>0</v>
      </c>
      <c r="T299" s="203">
        <f t="shared" si="33"/>
        <v>0</v>
      </c>
      <c r="AR299" s="24" t="s">
        <v>316</v>
      </c>
      <c r="AT299" s="24" t="s">
        <v>159</v>
      </c>
      <c r="AU299" s="24" t="s">
        <v>81</v>
      </c>
      <c r="AY299" s="24" t="s">
        <v>156</v>
      </c>
      <c r="BE299" s="204">
        <f t="shared" si="34"/>
        <v>0</v>
      </c>
      <c r="BF299" s="204">
        <f t="shared" si="35"/>
        <v>0</v>
      </c>
      <c r="BG299" s="204">
        <f t="shared" si="36"/>
        <v>0</v>
      </c>
      <c r="BH299" s="204">
        <f t="shared" si="37"/>
        <v>0</v>
      </c>
      <c r="BI299" s="204">
        <f t="shared" si="38"/>
        <v>0</v>
      </c>
      <c r="BJ299" s="24" t="s">
        <v>79</v>
      </c>
      <c r="BK299" s="204">
        <f t="shared" si="39"/>
        <v>0</v>
      </c>
      <c r="BL299" s="24" t="s">
        <v>316</v>
      </c>
      <c r="BM299" s="24" t="s">
        <v>2388</v>
      </c>
    </row>
    <row r="300" spans="2:65" s="1" customFormat="1" ht="25.5" customHeight="1">
      <c r="B300" s="41"/>
      <c r="C300" s="193" t="s">
        <v>738</v>
      </c>
      <c r="D300" s="193" t="s">
        <v>159</v>
      </c>
      <c r="E300" s="194" t="s">
        <v>2389</v>
      </c>
      <c r="F300" s="195" t="s">
        <v>2390</v>
      </c>
      <c r="G300" s="196" t="s">
        <v>260</v>
      </c>
      <c r="H300" s="197">
        <v>28</v>
      </c>
      <c r="I300" s="198"/>
      <c r="J300" s="199">
        <f t="shared" si="30"/>
        <v>0</v>
      </c>
      <c r="K300" s="195" t="s">
        <v>163</v>
      </c>
      <c r="L300" s="61"/>
      <c r="M300" s="200" t="s">
        <v>21</v>
      </c>
      <c r="N300" s="201" t="s">
        <v>43</v>
      </c>
      <c r="O300" s="42"/>
      <c r="P300" s="202">
        <f t="shared" si="31"/>
        <v>0</v>
      </c>
      <c r="Q300" s="202">
        <v>0.00559</v>
      </c>
      <c r="R300" s="202">
        <f t="shared" si="32"/>
        <v>0.15652000000000002</v>
      </c>
      <c r="S300" s="202">
        <v>0</v>
      </c>
      <c r="T300" s="203">
        <f t="shared" si="33"/>
        <v>0</v>
      </c>
      <c r="AR300" s="24" t="s">
        <v>316</v>
      </c>
      <c r="AT300" s="24" t="s">
        <v>159</v>
      </c>
      <c r="AU300" s="24" t="s">
        <v>81</v>
      </c>
      <c r="AY300" s="24" t="s">
        <v>156</v>
      </c>
      <c r="BE300" s="204">
        <f t="shared" si="34"/>
        <v>0</v>
      </c>
      <c r="BF300" s="204">
        <f t="shared" si="35"/>
        <v>0</v>
      </c>
      <c r="BG300" s="204">
        <f t="shared" si="36"/>
        <v>0</v>
      </c>
      <c r="BH300" s="204">
        <f t="shared" si="37"/>
        <v>0</v>
      </c>
      <c r="BI300" s="204">
        <f t="shared" si="38"/>
        <v>0</v>
      </c>
      <c r="BJ300" s="24" t="s">
        <v>79</v>
      </c>
      <c r="BK300" s="204">
        <f t="shared" si="39"/>
        <v>0</v>
      </c>
      <c r="BL300" s="24" t="s">
        <v>316</v>
      </c>
      <c r="BM300" s="24" t="s">
        <v>2391</v>
      </c>
    </row>
    <row r="301" spans="2:65" s="1" customFormat="1" ht="38.25" customHeight="1">
      <c r="B301" s="41"/>
      <c r="C301" s="193" t="s">
        <v>401</v>
      </c>
      <c r="D301" s="193" t="s">
        <v>159</v>
      </c>
      <c r="E301" s="194" t="s">
        <v>2392</v>
      </c>
      <c r="F301" s="195" t="s">
        <v>2393</v>
      </c>
      <c r="G301" s="196" t="s">
        <v>245</v>
      </c>
      <c r="H301" s="197">
        <v>0.371</v>
      </c>
      <c r="I301" s="198"/>
      <c r="J301" s="199">
        <f t="shared" si="30"/>
        <v>0</v>
      </c>
      <c r="K301" s="195" t="s">
        <v>163</v>
      </c>
      <c r="L301" s="61"/>
      <c r="M301" s="200" t="s">
        <v>21</v>
      </c>
      <c r="N301" s="201" t="s">
        <v>43</v>
      </c>
      <c r="O301" s="42"/>
      <c r="P301" s="202">
        <f t="shared" si="31"/>
        <v>0</v>
      </c>
      <c r="Q301" s="202">
        <v>0</v>
      </c>
      <c r="R301" s="202">
        <f t="shared" si="32"/>
        <v>0</v>
      </c>
      <c r="S301" s="202">
        <v>0</v>
      </c>
      <c r="T301" s="203">
        <f t="shared" si="33"/>
        <v>0</v>
      </c>
      <c r="AR301" s="24" t="s">
        <v>316</v>
      </c>
      <c r="AT301" s="24" t="s">
        <v>159</v>
      </c>
      <c r="AU301" s="24" t="s">
        <v>81</v>
      </c>
      <c r="AY301" s="24" t="s">
        <v>156</v>
      </c>
      <c r="BE301" s="204">
        <f t="shared" si="34"/>
        <v>0</v>
      </c>
      <c r="BF301" s="204">
        <f t="shared" si="35"/>
        <v>0</v>
      </c>
      <c r="BG301" s="204">
        <f t="shared" si="36"/>
        <v>0</v>
      </c>
      <c r="BH301" s="204">
        <f t="shared" si="37"/>
        <v>0</v>
      </c>
      <c r="BI301" s="204">
        <f t="shared" si="38"/>
        <v>0</v>
      </c>
      <c r="BJ301" s="24" t="s">
        <v>79</v>
      </c>
      <c r="BK301" s="204">
        <f t="shared" si="39"/>
        <v>0</v>
      </c>
      <c r="BL301" s="24" t="s">
        <v>316</v>
      </c>
      <c r="BM301" s="24" t="s">
        <v>2394</v>
      </c>
    </row>
    <row r="302" spans="2:65" s="1" customFormat="1" ht="38.25" customHeight="1">
      <c r="B302" s="41"/>
      <c r="C302" s="193" t="s">
        <v>747</v>
      </c>
      <c r="D302" s="193" t="s">
        <v>159</v>
      </c>
      <c r="E302" s="194" t="s">
        <v>2395</v>
      </c>
      <c r="F302" s="195" t="s">
        <v>2396</v>
      </c>
      <c r="G302" s="196" t="s">
        <v>245</v>
      </c>
      <c r="H302" s="197">
        <v>0.371</v>
      </c>
      <c r="I302" s="198"/>
      <c r="J302" s="199">
        <f t="shared" si="30"/>
        <v>0</v>
      </c>
      <c r="K302" s="195" t="s">
        <v>163</v>
      </c>
      <c r="L302" s="61"/>
      <c r="M302" s="200" t="s">
        <v>21</v>
      </c>
      <c r="N302" s="201" t="s">
        <v>43</v>
      </c>
      <c r="O302" s="42"/>
      <c r="P302" s="202">
        <f t="shared" si="31"/>
        <v>0</v>
      </c>
      <c r="Q302" s="202">
        <v>0</v>
      </c>
      <c r="R302" s="202">
        <f t="shared" si="32"/>
        <v>0</v>
      </c>
      <c r="S302" s="202">
        <v>0</v>
      </c>
      <c r="T302" s="203">
        <f t="shared" si="33"/>
        <v>0</v>
      </c>
      <c r="AR302" s="24" t="s">
        <v>316</v>
      </c>
      <c r="AT302" s="24" t="s">
        <v>159</v>
      </c>
      <c r="AU302" s="24" t="s">
        <v>81</v>
      </c>
      <c r="AY302" s="24" t="s">
        <v>156</v>
      </c>
      <c r="BE302" s="204">
        <f t="shared" si="34"/>
        <v>0</v>
      </c>
      <c r="BF302" s="204">
        <f t="shared" si="35"/>
        <v>0</v>
      </c>
      <c r="BG302" s="204">
        <f t="shared" si="36"/>
        <v>0</v>
      </c>
      <c r="BH302" s="204">
        <f t="shared" si="37"/>
        <v>0</v>
      </c>
      <c r="BI302" s="204">
        <f t="shared" si="38"/>
        <v>0</v>
      </c>
      <c r="BJ302" s="24" t="s">
        <v>79</v>
      </c>
      <c r="BK302" s="204">
        <f t="shared" si="39"/>
        <v>0</v>
      </c>
      <c r="BL302" s="24" t="s">
        <v>316</v>
      </c>
      <c r="BM302" s="24" t="s">
        <v>2397</v>
      </c>
    </row>
    <row r="303" spans="2:63" s="10" customFormat="1" ht="29.85" customHeight="1">
      <c r="B303" s="176"/>
      <c r="C303" s="177"/>
      <c r="D303" s="190" t="s">
        <v>71</v>
      </c>
      <c r="E303" s="191" t="s">
        <v>601</v>
      </c>
      <c r="F303" s="191" t="s">
        <v>602</v>
      </c>
      <c r="G303" s="177"/>
      <c r="H303" s="177"/>
      <c r="I303" s="180"/>
      <c r="J303" s="192">
        <f>BK303</f>
        <v>0</v>
      </c>
      <c r="K303" s="177"/>
      <c r="L303" s="182"/>
      <c r="M303" s="183"/>
      <c r="N303" s="184"/>
      <c r="O303" s="184"/>
      <c r="P303" s="185">
        <f>SUM(P304:P312)</f>
        <v>0</v>
      </c>
      <c r="Q303" s="184"/>
      <c r="R303" s="185">
        <f>SUM(R304:R312)</f>
        <v>1.1831123000000001</v>
      </c>
      <c r="S303" s="184"/>
      <c r="T303" s="186">
        <f>SUM(T304:T312)</f>
        <v>0</v>
      </c>
      <c r="AR303" s="187" t="s">
        <v>81</v>
      </c>
      <c r="AT303" s="188" t="s">
        <v>71</v>
      </c>
      <c r="AU303" s="188" t="s">
        <v>79</v>
      </c>
      <c r="AY303" s="187" t="s">
        <v>156</v>
      </c>
      <c r="BK303" s="189">
        <f>SUM(BK304:BK312)</f>
        <v>0</v>
      </c>
    </row>
    <row r="304" spans="2:65" s="1" customFormat="1" ht="38.25" customHeight="1">
      <c r="B304" s="41"/>
      <c r="C304" s="193" t="s">
        <v>432</v>
      </c>
      <c r="D304" s="193" t="s">
        <v>159</v>
      </c>
      <c r="E304" s="194" t="s">
        <v>2398</v>
      </c>
      <c r="F304" s="195" t="s">
        <v>2399</v>
      </c>
      <c r="G304" s="196" t="s">
        <v>253</v>
      </c>
      <c r="H304" s="197">
        <v>26.98</v>
      </c>
      <c r="I304" s="198"/>
      <c r="J304" s="199">
        <f>ROUND(I304*H304,2)</f>
        <v>0</v>
      </c>
      <c r="K304" s="195" t="s">
        <v>163</v>
      </c>
      <c r="L304" s="61"/>
      <c r="M304" s="200" t="s">
        <v>21</v>
      </c>
      <c r="N304" s="201" t="s">
        <v>43</v>
      </c>
      <c r="O304" s="42"/>
      <c r="P304" s="202">
        <f>O304*H304</f>
        <v>0</v>
      </c>
      <c r="Q304" s="202">
        <v>0.01254</v>
      </c>
      <c r="R304" s="202">
        <f>Q304*H304</f>
        <v>0.33832920000000005</v>
      </c>
      <c r="S304" s="202">
        <v>0</v>
      </c>
      <c r="T304" s="203">
        <f>S304*H304</f>
        <v>0</v>
      </c>
      <c r="AR304" s="24" t="s">
        <v>316</v>
      </c>
      <c r="AT304" s="24" t="s">
        <v>159</v>
      </c>
      <c r="AU304" s="24" t="s">
        <v>81</v>
      </c>
      <c r="AY304" s="24" t="s">
        <v>156</v>
      </c>
      <c r="BE304" s="204">
        <f>IF(N304="základní",J304,0)</f>
        <v>0</v>
      </c>
      <c r="BF304" s="204">
        <f>IF(N304="snížená",J304,0)</f>
        <v>0</v>
      </c>
      <c r="BG304" s="204">
        <f>IF(N304="zákl. přenesená",J304,0)</f>
        <v>0</v>
      </c>
      <c r="BH304" s="204">
        <f>IF(N304="sníž. přenesená",J304,0)</f>
        <v>0</v>
      </c>
      <c r="BI304" s="204">
        <f>IF(N304="nulová",J304,0)</f>
        <v>0</v>
      </c>
      <c r="BJ304" s="24" t="s">
        <v>79</v>
      </c>
      <c r="BK304" s="204">
        <f>ROUND(I304*H304,2)</f>
        <v>0</v>
      </c>
      <c r="BL304" s="24" t="s">
        <v>316</v>
      </c>
      <c r="BM304" s="24" t="s">
        <v>2400</v>
      </c>
    </row>
    <row r="305" spans="2:51" s="11" customFormat="1" ht="13.5">
      <c r="B305" s="212"/>
      <c r="C305" s="213"/>
      <c r="D305" s="205" t="s">
        <v>227</v>
      </c>
      <c r="E305" s="214" t="s">
        <v>21</v>
      </c>
      <c r="F305" s="215" t="s">
        <v>2401</v>
      </c>
      <c r="G305" s="213"/>
      <c r="H305" s="216">
        <v>22.36</v>
      </c>
      <c r="I305" s="217"/>
      <c r="J305" s="213"/>
      <c r="K305" s="213"/>
      <c r="L305" s="218"/>
      <c r="M305" s="219"/>
      <c r="N305" s="220"/>
      <c r="O305" s="220"/>
      <c r="P305" s="220"/>
      <c r="Q305" s="220"/>
      <c r="R305" s="220"/>
      <c r="S305" s="220"/>
      <c r="T305" s="221"/>
      <c r="AT305" s="222" t="s">
        <v>227</v>
      </c>
      <c r="AU305" s="222" t="s">
        <v>81</v>
      </c>
      <c r="AV305" s="11" t="s">
        <v>81</v>
      </c>
      <c r="AW305" s="11" t="s">
        <v>35</v>
      </c>
      <c r="AX305" s="11" t="s">
        <v>72</v>
      </c>
      <c r="AY305" s="222" t="s">
        <v>156</v>
      </c>
    </row>
    <row r="306" spans="2:51" s="11" customFormat="1" ht="13.5">
      <c r="B306" s="212"/>
      <c r="C306" s="213"/>
      <c r="D306" s="205" t="s">
        <v>227</v>
      </c>
      <c r="E306" s="214" t="s">
        <v>21</v>
      </c>
      <c r="F306" s="215" t="s">
        <v>2402</v>
      </c>
      <c r="G306" s="213"/>
      <c r="H306" s="216">
        <v>4.62</v>
      </c>
      <c r="I306" s="217"/>
      <c r="J306" s="213"/>
      <c r="K306" s="213"/>
      <c r="L306" s="218"/>
      <c r="M306" s="219"/>
      <c r="N306" s="220"/>
      <c r="O306" s="220"/>
      <c r="P306" s="220"/>
      <c r="Q306" s="220"/>
      <c r="R306" s="220"/>
      <c r="S306" s="220"/>
      <c r="T306" s="221"/>
      <c r="AT306" s="222" t="s">
        <v>227</v>
      </c>
      <c r="AU306" s="222" t="s">
        <v>81</v>
      </c>
      <c r="AV306" s="11" t="s">
        <v>81</v>
      </c>
      <c r="AW306" s="11" t="s">
        <v>35</v>
      </c>
      <c r="AX306" s="11" t="s">
        <v>72</v>
      </c>
      <c r="AY306" s="222" t="s">
        <v>156</v>
      </c>
    </row>
    <row r="307" spans="2:51" s="12" customFormat="1" ht="13.5">
      <c r="B307" s="237"/>
      <c r="C307" s="238"/>
      <c r="D307" s="223" t="s">
        <v>227</v>
      </c>
      <c r="E307" s="239" t="s">
        <v>21</v>
      </c>
      <c r="F307" s="240" t="s">
        <v>250</v>
      </c>
      <c r="G307" s="238"/>
      <c r="H307" s="241">
        <v>26.98</v>
      </c>
      <c r="I307" s="242"/>
      <c r="J307" s="238"/>
      <c r="K307" s="238"/>
      <c r="L307" s="243"/>
      <c r="M307" s="244"/>
      <c r="N307" s="245"/>
      <c r="O307" s="245"/>
      <c r="P307" s="245"/>
      <c r="Q307" s="245"/>
      <c r="R307" s="245"/>
      <c r="S307" s="245"/>
      <c r="T307" s="246"/>
      <c r="AT307" s="247" t="s">
        <v>227</v>
      </c>
      <c r="AU307" s="247" t="s">
        <v>81</v>
      </c>
      <c r="AV307" s="12" t="s">
        <v>179</v>
      </c>
      <c r="AW307" s="12" t="s">
        <v>35</v>
      </c>
      <c r="AX307" s="12" t="s">
        <v>79</v>
      </c>
      <c r="AY307" s="247" t="s">
        <v>156</v>
      </c>
    </row>
    <row r="308" spans="2:65" s="1" customFormat="1" ht="25.5" customHeight="1">
      <c r="B308" s="41"/>
      <c r="C308" s="193" t="s">
        <v>535</v>
      </c>
      <c r="D308" s="193" t="s">
        <v>159</v>
      </c>
      <c r="E308" s="194" t="s">
        <v>2403</v>
      </c>
      <c r="F308" s="195" t="s">
        <v>2404</v>
      </c>
      <c r="G308" s="196" t="s">
        <v>253</v>
      </c>
      <c r="H308" s="197">
        <v>86.29</v>
      </c>
      <c r="I308" s="198"/>
      <c r="J308" s="199">
        <f>ROUND(I308*H308,2)</f>
        <v>0</v>
      </c>
      <c r="K308" s="195" t="s">
        <v>163</v>
      </c>
      <c r="L308" s="61"/>
      <c r="M308" s="200" t="s">
        <v>21</v>
      </c>
      <c r="N308" s="201" t="s">
        <v>43</v>
      </c>
      <c r="O308" s="42"/>
      <c r="P308" s="202">
        <f>O308*H308</f>
        <v>0</v>
      </c>
      <c r="Q308" s="202">
        <v>0.00139</v>
      </c>
      <c r="R308" s="202">
        <f>Q308*H308</f>
        <v>0.11994310000000001</v>
      </c>
      <c r="S308" s="202">
        <v>0</v>
      </c>
      <c r="T308" s="203">
        <f>S308*H308</f>
        <v>0</v>
      </c>
      <c r="AR308" s="24" t="s">
        <v>316</v>
      </c>
      <c r="AT308" s="24" t="s">
        <v>159</v>
      </c>
      <c r="AU308" s="24" t="s">
        <v>81</v>
      </c>
      <c r="AY308" s="24" t="s">
        <v>156</v>
      </c>
      <c r="BE308" s="204">
        <f>IF(N308="základní",J308,0)</f>
        <v>0</v>
      </c>
      <c r="BF308" s="204">
        <f>IF(N308="snížená",J308,0)</f>
        <v>0</v>
      </c>
      <c r="BG308" s="204">
        <f>IF(N308="zákl. přenesená",J308,0)</f>
        <v>0</v>
      </c>
      <c r="BH308" s="204">
        <f>IF(N308="sníž. přenesená",J308,0)</f>
        <v>0</v>
      </c>
      <c r="BI308" s="204">
        <f>IF(N308="nulová",J308,0)</f>
        <v>0</v>
      </c>
      <c r="BJ308" s="24" t="s">
        <v>79</v>
      </c>
      <c r="BK308" s="204">
        <f>ROUND(I308*H308,2)</f>
        <v>0</v>
      </c>
      <c r="BL308" s="24" t="s">
        <v>316</v>
      </c>
      <c r="BM308" s="24" t="s">
        <v>2405</v>
      </c>
    </row>
    <row r="309" spans="2:65" s="1" customFormat="1" ht="16.5" customHeight="1">
      <c r="B309" s="41"/>
      <c r="C309" s="227" t="s">
        <v>760</v>
      </c>
      <c r="D309" s="227" t="s">
        <v>238</v>
      </c>
      <c r="E309" s="228" t="s">
        <v>2406</v>
      </c>
      <c r="F309" s="229" t="s">
        <v>2407</v>
      </c>
      <c r="G309" s="230" t="s">
        <v>253</v>
      </c>
      <c r="H309" s="231">
        <v>90.605</v>
      </c>
      <c r="I309" s="232"/>
      <c r="J309" s="233">
        <f>ROUND(I309*H309,2)</f>
        <v>0</v>
      </c>
      <c r="K309" s="229" t="s">
        <v>163</v>
      </c>
      <c r="L309" s="234"/>
      <c r="M309" s="235" t="s">
        <v>21</v>
      </c>
      <c r="N309" s="236" t="s">
        <v>43</v>
      </c>
      <c r="O309" s="42"/>
      <c r="P309" s="202">
        <f>O309*H309</f>
        <v>0</v>
      </c>
      <c r="Q309" s="202">
        <v>0.008</v>
      </c>
      <c r="R309" s="202">
        <f>Q309*H309</f>
        <v>0.72484</v>
      </c>
      <c r="S309" s="202">
        <v>0</v>
      </c>
      <c r="T309" s="203">
        <f>S309*H309</f>
        <v>0</v>
      </c>
      <c r="AR309" s="24" t="s">
        <v>396</v>
      </c>
      <c r="AT309" s="24" t="s">
        <v>238</v>
      </c>
      <c r="AU309" s="24" t="s">
        <v>81</v>
      </c>
      <c r="AY309" s="24" t="s">
        <v>156</v>
      </c>
      <c r="BE309" s="204">
        <f>IF(N309="základní",J309,0)</f>
        <v>0</v>
      </c>
      <c r="BF309" s="204">
        <f>IF(N309="snížená",J309,0)</f>
        <v>0</v>
      </c>
      <c r="BG309" s="204">
        <f>IF(N309="zákl. přenesená",J309,0)</f>
        <v>0</v>
      </c>
      <c r="BH309" s="204">
        <f>IF(N309="sníž. přenesená",J309,0)</f>
        <v>0</v>
      </c>
      <c r="BI309" s="204">
        <f>IF(N309="nulová",J309,0)</f>
        <v>0</v>
      </c>
      <c r="BJ309" s="24" t="s">
        <v>79</v>
      </c>
      <c r="BK309" s="204">
        <f>ROUND(I309*H309,2)</f>
        <v>0</v>
      </c>
      <c r="BL309" s="24" t="s">
        <v>316</v>
      </c>
      <c r="BM309" s="24" t="s">
        <v>2408</v>
      </c>
    </row>
    <row r="310" spans="2:51" s="11" customFormat="1" ht="13.5">
      <c r="B310" s="212"/>
      <c r="C310" s="213"/>
      <c r="D310" s="223" t="s">
        <v>227</v>
      </c>
      <c r="E310" s="213"/>
      <c r="F310" s="225" t="s">
        <v>2409</v>
      </c>
      <c r="G310" s="213"/>
      <c r="H310" s="226">
        <v>90.605</v>
      </c>
      <c r="I310" s="217"/>
      <c r="J310" s="213"/>
      <c r="K310" s="213"/>
      <c r="L310" s="218"/>
      <c r="M310" s="219"/>
      <c r="N310" s="220"/>
      <c r="O310" s="220"/>
      <c r="P310" s="220"/>
      <c r="Q310" s="220"/>
      <c r="R310" s="220"/>
      <c r="S310" s="220"/>
      <c r="T310" s="221"/>
      <c r="AT310" s="222" t="s">
        <v>227</v>
      </c>
      <c r="AU310" s="222" t="s">
        <v>81</v>
      </c>
      <c r="AV310" s="11" t="s">
        <v>81</v>
      </c>
      <c r="AW310" s="11" t="s">
        <v>6</v>
      </c>
      <c r="AX310" s="11" t="s">
        <v>79</v>
      </c>
      <c r="AY310" s="222" t="s">
        <v>156</v>
      </c>
    </row>
    <row r="311" spans="2:65" s="1" customFormat="1" ht="51" customHeight="1">
      <c r="B311" s="41"/>
      <c r="C311" s="193" t="s">
        <v>559</v>
      </c>
      <c r="D311" s="193" t="s">
        <v>159</v>
      </c>
      <c r="E311" s="194" t="s">
        <v>640</v>
      </c>
      <c r="F311" s="195" t="s">
        <v>641</v>
      </c>
      <c r="G311" s="196" t="s">
        <v>245</v>
      </c>
      <c r="H311" s="197">
        <v>1.183</v>
      </c>
      <c r="I311" s="198"/>
      <c r="J311" s="199">
        <f>ROUND(I311*H311,2)</f>
        <v>0</v>
      </c>
      <c r="K311" s="195" t="s">
        <v>163</v>
      </c>
      <c r="L311" s="61"/>
      <c r="M311" s="200" t="s">
        <v>21</v>
      </c>
      <c r="N311" s="201" t="s">
        <v>43</v>
      </c>
      <c r="O311" s="42"/>
      <c r="P311" s="202">
        <f>O311*H311</f>
        <v>0</v>
      </c>
      <c r="Q311" s="202">
        <v>0</v>
      </c>
      <c r="R311" s="202">
        <f>Q311*H311</f>
        <v>0</v>
      </c>
      <c r="S311" s="202">
        <v>0</v>
      </c>
      <c r="T311" s="203">
        <f>S311*H311</f>
        <v>0</v>
      </c>
      <c r="AR311" s="24" t="s">
        <v>316</v>
      </c>
      <c r="AT311" s="24" t="s">
        <v>159</v>
      </c>
      <c r="AU311" s="24" t="s">
        <v>81</v>
      </c>
      <c r="AY311" s="24" t="s">
        <v>156</v>
      </c>
      <c r="BE311" s="204">
        <f>IF(N311="základní",J311,0)</f>
        <v>0</v>
      </c>
      <c r="BF311" s="204">
        <f>IF(N311="snížená",J311,0)</f>
        <v>0</v>
      </c>
      <c r="BG311" s="204">
        <f>IF(N311="zákl. přenesená",J311,0)</f>
        <v>0</v>
      </c>
      <c r="BH311" s="204">
        <f>IF(N311="sníž. přenesená",J311,0)</f>
        <v>0</v>
      </c>
      <c r="BI311" s="204">
        <f>IF(N311="nulová",J311,0)</f>
        <v>0</v>
      </c>
      <c r="BJ311" s="24" t="s">
        <v>79</v>
      </c>
      <c r="BK311" s="204">
        <f>ROUND(I311*H311,2)</f>
        <v>0</v>
      </c>
      <c r="BL311" s="24" t="s">
        <v>316</v>
      </c>
      <c r="BM311" s="24" t="s">
        <v>2410</v>
      </c>
    </row>
    <row r="312" spans="2:65" s="1" customFormat="1" ht="38.25" customHeight="1">
      <c r="B312" s="41"/>
      <c r="C312" s="193" t="s">
        <v>769</v>
      </c>
      <c r="D312" s="193" t="s">
        <v>159</v>
      </c>
      <c r="E312" s="194" t="s">
        <v>644</v>
      </c>
      <c r="F312" s="195" t="s">
        <v>645</v>
      </c>
      <c r="G312" s="196" t="s">
        <v>245</v>
      </c>
      <c r="H312" s="197">
        <v>1.183</v>
      </c>
      <c r="I312" s="198"/>
      <c r="J312" s="199">
        <f>ROUND(I312*H312,2)</f>
        <v>0</v>
      </c>
      <c r="K312" s="195" t="s">
        <v>163</v>
      </c>
      <c r="L312" s="61"/>
      <c r="M312" s="200" t="s">
        <v>21</v>
      </c>
      <c r="N312" s="201" t="s">
        <v>43</v>
      </c>
      <c r="O312" s="42"/>
      <c r="P312" s="202">
        <f>O312*H312</f>
        <v>0</v>
      </c>
      <c r="Q312" s="202">
        <v>0</v>
      </c>
      <c r="R312" s="202">
        <f>Q312*H312</f>
        <v>0</v>
      </c>
      <c r="S312" s="202">
        <v>0</v>
      </c>
      <c r="T312" s="203">
        <f>S312*H312</f>
        <v>0</v>
      </c>
      <c r="AR312" s="24" t="s">
        <v>316</v>
      </c>
      <c r="AT312" s="24" t="s">
        <v>159</v>
      </c>
      <c r="AU312" s="24" t="s">
        <v>81</v>
      </c>
      <c r="AY312" s="24" t="s">
        <v>156</v>
      </c>
      <c r="BE312" s="204">
        <f>IF(N312="základní",J312,0)</f>
        <v>0</v>
      </c>
      <c r="BF312" s="204">
        <f>IF(N312="snížená",J312,0)</f>
        <v>0</v>
      </c>
      <c r="BG312" s="204">
        <f>IF(N312="zákl. přenesená",J312,0)</f>
        <v>0</v>
      </c>
      <c r="BH312" s="204">
        <f>IF(N312="sníž. přenesená",J312,0)</f>
        <v>0</v>
      </c>
      <c r="BI312" s="204">
        <f>IF(N312="nulová",J312,0)</f>
        <v>0</v>
      </c>
      <c r="BJ312" s="24" t="s">
        <v>79</v>
      </c>
      <c r="BK312" s="204">
        <f>ROUND(I312*H312,2)</f>
        <v>0</v>
      </c>
      <c r="BL312" s="24" t="s">
        <v>316</v>
      </c>
      <c r="BM312" s="24" t="s">
        <v>2411</v>
      </c>
    </row>
    <row r="313" spans="2:63" s="10" customFormat="1" ht="29.85" customHeight="1">
      <c r="B313" s="176"/>
      <c r="C313" s="177"/>
      <c r="D313" s="190" t="s">
        <v>71</v>
      </c>
      <c r="E313" s="191" t="s">
        <v>657</v>
      </c>
      <c r="F313" s="191" t="s">
        <v>658</v>
      </c>
      <c r="G313" s="177"/>
      <c r="H313" s="177"/>
      <c r="I313" s="180"/>
      <c r="J313" s="192">
        <f>BK313</f>
        <v>0</v>
      </c>
      <c r="K313" s="177"/>
      <c r="L313" s="182"/>
      <c r="M313" s="183"/>
      <c r="N313" s="184"/>
      <c r="O313" s="184"/>
      <c r="P313" s="185">
        <f>SUM(P314:P326)</f>
        <v>0</v>
      </c>
      <c r="Q313" s="184"/>
      <c r="R313" s="185">
        <f>SUM(R314:R326)</f>
        <v>0.13892000000000002</v>
      </c>
      <c r="S313" s="184"/>
      <c r="T313" s="186">
        <f>SUM(T314:T326)</f>
        <v>0</v>
      </c>
      <c r="AR313" s="187" t="s">
        <v>81</v>
      </c>
      <c r="AT313" s="188" t="s">
        <v>71</v>
      </c>
      <c r="AU313" s="188" t="s">
        <v>79</v>
      </c>
      <c r="AY313" s="187" t="s">
        <v>156</v>
      </c>
      <c r="BK313" s="189">
        <f>SUM(BK314:BK326)</f>
        <v>0</v>
      </c>
    </row>
    <row r="314" spans="2:65" s="1" customFormat="1" ht="25.5" customHeight="1">
      <c r="B314" s="41"/>
      <c r="C314" s="193" t="s">
        <v>773</v>
      </c>
      <c r="D314" s="193" t="s">
        <v>159</v>
      </c>
      <c r="E314" s="194" t="s">
        <v>2412</v>
      </c>
      <c r="F314" s="195" t="s">
        <v>2413</v>
      </c>
      <c r="G314" s="196" t="s">
        <v>253</v>
      </c>
      <c r="H314" s="197">
        <v>2.16</v>
      </c>
      <c r="I314" s="198"/>
      <c r="J314" s="199">
        <f>ROUND(I314*H314,2)</f>
        <v>0</v>
      </c>
      <c r="K314" s="195" t="s">
        <v>163</v>
      </c>
      <c r="L314" s="61"/>
      <c r="M314" s="200" t="s">
        <v>21</v>
      </c>
      <c r="N314" s="201" t="s">
        <v>43</v>
      </c>
      <c r="O314" s="42"/>
      <c r="P314" s="202">
        <f>O314*H314</f>
        <v>0</v>
      </c>
      <c r="Q314" s="202">
        <v>0.00025</v>
      </c>
      <c r="R314" s="202">
        <f>Q314*H314</f>
        <v>0.00054</v>
      </c>
      <c r="S314" s="202">
        <v>0</v>
      </c>
      <c r="T314" s="203">
        <f>S314*H314</f>
        <v>0</v>
      </c>
      <c r="AR314" s="24" t="s">
        <v>316</v>
      </c>
      <c r="AT314" s="24" t="s">
        <v>159</v>
      </c>
      <c r="AU314" s="24" t="s">
        <v>81</v>
      </c>
      <c r="AY314" s="24" t="s">
        <v>156</v>
      </c>
      <c r="BE314" s="204">
        <f>IF(N314="základní",J314,0)</f>
        <v>0</v>
      </c>
      <c r="BF314" s="204">
        <f>IF(N314="snížená",J314,0)</f>
        <v>0</v>
      </c>
      <c r="BG314" s="204">
        <f>IF(N314="zákl. přenesená",J314,0)</f>
        <v>0</v>
      </c>
      <c r="BH314" s="204">
        <f>IF(N314="sníž. přenesená",J314,0)</f>
        <v>0</v>
      </c>
      <c r="BI314" s="204">
        <f>IF(N314="nulová",J314,0)</f>
        <v>0</v>
      </c>
      <c r="BJ314" s="24" t="s">
        <v>79</v>
      </c>
      <c r="BK314" s="204">
        <f>ROUND(I314*H314,2)</f>
        <v>0</v>
      </c>
      <c r="BL314" s="24" t="s">
        <v>316</v>
      </c>
      <c r="BM314" s="24" t="s">
        <v>2414</v>
      </c>
    </row>
    <row r="315" spans="2:51" s="11" customFormat="1" ht="13.5">
      <c r="B315" s="212"/>
      <c r="C315" s="213"/>
      <c r="D315" s="223" t="s">
        <v>227</v>
      </c>
      <c r="E315" s="224" t="s">
        <v>21</v>
      </c>
      <c r="F315" s="225" t="s">
        <v>2290</v>
      </c>
      <c r="G315" s="213"/>
      <c r="H315" s="226">
        <v>2.16</v>
      </c>
      <c r="I315" s="217"/>
      <c r="J315" s="213"/>
      <c r="K315" s="213"/>
      <c r="L315" s="218"/>
      <c r="M315" s="219"/>
      <c r="N315" s="220"/>
      <c r="O315" s="220"/>
      <c r="P315" s="220"/>
      <c r="Q315" s="220"/>
      <c r="R315" s="220"/>
      <c r="S315" s="220"/>
      <c r="T315" s="221"/>
      <c r="AT315" s="222" t="s">
        <v>227</v>
      </c>
      <c r="AU315" s="222" t="s">
        <v>81</v>
      </c>
      <c r="AV315" s="11" t="s">
        <v>81</v>
      </c>
      <c r="AW315" s="11" t="s">
        <v>35</v>
      </c>
      <c r="AX315" s="11" t="s">
        <v>79</v>
      </c>
      <c r="AY315" s="222" t="s">
        <v>156</v>
      </c>
    </row>
    <row r="316" spans="2:65" s="1" customFormat="1" ht="16.5" customHeight="1">
      <c r="B316" s="41"/>
      <c r="C316" s="227" t="s">
        <v>777</v>
      </c>
      <c r="D316" s="227" t="s">
        <v>238</v>
      </c>
      <c r="E316" s="228" t="s">
        <v>2415</v>
      </c>
      <c r="F316" s="229" t="s">
        <v>2416</v>
      </c>
      <c r="G316" s="230" t="s">
        <v>236</v>
      </c>
      <c r="H316" s="231">
        <v>1</v>
      </c>
      <c r="I316" s="232"/>
      <c r="J316" s="233">
        <f>ROUND(I316*H316,2)</f>
        <v>0</v>
      </c>
      <c r="K316" s="229" t="s">
        <v>21</v>
      </c>
      <c r="L316" s="234"/>
      <c r="M316" s="235" t="s">
        <v>21</v>
      </c>
      <c r="N316" s="236" t="s">
        <v>43</v>
      </c>
      <c r="O316" s="42"/>
      <c r="P316" s="202">
        <f>O316*H316</f>
        <v>0</v>
      </c>
      <c r="Q316" s="202">
        <v>0.0389</v>
      </c>
      <c r="R316" s="202">
        <f>Q316*H316</f>
        <v>0.0389</v>
      </c>
      <c r="S316" s="202">
        <v>0</v>
      </c>
      <c r="T316" s="203">
        <f>S316*H316</f>
        <v>0</v>
      </c>
      <c r="AR316" s="24" t="s">
        <v>396</v>
      </c>
      <c r="AT316" s="24" t="s">
        <v>238</v>
      </c>
      <c r="AU316" s="24" t="s">
        <v>81</v>
      </c>
      <c r="AY316" s="24" t="s">
        <v>156</v>
      </c>
      <c r="BE316" s="204">
        <f>IF(N316="základní",J316,0)</f>
        <v>0</v>
      </c>
      <c r="BF316" s="204">
        <f>IF(N316="snížená",J316,0)</f>
        <v>0</v>
      </c>
      <c r="BG316" s="204">
        <f>IF(N316="zákl. přenesená",J316,0)</f>
        <v>0</v>
      </c>
      <c r="BH316" s="204">
        <f>IF(N316="sníž. přenesená",J316,0)</f>
        <v>0</v>
      </c>
      <c r="BI316" s="204">
        <f>IF(N316="nulová",J316,0)</f>
        <v>0</v>
      </c>
      <c r="BJ316" s="24" t="s">
        <v>79</v>
      </c>
      <c r="BK316" s="204">
        <f>ROUND(I316*H316,2)</f>
        <v>0</v>
      </c>
      <c r="BL316" s="24" t="s">
        <v>316</v>
      </c>
      <c r="BM316" s="24" t="s">
        <v>2417</v>
      </c>
    </row>
    <row r="317" spans="2:65" s="1" customFormat="1" ht="25.5" customHeight="1">
      <c r="B317" s="41"/>
      <c r="C317" s="193" t="s">
        <v>781</v>
      </c>
      <c r="D317" s="193" t="s">
        <v>159</v>
      </c>
      <c r="E317" s="194" t="s">
        <v>2418</v>
      </c>
      <c r="F317" s="195" t="s">
        <v>2419</v>
      </c>
      <c r="G317" s="196" t="s">
        <v>236</v>
      </c>
      <c r="H317" s="197">
        <v>2</v>
      </c>
      <c r="I317" s="198"/>
      <c r="J317" s="199">
        <f>ROUND(I317*H317,2)</f>
        <v>0</v>
      </c>
      <c r="K317" s="195" t="s">
        <v>163</v>
      </c>
      <c r="L317" s="61"/>
      <c r="M317" s="200" t="s">
        <v>21</v>
      </c>
      <c r="N317" s="201" t="s">
        <v>43</v>
      </c>
      <c r="O317" s="42"/>
      <c r="P317" s="202">
        <f>O317*H317</f>
        <v>0</v>
      </c>
      <c r="Q317" s="202">
        <v>0</v>
      </c>
      <c r="R317" s="202">
        <f>Q317*H317</f>
        <v>0</v>
      </c>
      <c r="S317" s="202">
        <v>0</v>
      </c>
      <c r="T317" s="203">
        <f>S317*H317</f>
        <v>0</v>
      </c>
      <c r="AR317" s="24" t="s">
        <v>316</v>
      </c>
      <c r="AT317" s="24" t="s">
        <v>159</v>
      </c>
      <c r="AU317" s="24" t="s">
        <v>81</v>
      </c>
      <c r="AY317" s="24" t="s">
        <v>156</v>
      </c>
      <c r="BE317" s="204">
        <f>IF(N317="základní",J317,0)</f>
        <v>0</v>
      </c>
      <c r="BF317" s="204">
        <f>IF(N317="snížená",J317,0)</f>
        <v>0</v>
      </c>
      <c r="BG317" s="204">
        <f>IF(N317="zákl. přenesená",J317,0)</f>
        <v>0</v>
      </c>
      <c r="BH317" s="204">
        <f>IF(N317="sníž. přenesená",J317,0)</f>
        <v>0</v>
      </c>
      <c r="BI317" s="204">
        <f>IF(N317="nulová",J317,0)</f>
        <v>0</v>
      </c>
      <c r="BJ317" s="24" t="s">
        <v>79</v>
      </c>
      <c r="BK317" s="204">
        <f>ROUND(I317*H317,2)</f>
        <v>0</v>
      </c>
      <c r="BL317" s="24" t="s">
        <v>316</v>
      </c>
      <c r="BM317" s="24" t="s">
        <v>2420</v>
      </c>
    </row>
    <row r="318" spans="2:65" s="1" customFormat="1" ht="16.5" customHeight="1">
      <c r="B318" s="41"/>
      <c r="C318" s="227" t="s">
        <v>786</v>
      </c>
      <c r="D318" s="227" t="s">
        <v>238</v>
      </c>
      <c r="E318" s="228" t="s">
        <v>2421</v>
      </c>
      <c r="F318" s="229" t="s">
        <v>2422</v>
      </c>
      <c r="G318" s="230" t="s">
        <v>236</v>
      </c>
      <c r="H318" s="231">
        <v>2</v>
      </c>
      <c r="I318" s="232"/>
      <c r="J318" s="233">
        <f>ROUND(I318*H318,2)</f>
        <v>0</v>
      </c>
      <c r="K318" s="229" t="s">
        <v>21</v>
      </c>
      <c r="L318" s="234"/>
      <c r="M318" s="235" t="s">
        <v>21</v>
      </c>
      <c r="N318" s="236" t="s">
        <v>43</v>
      </c>
      <c r="O318" s="42"/>
      <c r="P318" s="202">
        <f>O318*H318</f>
        <v>0</v>
      </c>
      <c r="Q318" s="202">
        <v>0.0165</v>
      </c>
      <c r="R318" s="202">
        <f>Q318*H318</f>
        <v>0.033</v>
      </c>
      <c r="S318" s="202">
        <v>0</v>
      </c>
      <c r="T318" s="203">
        <f>S318*H318</f>
        <v>0</v>
      </c>
      <c r="AR318" s="24" t="s">
        <v>396</v>
      </c>
      <c r="AT318" s="24" t="s">
        <v>238</v>
      </c>
      <c r="AU318" s="24" t="s">
        <v>81</v>
      </c>
      <c r="AY318" s="24" t="s">
        <v>156</v>
      </c>
      <c r="BE318" s="204">
        <f>IF(N318="základní",J318,0)</f>
        <v>0</v>
      </c>
      <c r="BF318" s="204">
        <f>IF(N318="snížená",J318,0)</f>
        <v>0</v>
      </c>
      <c r="BG318" s="204">
        <f>IF(N318="zákl. přenesená",J318,0)</f>
        <v>0</v>
      </c>
      <c r="BH318" s="204">
        <f>IF(N318="sníž. přenesená",J318,0)</f>
        <v>0</v>
      </c>
      <c r="BI318" s="204">
        <f>IF(N318="nulová",J318,0)</f>
        <v>0</v>
      </c>
      <c r="BJ318" s="24" t="s">
        <v>79</v>
      </c>
      <c r="BK318" s="204">
        <f>ROUND(I318*H318,2)</f>
        <v>0</v>
      </c>
      <c r="BL318" s="24" t="s">
        <v>316</v>
      </c>
      <c r="BM318" s="24" t="s">
        <v>2423</v>
      </c>
    </row>
    <row r="319" spans="2:47" s="1" customFormat="1" ht="27">
      <c r="B319" s="41"/>
      <c r="C319" s="63"/>
      <c r="D319" s="223" t="s">
        <v>166</v>
      </c>
      <c r="E319" s="63"/>
      <c r="F319" s="261" t="s">
        <v>2424</v>
      </c>
      <c r="G319" s="63"/>
      <c r="H319" s="63"/>
      <c r="I319" s="163"/>
      <c r="J319" s="63"/>
      <c r="K319" s="63"/>
      <c r="L319" s="61"/>
      <c r="M319" s="207"/>
      <c r="N319" s="42"/>
      <c r="O319" s="42"/>
      <c r="P319" s="42"/>
      <c r="Q319" s="42"/>
      <c r="R319" s="42"/>
      <c r="S319" s="42"/>
      <c r="T319" s="78"/>
      <c r="AT319" s="24" t="s">
        <v>166</v>
      </c>
      <c r="AU319" s="24" t="s">
        <v>81</v>
      </c>
    </row>
    <row r="320" spans="2:65" s="1" customFormat="1" ht="25.5" customHeight="1">
      <c r="B320" s="41"/>
      <c r="C320" s="193" t="s">
        <v>791</v>
      </c>
      <c r="D320" s="193" t="s">
        <v>159</v>
      </c>
      <c r="E320" s="194" t="s">
        <v>2425</v>
      </c>
      <c r="F320" s="195" t="s">
        <v>2426</v>
      </c>
      <c r="G320" s="196" t="s">
        <v>236</v>
      </c>
      <c r="H320" s="197">
        <v>3</v>
      </c>
      <c r="I320" s="198"/>
      <c r="J320" s="199">
        <f>ROUND(I320*H320,2)</f>
        <v>0</v>
      </c>
      <c r="K320" s="195" t="s">
        <v>163</v>
      </c>
      <c r="L320" s="61"/>
      <c r="M320" s="200" t="s">
        <v>21</v>
      </c>
      <c r="N320" s="201" t="s">
        <v>43</v>
      </c>
      <c r="O320" s="42"/>
      <c r="P320" s="202">
        <f>O320*H320</f>
        <v>0</v>
      </c>
      <c r="Q320" s="202">
        <v>0</v>
      </c>
      <c r="R320" s="202">
        <f>Q320*H320</f>
        <v>0</v>
      </c>
      <c r="S320" s="202">
        <v>0</v>
      </c>
      <c r="T320" s="203">
        <f>S320*H320</f>
        <v>0</v>
      </c>
      <c r="AR320" s="24" t="s">
        <v>316</v>
      </c>
      <c r="AT320" s="24" t="s">
        <v>159</v>
      </c>
      <c r="AU320" s="24" t="s">
        <v>81</v>
      </c>
      <c r="AY320" s="24" t="s">
        <v>156</v>
      </c>
      <c r="BE320" s="204">
        <f>IF(N320="základní",J320,0)</f>
        <v>0</v>
      </c>
      <c r="BF320" s="204">
        <f>IF(N320="snížená",J320,0)</f>
        <v>0</v>
      </c>
      <c r="BG320" s="204">
        <f>IF(N320="zákl. přenesená",J320,0)</f>
        <v>0</v>
      </c>
      <c r="BH320" s="204">
        <f>IF(N320="sníž. přenesená",J320,0)</f>
        <v>0</v>
      </c>
      <c r="BI320" s="204">
        <f>IF(N320="nulová",J320,0)</f>
        <v>0</v>
      </c>
      <c r="BJ320" s="24" t="s">
        <v>79</v>
      </c>
      <c r="BK320" s="204">
        <f>ROUND(I320*H320,2)</f>
        <v>0</v>
      </c>
      <c r="BL320" s="24" t="s">
        <v>316</v>
      </c>
      <c r="BM320" s="24" t="s">
        <v>2427</v>
      </c>
    </row>
    <row r="321" spans="2:65" s="1" customFormat="1" ht="16.5" customHeight="1">
      <c r="B321" s="41"/>
      <c r="C321" s="227" t="s">
        <v>796</v>
      </c>
      <c r="D321" s="227" t="s">
        <v>238</v>
      </c>
      <c r="E321" s="228" t="s">
        <v>2428</v>
      </c>
      <c r="F321" s="229" t="s">
        <v>2429</v>
      </c>
      <c r="G321" s="230" t="s">
        <v>236</v>
      </c>
      <c r="H321" s="231">
        <v>3</v>
      </c>
      <c r="I321" s="232"/>
      <c r="J321" s="233">
        <f>ROUND(I321*H321,2)</f>
        <v>0</v>
      </c>
      <c r="K321" s="229" t="s">
        <v>21</v>
      </c>
      <c r="L321" s="234"/>
      <c r="M321" s="235" t="s">
        <v>21</v>
      </c>
      <c r="N321" s="236" t="s">
        <v>43</v>
      </c>
      <c r="O321" s="42"/>
      <c r="P321" s="202">
        <f>O321*H321</f>
        <v>0</v>
      </c>
      <c r="Q321" s="202">
        <v>0.0215</v>
      </c>
      <c r="R321" s="202">
        <f>Q321*H321</f>
        <v>0.0645</v>
      </c>
      <c r="S321" s="202">
        <v>0</v>
      </c>
      <c r="T321" s="203">
        <f>S321*H321</f>
        <v>0</v>
      </c>
      <c r="AR321" s="24" t="s">
        <v>396</v>
      </c>
      <c r="AT321" s="24" t="s">
        <v>238</v>
      </c>
      <c r="AU321" s="24" t="s">
        <v>81</v>
      </c>
      <c r="AY321" s="24" t="s">
        <v>156</v>
      </c>
      <c r="BE321" s="204">
        <f>IF(N321="základní",J321,0)</f>
        <v>0</v>
      </c>
      <c r="BF321" s="204">
        <f>IF(N321="snížená",J321,0)</f>
        <v>0</v>
      </c>
      <c r="BG321" s="204">
        <f>IF(N321="zákl. přenesená",J321,0)</f>
        <v>0</v>
      </c>
      <c r="BH321" s="204">
        <f>IF(N321="sníž. přenesená",J321,0)</f>
        <v>0</v>
      </c>
      <c r="BI321" s="204">
        <f>IF(N321="nulová",J321,0)</f>
        <v>0</v>
      </c>
      <c r="BJ321" s="24" t="s">
        <v>79</v>
      </c>
      <c r="BK321" s="204">
        <f>ROUND(I321*H321,2)</f>
        <v>0</v>
      </c>
      <c r="BL321" s="24" t="s">
        <v>316</v>
      </c>
      <c r="BM321" s="24" t="s">
        <v>2430</v>
      </c>
    </row>
    <row r="322" spans="2:47" s="1" customFormat="1" ht="27">
      <c r="B322" s="41"/>
      <c r="C322" s="63"/>
      <c r="D322" s="223" t="s">
        <v>166</v>
      </c>
      <c r="E322" s="63"/>
      <c r="F322" s="261" t="s">
        <v>2431</v>
      </c>
      <c r="G322" s="63"/>
      <c r="H322" s="63"/>
      <c r="I322" s="163"/>
      <c r="J322" s="63"/>
      <c r="K322" s="63"/>
      <c r="L322" s="61"/>
      <c r="M322" s="207"/>
      <c r="N322" s="42"/>
      <c r="O322" s="42"/>
      <c r="P322" s="42"/>
      <c r="Q322" s="42"/>
      <c r="R322" s="42"/>
      <c r="S322" s="42"/>
      <c r="T322" s="78"/>
      <c r="AT322" s="24" t="s">
        <v>166</v>
      </c>
      <c r="AU322" s="24" t="s">
        <v>81</v>
      </c>
    </row>
    <row r="323" spans="2:65" s="1" customFormat="1" ht="25.5" customHeight="1">
      <c r="B323" s="41"/>
      <c r="C323" s="193" t="s">
        <v>801</v>
      </c>
      <c r="D323" s="193" t="s">
        <v>159</v>
      </c>
      <c r="E323" s="194" t="s">
        <v>696</v>
      </c>
      <c r="F323" s="195" t="s">
        <v>697</v>
      </c>
      <c r="G323" s="196" t="s">
        <v>236</v>
      </c>
      <c r="H323" s="197">
        <v>1</v>
      </c>
      <c r="I323" s="198"/>
      <c r="J323" s="199">
        <f>ROUND(I323*H323,2)</f>
        <v>0</v>
      </c>
      <c r="K323" s="195" t="s">
        <v>163</v>
      </c>
      <c r="L323" s="61"/>
      <c r="M323" s="200" t="s">
        <v>21</v>
      </c>
      <c r="N323" s="201" t="s">
        <v>43</v>
      </c>
      <c r="O323" s="42"/>
      <c r="P323" s="202">
        <f>O323*H323</f>
        <v>0</v>
      </c>
      <c r="Q323" s="202">
        <v>0</v>
      </c>
      <c r="R323" s="202">
        <f>Q323*H323</f>
        <v>0</v>
      </c>
      <c r="S323" s="202">
        <v>0</v>
      </c>
      <c r="T323" s="203">
        <f>S323*H323</f>
        <v>0</v>
      </c>
      <c r="AR323" s="24" t="s">
        <v>316</v>
      </c>
      <c r="AT323" s="24" t="s">
        <v>159</v>
      </c>
      <c r="AU323" s="24" t="s">
        <v>81</v>
      </c>
      <c r="AY323" s="24" t="s">
        <v>156</v>
      </c>
      <c r="BE323" s="204">
        <f>IF(N323="základní",J323,0)</f>
        <v>0</v>
      </c>
      <c r="BF323" s="204">
        <f>IF(N323="snížená",J323,0)</f>
        <v>0</v>
      </c>
      <c r="BG323" s="204">
        <f>IF(N323="zákl. přenesená",J323,0)</f>
        <v>0</v>
      </c>
      <c r="BH323" s="204">
        <f>IF(N323="sníž. přenesená",J323,0)</f>
        <v>0</v>
      </c>
      <c r="BI323" s="204">
        <f>IF(N323="nulová",J323,0)</f>
        <v>0</v>
      </c>
      <c r="BJ323" s="24" t="s">
        <v>79</v>
      </c>
      <c r="BK323" s="204">
        <f>ROUND(I323*H323,2)</f>
        <v>0</v>
      </c>
      <c r="BL323" s="24" t="s">
        <v>316</v>
      </c>
      <c r="BM323" s="24" t="s">
        <v>2432</v>
      </c>
    </row>
    <row r="324" spans="2:65" s="1" customFormat="1" ht="16.5" customHeight="1">
      <c r="B324" s="41"/>
      <c r="C324" s="227" t="s">
        <v>805</v>
      </c>
      <c r="D324" s="227" t="s">
        <v>238</v>
      </c>
      <c r="E324" s="228" t="s">
        <v>700</v>
      </c>
      <c r="F324" s="229" t="s">
        <v>701</v>
      </c>
      <c r="G324" s="230" t="s">
        <v>260</v>
      </c>
      <c r="H324" s="231">
        <v>1.8</v>
      </c>
      <c r="I324" s="232"/>
      <c r="J324" s="233">
        <f>ROUND(I324*H324,2)</f>
        <v>0</v>
      </c>
      <c r="K324" s="229" t="s">
        <v>163</v>
      </c>
      <c r="L324" s="234"/>
      <c r="M324" s="235" t="s">
        <v>21</v>
      </c>
      <c r="N324" s="236" t="s">
        <v>43</v>
      </c>
      <c r="O324" s="42"/>
      <c r="P324" s="202">
        <f>O324*H324</f>
        <v>0</v>
      </c>
      <c r="Q324" s="202">
        <v>0.0011</v>
      </c>
      <c r="R324" s="202">
        <f>Q324*H324</f>
        <v>0.00198</v>
      </c>
      <c r="S324" s="202">
        <v>0</v>
      </c>
      <c r="T324" s="203">
        <f>S324*H324</f>
        <v>0</v>
      </c>
      <c r="AR324" s="24" t="s">
        <v>396</v>
      </c>
      <c r="AT324" s="24" t="s">
        <v>238</v>
      </c>
      <c r="AU324" s="24" t="s">
        <v>81</v>
      </c>
      <c r="AY324" s="24" t="s">
        <v>156</v>
      </c>
      <c r="BE324" s="204">
        <f>IF(N324="základní",J324,0)</f>
        <v>0</v>
      </c>
      <c r="BF324" s="204">
        <f>IF(N324="snížená",J324,0)</f>
        <v>0</v>
      </c>
      <c r="BG324" s="204">
        <f>IF(N324="zákl. přenesená",J324,0)</f>
        <v>0</v>
      </c>
      <c r="BH324" s="204">
        <f>IF(N324="sníž. přenesená",J324,0)</f>
        <v>0</v>
      </c>
      <c r="BI324" s="204">
        <f>IF(N324="nulová",J324,0)</f>
        <v>0</v>
      </c>
      <c r="BJ324" s="24" t="s">
        <v>79</v>
      </c>
      <c r="BK324" s="204">
        <f>ROUND(I324*H324,2)</f>
        <v>0</v>
      </c>
      <c r="BL324" s="24" t="s">
        <v>316</v>
      </c>
      <c r="BM324" s="24" t="s">
        <v>2433</v>
      </c>
    </row>
    <row r="325" spans="2:65" s="1" customFormat="1" ht="38.25" customHeight="1">
      <c r="B325" s="41"/>
      <c r="C325" s="193" t="s">
        <v>811</v>
      </c>
      <c r="D325" s="193" t="s">
        <v>159</v>
      </c>
      <c r="E325" s="194" t="s">
        <v>704</v>
      </c>
      <c r="F325" s="195" t="s">
        <v>705</v>
      </c>
      <c r="G325" s="196" t="s">
        <v>245</v>
      </c>
      <c r="H325" s="197">
        <v>0.139</v>
      </c>
      <c r="I325" s="198"/>
      <c r="J325" s="199">
        <f>ROUND(I325*H325,2)</f>
        <v>0</v>
      </c>
      <c r="K325" s="195" t="s">
        <v>163</v>
      </c>
      <c r="L325" s="61"/>
      <c r="M325" s="200" t="s">
        <v>21</v>
      </c>
      <c r="N325" s="201" t="s">
        <v>43</v>
      </c>
      <c r="O325" s="42"/>
      <c r="P325" s="202">
        <f>O325*H325</f>
        <v>0</v>
      </c>
      <c r="Q325" s="202">
        <v>0</v>
      </c>
      <c r="R325" s="202">
        <f>Q325*H325</f>
        <v>0</v>
      </c>
      <c r="S325" s="202">
        <v>0</v>
      </c>
      <c r="T325" s="203">
        <f>S325*H325</f>
        <v>0</v>
      </c>
      <c r="AR325" s="24" t="s">
        <v>316</v>
      </c>
      <c r="AT325" s="24" t="s">
        <v>159</v>
      </c>
      <c r="AU325" s="24" t="s">
        <v>81</v>
      </c>
      <c r="AY325" s="24" t="s">
        <v>156</v>
      </c>
      <c r="BE325" s="204">
        <f>IF(N325="základní",J325,0)</f>
        <v>0</v>
      </c>
      <c r="BF325" s="204">
        <f>IF(N325="snížená",J325,0)</f>
        <v>0</v>
      </c>
      <c r="BG325" s="204">
        <f>IF(N325="zákl. přenesená",J325,0)</f>
        <v>0</v>
      </c>
      <c r="BH325" s="204">
        <f>IF(N325="sníž. přenesená",J325,0)</f>
        <v>0</v>
      </c>
      <c r="BI325" s="204">
        <f>IF(N325="nulová",J325,0)</f>
        <v>0</v>
      </c>
      <c r="BJ325" s="24" t="s">
        <v>79</v>
      </c>
      <c r="BK325" s="204">
        <f>ROUND(I325*H325,2)</f>
        <v>0</v>
      </c>
      <c r="BL325" s="24" t="s">
        <v>316</v>
      </c>
      <c r="BM325" s="24" t="s">
        <v>2434</v>
      </c>
    </row>
    <row r="326" spans="2:65" s="1" customFormat="1" ht="38.25" customHeight="1">
      <c r="B326" s="41"/>
      <c r="C326" s="193" t="s">
        <v>817</v>
      </c>
      <c r="D326" s="193" t="s">
        <v>159</v>
      </c>
      <c r="E326" s="194" t="s">
        <v>708</v>
      </c>
      <c r="F326" s="195" t="s">
        <v>709</v>
      </c>
      <c r="G326" s="196" t="s">
        <v>245</v>
      </c>
      <c r="H326" s="197">
        <v>0.139</v>
      </c>
      <c r="I326" s="198"/>
      <c r="J326" s="199">
        <f>ROUND(I326*H326,2)</f>
        <v>0</v>
      </c>
      <c r="K326" s="195" t="s">
        <v>163</v>
      </c>
      <c r="L326" s="61"/>
      <c r="M326" s="200" t="s">
        <v>21</v>
      </c>
      <c r="N326" s="201" t="s">
        <v>43</v>
      </c>
      <c r="O326" s="42"/>
      <c r="P326" s="202">
        <f>O326*H326</f>
        <v>0</v>
      </c>
      <c r="Q326" s="202">
        <v>0</v>
      </c>
      <c r="R326" s="202">
        <f>Q326*H326</f>
        <v>0</v>
      </c>
      <c r="S326" s="202">
        <v>0</v>
      </c>
      <c r="T326" s="203">
        <f>S326*H326</f>
        <v>0</v>
      </c>
      <c r="AR326" s="24" t="s">
        <v>316</v>
      </c>
      <c r="AT326" s="24" t="s">
        <v>159</v>
      </c>
      <c r="AU326" s="24" t="s">
        <v>81</v>
      </c>
      <c r="AY326" s="24" t="s">
        <v>156</v>
      </c>
      <c r="BE326" s="204">
        <f>IF(N326="základní",J326,0)</f>
        <v>0</v>
      </c>
      <c r="BF326" s="204">
        <f>IF(N326="snížená",J326,0)</f>
        <v>0</v>
      </c>
      <c r="BG326" s="204">
        <f>IF(N326="zákl. přenesená",J326,0)</f>
        <v>0</v>
      </c>
      <c r="BH326" s="204">
        <f>IF(N326="sníž. přenesená",J326,0)</f>
        <v>0</v>
      </c>
      <c r="BI326" s="204">
        <f>IF(N326="nulová",J326,0)</f>
        <v>0</v>
      </c>
      <c r="BJ326" s="24" t="s">
        <v>79</v>
      </c>
      <c r="BK326" s="204">
        <f>ROUND(I326*H326,2)</f>
        <v>0</v>
      </c>
      <c r="BL326" s="24" t="s">
        <v>316</v>
      </c>
      <c r="BM326" s="24" t="s">
        <v>2435</v>
      </c>
    </row>
    <row r="327" spans="2:63" s="10" customFormat="1" ht="29.85" customHeight="1">
      <c r="B327" s="176"/>
      <c r="C327" s="177"/>
      <c r="D327" s="190" t="s">
        <v>71</v>
      </c>
      <c r="E327" s="191" t="s">
        <v>742</v>
      </c>
      <c r="F327" s="191" t="s">
        <v>743</v>
      </c>
      <c r="G327" s="177"/>
      <c r="H327" s="177"/>
      <c r="I327" s="180"/>
      <c r="J327" s="192">
        <f>BK327</f>
        <v>0</v>
      </c>
      <c r="K327" s="177"/>
      <c r="L327" s="182"/>
      <c r="M327" s="183"/>
      <c r="N327" s="184"/>
      <c r="O327" s="184"/>
      <c r="P327" s="185">
        <f>SUM(P328:P346)</f>
        <v>0</v>
      </c>
      <c r="Q327" s="184"/>
      <c r="R327" s="185">
        <f>SUM(R328:R346)</f>
        <v>2.5288608</v>
      </c>
      <c r="S327" s="184"/>
      <c r="T327" s="186">
        <f>SUM(T328:T346)</f>
        <v>0</v>
      </c>
      <c r="AR327" s="187" t="s">
        <v>81</v>
      </c>
      <c r="AT327" s="188" t="s">
        <v>71</v>
      </c>
      <c r="AU327" s="188" t="s">
        <v>79</v>
      </c>
      <c r="AY327" s="187" t="s">
        <v>156</v>
      </c>
      <c r="BK327" s="189">
        <f>SUM(BK328:BK346)</f>
        <v>0</v>
      </c>
    </row>
    <row r="328" spans="2:65" s="1" customFormat="1" ht="25.5" customHeight="1">
      <c r="B328" s="41"/>
      <c r="C328" s="193" t="s">
        <v>821</v>
      </c>
      <c r="D328" s="193" t="s">
        <v>159</v>
      </c>
      <c r="E328" s="194" t="s">
        <v>2436</v>
      </c>
      <c r="F328" s="195" t="s">
        <v>2437</v>
      </c>
      <c r="G328" s="196" t="s">
        <v>260</v>
      </c>
      <c r="H328" s="197">
        <v>18.19</v>
      </c>
      <c r="I328" s="198"/>
      <c r="J328" s="199">
        <f>ROUND(I328*H328,2)</f>
        <v>0</v>
      </c>
      <c r="K328" s="195" t="s">
        <v>163</v>
      </c>
      <c r="L328" s="61"/>
      <c r="M328" s="200" t="s">
        <v>21</v>
      </c>
      <c r="N328" s="201" t="s">
        <v>43</v>
      </c>
      <c r="O328" s="42"/>
      <c r="P328" s="202">
        <f>O328*H328</f>
        <v>0</v>
      </c>
      <c r="Q328" s="202">
        <v>0.00028</v>
      </c>
      <c r="R328" s="202">
        <f>Q328*H328</f>
        <v>0.0050932</v>
      </c>
      <c r="S328" s="202">
        <v>0</v>
      </c>
      <c r="T328" s="203">
        <f>S328*H328</f>
        <v>0</v>
      </c>
      <c r="AR328" s="24" t="s">
        <v>316</v>
      </c>
      <c r="AT328" s="24" t="s">
        <v>159</v>
      </c>
      <c r="AU328" s="24" t="s">
        <v>81</v>
      </c>
      <c r="AY328" s="24" t="s">
        <v>156</v>
      </c>
      <c r="BE328" s="204">
        <f>IF(N328="základní",J328,0)</f>
        <v>0</v>
      </c>
      <c r="BF328" s="204">
        <f>IF(N328="snížená",J328,0)</f>
        <v>0</v>
      </c>
      <c r="BG328" s="204">
        <f>IF(N328="zákl. přenesená",J328,0)</f>
        <v>0</v>
      </c>
      <c r="BH328" s="204">
        <f>IF(N328="sníž. přenesená",J328,0)</f>
        <v>0</v>
      </c>
      <c r="BI328" s="204">
        <f>IF(N328="nulová",J328,0)</f>
        <v>0</v>
      </c>
      <c r="BJ328" s="24" t="s">
        <v>79</v>
      </c>
      <c r="BK328" s="204">
        <f>ROUND(I328*H328,2)</f>
        <v>0</v>
      </c>
      <c r="BL328" s="24" t="s">
        <v>316</v>
      </c>
      <c r="BM328" s="24" t="s">
        <v>2438</v>
      </c>
    </row>
    <row r="329" spans="2:51" s="13" customFormat="1" ht="13.5">
      <c r="B329" s="248"/>
      <c r="C329" s="249"/>
      <c r="D329" s="205" t="s">
        <v>227</v>
      </c>
      <c r="E329" s="250" t="s">
        <v>21</v>
      </c>
      <c r="F329" s="251" t="s">
        <v>2146</v>
      </c>
      <c r="G329" s="249"/>
      <c r="H329" s="252" t="s">
        <v>21</v>
      </c>
      <c r="I329" s="253"/>
      <c r="J329" s="249"/>
      <c r="K329" s="249"/>
      <c r="L329" s="254"/>
      <c r="M329" s="255"/>
      <c r="N329" s="256"/>
      <c r="O329" s="256"/>
      <c r="P329" s="256"/>
      <c r="Q329" s="256"/>
      <c r="R329" s="256"/>
      <c r="S329" s="256"/>
      <c r="T329" s="257"/>
      <c r="AT329" s="258" t="s">
        <v>227</v>
      </c>
      <c r="AU329" s="258" t="s">
        <v>81</v>
      </c>
      <c r="AV329" s="13" t="s">
        <v>79</v>
      </c>
      <c r="AW329" s="13" t="s">
        <v>35</v>
      </c>
      <c r="AX329" s="13" t="s">
        <v>72</v>
      </c>
      <c r="AY329" s="258" t="s">
        <v>156</v>
      </c>
    </row>
    <row r="330" spans="2:51" s="11" customFormat="1" ht="13.5">
      <c r="B330" s="212"/>
      <c r="C330" s="213"/>
      <c r="D330" s="223" t="s">
        <v>227</v>
      </c>
      <c r="E330" s="224" t="s">
        <v>21</v>
      </c>
      <c r="F330" s="225" t="s">
        <v>2439</v>
      </c>
      <c r="G330" s="213"/>
      <c r="H330" s="226">
        <v>18.19</v>
      </c>
      <c r="I330" s="217"/>
      <c r="J330" s="213"/>
      <c r="K330" s="213"/>
      <c r="L330" s="218"/>
      <c r="M330" s="219"/>
      <c r="N330" s="220"/>
      <c r="O330" s="220"/>
      <c r="P330" s="220"/>
      <c r="Q330" s="220"/>
      <c r="R330" s="220"/>
      <c r="S330" s="220"/>
      <c r="T330" s="221"/>
      <c r="AT330" s="222" t="s">
        <v>227</v>
      </c>
      <c r="AU330" s="222" t="s">
        <v>81</v>
      </c>
      <c r="AV330" s="11" t="s">
        <v>81</v>
      </c>
      <c r="AW330" s="11" t="s">
        <v>35</v>
      </c>
      <c r="AX330" s="11" t="s">
        <v>79</v>
      </c>
      <c r="AY330" s="222" t="s">
        <v>156</v>
      </c>
    </row>
    <row r="331" spans="2:65" s="1" customFormat="1" ht="25.5" customHeight="1">
      <c r="B331" s="41"/>
      <c r="C331" s="193" t="s">
        <v>825</v>
      </c>
      <c r="D331" s="193" t="s">
        <v>159</v>
      </c>
      <c r="E331" s="194" t="s">
        <v>2440</v>
      </c>
      <c r="F331" s="195" t="s">
        <v>2441</v>
      </c>
      <c r="G331" s="196" t="s">
        <v>260</v>
      </c>
      <c r="H331" s="197">
        <v>209.52</v>
      </c>
      <c r="I331" s="198"/>
      <c r="J331" s="199">
        <f>ROUND(I331*H331,2)</f>
        <v>0</v>
      </c>
      <c r="K331" s="195" t="s">
        <v>163</v>
      </c>
      <c r="L331" s="61"/>
      <c r="M331" s="200" t="s">
        <v>21</v>
      </c>
      <c r="N331" s="201" t="s">
        <v>43</v>
      </c>
      <c r="O331" s="42"/>
      <c r="P331" s="202">
        <f>O331*H331</f>
        <v>0</v>
      </c>
      <c r="Q331" s="202">
        <v>0.00051</v>
      </c>
      <c r="R331" s="202">
        <f>Q331*H331</f>
        <v>0.10685520000000001</v>
      </c>
      <c r="S331" s="202">
        <v>0</v>
      </c>
      <c r="T331" s="203">
        <f>S331*H331</f>
        <v>0</v>
      </c>
      <c r="AR331" s="24" t="s">
        <v>316</v>
      </c>
      <c r="AT331" s="24" t="s">
        <v>159</v>
      </c>
      <c r="AU331" s="24" t="s">
        <v>81</v>
      </c>
      <c r="AY331" s="24" t="s">
        <v>156</v>
      </c>
      <c r="BE331" s="204">
        <f>IF(N331="základní",J331,0)</f>
        <v>0</v>
      </c>
      <c r="BF331" s="204">
        <f>IF(N331="snížená",J331,0)</f>
        <v>0</v>
      </c>
      <c r="BG331" s="204">
        <f>IF(N331="zákl. přenesená",J331,0)</f>
        <v>0</v>
      </c>
      <c r="BH331" s="204">
        <f>IF(N331="sníž. přenesená",J331,0)</f>
        <v>0</v>
      </c>
      <c r="BI331" s="204">
        <f>IF(N331="nulová",J331,0)</f>
        <v>0</v>
      </c>
      <c r="BJ331" s="24" t="s">
        <v>79</v>
      </c>
      <c r="BK331" s="204">
        <f>ROUND(I331*H331,2)</f>
        <v>0</v>
      </c>
      <c r="BL331" s="24" t="s">
        <v>316</v>
      </c>
      <c r="BM331" s="24" t="s">
        <v>2442</v>
      </c>
    </row>
    <row r="332" spans="2:51" s="13" customFormat="1" ht="13.5">
      <c r="B332" s="248"/>
      <c r="C332" s="249"/>
      <c r="D332" s="205" t="s">
        <v>227</v>
      </c>
      <c r="E332" s="250" t="s">
        <v>21</v>
      </c>
      <c r="F332" s="251" t="s">
        <v>2443</v>
      </c>
      <c r="G332" s="249"/>
      <c r="H332" s="252" t="s">
        <v>21</v>
      </c>
      <c r="I332" s="253"/>
      <c r="J332" s="249"/>
      <c r="K332" s="249"/>
      <c r="L332" s="254"/>
      <c r="M332" s="255"/>
      <c r="N332" s="256"/>
      <c r="O332" s="256"/>
      <c r="P332" s="256"/>
      <c r="Q332" s="256"/>
      <c r="R332" s="256"/>
      <c r="S332" s="256"/>
      <c r="T332" s="257"/>
      <c r="AT332" s="258" t="s">
        <v>227</v>
      </c>
      <c r="AU332" s="258" t="s">
        <v>81</v>
      </c>
      <c r="AV332" s="13" t="s">
        <v>79</v>
      </c>
      <c r="AW332" s="13" t="s">
        <v>35</v>
      </c>
      <c r="AX332" s="13" t="s">
        <v>72</v>
      </c>
      <c r="AY332" s="258" t="s">
        <v>156</v>
      </c>
    </row>
    <row r="333" spans="2:51" s="11" customFormat="1" ht="13.5">
      <c r="B333" s="212"/>
      <c r="C333" s="213"/>
      <c r="D333" s="205" t="s">
        <v>227</v>
      </c>
      <c r="E333" s="214" t="s">
        <v>21</v>
      </c>
      <c r="F333" s="215" t="s">
        <v>2444</v>
      </c>
      <c r="G333" s="213"/>
      <c r="H333" s="216">
        <v>8.35</v>
      </c>
      <c r="I333" s="217"/>
      <c r="J333" s="213"/>
      <c r="K333" s="213"/>
      <c r="L333" s="218"/>
      <c r="M333" s="219"/>
      <c r="N333" s="220"/>
      <c r="O333" s="220"/>
      <c r="P333" s="220"/>
      <c r="Q333" s="220"/>
      <c r="R333" s="220"/>
      <c r="S333" s="220"/>
      <c r="T333" s="221"/>
      <c r="AT333" s="222" t="s">
        <v>227</v>
      </c>
      <c r="AU333" s="222" t="s">
        <v>81</v>
      </c>
      <c r="AV333" s="11" t="s">
        <v>81</v>
      </c>
      <c r="AW333" s="11" t="s">
        <v>35</v>
      </c>
      <c r="AX333" s="11" t="s">
        <v>72</v>
      </c>
      <c r="AY333" s="222" t="s">
        <v>156</v>
      </c>
    </row>
    <row r="334" spans="2:51" s="13" customFormat="1" ht="13.5">
      <c r="B334" s="248"/>
      <c r="C334" s="249"/>
      <c r="D334" s="205" t="s">
        <v>227</v>
      </c>
      <c r="E334" s="250" t="s">
        <v>21</v>
      </c>
      <c r="F334" s="251" t="s">
        <v>2445</v>
      </c>
      <c r="G334" s="249"/>
      <c r="H334" s="252" t="s">
        <v>21</v>
      </c>
      <c r="I334" s="253"/>
      <c r="J334" s="249"/>
      <c r="K334" s="249"/>
      <c r="L334" s="254"/>
      <c r="M334" s="255"/>
      <c r="N334" s="256"/>
      <c r="O334" s="256"/>
      <c r="P334" s="256"/>
      <c r="Q334" s="256"/>
      <c r="R334" s="256"/>
      <c r="S334" s="256"/>
      <c r="T334" s="257"/>
      <c r="AT334" s="258" t="s">
        <v>227</v>
      </c>
      <c r="AU334" s="258" t="s">
        <v>81</v>
      </c>
      <c r="AV334" s="13" t="s">
        <v>79</v>
      </c>
      <c r="AW334" s="13" t="s">
        <v>35</v>
      </c>
      <c r="AX334" s="13" t="s">
        <v>72</v>
      </c>
      <c r="AY334" s="258" t="s">
        <v>156</v>
      </c>
    </row>
    <row r="335" spans="2:51" s="11" customFormat="1" ht="13.5">
      <c r="B335" s="212"/>
      <c r="C335" s="213"/>
      <c r="D335" s="205" t="s">
        <v>227</v>
      </c>
      <c r="E335" s="214" t="s">
        <v>21</v>
      </c>
      <c r="F335" s="215" t="s">
        <v>2446</v>
      </c>
      <c r="G335" s="213"/>
      <c r="H335" s="216">
        <v>56.7</v>
      </c>
      <c r="I335" s="217"/>
      <c r="J335" s="213"/>
      <c r="K335" s="213"/>
      <c r="L335" s="218"/>
      <c r="M335" s="219"/>
      <c r="N335" s="220"/>
      <c r="O335" s="220"/>
      <c r="P335" s="220"/>
      <c r="Q335" s="220"/>
      <c r="R335" s="220"/>
      <c r="S335" s="220"/>
      <c r="T335" s="221"/>
      <c r="AT335" s="222" t="s">
        <v>227</v>
      </c>
      <c r="AU335" s="222" t="s">
        <v>81</v>
      </c>
      <c r="AV335" s="11" t="s">
        <v>81</v>
      </c>
      <c r="AW335" s="11" t="s">
        <v>35</v>
      </c>
      <c r="AX335" s="11" t="s">
        <v>72</v>
      </c>
      <c r="AY335" s="222" t="s">
        <v>156</v>
      </c>
    </row>
    <row r="336" spans="2:51" s="11" customFormat="1" ht="13.5">
      <c r="B336" s="212"/>
      <c r="C336" s="213"/>
      <c r="D336" s="205" t="s">
        <v>227</v>
      </c>
      <c r="E336" s="214" t="s">
        <v>21</v>
      </c>
      <c r="F336" s="215" t="s">
        <v>2447</v>
      </c>
      <c r="G336" s="213"/>
      <c r="H336" s="216">
        <v>144.47</v>
      </c>
      <c r="I336" s="217"/>
      <c r="J336" s="213"/>
      <c r="K336" s="213"/>
      <c r="L336" s="218"/>
      <c r="M336" s="219"/>
      <c r="N336" s="220"/>
      <c r="O336" s="220"/>
      <c r="P336" s="220"/>
      <c r="Q336" s="220"/>
      <c r="R336" s="220"/>
      <c r="S336" s="220"/>
      <c r="T336" s="221"/>
      <c r="AT336" s="222" t="s">
        <v>227</v>
      </c>
      <c r="AU336" s="222" t="s">
        <v>81</v>
      </c>
      <c r="AV336" s="11" t="s">
        <v>81</v>
      </c>
      <c r="AW336" s="11" t="s">
        <v>35</v>
      </c>
      <c r="AX336" s="11" t="s">
        <v>72</v>
      </c>
      <c r="AY336" s="222" t="s">
        <v>156</v>
      </c>
    </row>
    <row r="337" spans="2:51" s="12" customFormat="1" ht="13.5">
      <c r="B337" s="237"/>
      <c r="C337" s="238"/>
      <c r="D337" s="223" t="s">
        <v>227</v>
      </c>
      <c r="E337" s="239" t="s">
        <v>21</v>
      </c>
      <c r="F337" s="240" t="s">
        <v>250</v>
      </c>
      <c r="G337" s="238"/>
      <c r="H337" s="241">
        <v>209.52</v>
      </c>
      <c r="I337" s="242"/>
      <c r="J337" s="238"/>
      <c r="K337" s="238"/>
      <c r="L337" s="243"/>
      <c r="M337" s="244"/>
      <c r="N337" s="245"/>
      <c r="O337" s="245"/>
      <c r="P337" s="245"/>
      <c r="Q337" s="245"/>
      <c r="R337" s="245"/>
      <c r="S337" s="245"/>
      <c r="T337" s="246"/>
      <c r="AT337" s="247" t="s">
        <v>227</v>
      </c>
      <c r="AU337" s="247" t="s">
        <v>81</v>
      </c>
      <c r="AV337" s="12" t="s">
        <v>179</v>
      </c>
      <c r="AW337" s="12" t="s">
        <v>35</v>
      </c>
      <c r="AX337" s="12" t="s">
        <v>79</v>
      </c>
      <c r="AY337" s="247" t="s">
        <v>156</v>
      </c>
    </row>
    <row r="338" spans="2:65" s="1" customFormat="1" ht="25.5" customHeight="1">
      <c r="B338" s="41"/>
      <c r="C338" s="193" t="s">
        <v>854</v>
      </c>
      <c r="D338" s="193" t="s">
        <v>159</v>
      </c>
      <c r="E338" s="194" t="s">
        <v>753</v>
      </c>
      <c r="F338" s="195" t="s">
        <v>754</v>
      </c>
      <c r="G338" s="196" t="s">
        <v>253</v>
      </c>
      <c r="H338" s="197">
        <v>84.07</v>
      </c>
      <c r="I338" s="198"/>
      <c r="J338" s="199">
        <f>ROUND(I338*H338,2)</f>
        <v>0</v>
      </c>
      <c r="K338" s="195" t="s">
        <v>163</v>
      </c>
      <c r="L338" s="61"/>
      <c r="M338" s="200" t="s">
        <v>21</v>
      </c>
      <c r="N338" s="201" t="s">
        <v>43</v>
      </c>
      <c r="O338" s="42"/>
      <c r="P338" s="202">
        <f>O338*H338</f>
        <v>0</v>
      </c>
      <c r="Q338" s="202">
        <v>0.0038</v>
      </c>
      <c r="R338" s="202">
        <f>Q338*H338</f>
        <v>0.31946599999999997</v>
      </c>
      <c r="S338" s="202">
        <v>0</v>
      </c>
      <c r="T338" s="203">
        <f>S338*H338</f>
        <v>0</v>
      </c>
      <c r="AR338" s="24" t="s">
        <v>316</v>
      </c>
      <c r="AT338" s="24" t="s">
        <v>159</v>
      </c>
      <c r="AU338" s="24" t="s">
        <v>81</v>
      </c>
      <c r="AY338" s="24" t="s">
        <v>156</v>
      </c>
      <c r="BE338" s="204">
        <f>IF(N338="základní",J338,0)</f>
        <v>0</v>
      </c>
      <c r="BF338" s="204">
        <f>IF(N338="snížená",J338,0)</f>
        <v>0</v>
      </c>
      <c r="BG338" s="204">
        <f>IF(N338="zákl. přenesená",J338,0)</f>
        <v>0</v>
      </c>
      <c r="BH338" s="204">
        <f>IF(N338="sníž. přenesená",J338,0)</f>
        <v>0</v>
      </c>
      <c r="BI338" s="204">
        <f>IF(N338="nulová",J338,0)</f>
        <v>0</v>
      </c>
      <c r="BJ338" s="24" t="s">
        <v>79</v>
      </c>
      <c r="BK338" s="204">
        <f>ROUND(I338*H338,2)</f>
        <v>0</v>
      </c>
      <c r="BL338" s="24" t="s">
        <v>316</v>
      </c>
      <c r="BM338" s="24" t="s">
        <v>2448</v>
      </c>
    </row>
    <row r="339" spans="2:51" s="11" customFormat="1" ht="13.5">
      <c r="B339" s="212"/>
      <c r="C339" s="213"/>
      <c r="D339" s="205" t="s">
        <v>227</v>
      </c>
      <c r="E339" s="214" t="s">
        <v>21</v>
      </c>
      <c r="F339" s="215" t="s">
        <v>2449</v>
      </c>
      <c r="G339" s="213"/>
      <c r="H339" s="216">
        <v>17.46</v>
      </c>
      <c r="I339" s="217"/>
      <c r="J339" s="213"/>
      <c r="K339" s="213"/>
      <c r="L339" s="218"/>
      <c r="M339" s="219"/>
      <c r="N339" s="220"/>
      <c r="O339" s="220"/>
      <c r="P339" s="220"/>
      <c r="Q339" s="220"/>
      <c r="R339" s="220"/>
      <c r="S339" s="220"/>
      <c r="T339" s="221"/>
      <c r="AT339" s="222" t="s">
        <v>227</v>
      </c>
      <c r="AU339" s="222" t="s">
        <v>81</v>
      </c>
      <c r="AV339" s="11" t="s">
        <v>81</v>
      </c>
      <c r="AW339" s="11" t="s">
        <v>35</v>
      </c>
      <c r="AX339" s="11" t="s">
        <v>72</v>
      </c>
      <c r="AY339" s="222" t="s">
        <v>156</v>
      </c>
    </row>
    <row r="340" spans="2:51" s="11" customFormat="1" ht="13.5">
      <c r="B340" s="212"/>
      <c r="C340" s="213"/>
      <c r="D340" s="205" t="s">
        <v>227</v>
      </c>
      <c r="E340" s="214" t="s">
        <v>21</v>
      </c>
      <c r="F340" s="215" t="s">
        <v>2450</v>
      </c>
      <c r="G340" s="213"/>
      <c r="H340" s="216">
        <v>66.61</v>
      </c>
      <c r="I340" s="217"/>
      <c r="J340" s="213"/>
      <c r="K340" s="213"/>
      <c r="L340" s="218"/>
      <c r="M340" s="219"/>
      <c r="N340" s="220"/>
      <c r="O340" s="220"/>
      <c r="P340" s="220"/>
      <c r="Q340" s="220"/>
      <c r="R340" s="220"/>
      <c r="S340" s="220"/>
      <c r="T340" s="221"/>
      <c r="AT340" s="222" t="s">
        <v>227</v>
      </c>
      <c r="AU340" s="222" t="s">
        <v>81</v>
      </c>
      <c r="AV340" s="11" t="s">
        <v>81</v>
      </c>
      <c r="AW340" s="11" t="s">
        <v>35</v>
      </c>
      <c r="AX340" s="11" t="s">
        <v>72</v>
      </c>
      <c r="AY340" s="222" t="s">
        <v>156</v>
      </c>
    </row>
    <row r="341" spans="2:51" s="12" customFormat="1" ht="13.5">
      <c r="B341" s="237"/>
      <c r="C341" s="238"/>
      <c r="D341" s="223" t="s">
        <v>227</v>
      </c>
      <c r="E341" s="239" t="s">
        <v>21</v>
      </c>
      <c r="F341" s="240" t="s">
        <v>250</v>
      </c>
      <c r="G341" s="238"/>
      <c r="H341" s="241">
        <v>84.07</v>
      </c>
      <c r="I341" s="242"/>
      <c r="J341" s="238"/>
      <c r="K341" s="238"/>
      <c r="L341" s="243"/>
      <c r="M341" s="244"/>
      <c r="N341" s="245"/>
      <c r="O341" s="245"/>
      <c r="P341" s="245"/>
      <c r="Q341" s="245"/>
      <c r="R341" s="245"/>
      <c r="S341" s="245"/>
      <c r="T341" s="246"/>
      <c r="AT341" s="247" t="s">
        <v>227</v>
      </c>
      <c r="AU341" s="247" t="s">
        <v>81</v>
      </c>
      <c r="AV341" s="12" t="s">
        <v>179</v>
      </c>
      <c r="AW341" s="12" t="s">
        <v>35</v>
      </c>
      <c r="AX341" s="12" t="s">
        <v>79</v>
      </c>
      <c r="AY341" s="247" t="s">
        <v>156</v>
      </c>
    </row>
    <row r="342" spans="2:65" s="1" customFormat="1" ht="16.5" customHeight="1">
      <c r="B342" s="41"/>
      <c r="C342" s="227" t="s">
        <v>858</v>
      </c>
      <c r="D342" s="227" t="s">
        <v>238</v>
      </c>
      <c r="E342" s="228" t="s">
        <v>756</v>
      </c>
      <c r="F342" s="229" t="s">
        <v>757</v>
      </c>
      <c r="G342" s="230" t="s">
        <v>253</v>
      </c>
      <c r="H342" s="231">
        <v>109.242</v>
      </c>
      <c r="I342" s="232"/>
      <c r="J342" s="233">
        <f>ROUND(I342*H342,2)</f>
        <v>0</v>
      </c>
      <c r="K342" s="229" t="s">
        <v>163</v>
      </c>
      <c r="L342" s="234"/>
      <c r="M342" s="235" t="s">
        <v>21</v>
      </c>
      <c r="N342" s="236" t="s">
        <v>43</v>
      </c>
      <c r="O342" s="42"/>
      <c r="P342" s="202">
        <f>O342*H342</f>
        <v>0</v>
      </c>
      <c r="Q342" s="202">
        <v>0.0192</v>
      </c>
      <c r="R342" s="202">
        <f>Q342*H342</f>
        <v>2.0974464</v>
      </c>
      <c r="S342" s="202">
        <v>0</v>
      </c>
      <c r="T342" s="203">
        <f>S342*H342</f>
        <v>0</v>
      </c>
      <c r="AR342" s="24" t="s">
        <v>396</v>
      </c>
      <c r="AT342" s="24" t="s">
        <v>238</v>
      </c>
      <c r="AU342" s="24" t="s">
        <v>81</v>
      </c>
      <c r="AY342" s="24" t="s">
        <v>156</v>
      </c>
      <c r="BE342" s="204">
        <f>IF(N342="základní",J342,0)</f>
        <v>0</v>
      </c>
      <c r="BF342" s="204">
        <f>IF(N342="snížená",J342,0)</f>
        <v>0</v>
      </c>
      <c r="BG342" s="204">
        <f>IF(N342="zákl. přenesená",J342,0)</f>
        <v>0</v>
      </c>
      <c r="BH342" s="204">
        <f>IF(N342="sníž. přenesená",J342,0)</f>
        <v>0</v>
      </c>
      <c r="BI342" s="204">
        <f>IF(N342="nulová",J342,0)</f>
        <v>0</v>
      </c>
      <c r="BJ342" s="24" t="s">
        <v>79</v>
      </c>
      <c r="BK342" s="204">
        <f>ROUND(I342*H342,2)</f>
        <v>0</v>
      </c>
      <c r="BL342" s="24" t="s">
        <v>316</v>
      </c>
      <c r="BM342" s="24" t="s">
        <v>2451</v>
      </c>
    </row>
    <row r="343" spans="2:51" s="11" customFormat="1" ht="13.5">
      <c r="B343" s="212"/>
      <c r="C343" s="213"/>
      <c r="D343" s="205" t="s">
        <v>227</v>
      </c>
      <c r="E343" s="214" t="s">
        <v>21</v>
      </c>
      <c r="F343" s="215" t="s">
        <v>2452</v>
      </c>
      <c r="G343" s="213"/>
      <c r="H343" s="216">
        <v>99.311</v>
      </c>
      <c r="I343" s="217"/>
      <c r="J343" s="213"/>
      <c r="K343" s="213"/>
      <c r="L343" s="218"/>
      <c r="M343" s="219"/>
      <c r="N343" s="220"/>
      <c r="O343" s="220"/>
      <c r="P343" s="220"/>
      <c r="Q343" s="220"/>
      <c r="R343" s="220"/>
      <c r="S343" s="220"/>
      <c r="T343" s="221"/>
      <c r="AT343" s="222" t="s">
        <v>227</v>
      </c>
      <c r="AU343" s="222" t="s">
        <v>81</v>
      </c>
      <c r="AV343" s="11" t="s">
        <v>81</v>
      </c>
      <c r="AW343" s="11" t="s">
        <v>35</v>
      </c>
      <c r="AX343" s="11" t="s">
        <v>79</v>
      </c>
      <c r="AY343" s="222" t="s">
        <v>156</v>
      </c>
    </row>
    <row r="344" spans="2:51" s="11" customFormat="1" ht="13.5">
      <c r="B344" s="212"/>
      <c r="C344" s="213"/>
      <c r="D344" s="223" t="s">
        <v>227</v>
      </c>
      <c r="E344" s="213"/>
      <c r="F344" s="225" t="s">
        <v>2453</v>
      </c>
      <c r="G344" s="213"/>
      <c r="H344" s="226">
        <v>109.242</v>
      </c>
      <c r="I344" s="217"/>
      <c r="J344" s="213"/>
      <c r="K344" s="213"/>
      <c r="L344" s="218"/>
      <c r="M344" s="219"/>
      <c r="N344" s="220"/>
      <c r="O344" s="220"/>
      <c r="P344" s="220"/>
      <c r="Q344" s="220"/>
      <c r="R344" s="220"/>
      <c r="S344" s="220"/>
      <c r="T344" s="221"/>
      <c r="AT344" s="222" t="s">
        <v>227</v>
      </c>
      <c r="AU344" s="222" t="s">
        <v>81</v>
      </c>
      <c r="AV344" s="11" t="s">
        <v>81</v>
      </c>
      <c r="AW344" s="11" t="s">
        <v>6</v>
      </c>
      <c r="AX344" s="11" t="s">
        <v>79</v>
      </c>
      <c r="AY344" s="222" t="s">
        <v>156</v>
      </c>
    </row>
    <row r="345" spans="2:65" s="1" customFormat="1" ht="38.25" customHeight="1">
      <c r="B345" s="41"/>
      <c r="C345" s="193" t="s">
        <v>864</v>
      </c>
      <c r="D345" s="193" t="s">
        <v>159</v>
      </c>
      <c r="E345" s="194" t="s">
        <v>761</v>
      </c>
      <c r="F345" s="195" t="s">
        <v>762</v>
      </c>
      <c r="G345" s="196" t="s">
        <v>245</v>
      </c>
      <c r="H345" s="197">
        <v>2.529</v>
      </c>
      <c r="I345" s="198"/>
      <c r="J345" s="199">
        <f>ROUND(I345*H345,2)</f>
        <v>0</v>
      </c>
      <c r="K345" s="195" t="s">
        <v>163</v>
      </c>
      <c r="L345" s="61"/>
      <c r="M345" s="200" t="s">
        <v>21</v>
      </c>
      <c r="N345" s="201" t="s">
        <v>43</v>
      </c>
      <c r="O345" s="42"/>
      <c r="P345" s="202">
        <f>O345*H345</f>
        <v>0</v>
      </c>
      <c r="Q345" s="202">
        <v>0</v>
      </c>
      <c r="R345" s="202">
        <f>Q345*H345</f>
        <v>0</v>
      </c>
      <c r="S345" s="202">
        <v>0</v>
      </c>
      <c r="T345" s="203">
        <f>S345*H345</f>
        <v>0</v>
      </c>
      <c r="AR345" s="24" t="s">
        <v>316</v>
      </c>
      <c r="AT345" s="24" t="s">
        <v>159</v>
      </c>
      <c r="AU345" s="24" t="s">
        <v>81</v>
      </c>
      <c r="AY345" s="24" t="s">
        <v>156</v>
      </c>
      <c r="BE345" s="204">
        <f>IF(N345="základní",J345,0)</f>
        <v>0</v>
      </c>
      <c r="BF345" s="204">
        <f>IF(N345="snížená",J345,0)</f>
        <v>0</v>
      </c>
      <c r="BG345" s="204">
        <f>IF(N345="zákl. přenesená",J345,0)</f>
        <v>0</v>
      </c>
      <c r="BH345" s="204">
        <f>IF(N345="sníž. přenesená",J345,0)</f>
        <v>0</v>
      </c>
      <c r="BI345" s="204">
        <f>IF(N345="nulová",J345,0)</f>
        <v>0</v>
      </c>
      <c r="BJ345" s="24" t="s">
        <v>79</v>
      </c>
      <c r="BK345" s="204">
        <f>ROUND(I345*H345,2)</f>
        <v>0</v>
      </c>
      <c r="BL345" s="24" t="s">
        <v>316</v>
      </c>
      <c r="BM345" s="24" t="s">
        <v>2454</v>
      </c>
    </row>
    <row r="346" spans="2:65" s="1" customFormat="1" ht="38.25" customHeight="1">
      <c r="B346" s="41"/>
      <c r="C346" s="193" t="s">
        <v>868</v>
      </c>
      <c r="D346" s="193" t="s">
        <v>159</v>
      </c>
      <c r="E346" s="194" t="s">
        <v>764</v>
      </c>
      <c r="F346" s="195" t="s">
        <v>765</v>
      </c>
      <c r="G346" s="196" t="s">
        <v>245</v>
      </c>
      <c r="H346" s="197">
        <v>2.529</v>
      </c>
      <c r="I346" s="198"/>
      <c r="J346" s="199">
        <f>ROUND(I346*H346,2)</f>
        <v>0</v>
      </c>
      <c r="K346" s="195" t="s">
        <v>163</v>
      </c>
      <c r="L346" s="61"/>
      <c r="M346" s="200" t="s">
        <v>21</v>
      </c>
      <c r="N346" s="201" t="s">
        <v>43</v>
      </c>
      <c r="O346" s="42"/>
      <c r="P346" s="202">
        <f>O346*H346</f>
        <v>0</v>
      </c>
      <c r="Q346" s="202">
        <v>0</v>
      </c>
      <c r="R346" s="202">
        <f>Q346*H346</f>
        <v>0</v>
      </c>
      <c r="S346" s="202">
        <v>0</v>
      </c>
      <c r="T346" s="203">
        <f>S346*H346</f>
        <v>0</v>
      </c>
      <c r="AR346" s="24" t="s">
        <v>316</v>
      </c>
      <c r="AT346" s="24" t="s">
        <v>159</v>
      </c>
      <c r="AU346" s="24" t="s">
        <v>81</v>
      </c>
      <c r="AY346" s="24" t="s">
        <v>156</v>
      </c>
      <c r="BE346" s="204">
        <f>IF(N346="základní",J346,0)</f>
        <v>0</v>
      </c>
      <c r="BF346" s="204">
        <f>IF(N346="snížená",J346,0)</f>
        <v>0</v>
      </c>
      <c r="BG346" s="204">
        <f>IF(N346="zákl. přenesená",J346,0)</f>
        <v>0</v>
      </c>
      <c r="BH346" s="204">
        <f>IF(N346="sníž. přenesená",J346,0)</f>
        <v>0</v>
      </c>
      <c r="BI346" s="204">
        <f>IF(N346="nulová",J346,0)</f>
        <v>0</v>
      </c>
      <c r="BJ346" s="24" t="s">
        <v>79</v>
      </c>
      <c r="BK346" s="204">
        <f>ROUND(I346*H346,2)</f>
        <v>0</v>
      </c>
      <c r="BL346" s="24" t="s">
        <v>316</v>
      </c>
      <c r="BM346" s="24" t="s">
        <v>2455</v>
      </c>
    </row>
    <row r="347" spans="2:63" s="10" customFormat="1" ht="29.85" customHeight="1">
      <c r="B347" s="176"/>
      <c r="C347" s="177"/>
      <c r="D347" s="190" t="s">
        <v>71</v>
      </c>
      <c r="E347" s="191" t="s">
        <v>767</v>
      </c>
      <c r="F347" s="191" t="s">
        <v>768</v>
      </c>
      <c r="G347" s="177"/>
      <c r="H347" s="177"/>
      <c r="I347" s="180"/>
      <c r="J347" s="192">
        <f>BK347</f>
        <v>0</v>
      </c>
      <c r="K347" s="177"/>
      <c r="L347" s="182"/>
      <c r="M347" s="183"/>
      <c r="N347" s="184"/>
      <c r="O347" s="184"/>
      <c r="P347" s="185">
        <f>SUM(P348:P368)</f>
        <v>0</v>
      </c>
      <c r="Q347" s="184"/>
      <c r="R347" s="185">
        <f>SUM(R348:R368)</f>
        <v>0.2703498999999999</v>
      </c>
      <c r="S347" s="184"/>
      <c r="T347" s="186">
        <f>SUM(T348:T368)</f>
        <v>0.04356</v>
      </c>
      <c r="AR347" s="187" t="s">
        <v>81</v>
      </c>
      <c r="AT347" s="188" t="s">
        <v>71</v>
      </c>
      <c r="AU347" s="188" t="s">
        <v>79</v>
      </c>
      <c r="AY347" s="187" t="s">
        <v>156</v>
      </c>
      <c r="BK347" s="189">
        <f>SUM(BK348:BK368)</f>
        <v>0</v>
      </c>
    </row>
    <row r="348" spans="2:65" s="1" customFormat="1" ht="25.5" customHeight="1">
      <c r="B348" s="41"/>
      <c r="C348" s="193" t="s">
        <v>872</v>
      </c>
      <c r="D348" s="193" t="s">
        <v>159</v>
      </c>
      <c r="E348" s="194" t="s">
        <v>770</v>
      </c>
      <c r="F348" s="195" t="s">
        <v>771</v>
      </c>
      <c r="G348" s="196" t="s">
        <v>253</v>
      </c>
      <c r="H348" s="197">
        <v>15.57</v>
      </c>
      <c r="I348" s="198"/>
      <c r="J348" s="199">
        <f>ROUND(I348*H348,2)</f>
        <v>0</v>
      </c>
      <c r="K348" s="195" t="s">
        <v>163</v>
      </c>
      <c r="L348" s="61"/>
      <c r="M348" s="200" t="s">
        <v>21</v>
      </c>
      <c r="N348" s="201" t="s">
        <v>43</v>
      </c>
      <c r="O348" s="42"/>
      <c r="P348" s="202">
        <f>O348*H348</f>
        <v>0</v>
      </c>
      <c r="Q348" s="202">
        <v>0</v>
      </c>
      <c r="R348" s="202">
        <f>Q348*H348</f>
        <v>0</v>
      </c>
      <c r="S348" s="202">
        <v>0</v>
      </c>
      <c r="T348" s="203">
        <f>S348*H348</f>
        <v>0</v>
      </c>
      <c r="AR348" s="24" t="s">
        <v>316</v>
      </c>
      <c r="AT348" s="24" t="s">
        <v>159</v>
      </c>
      <c r="AU348" s="24" t="s">
        <v>81</v>
      </c>
      <c r="AY348" s="24" t="s">
        <v>156</v>
      </c>
      <c r="BE348" s="204">
        <f>IF(N348="základní",J348,0)</f>
        <v>0</v>
      </c>
      <c r="BF348" s="204">
        <f>IF(N348="snížená",J348,0)</f>
        <v>0</v>
      </c>
      <c r="BG348" s="204">
        <f>IF(N348="zákl. přenesená",J348,0)</f>
        <v>0</v>
      </c>
      <c r="BH348" s="204">
        <f>IF(N348="sníž. přenesená",J348,0)</f>
        <v>0</v>
      </c>
      <c r="BI348" s="204">
        <f>IF(N348="nulová",J348,0)</f>
        <v>0</v>
      </c>
      <c r="BJ348" s="24" t="s">
        <v>79</v>
      </c>
      <c r="BK348" s="204">
        <f>ROUND(I348*H348,2)</f>
        <v>0</v>
      </c>
      <c r="BL348" s="24" t="s">
        <v>316</v>
      </c>
      <c r="BM348" s="24" t="s">
        <v>2456</v>
      </c>
    </row>
    <row r="349" spans="2:65" s="1" customFormat="1" ht="25.5" customHeight="1">
      <c r="B349" s="41"/>
      <c r="C349" s="193" t="s">
        <v>877</v>
      </c>
      <c r="D349" s="193" t="s">
        <v>159</v>
      </c>
      <c r="E349" s="194" t="s">
        <v>774</v>
      </c>
      <c r="F349" s="195" t="s">
        <v>775</v>
      </c>
      <c r="G349" s="196" t="s">
        <v>253</v>
      </c>
      <c r="H349" s="197">
        <v>28.75</v>
      </c>
      <c r="I349" s="198"/>
      <c r="J349" s="199">
        <f>ROUND(I349*H349,2)</f>
        <v>0</v>
      </c>
      <c r="K349" s="195" t="s">
        <v>163</v>
      </c>
      <c r="L349" s="61"/>
      <c r="M349" s="200" t="s">
        <v>21</v>
      </c>
      <c r="N349" s="201" t="s">
        <v>43</v>
      </c>
      <c r="O349" s="42"/>
      <c r="P349" s="202">
        <f>O349*H349</f>
        <v>0</v>
      </c>
      <c r="Q349" s="202">
        <v>0.0045</v>
      </c>
      <c r="R349" s="202">
        <f>Q349*H349</f>
        <v>0.129375</v>
      </c>
      <c r="S349" s="202">
        <v>0</v>
      </c>
      <c r="T349" s="203">
        <f>S349*H349</f>
        <v>0</v>
      </c>
      <c r="AR349" s="24" t="s">
        <v>316</v>
      </c>
      <c r="AT349" s="24" t="s">
        <v>159</v>
      </c>
      <c r="AU349" s="24" t="s">
        <v>81</v>
      </c>
      <c r="AY349" s="24" t="s">
        <v>156</v>
      </c>
      <c r="BE349" s="204">
        <f>IF(N349="základní",J349,0)</f>
        <v>0</v>
      </c>
      <c r="BF349" s="204">
        <f>IF(N349="snížená",J349,0)</f>
        <v>0</v>
      </c>
      <c r="BG349" s="204">
        <f>IF(N349="zákl. přenesená",J349,0)</f>
        <v>0</v>
      </c>
      <c r="BH349" s="204">
        <f>IF(N349="sníž. přenesená",J349,0)</f>
        <v>0</v>
      </c>
      <c r="BI349" s="204">
        <f>IF(N349="nulová",J349,0)</f>
        <v>0</v>
      </c>
      <c r="BJ349" s="24" t="s">
        <v>79</v>
      </c>
      <c r="BK349" s="204">
        <f>ROUND(I349*H349,2)</f>
        <v>0</v>
      </c>
      <c r="BL349" s="24" t="s">
        <v>316</v>
      </c>
      <c r="BM349" s="24" t="s">
        <v>2457</v>
      </c>
    </row>
    <row r="350" spans="2:51" s="11" customFormat="1" ht="13.5">
      <c r="B350" s="212"/>
      <c r="C350" s="213"/>
      <c r="D350" s="223" t="s">
        <v>227</v>
      </c>
      <c r="E350" s="224" t="s">
        <v>21</v>
      </c>
      <c r="F350" s="225" t="s">
        <v>2458</v>
      </c>
      <c r="G350" s="213"/>
      <c r="H350" s="226">
        <v>28.75</v>
      </c>
      <c r="I350" s="217"/>
      <c r="J350" s="213"/>
      <c r="K350" s="213"/>
      <c r="L350" s="218"/>
      <c r="M350" s="219"/>
      <c r="N350" s="220"/>
      <c r="O350" s="220"/>
      <c r="P350" s="220"/>
      <c r="Q350" s="220"/>
      <c r="R350" s="220"/>
      <c r="S350" s="220"/>
      <c r="T350" s="221"/>
      <c r="AT350" s="222" t="s">
        <v>227</v>
      </c>
      <c r="AU350" s="222" t="s">
        <v>81</v>
      </c>
      <c r="AV350" s="11" t="s">
        <v>81</v>
      </c>
      <c r="AW350" s="11" t="s">
        <v>35</v>
      </c>
      <c r="AX350" s="11" t="s">
        <v>79</v>
      </c>
      <c r="AY350" s="222" t="s">
        <v>156</v>
      </c>
    </row>
    <row r="351" spans="2:65" s="1" customFormat="1" ht="16.5" customHeight="1">
      <c r="B351" s="41"/>
      <c r="C351" s="193" t="s">
        <v>885</v>
      </c>
      <c r="D351" s="193" t="s">
        <v>159</v>
      </c>
      <c r="E351" s="194" t="s">
        <v>2459</v>
      </c>
      <c r="F351" s="195" t="s">
        <v>2460</v>
      </c>
      <c r="G351" s="196" t="s">
        <v>253</v>
      </c>
      <c r="H351" s="197">
        <v>15.57</v>
      </c>
      <c r="I351" s="198"/>
      <c r="J351" s="199">
        <f>ROUND(I351*H351,2)</f>
        <v>0</v>
      </c>
      <c r="K351" s="195" t="s">
        <v>163</v>
      </c>
      <c r="L351" s="61"/>
      <c r="M351" s="200" t="s">
        <v>21</v>
      </c>
      <c r="N351" s="201" t="s">
        <v>43</v>
      </c>
      <c r="O351" s="42"/>
      <c r="P351" s="202">
        <f>O351*H351</f>
        <v>0</v>
      </c>
      <c r="Q351" s="202">
        <v>0</v>
      </c>
      <c r="R351" s="202">
        <f>Q351*H351</f>
        <v>0</v>
      </c>
      <c r="S351" s="202">
        <v>0.0025</v>
      </c>
      <c r="T351" s="203">
        <f>S351*H351</f>
        <v>0.038925</v>
      </c>
      <c r="AR351" s="24" t="s">
        <v>316</v>
      </c>
      <c r="AT351" s="24" t="s">
        <v>159</v>
      </c>
      <c r="AU351" s="24" t="s">
        <v>81</v>
      </c>
      <c r="AY351" s="24" t="s">
        <v>156</v>
      </c>
      <c r="BE351" s="204">
        <f>IF(N351="základní",J351,0)</f>
        <v>0</v>
      </c>
      <c r="BF351" s="204">
        <f>IF(N351="snížená",J351,0)</f>
        <v>0</v>
      </c>
      <c r="BG351" s="204">
        <f>IF(N351="zákl. přenesená",J351,0)</f>
        <v>0</v>
      </c>
      <c r="BH351" s="204">
        <f>IF(N351="sníž. přenesená",J351,0)</f>
        <v>0</v>
      </c>
      <c r="BI351" s="204">
        <f>IF(N351="nulová",J351,0)</f>
        <v>0</v>
      </c>
      <c r="BJ351" s="24" t="s">
        <v>79</v>
      </c>
      <c r="BK351" s="204">
        <f>ROUND(I351*H351,2)</f>
        <v>0</v>
      </c>
      <c r="BL351" s="24" t="s">
        <v>316</v>
      </c>
      <c r="BM351" s="24" t="s">
        <v>2461</v>
      </c>
    </row>
    <row r="352" spans="2:65" s="1" customFormat="1" ht="25.5" customHeight="1">
      <c r="B352" s="41"/>
      <c r="C352" s="193" t="s">
        <v>896</v>
      </c>
      <c r="D352" s="193" t="s">
        <v>159</v>
      </c>
      <c r="E352" s="194" t="s">
        <v>802</v>
      </c>
      <c r="F352" s="195" t="s">
        <v>803</v>
      </c>
      <c r="G352" s="196" t="s">
        <v>253</v>
      </c>
      <c r="H352" s="197">
        <v>28.75</v>
      </c>
      <c r="I352" s="198"/>
      <c r="J352" s="199">
        <f>ROUND(I352*H352,2)</f>
        <v>0</v>
      </c>
      <c r="K352" s="195" t="s">
        <v>163</v>
      </c>
      <c r="L352" s="61"/>
      <c r="M352" s="200" t="s">
        <v>21</v>
      </c>
      <c r="N352" s="201" t="s">
        <v>43</v>
      </c>
      <c r="O352" s="42"/>
      <c r="P352" s="202">
        <f>O352*H352</f>
        <v>0</v>
      </c>
      <c r="Q352" s="202">
        <v>0.0004</v>
      </c>
      <c r="R352" s="202">
        <f>Q352*H352</f>
        <v>0.0115</v>
      </c>
      <c r="S352" s="202">
        <v>0</v>
      </c>
      <c r="T352" s="203">
        <f>S352*H352</f>
        <v>0</v>
      </c>
      <c r="AR352" s="24" t="s">
        <v>316</v>
      </c>
      <c r="AT352" s="24" t="s">
        <v>159</v>
      </c>
      <c r="AU352" s="24" t="s">
        <v>81</v>
      </c>
      <c r="AY352" s="24" t="s">
        <v>156</v>
      </c>
      <c r="BE352" s="204">
        <f>IF(N352="základní",J352,0)</f>
        <v>0</v>
      </c>
      <c r="BF352" s="204">
        <f>IF(N352="snížená",J352,0)</f>
        <v>0</v>
      </c>
      <c r="BG352" s="204">
        <f>IF(N352="zákl. přenesená",J352,0)</f>
        <v>0</v>
      </c>
      <c r="BH352" s="204">
        <f>IF(N352="sníž. přenesená",J352,0)</f>
        <v>0</v>
      </c>
      <c r="BI352" s="204">
        <f>IF(N352="nulová",J352,0)</f>
        <v>0</v>
      </c>
      <c r="BJ352" s="24" t="s">
        <v>79</v>
      </c>
      <c r="BK352" s="204">
        <f>ROUND(I352*H352,2)</f>
        <v>0</v>
      </c>
      <c r="BL352" s="24" t="s">
        <v>316</v>
      </c>
      <c r="BM352" s="24" t="s">
        <v>2462</v>
      </c>
    </row>
    <row r="353" spans="2:65" s="1" customFormat="1" ht="25.5" customHeight="1">
      <c r="B353" s="41"/>
      <c r="C353" s="227" t="s">
        <v>909</v>
      </c>
      <c r="D353" s="227" t="s">
        <v>238</v>
      </c>
      <c r="E353" s="228" t="s">
        <v>812</v>
      </c>
      <c r="F353" s="229" t="s">
        <v>813</v>
      </c>
      <c r="G353" s="230" t="s">
        <v>253</v>
      </c>
      <c r="H353" s="231">
        <v>33.97</v>
      </c>
      <c r="I353" s="232"/>
      <c r="J353" s="233">
        <f>ROUND(I353*H353,2)</f>
        <v>0</v>
      </c>
      <c r="K353" s="229" t="s">
        <v>163</v>
      </c>
      <c r="L353" s="234"/>
      <c r="M353" s="235" t="s">
        <v>21</v>
      </c>
      <c r="N353" s="236" t="s">
        <v>43</v>
      </c>
      <c r="O353" s="42"/>
      <c r="P353" s="202">
        <f>O353*H353</f>
        <v>0</v>
      </c>
      <c r="Q353" s="202">
        <v>0.0034</v>
      </c>
      <c r="R353" s="202">
        <f>Q353*H353</f>
        <v>0.11549799999999999</v>
      </c>
      <c r="S353" s="202">
        <v>0</v>
      </c>
      <c r="T353" s="203">
        <f>S353*H353</f>
        <v>0</v>
      </c>
      <c r="AR353" s="24" t="s">
        <v>396</v>
      </c>
      <c r="AT353" s="24" t="s">
        <v>238</v>
      </c>
      <c r="AU353" s="24" t="s">
        <v>81</v>
      </c>
      <c r="AY353" s="24" t="s">
        <v>156</v>
      </c>
      <c r="BE353" s="204">
        <f>IF(N353="základní",J353,0)</f>
        <v>0</v>
      </c>
      <c r="BF353" s="204">
        <f>IF(N353="snížená",J353,0)</f>
        <v>0</v>
      </c>
      <c r="BG353" s="204">
        <f>IF(N353="zákl. přenesená",J353,0)</f>
        <v>0</v>
      </c>
      <c r="BH353" s="204">
        <f>IF(N353="sníž. přenesená",J353,0)</f>
        <v>0</v>
      </c>
      <c r="BI353" s="204">
        <f>IF(N353="nulová",J353,0)</f>
        <v>0</v>
      </c>
      <c r="BJ353" s="24" t="s">
        <v>79</v>
      </c>
      <c r="BK353" s="204">
        <f>ROUND(I353*H353,2)</f>
        <v>0</v>
      </c>
      <c r="BL353" s="24" t="s">
        <v>316</v>
      </c>
      <c r="BM353" s="24" t="s">
        <v>2463</v>
      </c>
    </row>
    <row r="354" spans="2:51" s="11" customFormat="1" ht="13.5">
      <c r="B354" s="212"/>
      <c r="C354" s="213"/>
      <c r="D354" s="205" t="s">
        <v>227</v>
      </c>
      <c r="E354" s="214" t="s">
        <v>21</v>
      </c>
      <c r="F354" s="215" t="s">
        <v>2464</v>
      </c>
      <c r="G354" s="213"/>
      <c r="H354" s="216">
        <v>30.882</v>
      </c>
      <c r="I354" s="217"/>
      <c r="J354" s="213"/>
      <c r="K354" s="213"/>
      <c r="L354" s="218"/>
      <c r="M354" s="219"/>
      <c r="N354" s="220"/>
      <c r="O354" s="220"/>
      <c r="P354" s="220"/>
      <c r="Q354" s="220"/>
      <c r="R354" s="220"/>
      <c r="S354" s="220"/>
      <c r="T354" s="221"/>
      <c r="AT354" s="222" t="s">
        <v>227</v>
      </c>
      <c r="AU354" s="222" t="s">
        <v>81</v>
      </c>
      <c r="AV354" s="11" t="s">
        <v>81</v>
      </c>
      <c r="AW354" s="11" t="s">
        <v>35</v>
      </c>
      <c r="AX354" s="11" t="s">
        <v>79</v>
      </c>
      <c r="AY354" s="222" t="s">
        <v>156</v>
      </c>
    </row>
    <row r="355" spans="2:51" s="11" customFormat="1" ht="13.5">
      <c r="B355" s="212"/>
      <c r="C355" s="213"/>
      <c r="D355" s="223" t="s">
        <v>227</v>
      </c>
      <c r="E355" s="213"/>
      <c r="F355" s="225" t="s">
        <v>2465</v>
      </c>
      <c r="G355" s="213"/>
      <c r="H355" s="226">
        <v>33.97</v>
      </c>
      <c r="I355" s="217"/>
      <c r="J355" s="213"/>
      <c r="K355" s="213"/>
      <c r="L355" s="218"/>
      <c r="M355" s="219"/>
      <c r="N355" s="220"/>
      <c r="O355" s="220"/>
      <c r="P355" s="220"/>
      <c r="Q355" s="220"/>
      <c r="R355" s="220"/>
      <c r="S355" s="220"/>
      <c r="T355" s="221"/>
      <c r="AT355" s="222" t="s">
        <v>227</v>
      </c>
      <c r="AU355" s="222" t="s">
        <v>81</v>
      </c>
      <c r="AV355" s="11" t="s">
        <v>81</v>
      </c>
      <c r="AW355" s="11" t="s">
        <v>6</v>
      </c>
      <c r="AX355" s="11" t="s">
        <v>79</v>
      </c>
      <c r="AY355" s="222" t="s">
        <v>156</v>
      </c>
    </row>
    <row r="356" spans="2:65" s="1" customFormat="1" ht="16.5" customHeight="1">
      <c r="B356" s="41"/>
      <c r="C356" s="193" t="s">
        <v>926</v>
      </c>
      <c r="D356" s="193" t="s">
        <v>159</v>
      </c>
      <c r="E356" s="194" t="s">
        <v>782</v>
      </c>
      <c r="F356" s="195" t="s">
        <v>783</v>
      </c>
      <c r="G356" s="196" t="s">
        <v>260</v>
      </c>
      <c r="H356" s="197">
        <v>15.45</v>
      </c>
      <c r="I356" s="198"/>
      <c r="J356" s="199">
        <f>ROUND(I356*H356,2)</f>
        <v>0</v>
      </c>
      <c r="K356" s="195" t="s">
        <v>163</v>
      </c>
      <c r="L356" s="61"/>
      <c r="M356" s="200" t="s">
        <v>21</v>
      </c>
      <c r="N356" s="201" t="s">
        <v>43</v>
      </c>
      <c r="O356" s="42"/>
      <c r="P356" s="202">
        <f>O356*H356</f>
        <v>0</v>
      </c>
      <c r="Q356" s="202">
        <v>0</v>
      </c>
      <c r="R356" s="202">
        <f>Q356*H356</f>
        <v>0</v>
      </c>
      <c r="S356" s="202">
        <v>0.0003</v>
      </c>
      <c r="T356" s="203">
        <f>S356*H356</f>
        <v>0.004634999999999999</v>
      </c>
      <c r="AR356" s="24" t="s">
        <v>316</v>
      </c>
      <c r="AT356" s="24" t="s">
        <v>159</v>
      </c>
      <c r="AU356" s="24" t="s">
        <v>81</v>
      </c>
      <c r="AY356" s="24" t="s">
        <v>156</v>
      </c>
      <c r="BE356" s="204">
        <f>IF(N356="základní",J356,0)</f>
        <v>0</v>
      </c>
      <c r="BF356" s="204">
        <f>IF(N356="snížená",J356,0)</f>
        <v>0</v>
      </c>
      <c r="BG356" s="204">
        <f>IF(N356="zákl. přenesená",J356,0)</f>
        <v>0</v>
      </c>
      <c r="BH356" s="204">
        <f>IF(N356="sníž. přenesená",J356,0)</f>
        <v>0</v>
      </c>
      <c r="BI356" s="204">
        <f>IF(N356="nulová",J356,0)</f>
        <v>0</v>
      </c>
      <c r="BJ356" s="24" t="s">
        <v>79</v>
      </c>
      <c r="BK356" s="204">
        <f>ROUND(I356*H356,2)</f>
        <v>0</v>
      </c>
      <c r="BL356" s="24" t="s">
        <v>316</v>
      </c>
      <c r="BM356" s="24" t="s">
        <v>2466</v>
      </c>
    </row>
    <row r="357" spans="2:65" s="1" customFormat="1" ht="16.5" customHeight="1">
      <c r="B357" s="41"/>
      <c r="C357" s="193" t="s">
        <v>938</v>
      </c>
      <c r="D357" s="193" t="s">
        <v>159</v>
      </c>
      <c r="E357" s="194" t="s">
        <v>787</v>
      </c>
      <c r="F357" s="195" t="s">
        <v>788</v>
      </c>
      <c r="G357" s="196" t="s">
        <v>260</v>
      </c>
      <c r="H357" s="197">
        <v>30.45</v>
      </c>
      <c r="I357" s="198"/>
      <c r="J357" s="199">
        <f>ROUND(I357*H357,2)</f>
        <v>0</v>
      </c>
      <c r="K357" s="195" t="s">
        <v>163</v>
      </c>
      <c r="L357" s="61"/>
      <c r="M357" s="200" t="s">
        <v>21</v>
      </c>
      <c r="N357" s="201" t="s">
        <v>43</v>
      </c>
      <c r="O357" s="42"/>
      <c r="P357" s="202">
        <f>O357*H357</f>
        <v>0</v>
      </c>
      <c r="Q357" s="202">
        <v>1E-05</v>
      </c>
      <c r="R357" s="202">
        <f>Q357*H357</f>
        <v>0.00030450000000000003</v>
      </c>
      <c r="S357" s="202">
        <v>0</v>
      </c>
      <c r="T357" s="203">
        <f>S357*H357</f>
        <v>0</v>
      </c>
      <c r="AR357" s="24" t="s">
        <v>316</v>
      </c>
      <c r="AT357" s="24" t="s">
        <v>159</v>
      </c>
      <c r="AU357" s="24" t="s">
        <v>81</v>
      </c>
      <c r="AY357" s="24" t="s">
        <v>156</v>
      </c>
      <c r="BE357" s="204">
        <f>IF(N357="základní",J357,0)</f>
        <v>0</v>
      </c>
      <c r="BF357" s="204">
        <f>IF(N357="snížená",J357,0)</f>
        <v>0</v>
      </c>
      <c r="BG357" s="204">
        <f>IF(N357="zákl. přenesená",J357,0)</f>
        <v>0</v>
      </c>
      <c r="BH357" s="204">
        <f>IF(N357="sníž. přenesená",J357,0)</f>
        <v>0</v>
      </c>
      <c r="BI357" s="204">
        <f>IF(N357="nulová",J357,0)</f>
        <v>0</v>
      </c>
      <c r="BJ357" s="24" t="s">
        <v>79</v>
      </c>
      <c r="BK357" s="204">
        <f>ROUND(I357*H357,2)</f>
        <v>0</v>
      </c>
      <c r="BL357" s="24" t="s">
        <v>316</v>
      </c>
      <c r="BM357" s="24" t="s">
        <v>2467</v>
      </c>
    </row>
    <row r="358" spans="2:51" s="11" customFormat="1" ht="13.5">
      <c r="B358" s="212"/>
      <c r="C358" s="213"/>
      <c r="D358" s="223" t="s">
        <v>227</v>
      </c>
      <c r="E358" s="224" t="s">
        <v>21</v>
      </c>
      <c r="F358" s="225" t="s">
        <v>2468</v>
      </c>
      <c r="G358" s="213"/>
      <c r="H358" s="226">
        <v>30.45</v>
      </c>
      <c r="I358" s="217"/>
      <c r="J358" s="213"/>
      <c r="K358" s="213"/>
      <c r="L358" s="218"/>
      <c r="M358" s="219"/>
      <c r="N358" s="220"/>
      <c r="O358" s="220"/>
      <c r="P358" s="220"/>
      <c r="Q358" s="220"/>
      <c r="R358" s="220"/>
      <c r="S358" s="220"/>
      <c r="T358" s="221"/>
      <c r="AT358" s="222" t="s">
        <v>227</v>
      </c>
      <c r="AU358" s="222" t="s">
        <v>81</v>
      </c>
      <c r="AV358" s="11" t="s">
        <v>81</v>
      </c>
      <c r="AW358" s="11" t="s">
        <v>35</v>
      </c>
      <c r="AX358" s="11" t="s">
        <v>79</v>
      </c>
      <c r="AY358" s="222" t="s">
        <v>156</v>
      </c>
    </row>
    <row r="359" spans="2:65" s="1" customFormat="1" ht="16.5" customHeight="1">
      <c r="B359" s="41"/>
      <c r="C359" s="227" t="s">
        <v>943</v>
      </c>
      <c r="D359" s="227" t="s">
        <v>238</v>
      </c>
      <c r="E359" s="228" t="s">
        <v>792</v>
      </c>
      <c r="F359" s="229" t="s">
        <v>793</v>
      </c>
      <c r="G359" s="230" t="s">
        <v>260</v>
      </c>
      <c r="H359" s="231">
        <v>31.973</v>
      </c>
      <c r="I359" s="232"/>
      <c r="J359" s="233">
        <f>ROUND(I359*H359,2)</f>
        <v>0</v>
      </c>
      <c r="K359" s="229" t="s">
        <v>21</v>
      </c>
      <c r="L359" s="234"/>
      <c r="M359" s="235" t="s">
        <v>21</v>
      </c>
      <c r="N359" s="236" t="s">
        <v>43</v>
      </c>
      <c r="O359" s="42"/>
      <c r="P359" s="202">
        <f>O359*H359</f>
        <v>0</v>
      </c>
      <c r="Q359" s="202">
        <v>0.0002</v>
      </c>
      <c r="R359" s="202">
        <f>Q359*H359</f>
        <v>0.0063946</v>
      </c>
      <c r="S359" s="202">
        <v>0</v>
      </c>
      <c r="T359" s="203">
        <f>S359*H359</f>
        <v>0</v>
      </c>
      <c r="AR359" s="24" t="s">
        <v>396</v>
      </c>
      <c r="AT359" s="24" t="s">
        <v>238</v>
      </c>
      <c r="AU359" s="24" t="s">
        <v>81</v>
      </c>
      <c r="AY359" s="24" t="s">
        <v>156</v>
      </c>
      <c r="BE359" s="204">
        <f>IF(N359="základní",J359,0)</f>
        <v>0</v>
      </c>
      <c r="BF359" s="204">
        <f>IF(N359="snížená",J359,0)</f>
        <v>0</v>
      </c>
      <c r="BG359" s="204">
        <f>IF(N359="zákl. přenesená",J359,0)</f>
        <v>0</v>
      </c>
      <c r="BH359" s="204">
        <f>IF(N359="sníž. přenesená",J359,0)</f>
        <v>0</v>
      </c>
      <c r="BI359" s="204">
        <f>IF(N359="nulová",J359,0)</f>
        <v>0</v>
      </c>
      <c r="BJ359" s="24" t="s">
        <v>79</v>
      </c>
      <c r="BK359" s="204">
        <f>ROUND(I359*H359,2)</f>
        <v>0</v>
      </c>
      <c r="BL359" s="24" t="s">
        <v>316</v>
      </c>
      <c r="BM359" s="24" t="s">
        <v>2469</v>
      </c>
    </row>
    <row r="360" spans="2:51" s="11" customFormat="1" ht="13.5">
      <c r="B360" s="212"/>
      <c r="C360" s="213"/>
      <c r="D360" s="223" t="s">
        <v>227</v>
      </c>
      <c r="E360" s="213"/>
      <c r="F360" s="225" t="s">
        <v>2470</v>
      </c>
      <c r="G360" s="213"/>
      <c r="H360" s="226">
        <v>31.973</v>
      </c>
      <c r="I360" s="217"/>
      <c r="J360" s="213"/>
      <c r="K360" s="213"/>
      <c r="L360" s="218"/>
      <c r="M360" s="219"/>
      <c r="N360" s="220"/>
      <c r="O360" s="220"/>
      <c r="P360" s="220"/>
      <c r="Q360" s="220"/>
      <c r="R360" s="220"/>
      <c r="S360" s="220"/>
      <c r="T360" s="221"/>
      <c r="AT360" s="222" t="s">
        <v>227</v>
      </c>
      <c r="AU360" s="222" t="s">
        <v>81</v>
      </c>
      <c r="AV360" s="11" t="s">
        <v>81</v>
      </c>
      <c r="AW360" s="11" t="s">
        <v>6</v>
      </c>
      <c r="AX360" s="11" t="s">
        <v>79</v>
      </c>
      <c r="AY360" s="222" t="s">
        <v>156</v>
      </c>
    </row>
    <row r="361" spans="2:65" s="1" customFormat="1" ht="16.5" customHeight="1">
      <c r="B361" s="41"/>
      <c r="C361" s="227" t="s">
        <v>948</v>
      </c>
      <c r="D361" s="227" t="s">
        <v>238</v>
      </c>
      <c r="E361" s="228" t="s">
        <v>797</v>
      </c>
      <c r="F361" s="229" t="s">
        <v>798</v>
      </c>
      <c r="G361" s="230" t="s">
        <v>260</v>
      </c>
      <c r="H361" s="231">
        <v>31.059</v>
      </c>
      <c r="I361" s="232"/>
      <c r="J361" s="233">
        <f>ROUND(I361*H361,2)</f>
        <v>0</v>
      </c>
      <c r="K361" s="229" t="s">
        <v>21</v>
      </c>
      <c r="L361" s="234"/>
      <c r="M361" s="235" t="s">
        <v>21</v>
      </c>
      <c r="N361" s="236" t="s">
        <v>43</v>
      </c>
      <c r="O361" s="42"/>
      <c r="P361" s="202">
        <f>O361*H361</f>
        <v>0</v>
      </c>
      <c r="Q361" s="202">
        <v>0.0002</v>
      </c>
      <c r="R361" s="202">
        <f>Q361*H361</f>
        <v>0.006211800000000001</v>
      </c>
      <c r="S361" s="202">
        <v>0</v>
      </c>
      <c r="T361" s="203">
        <f>S361*H361</f>
        <v>0</v>
      </c>
      <c r="AR361" s="24" t="s">
        <v>396</v>
      </c>
      <c r="AT361" s="24" t="s">
        <v>238</v>
      </c>
      <c r="AU361" s="24" t="s">
        <v>81</v>
      </c>
      <c r="AY361" s="24" t="s">
        <v>156</v>
      </c>
      <c r="BE361" s="204">
        <f>IF(N361="základní",J361,0)</f>
        <v>0</v>
      </c>
      <c r="BF361" s="204">
        <f>IF(N361="snížená",J361,0)</f>
        <v>0</v>
      </c>
      <c r="BG361" s="204">
        <f>IF(N361="zákl. přenesená",J361,0)</f>
        <v>0</v>
      </c>
      <c r="BH361" s="204">
        <f>IF(N361="sníž. přenesená",J361,0)</f>
        <v>0</v>
      </c>
      <c r="BI361" s="204">
        <f>IF(N361="nulová",J361,0)</f>
        <v>0</v>
      </c>
      <c r="BJ361" s="24" t="s">
        <v>79</v>
      </c>
      <c r="BK361" s="204">
        <f>ROUND(I361*H361,2)</f>
        <v>0</v>
      </c>
      <c r="BL361" s="24" t="s">
        <v>316</v>
      </c>
      <c r="BM361" s="24" t="s">
        <v>2471</v>
      </c>
    </row>
    <row r="362" spans="2:51" s="11" customFormat="1" ht="13.5">
      <c r="B362" s="212"/>
      <c r="C362" s="213"/>
      <c r="D362" s="223" t="s">
        <v>227</v>
      </c>
      <c r="E362" s="213"/>
      <c r="F362" s="225" t="s">
        <v>2472</v>
      </c>
      <c r="G362" s="213"/>
      <c r="H362" s="226">
        <v>31.059</v>
      </c>
      <c r="I362" s="217"/>
      <c r="J362" s="213"/>
      <c r="K362" s="213"/>
      <c r="L362" s="218"/>
      <c r="M362" s="219"/>
      <c r="N362" s="220"/>
      <c r="O362" s="220"/>
      <c r="P362" s="220"/>
      <c r="Q362" s="220"/>
      <c r="R362" s="220"/>
      <c r="S362" s="220"/>
      <c r="T362" s="221"/>
      <c r="AT362" s="222" t="s">
        <v>227</v>
      </c>
      <c r="AU362" s="222" t="s">
        <v>81</v>
      </c>
      <c r="AV362" s="11" t="s">
        <v>81</v>
      </c>
      <c r="AW362" s="11" t="s">
        <v>6</v>
      </c>
      <c r="AX362" s="11" t="s">
        <v>79</v>
      </c>
      <c r="AY362" s="222" t="s">
        <v>156</v>
      </c>
    </row>
    <row r="363" spans="2:65" s="1" customFormat="1" ht="25.5" customHeight="1">
      <c r="B363" s="41"/>
      <c r="C363" s="193" t="s">
        <v>952</v>
      </c>
      <c r="D363" s="193" t="s">
        <v>159</v>
      </c>
      <c r="E363" s="194" t="s">
        <v>806</v>
      </c>
      <c r="F363" s="195" t="s">
        <v>807</v>
      </c>
      <c r="G363" s="196" t="s">
        <v>253</v>
      </c>
      <c r="H363" s="197">
        <v>2.132</v>
      </c>
      <c r="I363" s="198"/>
      <c r="J363" s="199">
        <f>ROUND(I363*H363,2)</f>
        <v>0</v>
      </c>
      <c r="K363" s="195" t="s">
        <v>163</v>
      </c>
      <c r="L363" s="61"/>
      <c r="M363" s="200" t="s">
        <v>21</v>
      </c>
      <c r="N363" s="201" t="s">
        <v>43</v>
      </c>
      <c r="O363" s="42"/>
      <c r="P363" s="202">
        <f>O363*H363</f>
        <v>0</v>
      </c>
      <c r="Q363" s="202">
        <v>0.0005</v>
      </c>
      <c r="R363" s="202">
        <f>Q363*H363</f>
        <v>0.001066</v>
      </c>
      <c r="S363" s="202">
        <v>0</v>
      </c>
      <c r="T363" s="203">
        <f>S363*H363</f>
        <v>0</v>
      </c>
      <c r="AR363" s="24" t="s">
        <v>316</v>
      </c>
      <c r="AT363" s="24" t="s">
        <v>159</v>
      </c>
      <c r="AU363" s="24" t="s">
        <v>81</v>
      </c>
      <c r="AY363" s="24" t="s">
        <v>156</v>
      </c>
      <c r="BE363" s="204">
        <f>IF(N363="základní",J363,0)</f>
        <v>0</v>
      </c>
      <c r="BF363" s="204">
        <f>IF(N363="snížená",J363,0)</f>
        <v>0</v>
      </c>
      <c r="BG363" s="204">
        <f>IF(N363="zákl. přenesená",J363,0)</f>
        <v>0</v>
      </c>
      <c r="BH363" s="204">
        <f>IF(N363="sníž. přenesená",J363,0)</f>
        <v>0</v>
      </c>
      <c r="BI363" s="204">
        <f>IF(N363="nulová",J363,0)</f>
        <v>0</v>
      </c>
      <c r="BJ363" s="24" t="s">
        <v>79</v>
      </c>
      <c r="BK363" s="204">
        <f>ROUND(I363*H363,2)</f>
        <v>0</v>
      </c>
      <c r="BL363" s="24" t="s">
        <v>316</v>
      </c>
      <c r="BM363" s="24" t="s">
        <v>2473</v>
      </c>
    </row>
    <row r="364" spans="2:51" s="13" customFormat="1" ht="13.5">
      <c r="B364" s="248"/>
      <c r="C364" s="249"/>
      <c r="D364" s="205" t="s">
        <v>227</v>
      </c>
      <c r="E364" s="250" t="s">
        <v>21</v>
      </c>
      <c r="F364" s="251" t="s">
        <v>809</v>
      </c>
      <c r="G364" s="249"/>
      <c r="H364" s="252" t="s">
        <v>21</v>
      </c>
      <c r="I364" s="253"/>
      <c r="J364" s="249"/>
      <c r="K364" s="249"/>
      <c r="L364" s="254"/>
      <c r="M364" s="255"/>
      <c r="N364" s="256"/>
      <c r="O364" s="256"/>
      <c r="P364" s="256"/>
      <c r="Q364" s="256"/>
      <c r="R364" s="256"/>
      <c r="S364" s="256"/>
      <c r="T364" s="257"/>
      <c r="AT364" s="258" t="s">
        <v>227</v>
      </c>
      <c r="AU364" s="258" t="s">
        <v>81</v>
      </c>
      <c r="AV364" s="13" t="s">
        <v>79</v>
      </c>
      <c r="AW364" s="13" t="s">
        <v>35</v>
      </c>
      <c r="AX364" s="13" t="s">
        <v>72</v>
      </c>
      <c r="AY364" s="258" t="s">
        <v>156</v>
      </c>
    </row>
    <row r="365" spans="2:51" s="11" customFormat="1" ht="13.5">
      <c r="B365" s="212"/>
      <c r="C365" s="213"/>
      <c r="D365" s="223" t="s">
        <v>227</v>
      </c>
      <c r="E365" s="224" t="s">
        <v>21</v>
      </c>
      <c r="F365" s="225" t="s">
        <v>2474</v>
      </c>
      <c r="G365" s="213"/>
      <c r="H365" s="226">
        <v>2.132</v>
      </c>
      <c r="I365" s="217"/>
      <c r="J365" s="213"/>
      <c r="K365" s="213"/>
      <c r="L365" s="218"/>
      <c r="M365" s="219"/>
      <c r="N365" s="220"/>
      <c r="O365" s="220"/>
      <c r="P365" s="220"/>
      <c r="Q365" s="220"/>
      <c r="R365" s="220"/>
      <c r="S365" s="220"/>
      <c r="T365" s="221"/>
      <c r="AT365" s="222" t="s">
        <v>227</v>
      </c>
      <c r="AU365" s="222" t="s">
        <v>81</v>
      </c>
      <c r="AV365" s="11" t="s">
        <v>81</v>
      </c>
      <c r="AW365" s="11" t="s">
        <v>35</v>
      </c>
      <c r="AX365" s="11" t="s">
        <v>79</v>
      </c>
      <c r="AY365" s="222" t="s">
        <v>156</v>
      </c>
    </row>
    <row r="366" spans="2:65" s="1" customFormat="1" ht="16.5" customHeight="1">
      <c r="B366" s="41"/>
      <c r="C366" s="193" t="s">
        <v>956</v>
      </c>
      <c r="D366" s="193" t="s">
        <v>159</v>
      </c>
      <c r="E366" s="194" t="s">
        <v>818</v>
      </c>
      <c r="F366" s="195" t="s">
        <v>819</v>
      </c>
      <c r="G366" s="196" t="s">
        <v>260</v>
      </c>
      <c r="H366" s="197">
        <v>15.45</v>
      </c>
      <c r="I366" s="198"/>
      <c r="J366" s="199">
        <f>ROUND(I366*H366,2)</f>
        <v>0</v>
      </c>
      <c r="K366" s="195" t="s">
        <v>21</v>
      </c>
      <c r="L366" s="61"/>
      <c r="M366" s="200" t="s">
        <v>21</v>
      </c>
      <c r="N366" s="201" t="s">
        <v>43</v>
      </c>
      <c r="O366" s="42"/>
      <c r="P366" s="202">
        <f>O366*H366</f>
        <v>0</v>
      </c>
      <c r="Q366" s="202">
        <v>0</v>
      </c>
      <c r="R366" s="202">
        <f>Q366*H366</f>
        <v>0</v>
      </c>
      <c r="S366" s="202">
        <v>0</v>
      </c>
      <c r="T366" s="203">
        <f>S366*H366</f>
        <v>0</v>
      </c>
      <c r="AR366" s="24" t="s">
        <v>316</v>
      </c>
      <c r="AT366" s="24" t="s">
        <v>159</v>
      </c>
      <c r="AU366" s="24" t="s">
        <v>81</v>
      </c>
      <c r="AY366" s="24" t="s">
        <v>156</v>
      </c>
      <c r="BE366" s="204">
        <f>IF(N366="základní",J366,0)</f>
        <v>0</v>
      </c>
      <c r="BF366" s="204">
        <f>IF(N366="snížená",J366,0)</f>
        <v>0</v>
      </c>
      <c r="BG366" s="204">
        <f>IF(N366="zákl. přenesená",J366,0)</f>
        <v>0</v>
      </c>
      <c r="BH366" s="204">
        <f>IF(N366="sníž. přenesená",J366,0)</f>
        <v>0</v>
      </c>
      <c r="BI366" s="204">
        <f>IF(N366="nulová",J366,0)</f>
        <v>0</v>
      </c>
      <c r="BJ366" s="24" t="s">
        <v>79</v>
      </c>
      <c r="BK366" s="204">
        <f>ROUND(I366*H366,2)</f>
        <v>0</v>
      </c>
      <c r="BL366" s="24" t="s">
        <v>316</v>
      </c>
      <c r="BM366" s="24" t="s">
        <v>2475</v>
      </c>
    </row>
    <row r="367" spans="2:65" s="1" customFormat="1" ht="38.25" customHeight="1">
      <c r="B367" s="41"/>
      <c r="C367" s="193" t="s">
        <v>960</v>
      </c>
      <c r="D367" s="193" t="s">
        <v>159</v>
      </c>
      <c r="E367" s="194" t="s">
        <v>822</v>
      </c>
      <c r="F367" s="195" t="s">
        <v>823</v>
      </c>
      <c r="G367" s="196" t="s">
        <v>245</v>
      </c>
      <c r="H367" s="197">
        <v>0.27</v>
      </c>
      <c r="I367" s="198"/>
      <c r="J367" s="199">
        <f>ROUND(I367*H367,2)</f>
        <v>0</v>
      </c>
      <c r="K367" s="195" t="s">
        <v>163</v>
      </c>
      <c r="L367" s="61"/>
      <c r="M367" s="200" t="s">
        <v>21</v>
      </c>
      <c r="N367" s="201" t="s">
        <v>43</v>
      </c>
      <c r="O367" s="42"/>
      <c r="P367" s="202">
        <f>O367*H367</f>
        <v>0</v>
      </c>
      <c r="Q367" s="202">
        <v>0</v>
      </c>
      <c r="R367" s="202">
        <f>Q367*H367</f>
        <v>0</v>
      </c>
      <c r="S367" s="202">
        <v>0</v>
      </c>
      <c r="T367" s="203">
        <f>S367*H367</f>
        <v>0</v>
      </c>
      <c r="AR367" s="24" t="s">
        <v>316</v>
      </c>
      <c r="AT367" s="24" t="s">
        <v>159</v>
      </c>
      <c r="AU367" s="24" t="s">
        <v>81</v>
      </c>
      <c r="AY367" s="24" t="s">
        <v>156</v>
      </c>
      <c r="BE367" s="204">
        <f>IF(N367="základní",J367,0)</f>
        <v>0</v>
      </c>
      <c r="BF367" s="204">
        <f>IF(N367="snížená",J367,0)</f>
        <v>0</v>
      </c>
      <c r="BG367" s="204">
        <f>IF(N367="zákl. přenesená",J367,0)</f>
        <v>0</v>
      </c>
      <c r="BH367" s="204">
        <f>IF(N367="sníž. přenesená",J367,0)</f>
        <v>0</v>
      </c>
      <c r="BI367" s="204">
        <f>IF(N367="nulová",J367,0)</f>
        <v>0</v>
      </c>
      <c r="BJ367" s="24" t="s">
        <v>79</v>
      </c>
      <c r="BK367" s="204">
        <f>ROUND(I367*H367,2)</f>
        <v>0</v>
      </c>
      <c r="BL367" s="24" t="s">
        <v>316</v>
      </c>
      <c r="BM367" s="24" t="s">
        <v>2476</v>
      </c>
    </row>
    <row r="368" spans="2:65" s="1" customFormat="1" ht="38.25" customHeight="1">
      <c r="B368" s="41"/>
      <c r="C368" s="193" t="s">
        <v>966</v>
      </c>
      <c r="D368" s="193" t="s">
        <v>159</v>
      </c>
      <c r="E368" s="194" t="s">
        <v>826</v>
      </c>
      <c r="F368" s="195" t="s">
        <v>827</v>
      </c>
      <c r="G368" s="196" t="s">
        <v>245</v>
      </c>
      <c r="H368" s="197">
        <v>0.27</v>
      </c>
      <c r="I368" s="198"/>
      <c r="J368" s="199">
        <f>ROUND(I368*H368,2)</f>
        <v>0</v>
      </c>
      <c r="K368" s="195" t="s">
        <v>163</v>
      </c>
      <c r="L368" s="61"/>
      <c r="M368" s="200" t="s">
        <v>21</v>
      </c>
      <c r="N368" s="201" t="s">
        <v>43</v>
      </c>
      <c r="O368" s="42"/>
      <c r="P368" s="202">
        <f>O368*H368</f>
        <v>0</v>
      </c>
      <c r="Q368" s="202">
        <v>0</v>
      </c>
      <c r="R368" s="202">
        <f>Q368*H368</f>
        <v>0</v>
      </c>
      <c r="S368" s="202">
        <v>0</v>
      </c>
      <c r="T368" s="203">
        <f>S368*H368</f>
        <v>0</v>
      </c>
      <c r="AR368" s="24" t="s">
        <v>316</v>
      </c>
      <c r="AT368" s="24" t="s">
        <v>159</v>
      </c>
      <c r="AU368" s="24" t="s">
        <v>81</v>
      </c>
      <c r="AY368" s="24" t="s">
        <v>156</v>
      </c>
      <c r="BE368" s="204">
        <f>IF(N368="základní",J368,0)</f>
        <v>0</v>
      </c>
      <c r="BF368" s="204">
        <f>IF(N368="snížená",J368,0)</f>
        <v>0</v>
      </c>
      <c r="BG368" s="204">
        <f>IF(N368="zákl. přenesená",J368,0)</f>
        <v>0</v>
      </c>
      <c r="BH368" s="204">
        <f>IF(N368="sníž. přenesená",J368,0)</f>
        <v>0</v>
      </c>
      <c r="BI368" s="204">
        <f>IF(N368="nulová",J368,0)</f>
        <v>0</v>
      </c>
      <c r="BJ368" s="24" t="s">
        <v>79</v>
      </c>
      <c r="BK368" s="204">
        <f>ROUND(I368*H368,2)</f>
        <v>0</v>
      </c>
      <c r="BL368" s="24" t="s">
        <v>316</v>
      </c>
      <c r="BM368" s="24" t="s">
        <v>2477</v>
      </c>
    </row>
    <row r="369" spans="2:63" s="10" customFormat="1" ht="29.85" customHeight="1">
      <c r="B369" s="176"/>
      <c r="C369" s="177"/>
      <c r="D369" s="190" t="s">
        <v>71</v>
      </c>
      <c r="E369" s="191" t="s">
        <v>829</v>
      </c>
      <c r="F369" s="191" t="s">
        <v>830</v>
      </c>
      <c r="G369" s="177"/>
      <c r="H369" s="177"/>
      <c r="I369" s="180"/>
      <c r="J369" s="192">
        <f>BK369</f>
        <v>0</v>
      </c>
      <c r="K369" s="177"/>
      <c r="L369" s="182"/>
      <c r="M369" s="183"/>
      <c r="N369" s="184"/>
      <c r="O369" s="184"/>
      <c r="P369" s="185">
        <f>SUM(P370:P385)</f>
        <v>0</v>
      </c>
      <c r="Q369" s="184"/>
      <c r="R369" s="185">
        <f>SUM(R370:R385)</f>
        <v>0.1722339</v>
      </c>
      <c r="S369" s="184"/>
      <c r="T369" s="186">
        <f>SUM(T370:T385)</f>
        <v>0</v>
      </c>
      <c r="AR369" s="187" t="s">
        <v>81</v>
      </c>
      <c r="AT369" s="188" t="s">
        <v>71</v>
      </c>
      <c r="AU369" s="188" t="s">
        <v>79</v>
      </c>
      <c r="AY369" s="187" t="s">
        <v>156</v>
      </c>
      <c r="BK369" s="189">
        <f>SUM(BK370:BK385)</f>
        <v>0</v>
      </c>
    </row>
    <row r="370" spans="2:65" s="1" customFormat="1" ht="25.5" customHeight="1">
      <c r="B370" s="41"/>
      <c r="C370" s="193" t="s">
        <v>615</v>
      </c>
      <c r="D370" s="193" t="s">
        <v>159</v>
      </c>
      <c r="E370" s="194" t="s">
        <v>2478</v>
      </c>
      <c r="F370" s="195" t="s">
        <v>2479</v>
      </c>
      <c r="G370" s="196" t="s">
        <v>260</v>
      </c>
      <c r="H370" s="197">
        <v>200.74</v>
      </c>
      <c r="I370" s="198"/>
      <c r="J370" s="199">
        <f>ROUND(I370*H370,2)</f>
        <v>0</v>
      </c>
      <c r="K370" s="195" t="s">
        <v>163</v>
      </c>
      <c r="L370" s="61"/>
      <c r="M370" s="200" t="s">
        <v>21</v>
      </c>
      <c r="N370" s="201" t="s">
        <v>43</v>
      </c>
      <c r="O370" s="42"/>
      <c r="P370" s="202">
        <f>O370*H370</f>
        <v>0</v>
      </c>
      <c r="Q370" s="202">
        <v>2E-05</v>
      </c>
      <c r="R370" s="202">
        <f>Q370*H370</f>
        <v>0.004014800000000001</v>
      </c>
      <c r="S370" s="202">
        <v>0</v>
      </c>
      <c r="T370" s="203">
        <f>S370*H370</f>
        <v>0</v>
      </c>
      <c r="AR370" s="24" t="s">
        <v>316</v>
      </c>
      <c r="AT370" s="24" t="s">
        <v>159</v>
      </c>
      <c r="AU370" s="24" t="s">
        <v>81</v>
      </c>
      <c r="AY370" s="24" t="s">
        <v>156</v>
      </c>
      <c r="BE370" s="204">
        <f>IF(N370="základní",J370,0)</f>
        <v>0</v>
      </c>
      <c r="BF370" s="204">
        <f>IF(N370="snížená",J370,0)</f>
        <v>0</v>
      </c>
      <c r="BG370" s="204">
        <f>IF(N370="zákl. přenesená",J370,0)</f>
        <v>0</v>
      </c>
      <c r="BH370" s="204">
        <f>IF(N370="sníž. přenesená",J370,0)</f>
        <v>0</v>
      </c>
      <c r="BI370" s="204">
        <f>IF(N370="nulová",J370,0)</f>
        <v>0</v>
      </c>
      <c r="BJ370" s="24" t="s">
        <v>79</v>
      </c>
      <c r="BK370" s="204">
        <f>ROUND(I370*H370,2)</f>
        <v>0</v>
      </c>
      <c r="BL370" s="24" t="s">
        <v>316</v>
      </c>
      <c r="BM370" s="24" t="s">
        <v>2480</v>
      </c>
    </row>
    <row r="371" spans="2:65" s="1" customFormat="1" ht="16.5" customHeight="1">
      <c r="B371" s="41"/>
      <c r="C371" s="193" t="s">
        <v>619</v>
      </c>
      <c r="D371" s="193" t="s">
        <v>159</v>
      </c>
      <c r="E371" s="194" t="s">
        <v>2481</v>
      </c>
      <c r="F371" s="195" t="s">
        <v>2482</v>
      </c>
      <c r="G371" s="196" t="s">
        <v>253</v>
      </c>
      <c r="H371" s="197">
        <v>207.07</v>
      </c>
      <c r="I371" s="198"/>
      <c r="J371" s="199">
        <f>ROUND(I371*H371,2)</f>
        <v>0</v>
      </c>
      <c r="K371" s="195" t="s">
        <v>163</v>
      </c>
      <c r="L371" s="61"/>
      <c r="M371" s="200" t="s">
        <v>21</v>
      </c>
      <c r="N371" s="201" t="s">
        <v>43</v>
      </c>
      <c r="O371" s="42"/>
      <c r="P371" s="202">
        <f>O371*H371</f>
        <v>0</v>
      </c>
      <c r="Q371" s="202">
        <v>4E-05</v>
      </c>
      <c r="R371" s="202">
        <f>Q371*H371</f>
        <v>0.0082828</v>
      </c>
      <c r="S371" s="202">
        <v>0</v>
      </c>
      <c r="T371" s="203">
        <f>S371*H371</f>
        <v>0</v>
      </c>
      <c r="AR371" s="24" t="s">
        <v>316</v>
      </c>
      <c r="AT371" s="24" t="s">
        <v>159</v>
      </c>
      <c r="AU371" s="24" t="s">
        <v>81</v>
      </c>
      <c r="AY371" s="24" t="s">
        <v>156</v>
      </c>
      <c r="BE371" s="204">
        <f>IF(N371="základní",J371,0)</f>
        <v>0</v>
      </c>
      <c r="BF371" s="204">
        <f>IF(N371="snížená",J371,0)</f>
        <v>0</v>
      </c>
      <c r="BG371" s="204">
        <f>IF(N371="zákl. přenesená",J371,0)</f>
        <v>0</v>
      </c>
      <c r="BH371" s="204">
        <f>IF(N371="sníž. přenesená",J371,0)</f>
        <v>0</v>
      </c>
      <c r="BI371" s="204">
        <f>IF(N371="nulová",J371,0)</f>
        <v>0</v>
      </c>
      <c r="BJ371" s="24" t="s">
        <v>79</v>
      </c>
      <c r="BK371" s="204">
        <f>ROUND(I371*H371,2)</f>
        <v>0</v>
      </c>
      <c r="BL371" s="24" t="s">
        <v>316</v>
      </c>
      <c r="BM371" s="24" t="s">
        <v>2483</v>
      </c>
    </row>
    <row r="372" spans="2:51" s="11" customFormat="1" ht="13.5">
      <c r="B372" s="212"/>
      <c r="C372" s="213"/>
      <c r="D372" s="223" t="s">
        <v>227</v>
      </c>
      <c r="E372" s="224" t="s">
        <v>21</v>
      </c>
      <c r="F372" s="225" t="s">
        <v>2484</v>
      </c>
      <c r="G372" s="213"/>
      <c r="H372" s="226">
        <v>207.07</v>
      </c>
      <c r="I372" s="217"/>
      <c r="J372" s="213"/>
      <c r="K372" s="213"/>
      <c r="L372" s="218"/>
      <c r="M372" s="219"/>
      <c r="N372" s="220"/>
      <c r="O372" s="220"/>
      <c r="P372" s="220"/>
      <c r="Q372" s="220"/>
      <c r="R372" s="220"/>
      <c r="S372" s="220"/>
      <c r="T372" s="221"/>
      <c r="AT372" s="222" t="s">
        <v>227</v>
      </c>
      <c r="AU372" s="222" t="s">
        <v>81</v>
      </c>
      <c r="AV372" s="11" t="s">
        <v>81</v>
      </c>
      <c r="AW372" s="11" t="s">
        <v>35</v>
      </c>
      <c r="AX372" s="11" t="s">
        <v>79</v>
      </c>
      <c r="AY372" s="222" t="s">
        <v>156</v>
      </c>
    </row>
    <row r="373" spans="2:65" s="1" customFormat="1" ht="25.5" customHeight="1">
      <c r="B373" s="41"/>
      <c r="C373" s="193" t="s">
        <v>718</v>
      </c>
      <c r="D373" s="193" t="s">
        <v>159</v>
      </c>
      <c r="E373" s="194" t="s">
        <v>2485</v>
      </c>
      <c r="F373" s="195" t="s">
        <v>2486</v>
      </c>
      <c r="G373" s="196" t="s">
        <v>253</v>
      </c>
      <c r="H373" s="197">
        <v>8.41</v>
      </c>
      <c r="I373" s="198"/>
      <c r="J373" s="199">
        <f>ROUND(I373*H373,2)</f>
        <v>0</v>
      </c>
      <c r="K373" s="195" t="s">
        <v>163</v>
      </c>
      <c r="L373" s="61"/>
      <c r="M373" s="200" t="s">
        <v>21</v>
      </c>
      <c r="N373" s="201" t="s">
        <v>43</v>
      </c>
      <c r="O373" s="42"/>
      <c r="P373" s="202">
        <f>O373*H373</f>
        <v>0</v>
      </c>
      <c r="Q373" s="202">
        <v>0.00058</v>
      </c>
      <c r="R373" s="202">
        <f>Q373*H373</f>
        <v>0.0048778</v>
      </c>
      <c r="S373" s="202">
        <v>0</v>
      </c>
      <c r="T373" s="203">
        <f>S373*H373</f>
        <v>0</v>
      </c>
      <c r="AR373" s="24" t="s">
        <v>316</v>
      </c>
      <c r="AT373" s="24" t="s">
        <v>159</v>
      </c>
      <c r="AU373" s="24" t="s">
        <v>81</v>
      </c>
      <c r="AY373" s="24" t="s">
        <v>156</v>
      </c>
      <c r="BE373" s="204">
        <f>IF(N373="základní",J373,0)</f>
        <v>0</v>
      </c>
      <c r="BF373" s="204">
        <f>IF(N373="snížená",J373,0)</f>
        <v>0</v>
      </c>
      <c r="BG373" s="204">
        <f>IF(N373="zákl. přenesená",J373,0)</f>
        <v>0</v>
      </c>
      <c r="BH373" s="204">
        <f>IF(N373="sníž. přenesená",J373,0)</f>
        <v>0</v>
      </c>
      <c r="BI373" s="204">
        <f>IF(N373="nulová",J373,0)</f>
        <v>0</v>
      </c>
      <c r="BJ373" s="24" t="s">
        <v>79</v>
      </c>
      <c r="BK373" s="204">
        <f>ROUND(I373*H373,2)</f>
        <v>0</v>
      </c>
      <c r="BL373" s="24" t="s">
        <v>316</v>
      </c>
      <c r="BM373" s="24" t="s">
        <v>2487</v>
      </c>
    </row>
    <row r="374" spans="2:65" s="1" customFormat="1" ht="16.5" customHeight="1">
      <c r="B374" s="41"/>
      <c r="C374" s="193" t="s">
        <v>722</v>
      </c>
      <c r="D374" s="193" t="s">
        <v>159</v>
      </c>
      <c r="E374" s="194" t="s">
        <v>2488</v>
      </c>
      <c r="F374" s="195" t="s">
        <v>2489</v>
      </c>
      <c r="G374" s="196" t="s">
        <v>253</v>
      </c>
      <c r="H374" s="197">
        <v>118.85</v>
      </c>
      <c r="I374" s="198"/>
      <c r="J374" s="199">
        <f>ROUND(I374*H374,2)</f>
        <v>0</v>
      </c>
      <c r="K374" s="195" t="s">
        <v>163</v>
      </c>
      <c r="L374" s="61"/>
      <c r="M374" s="200" t="s">
        <v>21</v>
      </c>
      <c r="N374" s="201" t="s">
        <v>43</v>
      </c>
      <c r="O374" s="42"/>
      <c r="P374" s="202">
        <f>O374*H374</f>
        <v>0</v>
      </c>
      <c r="Q374" s="202">
        <v>0.00024</v>
      </c>
      <c r="R374" s="202">
        <f>Q374*H374</f>
        <v>0.028524</v>
      </c>
      <c r="S374" s="202">
        <v>0</v>
      </c>
      <c r="T374" s="203">
        <f>S374*H374</f>
        <v>0</v>
      </c>
      <c r="AR374" s="24" t="s">
        <v>316</v>
      </c>
      <c r="AT374" s="24" t="s">
        <v>159</v>
      </c>
      <c r="AU374" s="24" t="s">
        <v>81</v>
      </c>
      <c r="AY374" s="24" t="s">
        <v>156</v>
      </c>
      <c r="BE374" s="204">
        <f>IF(N374="základní",J374,0)</f>
        <v>0</v>
      </c>
      <c r="BF374" s="204">
        <f>IF(N374="snížená",J374,0)</f>
        <v>0</v>
      </c>
      <c r="BG374" s="204">
        <f>IF(N374="zákl. přenesená",J374,0)</f>
        <v>0</v>
      </c>
      <c r="BH374" s="204">
        <f>IF(N374="sníž. přenesená",J374,0)</f>
        <v>0</v>
      </c>
      <c r="BI374" s="204">
        <f>IF(N374="nulová",J374,0)</f>
        <v>0</v>
      </c>
      <c r="BJ374" s="24" t="s">
        <v>79</v>
      </c>
      <c r="BK374" s="204">
        <f>ROUND(I374*H374,2)</f>
        <v>0</v>
      </c>
      <c r="BL374" s="24" t="s">
        <v>316</v>
      </c>
      <c r="BM374" s="24" t="s">
        <v>2490</v>
      </c>
    </row>
    <row r="375" spans="2:51" s="11" customFormat="1" ht="13.5">
      <c r="B375" s="212"/>
      <c r="C375" s="213"/>
      <c r="D375" s="205" t="s">
        <v>227</v>
      </c>
      <c r="E375" s="214" t="s">
        <v>21</v>
      </c>
      <c r="F375" s="215" t="s">
        <v>2491</v>
      </c>
      <c r="G375" s="213"/>
      <c r="H375" s="216">
        <v>32.56</v>
      </c>
      <c r="I375" s="217"/>
      <c r="J375" s="213"/>
      <c r="K375" s="213"/>
      <c r="L375" s="218"/>
      <c r="M375" s="219"/>
      <c r="N375" s="220"/>
      <c r="O375" s="220"/>
      <c r="P375" s="220"/>
      <c r="Q375" s="220"/>
      <c r="R375" s="220"/>
      <c r="S375" s="220"/>
      <c r="T375" s="221"/>
      <c r="AT375" s="222" t="s">
        <v>227</v>
      </c>
      <c r="AU375" s="222" t="s">
        <v>81</v>
      </c>
      <c r="AV375" s="11" t="s">
        <v>81</v>
      </c>
      <c r="AW375" s="11" t="s">
        <v>35</v>
      </c>
      <c r="AX375" s="11" t="s">
        <v>72</v>
      </c>
      <c r="AY375" s="222" t="s">
        <v>156</v>
      </c>
    </row>
    <row r="376" spans="2:51" s="11" customFormat="1" ht="13.5">
      <c r="B376" s="212"/>
      <c r="C376" s="213"/>
      <c r="D376" s="205" t="s">
        <v>227</v>
      </c>
      <c r="E376" s="214" t="s">
        <v>21</v>
      </c>
      <c r="F376" s="215" t="s">
        <v>2492</v>
      </c>
      <c r="G376" s="213"/>
      <c r="H376" s="216">
        <v>86.29</v>
      </c>
      <c r="I376" s="217"/>
      <c r="J376" s="213"/>
      <c r="K376" s="213"/>
      <c r="L376" s="218"/>
      <c r="M376" s="219"/>
      <c r="N376" s="220"/>
      <c r="O376" s="220"/>
      <c r="P376" s="220"/>
      <c r="Q376" s="220"/>
      <c r="R376" s="220"/>
      <c r="S376" s="220"/>
      <c r="T376" s="221"/>
      <c r="AT376" s="222" t="s">
        <v>227</v>
      </c>
      <c r="AU376" s="222" t="s">
        <v>81</v>
      </c>
      <c r="AV376" s="11" t="s">
        <v>81</v>
      </c>
      <c r="AW376" s="11" t="s">
        <v>35</v>
      </c>
      <c r="AX376" s="11" t="s">
        <v>72</v>
      </c>
      <c r="AY376" s="222" t="s">
        <v>156</v>
      </c>
    </row>
    <row r="377" spans="2:51" s="12" customFormat="1" ht="13.5">
      <c r="B377" s="237"/>
      <c r="C377" s="238"/>
      <c r="D377" s="223" t="s">
        <v>227</v>
      </c>
      <c r="E377" s="239" t="s">
        <v>21</v>
      </c>
      <c r="F377" s="240" t="s">
        <v>250</v>
      </c>
      <c r="G377" s="238"/>
      <c r="H377" s="241">
        <v>118.85</v>
      </c>
      <c r="I377" s="242"/>
      <c r="J377" s="238"/>
      <c r="K377" s="238"/>
      <c r="L377" s="243"/>
      <c r="M377" s="244"/>
      <c r="N377" s="245"/>
      <c r="O377" s="245"/>
      <c r="P377" s="245"/>
      <c r="Q377" s="245"/>
      <c r="R377" s="245"/>
      <c r="S377" s="245"/>
      <c r="T377" s="246"/>
      <c r="AT377" s="247" t="s">
        <v>227</v>
      </c>
      <c r="AU377" s="247" t="s">
        <v>81</v>
      </c>
      <c r="AV377" s="12" t="s">
        <v>179</v>
      </c>
      <c r="AW377" s="12" t="s">
        <v>35</v>
      </c>
      <c r="AX377" s="12" t="s">
        <v>79</v>
      </c>
      <c r="AY377" s="247" t="s">
        <v>156</v>
      </c>
    </row>
    <row r="378" spans="2:65" s="1" customFormat="1" ht="16.5" customHeight="1">
      <c r="B378" s="41"/>
      <c r="C378" s="193" t="s">
        <v>831</v>
      </c>
      <c r="D378" s="193" t="s">
        <v>159</v>
      </c>
      <c r="E378" s="194" t="s">
        <v>2493</v>
      </c>
      <c r="F378" s="195" t="s">
        <v>2494</v>
      </c>
      <c r="G378" s="196" t="s">
        <v>253</v>
      </c>
      <c r="H378" s="197">
        <v>12.106</v>
      </c>
      <c r="I378" s="198"/>
      <c r="J378" s="199">
        <f>ROUND(I378*H378,2)</f>
        <v>0</v>
      </c>
      <c r="K378" s="195" t="s">
        <v>163</v>
      </c>
      <c r="L378" s="61"/>
      <c r="M378" s="200" t="s">
        <v>21</v>
      </c>
      <c r="N378" s="201" t="s">
        <v>43</v>
      </c>
      <c r="O378" s="42"/>
      <c r="P378" s="202">
        <f>O378*H378</f>
        <v>0</v>
      </c>
      <c r="Q378" s="202">
        <v>0.00025</v>
      </c>
      <c r="R378" s="202">
        <f>Q378*H378</f>
        <v>0.0030265</v>
      </c>
      <c r="S378" s="202">
        <v>0</v>
      </c>
      <c r="T378" s="203">
        <f>S378*H378</f>
        <v>0</v>
      </c>
      <c r="AR378" s="24" t="s">
        <v>316</v>
      </c>
      <c r="AT378" s="24" t="s">
        <v>159</v>
      </c>
      <c r="AU378" s="24" t="s">
        <v>81</v>
      </c>
      <c r="AY378" s="24" t="s">
        <v>156</v>
      </c>
      <c r="BE378" s="204">
        <f>IF(N378="základní",J378,0)</f>
        <v>0</v>
      </c>
      <c r="BF378" s="204">
        <f>IF(N378="snížená",J378,0)</f>
        <v>0</v>
      </c>
      <c r="BG378" s="204">
        <f>IF(N378="zákl. přenesená",J378,0)</f>
        <v>0</v>
      </c>
      <c r="BH378" s="204">
        <f>IF(N378="sníž. přenesená",J378,0)</f>
        <v>0</v>
      </c>
      <c r="BI378" s="204">
        <f>IF(N378="nulová",J378,0)</f>
        <v>0</v>
      </c>
      <c r="BJ378" s="24" t="s">
        <v>79</v>
      </c>
      <c r="BK378" s="204">
        <f>ROUND(I378*H378,2)</f>
        <v>0</v>
      </c>
      <c r="BL378" s="24" t="s">
        <v>316</v>
      </c>
      <c r="BM378" s="24" t="s">
        <v>2495</v>
      </c>
    </row>
    <row r="379" spans="2:51" s="11" customFormat="1" ht="13.5">
      <c r="B379" s="212"/>
      <c r="C379" s="213"/>
      <c r="D379" s="205" t="s">
        <v>227</v>
      </c>
      <c r="E379" s="214" t="s">
        <v>21</v>
      </c>
      <c r="F379" s="215" t="s">
        <v>2496</v>
      </c>
      <c r="G379" s="213"/>
      <c r="H379" s="216">
        <v>8.41</v>
      </c>
      <c r="I379" s="217"/>
      <c r="J379" s="213"/>
      <c r="K379" s="213"/>
      <c r="L379" s="218"/>
      <c r="M379" s="219"/>
      <c r="N379" s="220"/>
      <c r="O379" s="220"/>
      <c r="P379" s="220"/>
      <c r="Q379" s="220"/>
      <c r="R379" s="220"/>
      <c r="S379" s="220"/>
      <c r="T379" s="221"/>
      <c r="AT379" s="222" t="s">
        <v>227</v>
      </c>
      <c r="AU379" s="222" t="s">
        <v>81</v>
      </c>
      <c r="AV379" s="11" t="s">
        <v>81</v>
      </c>
      <c r="AW379" s="11" t="s">
        <v>35</v>
      </c>
      <c r="AX379" s="11" t="s">
        <v>72</v>
      </c>
      <c r="AY379" s="222" t="s">
        <v>156</v>
      </c>
    </row>
    <row r="380" spans="2:51" s="11" customFormat="1" ht="13.5">
      <c r="B380" s="212"/>
      <c r="C380" s="213"/>
      <c r="D380" s="205" t="s">
        <v>227</v>
      </c>
      <c r="E380" s="214" t="s">
        <v>21</v>
      </c>
      <c r="F380" s="215" t="s">
        <v>2497</v>
      </c>
      <c r="G380" s="213"/>
      <c r="H380" s="216">
        <v>3.696</v>
      </c>
      <c r="I380" s="217"/>
      <c r="J380" s="213"/>
      <c r="K380" s="213"/>
      <c r="L380" s="218"/>
      <c r="M380" s="219"/>
      <c r="N380" s="220"/>
      <c r="O380" s="220"/>
      <c r="P380" s="220"/>
      <c r="Q380" s="220"/>
      <c r="R380" s="220"/>
      <c r="S380" s="220"/>
      <c r="T380" s="221"/>
      <c r="AT380" s="222" t="s">
        <v>227</v>
      </c>
      <c r="AU380" s="222" t="s">
        <v>81</v>
      </c>
      <c r="AV380" s="11" t="s">
        <v>81</v>
      </c>
      <c r="AW380" s="11" t="s">
        <v>35</v>
      </c>
      <c r="AX380" s="11" t="s">
        <v>72</v>
      </c>
      <c r="AY380" s="222" t="s">
        <v>156</v>
      </c>
    </row>
    <row r="381" spans="2:51" s="12" customFormat="1" ht="13.5">
      <c r="B381" s="237"/>
      <c r="C381" s="238"/>
      <c r="D381" s="223" t="s">
        <v>227</v>
      </c>
      <c r="E381" s="239" t="s">
        <v>21</v>
      </c>
      <c r="F381" s="240" t="s">
        <v>250</v>
      </c>
      <c r="G381" s="238"/>
      <c r="H381" s="241">
        <v>12.106</v>
      </c>
      <c r="I381" s="242"/>
      <c r="J381" s="238"/>
      <c r="K381" s="238"/>
      <c r="L381" s="243"/>
      <c r="M381" s="244"/>
      <c r="N381" s="245"/>
      <c r="O381" s="245"/>
      <c r="P381" s="245"/>
      <c r="Q381" s="245"/>
      <c r="R381" s="245"/>
      <c r="S381" s="245"/>
      <c r="T381" s="246"/>
      <c r="AT381" s="247" t="s">
        <v>227</v>
      </c>
      <c r="AU381" s="247" t="s">
        <v>81</v>
      </c>
      <c r="AV381" s="12" t="s">
        <v>179</v>
      </c>
      <c r="AW381" s="12" t="s">
        <v>35</v>
      </c>
      <c r="AX381" s="12" t="s">
        <v>79</v>
      </c>
      <c r="AY381" s="247" t="s">
        <v>156</v>
      </c>
    </row>
    <row r="382" spans="2:65" s="1" customFormat="1" ht="16.5" customHeight="1">
      <c r="B382" s="41"/>
      <c r="C382" s="193" t="s">
        <v>838</v>
      </c>
      <c r="D382" s="193" t="s">
        <v>159</v>
      </c>
      <c r="E382" s="194" t="s">
        <v>2498</v>
      </c>
      <c r="F382" s="195" t="s">
        <v>2499</v>
      </c>
      <c r="G382" s="196" t="s">
        <v>253</v>
      </c>
      <c r="H382" s="197">
        <v>88.22</v>
      </c>
      <c r="I382" s="198"/>
      <c r="J382" s="199">
        <f>ROUND(I382*H382,2)</f>
        <v>0</v>
      </c>
      <c r="K382" s="195" t="s">
        <v>163</v>
      </c>
      <c r="L382" s="61"/>
      <c r="M382" s="200" t="s">
        <v>21</v>
      </c>
      <c r="N382" s="201" t="s">
        <v>43</v>
      </c>
      <c r="O382" s="42"/>
      <c r="P382" s="202">
        <f>O382*H382</f>
        <v>0</v>
      </c>
      <c r="Q382" s="202">
        <v>0.0014</v>
      </c>
      <c r="R382" s="202">
        <f>Q382*H382</f>
        <v>0.12350799999999999</v>
      </c>
      <c r="S382" s="202">
        <v>0</v>
      </c>
      <c r="T382" s="203">
        <f>S382*H382</f>
        <v>0</v>
      </c>
      <c r="AR382" s="24" t="s">
        <v>316</v>
      </c>
      <c r="AT382" s="24" t="s">
        <v>159</v>
      </c>
      <c r="AU382" s="24" t="s">
        <v>81</v>
      </c>
      <c r="AY382" s="24" t="s">
        <v>156</v>
      </c>
      <c r="BE382" s="204">
        <f>IF(N382="základní",J382,0)</f>
        <v>0</v>
      </c>
      <c r="BF382" s="204">
        <f>IF(N382="snížená",J382,0)</f>
        <v>0</v>
      </c>
      <c r="BG382" s="204">
        <f>IF(N382="zákl. přenesená",J382,0)</f>
        <v>0</v>
      </c>
      <c r="BH382" s="204">
        <f>IF(N382="sníž. přenesená",J382,0)</f>
        <v>0</v>
      </c>
      <c r="BI382" s="204">
        <f>IF(N382="nulová",J382,0)</f>
        <v>0</v>
      </c>
      <c r="BJ382" s="24" t="s">
        <v>79</v>
      </c>
      <c r="BK382" s="204">
        <f>ROUND(I382*H382,2)</f>
        <v>0</v>
      </c>
      <c r="BL382" s="24" t="s">
        <v>316</v>
      </c>
      <c r="BM382" s="24" t="s">
        <v>2500</v>
      </c>
    </row>
    <row r="383" spans="2:51" s="11" customFormat="1" ht="13.5">
      <c r="B383" s="212"/>
      <c r="C383" s="213"/>
      <c r="D383" s="223" t="s">
        <v>227</v>
      </c>
      <c r="E383" s="224" t="s">
        <v>21</v>
      </c>
      <c r="F383" s="225" t="s">
        <v>2501</v>
      </c>
      <c r="G383" s="213"/>
      <c r="H383" s="226">
        <v>88.22</v>
      </c>
      <c r="I383" s="217"/>
      <c r="J383" s="213"/>
      <c r="K383" s="213"/>
      <c r="L383" s="218"/>
      <c r="M383" s="219"/>
      <c r="N383" s="220"/>
      <c r="O383" s="220"/>
      <c r="P383" s="220"/>
      <c r="Q383" s="220"/>
      <c r="R383" s="220"/>
      <c r="S383" s="220"/>
      <c r="T383" s="221"/>
      <c r="AT383" s="222" t="s">
        <v>227</v>
      </c>
      <c r="AU383" s="222" t="s">
        <v>81</v>
      </c>
      <c r="AV383" s="11" t="s">
        <v>81</v>
      </c>
      <c r="AW383" s="11" t="s">
        <v>35</v>
      </c>
      <c r="AX383" s="11" t="s">
        <v>79</v>
      </c>
      <c r="AY383" s="222" t="s">
        <v>156</v>
      </c>
    </row>
    <row r="384" spans="2:65" s="1" customFormat="1" ht="25.5" customHeight="1">
      <c r="B384" s="41"/>
      <c r="C384" s="193" t="s">
        <v>843</v>
      </c>
      <c r="D384" s="193" t="s">
        <v>159</v>
      </c>
      <c r="E384" s="194" t="s">
        <v>2502</v>
      </c>
      <c r="F384" s="195" t="s">
        <v>2503</v>
      </c>
      <c r="G384" s="196" t="s">
        <v>245</v>
      </c>
      <c r="H384" s="197">
        <v>0.172</v>
      </c>
      <c r="I384" s="198"/>
      <c r="J384" s="199">
        <f>ROUND(I384*H384,2)</f>
        <v>0</v>
      </c>
      <c r="K384" s="195" t="s">
        <v>163</v>
      </c>
      <c r="L384" s="61"/>
      <c r="M384" s="200" t="s">
        <v>21</v>
      </c>
      <c r="N384" s="201" t="s">
        <v>43</v>
      </c>
      <c r="O384" s="42"/>
      <c r="P384" s="202">
        <f>O384*H384</f>
        <v>0</v>
      </c>
      <c r="Q384" s="202">
        <v>0</v>
      </c>
      <c r="R384" s="202">
        <f>Q384*H384</f>
        <v>0</v>
      </c>
      <c r="S384" s="202">
        <v>0</v>
      </c>
      <c r="T384" s="203">
        <f>S384*H384</f>
        <v>0</v>
      </c>
      <c r="AR384" s="24" t="s">
        <v>316</v>
      </c>
      <c r="AT384" s="24" t="s">
        <v>159</v>
      </c>
      <c r="AU384" s="24" t="s">
        <v>81</v>
      </c>
      <c r="AY384" s="24" t="s">
        <v>156</v>
      </c>
      <c r="BE384" s="204">
        <f>IF(N384="základní",J384,0)</f>
        <v>0</v>
      </c>
      <c r="BF384" s="204">
        <f>IF(N384="snížená",J384,0)</f>
        <v>0</v>
      </c>
      <c r="BG384" s="204">
        <f>IF(N384="zákl. přenesená",J384,0)</f>
        <v>0</v>
      </c>
      <c r="BH384" s="204">
        <f>IF(N384="sníž. přenesená",J384,0)</f>
        <v>0</v>
      </c>
      <c r="BI384" s="204">
        <f>IF(N384="nulová",J384,0)</f>
        <v>0</v>
      </c>
      <c r="BJ384" s="24" t="s">
        <v>79</v>
      </c>
      <c r="BK384" s="204">
        <f>ROUND(I384*H384,2)</f>
        <v>0</v>
      </c>
      <c r="BL384" s="24" t="s">
        <v>316</v>
      </c>
      <c r="BM384" s="24" t="s">
        <v>2504</v>
      </c>
    </row>
    <row r="385" spans="2:65" s="1" customFormat="1" ht="38.25" customHeight="1">
      <c r="B385" s="41"/>
      <c r="C385" s="193" t="s">
        <v>848</v>
      </c>
      <c r="D385" s="193" t="s">
        <v>159</v>
      </c>
      <c r="E385" s="194" t="s">
        <v>2505</v>
      </c>
      <c r="F385" s="195" t="s">
        <v>2506</v>
      </c>
      <c r="G385" s="196" t="s">
        <v>245</v>
      </c>
      <c r="H385" s="197">
        <v>0.172</v>
      </c>
      <c r="I385" s="198"/>
      <c r="J385" s="199">
        <f>ROUND(I385*H385,2)</f>
        <v>0</v>
      </c>
      <c r="K385" s="195" t="s">
        <v>163</v>
      </c>
      <c r="L385" s="61"/>
      <c r="M385" s="200" t="s">
        <v>21</v>
      </c>
      <c r="N385" s="201" t="s">
        <v>43</v>
      </c>
      <c r="O385" s="42"/>
      <c r="P385" s="202">
        <f>O385*H385</f>
        <v>0</v>
      </c>
      <c r="Q385" s="202">
        <v>0</v>
      </c>
      <c r="R385" s="202">
        <f>Q385*H385</f>
        <v>0</v>
      </c>
      <c r="S385" s="202">
        <v>0</v>
      </c>
      <c r="T385" s="203">
        <f>S385*H385</f>
        <v>0</v>
      </c>
      <c r="AR385" s="24" t="s">
        <v>316</v>
      </c>
      <c r="AT385" s="24" t="s">
        <v>159</v>
      </c>
      <c r="AU385" s="24" t="s">
        <v>81</v>
      </c>
      <c r="AY385" s="24" t="s">
        <v>156</v>
      </c>
      <c r="BE385" s="204">
        <f>IF(N385="základní",J385,0)</f>
        <v>0</v>
      </c>
      <c r="BF385" s="204">
        <f>IF(N385="snížená",J385,0)</f>
        <v>0</v>
      </c>
      <c r="BG385" s="204">
        <f>IF(N385="zákl. přenesená",J385,0)</f>
        <v>0</v>
      </c>
      <c r="BH385" s="204">
        <f>IF(N385="sníž. přenesená",J385,0)</f>
        <v>0</v>
      </c>
      <c r="BI385" s="204">
        <f>IF(N385="nulová",J385,0)</f>
        <v>0</v>
      </c>
      <c r="BJ385" s="24" t="s">
        <v>79</v>
      </c>
      <c r="BK385" s="204">
        <f>ROUND(I385*H385,2)</f>
        <v>0</v>
      </c>
      <c r="BL385" s="24" t="s">
        <v>316</v>
      </c>
      <c r="BM385" s="24" t="s">
        <v>2507</v>
      </c>
    </row>
    <row r="386" spans="2:63" s="10" customFormat="1" ht="29.85" customHeight="1">
      <c r="B386" s="176"/>
      <c r="C386" s="177"/>
      <c r="D386" s="190" t="s">
        <v>71</v>
      </c>
      <c r="E386" s="191" t="s">
        <v>836</v>
      </c>
      <c r="F386" s="191" t="s">
        <v>837</v>
      </c>
      <c r="G386" s="177"/>
      <c r="H386" s="177"/>
      <c r="I386" s="180"/>
      <c r="J386" s="192">
        <f>BK386</f>
        <v>0</v>
      </c>
      <c r="K386" s="177"/>
      <c r="L386" s="182"/>
      <c r="M386" s="183"/>
      <c r="N386" s="184"/>
      <c r="O386" s="184"/>
      <c r="P386" s="185">
        <f>SUM(P387:P394)</f>
        <v>0</v>
      </c>
      <c r="Q386" s="184"/>
      <c r="R386" s="185">
        <f>SUM(R387:R394)</f>
        <v>1.7923774999999997</v>
      </c>
      <c r="S386" s="184"/>
      <c r="T386" s="186">
        <f>SUM(T387:T394)</f>
        <v>0</v>
      </c>
      <c r="AR386" s="187" t="s">
        <v>81</v>
      </c>
      <c r="AT386" s="188" t="s">
        <v>71</v>
      </c>
      <c r="AU386" s="188" t="s">
        <v>79</v>
      </c>
      <c r="AY386" s="187" t="s">
        <v>156</v>
      </c>
      <c r="BK386" s="189">
        <f>SUM(BK387:BK394)</f>
        <v>0</v>
      </c>
    </row>
    <row r="387" spans="2:65" s="1" customFormat="1" ht="25.5" customHeight="1">
      <c r="B387" s="41"/>
      <c r="C387" s="193" t="s">
        <v>918</v>
      </c>
      <c r="D387" s="193" t="s">
        <v>159</v>
      </c>
      <c r="E387" s="194" t="s">
        <v>2508</v>
      </c>
      <c r="F387" s="195" t="s">
        <v>2509</v>
      </c>
      <c r="G387" s="196" t="s">
        <v>253</v>
      </c>
      <c r="H387" s="197">
        <v>89.395</v>
      </c>
      <c r="I387" s="198"/>
      <c r="J387" s="199">
        <f>ROUND(I387*H387,2)</f>
        <v>0</v>
      </c>
      <c r="K387" s="195" t="s">
        <v>163</v>
      </c>
      <c r="L387" s="61"/>
      <c r="M387" s="200" t="s">
        <v>21</v>
      </c>
      <c r="N387" s="201" t="s">
        <v>43</v>
      </c>
      <c r="O387" s="42"/>
      <c r="P387" s="202">
        <f>O387*H387</f>
        <v>0</v>
      </c>
      <c r="Q387" s="202">
        <v>0.003</v>
      </c>
      <c r="R387" s="202">
        <f>Q387*H387</f>
        <v>0.268185</v>
      </c>
      <c r="S387" s="202">
        <v>0</v>
      </c>
      <c r="T387" s="203">
        <f>S387*H387</f>
        <v>0</v>
      </c>
      <c r="AR387" s="24" t="s">
        <v>316</v>
      </c>
      <c r="AT387" s="24" t="s">
        <v>159</v>
      </c>
      <c r="AU387" s="24" t="s">
        <v>81</v>
      </c>
      <c r="AY387" s="24" t="s">
        <v>156</v>
      </c>
      <c r="BE387" s="204">
        <f>IF(N387="základní",J387,0)</f>
        <v>0</v>
      </c>
      <c r="BF387" s="204">
        <f>IF(N387="snížená",J387,0)</f>
        <v>0</v>
      </c>
      <c r="BG387" s="204">
        <f>IF(N387="zákl. přenesená",J387,0)</f>
        <v>0</v>
      </c>
      <c r="BH387" s="204">
        <f>IF(N387="sníž. přenesená",J387,0)</f>
        <v>0</v>
      </c>
      <c r="BI387" s="204">
        <f>IF(N387="nulová",J387,0)</f>
        <v>0</v>
      </c>
      <c r="BJ387" s="24" t="s">
        <v>79</v>
      </c>
      <c r="BK387" s="204">
        <f>ROUND(I387*H387,2)</f>
        <v>0</v>
      </c>
      <c r="BL387" s="24" t="s">
        <v>316</v>
      </c>
      <c r="BM387" s="24" t="s">
        <v>2510</v>
      </c>
    </row>
    <row r="388" spans="2:51" s="11" customFormat="1" ht="13.5">
      <c r="B388" s="212"/>
      <c r="C388" s="213"/>
      <c r="D388" s="205" t="s">
        <v>227</v>
      </c>
      <c r="E388" s="214" t="s">
        <v>21</v>
      </c>
      <c r="F388" s="215" t="s">
        <v>2511</v>
      </c>
      <c r="G388" s="213"/>
      <c r="H388" s="216">
        <v>47.375</v>
      </c>
      <c r="I388" s="217"/>
      <c r="J388" s="213"/>
      <c r="K388" s="213"/>
      <c r="L388" s="218"/>
      <c r="M388" s="219"/>
      <c r="N388" s="220"/>
      <c r="O388" s="220"/>
      <c r="P388" s="220"/>
      <c r="Q388" s="220"/>
      <c r="R388" s="220"/>
      <c r="S388" s="220"/>
      <c r="T388" s="221"/>
      <c r="AT388" s="222" t="s">
        <v>227</v>
      </c>
      <c r="AU388" s="222" t="s">
        <v>81</v>
      </c>
      <c r="AV388" s="11" t="s">
        <v>81</v>
      </c>
      <c r="AW388" s="11" t="s">
        <v>35</v>
      </c>
      <c r="AX388" s="11" t="s">
        <v>72</v>
      </c>
      <c r="AY388" s="222" t="s">
        <v>156</v>
      </c>
    </row>
    <row r="389" spans="2:51" s="11" customFormat="1" ht="13.5">
      <c r="B389" s="212"/>
      <c r="C389" s="213"/>
      <c r="D389" s="205" t="s">
        <v>227</v>
      </c>
      <c r="E389" s="214" t="s">
        <v>21</v>
      </c>
      <c r="F389" s="215" t="s">
        <v>2512</v>
      </c>
      <c r="G389" s="213"/>
      <c r="H389" s="216">
        <v>42.02</v>
      </c>
      <c r="I389" s="217"/>
      <c r="J389" s="213"/>
      <c r="K389" s="213"/>
      <c r="L389" s="218"/>
      <c r="M389" s="219"/>
      <c r="N389" s="220"/>
      <c r="O389" s="220"/>
      <c r="P389" s="220"/>
      <c r="Q389" s="220"/>
      <c r="R389" s="220"/>
      <c r="S389" s="220"/>
      <c r="T389" s="221"/>
      <c r="AT389" s="222" t="s">
        <v>227</v>
      </c>
      <c r="AU389" s="222" t="s">
        <v>81</v>
      </c>
      <c r="AV389" s="11" t="s">
        <v>81</v>
      </c>
      <c r="AW389" s="11" t="s">
        <v>35</v>
      </c>
      <c r="AX389" s="11" t="s">
        <v>72</v>
      </c>
      <c r="AY389" s="222" t="s">
        <v>156</v>
      </c>
    </row>
    <row r="390" spans="2:51" s="12" customFormat="1" ht="13.5">
      <c r="B390" s="237"/>
      <c r="C390" s="238"/>
      <c r="D390" s="223" t="s">
        <v>227</v>
      </c>
      <c r="E390" s="239" t="s">
        <v>21</v>
      </c>
      <c r="F390" s="240" t="s">
        <v>250</v>
      </c>
      <c r="G390" s="238"/>
      <c r="H390" s="241">
        <v>89.395</v>
      </c>
      <c r="I390" s="242"/>
      <c r="J390" s="238"/>
      <c r="K390" s="238"/>
      <c r="L390" s="243"/>
      <c r="M390" s="244"/>
      <c r="N390" s="245"/>
      <c r="O390" s="245"/>
      <c r="P390" s="245"/>
      <c r="Q390" s="245"/>
      <c r="R390" s="245"/>
      <c r="S390" s="245"/>
      <c r="T390" s="246"/>
      <c r="AT390" s="247" t="s">
        <v>227</v>
      </c>
      <c r="AU390" s="247" t="s">
        <v>81</v>
      </c>
      <c r="AV390" s="12" t="s">
        <v>179</v>
      </c>
      <c r="AW390" s="12" t="s">
        <v>35</v>
      </c>
      <c r="AX390" s="12" t="s">
        <v>79</v>
      </c>
      <c r="AY390" s="247" t="s">
        <v>156</v>
      </c>
    </row>
    <row r="391" spans="2:65" s="1" customFormat="1" ht="16.5" customHeight="1">
      <c r="B391" s="41"/>
      <c r="C391" s="227" t="s">
        <v>922</v>
      </c>
      <c r="D391" s="227" t="s">
        <v>238</v>
      </c>
      <c r="E391" s="228" t="s">
        <v>2513</v>
      </c>
      <c r="F391" s="229" t="s">
        <v>2514</v>
      </c>
      <c r="G391" s="230" t="s">
        <v>253</v>
      </c>
      <c r="H391" s="231">
        <v>98.335</v>
      </c>
      <c r="I391" s="232"/>
      <c r="J391" s="233">
        <f>ROUND(I391*H391,2)</f>
        <v>0</v>
      </c>
      <c r="K391" s="229" t="s">
        <v>21</v>
      </c>
      <c r="L391" s="234"/>
      <c r="M391" s="235" t="s">
        <v>21</v>
      </c>
      <c r="N391" s="236" t="s">
        <v>43</v>
      </c>
      <c r="O391" s="42"/>
      <c r="P391" s="202">
        <f>O391*H391</f>
        <v>0</v>
      </c>
      <c r="Q391" s="202">
        <v>0.0155</v>
      </c>
      <c r="R391" s="202">
        <f>Q391*H391</f>
        <v>1.5241924999999998</v>
      </c>
      <c r="S391" s="202">
        <v>0</v>
      </c>
      <c r="T391" s="203">
        <f>S391*H391</f>
        <v>0</v>
      </c>
      <c r="AR391" s="24" t="s">
        <v>396</v>
      </c>
      <c r="AT391" s="24" t="s">
        <v>238</v>
      </c>
      <c r="AU391" s="24" t="s">
        <v>81</v>
      </c>
      <c r="AY391" s="24" t="s">
        <v>156</v>
      </c>
      <c r="BE391" s="204">
        <f>IF(N391="základní",J391,0)</f>
        <v>0</v>
      </c>
      <c r="BF391" s="204">
        <f>IF(N391="snížená",J391,0)</f>
        <v>0</v>
      </c>
      <c r="BG391" s="204">
        <f>IF(N391="zákl. přenesená",J391,0)</f>
        <v>0</v>
      </c>
      <c r="BH391" s="204">
        <f>IF(N391="sníž. přenesená",J391,0)</f>
        <v>0</v>
      </c>
      <c r="BI391" s="204">
        <f>IF(N391="nulová",J391,0)</f>
        <v>0</v>
      </c>
      <c r="BJ391" s="24" t="s">
        <v>79</v>
      </c>
      <c r="BK391" s="204">
        <f>ROUND(I391*H391,2)</f>
        <v>0</v>
      </c>
      <c r="BL391" s="24" t="s">
        <v>316</v>
      </c>
      <c r="BM391" s="24" t="s">
        <v>2515</v>
      </c>
    </row>
    <row r="392" spans="2:51" s="11" customFormat="1" ht="13.5">
      <c r="B392" s="212"/>
      <c r="C392" s="213"/>
      <c r="D392" s="223" t="s">
        <v>227</v>
      </c>
      <c r="E392" s="213"/>
      <c r="F392" s="225" t="s">
        <v>2516</v>
      </c>
      <c r="G392" s="213"/>
      <c r="H392" s="226">
        <v>98.335</v>
      </c>
      <c r="I392" s="217"/>
      <c r="J392" s="213"/>
      <c r="K392" s="213"/>
      <c r="L392" s="218"/>
      <c r="M392" s="219"/>
      <c r="N392" s="220"/>
      <c r="O392" s="220"/>
      <c r="P392" s="220"/>
      <c r="Q392" s="220"/>
      <c r="R392" s="220"/>
      <c r="S392" s="220"/>
      <c r="T392" s="221"/>
      <c r="AT392" s="222" t="s">
        <v>227</v>
      </c>
      <c r="AU392" s="222" t="s">
        <v>81</v>
      </c>
      <c r="AV392" s="11" t="s">
        <v>81</v>
      </c>
      <c r="AW392" s="11" t="s">
        <v>6</v>
      </c>
      <c r="AX392" s="11" t="s">
        <v>79</v>
      </c>
      <c r="AY392" s="222" t="s">
        <v>156</v>
      </c>
    </row>
    <row r="393" spans="2:65" s="1" customFormat="1" ht="38.25" customHeight="1">
      <c r="B393" s="41"/>
      <c r="C393" s="193" t="s">
        <v>904</v>
      </c>
      <c r="D393" s="193" t="s">
        <v>159</v>
      </c>
      <c r="E393" s="194" t="s">
        <v>2517</v>
      </c>
      <c r="F393" s="195" t="s">
        <v>2518</v>
      </c>
      <c r="G393" s="196" t="s">
        <v>245</v>
      </c>
      <c r="H393" s="197">
        <v>1.792</v>
      </c>
      <c r="I393" s="198"/>
      <c r="J393" s="199">
        <f>ROUND(I393*H393,2)</f>
        <v>0</v>
      </c>
      <c r="K393" s="195" t="s">
        <v>163</v>
      </c>
      <c r="L393" s="61"/>
      <c r="M393" s="200" t="s">
        <v>21</v>
      </c>
      <c r="N393" s="201" t="s">
        <v>43</v>
      </c>
      <c r="O393" s="42"/>
      <c r="P393" s="202">
        <f>O393*H393</f>
        <v>0</v>
      </c>
      <c r="Q393" s="202">
        <v>0</v>
      </c>
      <c r="R393" s="202">
        <f>Q393*H393</f>
        <v>0</v>
      </c>
      <c r="S393" s="202">
        <v>0</v>
      </c>
      <c r="T393" s="203">
        <f>S393*H393</f>
        <v>0</v>
      </c>
      <c r="AR393" s="24" t="s">
        <v>316</v>
      </c>
      <c r="AT393" s="24" t="s">
        <v>159</v>
      </c>
      <c r="AU393" s="24" t="s">
        <v>81</v>
      </c>
      <c r="AY393" s="24" t="s">
        <v>156</v>
      </c>
      <c r="BE393" s="204">
        <f>IF(N393="základní",J393,0)</f>
        <v>0</v>
      </c>
      <c r="BF393" s="204">
        <f>IF(N393="snížená",J393,0)</f>
        <v>0</v>
      </c>
      <c r="BG393" s="204">
        <f>IF(N393="zákl. přenesená",J393,0)</f>
        <v>0</v>
      </c>
      <c r="BH393" s="204">
        <f>IF(N393="sníž. přenesená",J393,0)</f>
        <v>0</v>
      </c>
      <c r="BI393" s="204">
        <f>IF(N393="nulová",J393,0)</f>
        <v>0</v>
      </c>
      <c r="BJ393" s="24" t="s">
        <v>79</v>
      </c>
      <c r="BK393" s="204">
        <f>ROUND(I393*H393,2)</f>
        <v>0</v>
      </c>
      <c r="BL393" s="24" t="s">
        <v>316</v>
      </c>
      <c r="BM393" s="24" t="s">
        <v>2519</v>
      </c>
    </row>
    <row r="394" spans="2:65" s="1" customFormat="1" ht="38.25" customHeight="1">
      <c r="B394" s="41"/>
      <c r="C394" s="193" t="s">
        <v>913</v>
      </c>
      <c r="D394" s="193" t="s">
        <v>159</v>
      </c>
      <c r="E394" s="194" t="s">
        <v>2520</v>
      </c>
      <c r="F394" s="195" t="s">
        <v>2521</v>
      </c>
      <c r="G394" s="196" t="s">
        <v>245</v>
      </c>
      <c r="H394" s="197">
        <v>1.792</v>
      </c>
      <c r="I394" s="198"/>
      <c r="J394" s="199">
        <f>ROUND(I394*H394,2)</f>
        <v>0</v>
      </c>
      <c r="K394" s="195" t="s">
        <v>163</v>
      </c>
      <c r="L394" s="61"/>
      <c r="M394" s="200" t="s">
        <v>21</v>
      </c>
      <c r="N394" s="201" t="s">
        <v>43</v>
      </c>
      <c r="O394" s="42"/>
      <c r="P394" s="202">
        <f>O394*H394</f>
        <v>0</v>
      </c>
      <c r="Q394" s="202">
        <v>0</v>
      </c>
      <c r="R394" s="202">
        <f>Q394*H394</f>
        <v>0</v>
      </c>
      <c r="S394" s="202">
        <v>0</v>
      </c>
      <c r="T394" s="203">
        <f>S394*H394</f>
        <v>0</v>
      </c>
      <c r="AR394" s="24" t="s">
        <v>316</v>
      </c>
      <c r="AT394" s="24" t="s">
        <v>159</v>
      </c>
      <c r="AU394" s="24" t="s">
        <v>81</v>
      </c>
      <c r="AY394" s="24" t="s">
        <v>156</v>
      </c>
      <c r="BE394" s="204">
        <f>IF(N394="základní",J394,0)</f>
        <v>0</v>
      </c>
      <c r="BF394" s="204">
        <f>IF(N394="snížená",J394,0)</f>
        <v>0</v>
      </c>
      <c r="BG394" s="204">
        <f>IF(N394="zákl. přenesená",J394,0)</f>
        <v>0</v>
      </c>
      <c r="BH394" s="204">
        <f>IF(N394="sníž. přenesená",J394,0)</f>
        <v>0</v>
      </c>
      <c r="BI394" s="204">
        <f>IF(N394="nulová",J394,0)</f>
        <v>0</v>
      </c>
      <c r="BJ394" s="24" t="s">
        <v>79</v>
      </c>
      <c r="BK394" s="204">
        <f>ROUND(I394*H394,2)</f>
        <v>0</v>
      </c>
      <c r="BL394" s="24" t="s">
        <v>316</v>
      </c>
      <c r="BM394" s="24" t="s">
        <v>2522</v>
      </c>
    </row>
    <row r="395" spans="2:63" s="10" customFormat="1" ht="29.85" customHeight="1">
      <c r="B395" s="176"/>
      <c r="C395" s="177"/>
      <c r="D395" s="190" t="s">
        <v>71</v>
      </c>
      <c r="E395" s="191" t="s">
        <v>852</v>
      </c>
      <c r="F395" s="191" t="s">
        <v>853</v>
      </c>
      <c r="G395" s="177"/>
      <c r="H395" s="177"/>
      <c r="I395" s="180"/>
      <c r="J395" s="192">
        <f>BK395</f>
        <v>0</v>
      </c>
      <c r="K395" s="177"/>
      <c r="L395" s="182"/>
      <c r="M395" s="183"/>
      <c r="N395" s="184"/>
      <c r="O395" s="184"/>
      <c r="P395" s="185">
        <f>SUM(P396:P400)</f>
        <v>0</v>
      </c>
      <c r="Q395" s="184"/>
      <c r="R395" s="185">
        <f>SUM(R396:R400)</f>
        <v>0.0010041400000000002</v>
      </c>
      <c r="S395" s="184"/>
      <c r="T395" s="186">
        <f>SUM(T396:T400)</f>
        <v>0</v>
      </c>
      <c r="AR395" s="187" t="s">
        <v>81</v>
      </c>
      <c r="AT395" s="188" t="s">
        <v>71</v>
      </c>
      <c r="AU395" s="188" t="s">
        <v>79</v>
      </c>
      <c r="AY395" s="187" t="s">
        <v>156</v>
      </c>
      <c r="BK395" s="189">
        <f>SUM(BK396:BK400)</f>
        <v>0</v>
      </c>
    </row>
    <row r="396" spans="2:65" s="1" customFormat="1" ht="25.5" customHeight="1">
      <c r="B396" s="41"/>
      <c r="C396" s="193" t="s">
        <v>639</v>
      </c>
      <c r="D396" s="193" t="s">
        <v>159</v>
      </c>
      <c r="E396" s="194" t="s">
        <v>873</v>
      </c>
      <c r="F396" s="195" t="s">
        <v>874</v>
      </c>
      <c r="G396" s="196" t="s">
        <v>253</v>
      </c>
      <c r="H396" s="197">
        <v>2.768</v>
      </c>
      <c r="I396" s="198"/>
      <c r="J396" s="199">
        <f>ROUND(I396*H396,2)</f>
        <v>0</v>
      </c>
      <c r="K396" s="195" t="s">
        <v>163</v>
      </c>
      <c r="L396" s="61"/>
      <c r="M396" s="200" t="s">
        <v>21</v>
      </c>
      <c r="N396" s="201" t="s">
        <v>43</v>
      </c>
      <c r="O396" s="42"/>
      <c r="P396" s="202">
        <f>O396*H396</f>
        <v>0</v>
      </c>
      <c r="Q396" s="202">
        <v>0.00011</v>
      </c>
      <c r="R396" s="202">
        <f>Q396*H396</f>
        <v>0.00030448</v>
      </c>
      <c r="S396" s="202">
        <v>0</v>
      </c>
      <c r="T396" s="203">
        <f>S396*H396</f>
        <v>0</v>
      </c>
      <c r="AR396" s="24" t="s">
        <v>316</v>
      </c>
      <c r="AT396" s="24" t="s">
        <v>159</v>
      </c>
      <c r="AU396" s="24" t="s">
        <v>81</v>
      </c>
      <c r="AY396" s="24" t="s">
        <v>156</v>
      </c>
      <c r="BE396" s="204">
        <f>IF(N396="základní",J396,0)</f>
        <v>0</v>
      </c>
      <c r="BF396" s="204">
        <f>IF(N396="snížená",J396,0)</f>
        <v>0</v>
      </c>
      <c r="BG396" s="204">
        <f>IF(N396="zákl. přenesená",J396,0)</f>
        <v>0</v>
      </c>
      <c r="BH396" s="204">
        <f>IF(N396="sníž. přenesená",J396,0)</f>
        <v>0</v>
      </c>
      <c r="BI396" s="204">
        <f>IF(N396="nulová",J396,0)</f>
        <v>0</v>
      </c>
      <c r="BJ396" s="24" t="s">
        <v>79</v>
      </c>
      <c r="BK396" s="204">
        <f>ROUND(I396*H396,2)</f>
        <v>0</v>
      </c>
      <c r="BL396" s="24" t="s">
        <v>316</v>
      </c>
      <c r="BM396" s="24" t="s">
        <v>2523</v>
      </c>
    </row>
    <row r="397" spans="2:65" s="1" customFormat="1" ht="25.5" customHeight="1">
      <c r="B397" s="41"/>
      <c r="C397" s="193" t="s">
        <v>643</v>
      </c>
      <c r="D397" s="193" t="s">
        <v>159</v>
      </c>
      <c r="E397" s="194" t="s">
        <v>878</v>
      </c>
      <c r="F397" s="195" t="s">
        <v>879</v>
      </c>
      <c r="G397" s="196" t="s">
        <v>253</v>
      </c>
      <c r="H397" s="197">
        <v>7.774</v>
      </c>
      <c r="I397" s="198"/>
      <c r="J397" s="199">
        <f>ROUND(I397*H397,2)</f>
        <v>0</v>
      </c>
      <c r="K397" s="195" t="s">
        <v>163</v>
      </c>
      <c r="L397" s="61"/>
      <c r="M397" s="200" t="s">
        <v>21</v>
      </c>
      <c r="N397" s="201" t="s">
        <v>43</v>
      </c>
      <c r="O397" s="42"/>
      <c r="P397" s="202">
        <f>O397*H397</f>
        <v>0</v>
      </c>
      <c r="Q397" s="202">
        <v>9E-05</v>
      </c>
      <c r="R397" s="202">
        <f>Q397*H397</f>
        <v>0.0006996600000000001</v>
      </c>
      <c r="S397" s="202">
        <v>0</v>
      </c>
      <c r="T397" s="203">
        <f>S397*H397</f>
        <v>0</v>
      </c>
      <c r="AR397" s="24" t="s">
        <v>316</v>
      </c>
      <c r="AT397" s="24" t="s">
        <v>159</v>
      </c>
      <c r="AU397" s="24" t="s">
        <v>81</v>
      </c>
      <c r="AY397" s="24" t="s">
        <v>156</v>
      </c>
      <c r="BE397" s="204">
        <f>IF(N397="základní",J397,0)</f>
        <v>0</v>
      </c>
      <c r="BF397" s="204">
        <f>IF(N397="snížená",J397,0)</f>
        <v>0</v>
      </c>
      <c r="BG397" s="204">
        <f>IF(N397="zákl. přenesená",J397,0)</f>
        <v>0</v>
      </c>
      <c r="BH397" s="204">
        <f>IF(N397="sníž. přenesená",J397,0)</f>
        <v>0</v>
      </c>
      <c r="BI397" s="204">
        <f>IF(N397="nulová",J397,0)</f>
        <v>0</v>
      </c>
      <c r="BJ397" s="24" t="s">
        <v>79</v>
      </c>
      <c r="BK397" s="204">
        <f>ROUND(I397*H397,2)</f>
        <v>0</v>
      </c>
      <c r="BL397" s="24" t="s">
        <v>316</v>
      </c>
      <c r="BM397" s="24" t="s">
        <v>2524</v>
      </c>
    </row>
    <row r="398" spans="2:51" s="11" customFormat="1" ht="13.5">
      <c r="B398" s="212"/>
      <c r="C398" s="213"/>
      <c r="D398" s="205" t="s">
        <v>227</v>
      </c>
      <c r="E398" s="214" t="s">
        <v>21</v>
      </c>
      <c r="F398" s="215" t="s">
        <v>2525</v>
      </c>
      <c r="G398" s="213"/>
      <c r="H398" s="216">
        <v>2.768</v>
      </c>
      <c r="I398" s="217"/>
      <c r="J398" s="213"/>
      <c r="K398" s="213"/>
      <c r="L398" s="218"/>
      <c r="M398" s="219"/>
      <c r="N398" s="220"/>
      <c r="O398" s="220"/>
      <c r="P398" s="220"/>
      <c r="Q398" s="220"/>
      <c r="R398" s="220"/>
      <c r="S398" s="220"/>
      <c r="T398" s="221"/>
      <c r="AT398" s="222" t="s">
        <v>227</v>
      </c>
      <c r="AU398" s="222" t="s">
        <v>81</v>
      </c>
      <c r="AV398" s="11" t="s">
        <v>81</v>
      </c>
      <c r="AW398" s="11" t="s">
        <v>35</v>
      </c>
      <c r="AX398" s="11" t="s">
        <v>72</v>
      </c>
      <c r="AY398" s="222" t="s">
        <v>156</v>
      </c>
    </row>
    <row r="399" spans="2:51" s="11" customFormat="1" ht="13.5">
      <c r="B399" s="212"/>
      <c r="C399" s="213"/>
      <c r="D399" s="205" t="s">
        <v>227</v>
      </c>
      <c r="E399" s="214" t="s">
        <v>21</v>
      </c>
      <c r="F399" s="215" t="s">
        <v>2526</v>
      </c>
      <c r="G399" s="213"/>
      <c r="H399" s="216">
        <v>5.006</v>
      </c>
      <c r="I399" s="217"/>
      <c r="J399" s="213"/>
      <c r="K399" s="213"/>
      <c r="L399" s="218"/>
      <c r="M399" s="219"/>
      <c r="N399" s="220"/>
      <c r="O399" s="220"/>
      <c r="P399" s="220"/>
      <c r="Q399" s="220"/>
      <c r="R399" s="220"/>
      <c r="S399" s="220"/>
      <c r="T399" s="221"/>
      <c r="AT399" s="222" t="s">
        <v>227</v>
      </c>
      <c r="AU399" s="222" t="s">
        <v>81</v>
      </c>
      <c r="AV399" s="11" t="s">
        <v>81</v>
      </c>
      <c r="AW399" s="11" t="s">
        <v>35</v>
      </c>
      <c r="AX399" s="11" t="s">
        <v>72</v>
      </c>
      <c r="AY399" s="222" t="s">
        <v>156</v>
      </c>
    </row>
    <row r="400" spans="2:51" s="12" customFormat="1" ht="13.5">
      <c r="B400" s="237"/>
      <c r="C400" s="238"/>
      <c r="D400" s="205" t="s">
        <v>227</v>
      </c>
      <c r="E400" s="262" t="s">
        <v>21</v>
      </c>
      <c r="F400" s="263" t="s">
        <v>250</v>
      </c>
      <c r="G400" s="238"/>
      <c r="H400" s="264">
        <v>7.774</v>
      </c>
      <c r="I400" s="242"/>
      <c r="J400" s="238"/>
      <c r="K400" s="238"/>
      <c r="L400" s="243"/>
      <c r="M400" s="244"/>
      <c r="N400" s="245"/>
      <c r="O400" s="245"/>
      <c r="P400" s="245"/>
      <c r="Q400" s="245"/>
      <c r="R400" s="245"/>
      <c r="S400" s="245"/>
      <c r="T400" s="246"/>
      <c r="AT400" s="247" t="s">
        <v>227</v>
      </c>
      <c r="AU400" s="247" t="s">
        <v>81</v>
      </c>
      <c r="AV400" s="12" t="s">
        <v>179</v>
      </c>
      <c r="AW400" s="12" t="s">
        <v>35</v>
      </c>
      <c r="AX400" s="12" t="s">
        <v>79</v>
      </c>
      <c r="AY400" s="247" t="s">
        <v>156</v>
      </c>
    </row>
    <row r="401" spans="2:63" s="10" customFormat="1" ht="29.85" customHeight="1">
      <c r="B401" s="176"/>
      <c r="C401" s="177"/>
      <c r="D401" s="190" t="s">
        <v>71</v>
      </c>
      <c r="E401" s="191" t="s">
        <v>883</v>
      </c>
      <c r="F401" s="191" t="s">
        <v>884</v>
      </c>
      <c r="G401" s="177"/>
      <c r="H401" s="177"/>
      <c r="I401" s="180"/>
      <c r="J401" s="192">
        <f>BK401</f>
        <v>0</v>
      </c>
      <c r="K401" s="177"/>
      <c r="L401" s="182"/>
      <c r="M401" s="183"/>
      <c r="N401" s="184"/>
      <c r="O401" s="184"/>
      <c r="P401" s="185">
        <f>SUM(P402:P464)</f>
        <v>0</v>
      </c>
      <c r="Q401" s="184"/>
      <c r="R401" s="185">
        <f>SUM(R402:R464)</f>
        <v>1.45028503</v>
      </c>
      <c r="S401" s="184"/>
      <c r="T401" s="186">
        <f>SUM(T402:T464)</f>
        <v>0.28284213999999996</v>
      </c>
      <c r="AR401" s="187" t="s">
        <v>81</v>
      </c>
      <c r="AT401" s="188" t="s">
        <v>71</v>
      </c>
      <c r="AU401" s="188" t="s">
        <v>79</v>
      </c>
      <c r="AY401" s="187" t="s">
        <v>156</v>
      </c>
      <c r="BK401" s="189">
        <f>SUM(BK402:BK464)</f>
        <v>0</v>
      </c>
    </row>
    <row r="402" spans="2:65" s="1" customFormat="1" ht="16.5" customHeight="1">
      <c r="B402" s="41"/>
      <c r="C402" s="193" t="s">
        <v>1145</v>
      </c>
      <c r="D402" s="193" t="s">
        <v>159</v>
      </c>
      <c r="E402" s="194" t="s">
        <v>886</v>
      </c>
      <c r="F402" s="195" t="s">
        <v>887</v>
      </c>
      <c r="G402" s="196" t="s">
        <v>253</v>
      </c>
      <c r="H402" s="197">
        <v>858.967</v>
      </c>
      <c r="I402" s="198"/>
      <c r="J402" s="199">
        <f>ROUND(I402*H402,2)</f>
        <v>0</v>
      </c>
      <c r="K402" s="195" t="s">
        <v>163</v>
      </c>
      <c r="L402" s="61"/>
      <c r="M402" s="200" t="s">
        <v>21</v>
      </c>
      <c r="N402" s="201" t="s">
        <v>43</v>
      </c>
      <c r="O402" s="42"/>
      <c r="P402" s="202">
        <f>O402*H402</f>
        <v>0</v>
      </c>
      <c r="Q402" s="202">
        <v>0.001</v>
      </c>
      <c r="R402" s="202">
        <f>Q402*H402</f>
        <v>0.858967</v>
      </c>
      <c r="S402" s="202">
        <v>0.00031</v>
      </c>
      <c r="T402" s="203">
        <f>S402*H402</f>
        <v>0.26627976999999997</v>
      </c>
      <c r="AR402" s="24" t="s">
        <v>316</v>
      </c>
      <c r="AT402" s="24" t="s">
        <v>159</v>
      </c>
      <c r="AU402" s="24" t="s">
        <v>81</v>
      </c>
      <c r="AY402" s="24" t="s">
        <v>156</v>
      </c>
      <c r="BE402" s="204">
        <f>IF(N402="základní",J402,0)</f>
        <v>0</v>
      </c>
      <c r="BF402" s="204">
        <f>IF(N402="snížená",J402,0)</f>
        <v>0</v>
      </c>
      <c r="BG402" s="204">
        <f>IF(N402="zákl. přenesená",J402,0)</f>
        <v>0</v>
      </c>
      <c r="BH402" s="204">
        <f>IF(N402="sníž. přenesená",J402,0)</f>
        <v>0</v>
      </c>
      <c r="BI402" s="204">
        <f>IF(N402="nulová",J402,0)</f>
        <v>0</v>
      </c>
      <c r="BJ402" s="24" t="s">
        <v>79</v>
      </c>
      <c r="BK402" s="204">
        <f>ROUND(I402*H402,2)</f>
        <v>0</v>
      </c>
      <c r="BL402" s="24" t="s">
        <v>316</v>
      </c>
      <c r="BM402" s="24" t="s">
        <v>2527</v>
      </c>
    </row>
    <row r="403" spans="2:65" s="1" customFormat="1" ht="16.5" customHeight="1">
      <c r="B403" s="41"/>
      <c r="C403" s="193" t="s">
        <v>1620</v>
      </c>
      <c r="D403" s="193" t="s">
        <v>159</v>
      </c>
      <c r="E403" s="194" t="s">
        <v>2528</v>
      </c>
      <c r="F403" s="195" t="s">
        <v>2529</v>
      </c>
      <c r="G403" s="196" t="s">
        <v>253</v>
      </c>
      <c r="H403" s="197">
        <v>53.427</v>
      </c>
      <c r="I403" s="198"/>
      <c r="J403" s="199">
        <f>ROUND(I403*H403,2)</f>
        <v>0</v>
      </c>
      <c r="K403" s="195" t="s">
        <v>163</v>
      </c>
      <c r="L403" s="61"/>
      <c r="M403" s="200" t="s">
        <v>21</v>
      </c>
      <c r="N403" s="201" t="s">
        <v>43</v>
      </c>
      <c r="O403" s="42"/>
      <c r="P403" s="202">
        <f>O403*H403</f>
        <v>0</v>
      </c>
      <c r="Q403" s="202">
        <v>0.001</v>
      </c>
      <c r="R403" s="202">
        <f>Q403*H403</f>
        <v>0.053427</v>
      </c>
      <c r="S403" s="202">
        <v>0.00031</v>
      </c>
      <c r="T403" s="203">
        <f>S403*H403</f>
        <v>0.01656237</v>
      </c>
      <c r="AR403" s="24" t="s">
        <v>316</v>
      </c>
      <c r="AT403" s="24" t="s">
        <v>159</v>
      </c>
      <c r="AU403" s="24" t="s">
        <v>81</v>
      </c>
      <c r="AY403" s="24" t="s">
        <v>156</v>
      </c>
      <c r="BE403" s="204">
        <f>IF(N403="základní",J403,0)</f>
        <v>0</v>
      </c>
      <c r="BF403" s="204">
        <f>IF(N403="snížená",J403,0)</f>
        <v>0</v>
      </c>
      <c r="BG403" s="204">
        <f>IF(N403="zákl. přenesená",J403,0)</f>
        <v>0</v>
      </c>
      <c r="BH403" s="204">
        <f>IF(N403="sníž. přenesená",J403,0)</f>
        <v>0</v>
      </c>
      <c r="BI403" s="204">
        <f>IF(N403="nulová",J403,0)</f>
        <v>0</v>
      </c>
      <c r="BJ403" s="24" t="s">
        <v>79</v>
      </c>
      <c r="BK403" s="204">
        <f>ROUND(I403*H403,2)</f>
        <v>0</v>
      </c>
      <c r="BL403" s="24" t="s">
        <v>316</v>
      </c>
      <c r="BM403" s="24" t="s">
        <v>2530</v>
      </c>
    </row>
    <row r="404" spans="2:65" s="1" customFormat="1" ht="25.5" customHeight="1">
      <c r="B404" s="41"/>
      <c r="C404" s="193" t="s">
        <v>1150</v>
      </c>
      <c r="D404" s="193" t="s">
        <v>159</v>
      </c>
      <c r="E404" s="194" t="s">
        <v>897</v>
      </c>
      <c r="F404" s="195" t="s">
        <v>898</v>
      </c>
      <c r="G404" s="196" t="s">
        <v>253</v>
      </c>
      <c r="H404" s="197">
        <v>207.399</v>
      </c>
      <c r="I404" s="198"/>
      <c r="J404" s="199">
        <f>ROUND(I404*H404,2)</f>
        <v>0</v>
      </c>
      <c r="K404" s="195" t="s">
        <v>163</v>
      </c>
      <c r="L404" s="61"/>
      <c r="M404" s="200" t="s">
        <v>21</v>
      </c>
      <c r="N404" s="201" t="s">
        <v>43</v>
      </c>
      <c r="O404" s="42"/>
      <c r="P404" s="202">
        <f>O404*H404</f>
        <v>0</v>
      </c>
      <c r="Q404" s="202">
        <v>0</v>
      </c>
      <c r="R404" s="202">
        <f>Q404*H404</f>
        <v>0</v>
      </c>
      <c r="S404" s="202">
        <v>0</v>
      </c>
      <c r="T404" s="203">
        <f>S404*H404</f>
        <v>0</v>
      </c>
      <c r="AR404" s="24" t="s">
        <v>316</v>
      </c>
      <c r="AT404" s="24" t="s">
        <v>159</v>
      </c>
      <c r="AU404" s="24" t="s">
        <v>81</v>
      </c>
      <c r="AY404" s="24" t="s">
        <v>156</v>
      </c>
      <c r="BE404" s="204">
        <f>IF(N404="základní",J404,0)</f>
        <v>0</v>
      </c>
      <c r="BF404" s="204">
        <f>IF(N404="snížená",J404,0)</f>
        <v>0</v>
      </c>
      <c r="BG404" s="204">
        <f>IF(N404="zákl. přenesená",J404,0)</f>
        <v>0</v>
      </c>
      <c r="BH404" s="204">
        <f>IF(N404="sníž. přenesená",J404,0)</f>
        <v>0</v>
      </c>
      <c r="BI404" s="204">
        <f>IF(N404="nulová",J404,0)</f>
        <v>0</v>
      </c>
      <c r="BJ404" s="24" t="s">
        <v>79</v>
      </c>
      <c r="BK404" s="204">
        <f>ROUND(I404*H404,2)</f>
        <v>0</v>
      </c>
      <c r="BL404" s="24" t="s">
        <v>316</v>
      </c>
      <c r="BM404" s="24" t="s">
        <v>2531</v>
      </c>
    </row>
    <row r="405" spans="2:51" s="13" customFormat="1" ht="13.5">
      <c r="B405" s="248"/>
      <c r="C405" s="249"/>
      <c r="D405" s="205" t="s">
        <v>227</v>
      </c>
      <c r="E405" s="250" t="s">
        <v>21</v>
      </c>
      <c r="F405" s="251" t="s">
        <v>2532</v>
      </c>
      <c r="G405" s="249"/>
      <c r="H405" s="252" t="s">
        <v>21</v>
      </c>
      <c r="I405" s="253"/>
      <c r="J405" s="249"/>
      <c r="K405" s="249"/>
      <c r="L405" s="254"/>
      <c r="M405" s="255"/>
      <c r="N405" s="256"/>
      <c r="O405" s="256"/>
      <c r="P405" s="256"/>
      <c r="Q405" s="256"/>
      <c r="R405" s="256"/>
      <c r="S405" s="256"/>
      <c r="T405" s="257"/>
      <c r="AT405" s="258" t="s">
        <v>227</v>
      </c>
      <c r="AU405" s="258" t="s">
        <v>81</v>
      </c>
      <c r="AV405" s="13" t="s">
        <v>79</v>
      </c>
      <c r="AW405" s="13" t="s">
        <v>35</v>
      </c>
      <c r="AX405" s="13" t="s">
        <v>72</v>
      </c>
      <c r="AY405" s="258" t="s">
        <v>156</v>
      </c>
    </row>
    <row r="406" spans="2:51" s="11" customFormat="1" ht="13.5">
      <c r="B406" s="212"/>
      <c r="C406" s="213"/>
      <c r="D406" s="205" t="s">
        <v>227</v>
      </c>
      <c r="E406" s="214" t="s">
        <v>21</v>
      </c>
      <c r="F406" s="215" t="s">
        <v>2533</v>
      </c>
      <c r="G406" s="213"/>
      <c r="H406" s="216">
        <v>3.85</v>
      </c>
      <c r="I406" s="217"/>
      <c r="J406" s="213"/>
      <c r="K406" s="213"/>
      <c r="L406" s="218"/>
      <c r="M406" s="219"/>
      <c r="N406" s="220"/>
      <c r="O406" s="220"/>
      <c r="P406" s="220"/>
      <c r="Q406" s="220"/>
      <c r="R406" s="220"/>
      <c r="S406" s="220"/>
      <c r="T406" s="221"/>
      <c r="AT406" s="222" t="s">
        <v>227</v>
      </c>
      <c r="AU406" s="222" t="s">
        <v>81</v>
      </c>
      <c r="AV406" s="11" t="s">
        <v>81</v>
      </c>
      <c r="AW406" s="11" t="s">
        <v>35</v>
      </c>
      <c r="AX406" s="11" t="s">
        <v>72</v>
      </c>
      <c r="AY406" s="222" t="s">
        <v>156</v>
      </c>
    </row>
    <row r="407" spans="2:51" s="11" customFormat="1" ht="13.5">
      <c r="B407" s="212"/>
      <c r="C407" s="213"/>
      <c r="D407" s="205" t="s">
        <v>227</v>
      </c>
      <c r="E407" s="214" t="s">
        <v>21</v>
      </c>
      <c r="F407" s="215" t="s">
        <v>2534</v>
      </c>
      <c r="G407" s="213"/>
      <c r="H407" s="216">
        <v>13.88</v>
      </c>
      <c r="I407" s="217"/>
      <c r="J407" s="213"/>
      <c r="K407" s="213"/>
      <c r="L407" s="218"/>
      <c r="M407" s="219"/>
      <c r="N407" s="220"/>
      <c r="O407" s="220"/>
      <c r="P407" s="220"/>
      <c r="Q407" s="220"/>
      <c r="R407" s="220"/>
      <c r="S407" s="220"/>
      <c r="T407" s="221"/>
      <c r="AT407" s="222" t="s">
        <v>227</v>
      </c>
      <c r="AU407" s="222" t="s">
        <v>81</v>
      </c>
      <c r="AV407" s="11" t="s">
        <v>81</v>
      </c>
      <c r="AW407" s="11" t="s">
        <v>35</v>
      </c>
      <c r="AX407" s="11" t="s">
        <v>72</v>
      </c>
      <c r="AY407" s="222" t="s">
        <v>156</v>
      </c>
    </row>
    <row r="408" spans="2:51" s="11" customFormat="1" ht="13.5">
      <c r="B408" s="212"/>
      <c r="C408" s="213"/>
      <c r="D408" s="205" t="s">
        <v>227</v>
      </c>
      <c r="E408" s="214" t="s">
        <v>21</v>
      </c>
      <c r="F408" s="215" t="s">
        <v>2535</v>
      </c>
      <c r="G408" s="213"/>
      <c r="H408" s="216">
        <v>3.724</v>
      </c>
      <c r="I408" s="217"/>
      <c r="J408" s="213"/>
      <c r="K408" s="213"/>
      <c r="L408" s="218"/>
      <c r="M408" s="219"/>
      <c r="N408" s="220"/>
      <c r="O408" s="220"/>
      <c r="P408" s="220"/>
      <c r="Q408" s="220"/>
      <c r="R408" s="220"/>
      <c r="S408" s="220"/>
      <c r="T408" s="221"/>
      <c r="AT408" s="222" t="s">
        <v>227</v>
      </c>
      <c r="AU408" s="222" t="s">
        <v>81</v>
      </c>
      <c r="AV408" s="11" t="s">
        <v>81</v>
      </c>
      <c r="AW408" s="11" t="s">
        <v>35</v>
      </c>
      <c r="AX408" s="11" t="s">
        <v>72</v>
      </c>
      <c r="AY408" s="222" t="s">
        <v>156</v>
      </c>
    </row>
    <row r="409" spans="2:51" s="11" customFormat="1" ht="13.5">
      <c r="B409" s="212"/>
      <c r="C409" s="213"/>
      <c r="D409" s="205" t="s">
        <v>227</v>
      </c>
      <c r="E409" s="214" t="s">
        <v>21</v>
      </c>
      <c r="F409" s="215" t="s">
        <v>2536</v>
      </c>
      <c r="G409" s="213"/>
      <c r="H409" s="216">
        <v>2.004</v>
      </c>
      <c r="I409" s="217"/>
      <c r="J409" s="213"/>
      <c r="K409" s="213"/>
      <c r="L409" s="218"/>
      <c r="M409" s="219"/>
      <c r="N409" s="220"/>
      <c r="O409" s="220"/>
      <c r="P409" s="220"/>
      <c r="Q409" s="220"/>
      <c r="R409" s="220"/>
      <c r="S409" s="220"/>
      <c r="T409" s="221"/>
      <c r="AT409" s="222" t="s">
        <v>227</v>
      </c>
      <c r="AU409" s="222" t="s">
        <v>81</v>
      </c>
      <c r="AV409" s="11" t="s">
        <v>81</v>
      </c>
      <c r="AW409" s="11" t="s">
        <v>35</v>
      </c>
      <c r="AX409" s="11" t="s">
        <v>72</v>
      </c>
      <c r="AY409" s="222" t="s">
        <v>156</v>
      </c>
    </row>
    <row r="410" spans="2:51" s="11" customFormat="1" ht="13.5">
      <c r="B410" s="212"/>
      <c r="C410" s="213"/>
      <c r="D410" s="205" t="s">
        <v>227</v>
      </c>
      <c r="E410" s="214" t="s">
        <v>21</v>
      </c>
      <c r="F410" s="215" t="s">
        <v>2537</v>
      </c>
      <c r="G410" s="213"/>
      <c r="H410" s="216">
        <v>1.89</v>
      </c>
      <c r="I410" s="217"/>
      <c r="J410" s="213"/>
      <c r="K410" s="213"/>
      <c r="L410" s="218"/>
      <c r="M410" s="219"/>
      <c r="N410" s="220"/>
      <c r="O410" s="220"/>
      <c r="P410" s="220"/>
      <c r="Q410" s="220"/>
      <c r="R410" s="220"/>
      <c r="S410" s="220"/>
      <c r="T410" s="221"/>
      <c r="AT410" s="222" t="s">
        <v>227</v>
      </c>
      <c r="AU410" s="222" t="s">
        <v>81</v>
      </c>
      <c r="AV410" s="11" t="s">
        <v>81</v>
      </c>
      <c r="AW410" s="11" t="s">
        <v>35</v>
      </c>
      <c r="AX410" s="11" t="s">
        <v>72</v>
      </c>
      <c r="AY410" s="222" t="s">
        <v>156</v>
      </c>
    </row>
    <row r="411" spans="2:51" s="11" customFormat="1" ht="13.5">
      <c r="B411" s="212"/>
      <c r="C411" s="213"/>
      <c r="D411" s="205" t="s">
        <v>227</v>
      </c>
      <c r="E411" s="214" t="s">
        <v>21</v>
      </c>
      <c r="F411" s="215" t="s">
        <v>2538</v>
      </c>
      <c r="G411" s="213"/>
      <c r="H411" s="216">
        <v>4.87</v>
      </c>
      <c r="I411" s="217"/>
      <c r="J411" s="213"/>
      <c r="K411" s="213"/>
      <c r="L411" s="218"/>
      <c r="M411" s="219"/>
      <c r="N411" s="220"/>
      <c r="O411" s="220"/>
      <c r="P411" s="220"/>
      <c r="Q411" s="220"/>
      <c r="R411" s="220"/>
      <c r="S411" s="220"/>
      <c r="T411" s="221"/>
      <c r="AT411" s="222" t="s">
        <v>227</v>
      </c>
      <c r="AU411" s="222" t="s">
        <v>81</v>
      </c>
      <c r="AV411" s="11" t="s">
        <v>81</v>
      </c>
      <c r="AW411" s="11" t="s">
        <v>35</v>
      </c>
      <c r="AX411" s="11" t="s">
        <v>72</v>
      </c>
      <c r="AY411" s="222" t="s">
        <v>156</v>
      </c>
    </row>
    <row r="412" spans="2:51" s="11" customFormat="1" ht="13.5">
      <c r="B412" s="212"/>
      <c r="C412" s="213"/>
      <c r="D412" s="205" t="s">
        <v>227</v>
      </c>
      <c r="E412" s="214" t="s">
        <v>21</v>
      </c>
      <c r="F412" s="215" t="s">
        <v>2538</v>
      </c>
      <c r="G412" s="213"/>
      <c r="H412" s="216">
        <v>4.87</v>
      </c>
      <c r="I412" s="217"/>
      <c r="J412" s="213"/>
      <c r="K412" s="213"/>
      <c r="L412" s="218"/>
      <c r="M412" s="219"/>
      <c r="N412" s="220"/>
      <c r="O412" s="220"/>
      <c r="P412" s="220"/>
      <c r="Q412" s="220"/>
      <c r="R412" s="220"/>
      <c r="S412" s="220"/>
      <c r="T412" s="221"/>
      <c r="AT412" s="222" t="s">
        <v>227</v>
      </c>
      <c r="AU412" s="222" t="s">
        <v>81</v>
      </c>
      <c r="AV412" s="11" t="s">
        <v>81</v>
      </c>
      <c r="AW412" s="11" t="s">
        <v>35</v>
      </c>
      <c r="AX412" s="11" t="s">
        <v>72</v>
      </c>
      <c r="AY412" s="222" t="s">
        <v>156</v>
      </c>
    </row>
    <row r="413" spans="2:51" s="11" customFormat="1" ht="13.5">
      <c r="B413" s="212"/>
      <c r="C413" s="213"/>
      <c r="D413" s="205" t="s">
        <v>227</v>
      </c>
      <c r="E413" s="214" t="s">
        <v>21</v>
      </c>
      <c r="F413" s="215" t="s">
        <v>2539</v>
      </c>
      <c r="G413" s="213"/>
      <c r="H413" s="216">
        <v>8.92</v>
      </c>
      <c r="I413" s="217"/>
      <c r="J413" s="213"/>
      <c r="K413" s="213"/>
      <c r="L413" s="218"/>
      <c r="M413" s="219"/>
      <c r="N413" s="220"/>
      <c r="O413" s="220"/>
      <c r="P413" s="220"/>
      <c r="Q413" s="220"/>
      <c r="R413" s="220"/>
      <c r="S413" s="220"/>
      <c r="T413" s="221"/>
      <c r="AT413" s="222" t="s">
        <v>227</v>
      </c>
      <c r="AU413" s="222" t="s">
        <v>81</v>
      </c>
      <c r="AV413" s="11" t="s">
        <v>81</v>
      </c>
      <c r="AW413" s="11" t="s">
        <v>35</v>
      </c>
      <c r="AX413" s="11" t="s">
        <v>72</v>
      </c>
      <c r="AY413" s="222" t="s">
        <v>156</v>
      </c>
    </row>
    <row r="414" spans="2:51" s="11" customFormat="1" ht="13.5">
      <c r="B414" s="212"/>
      <c r="C414" s="213"/>
      <c r="D414" s="205" t="s">
        <v>227</v>
      </c>
      <c r="E414" s="214" t="s">
        <v>21</v>
      </c>
      <c r="F414" s="215" t="s">
        <v>2540</v>
      </c>
      <c r="G414" s="213"/>
      <c r="H414" s="216">
        <v>44.456</v>
      </c>
      <c r="I414" s="217"/>
      <c r="J414" s="213"/>
      <c r="K414" s="213"/>
      <c r="L414" s="218"/>
      <c r="M414" s="219"/>
      <c r="N414" s="220"/>
      <c r="O414" s="220"/>
      <c r="P414" s="220"/>
      <c r="Q414" s="220"/>
      <c r="R414" s="220"/>
      <c r="S414" s="220"/>
      <c r="T414" s="221"/>
      <c r="AT414" s="222" t="s">
        <v>227</v>
      </c>
      <c r="AU414" s="222" t="s">
        <v>81</v>
      </c>
      <c r="AV414" s="11" t="s">
        <v>81</v>
      </c>
      <c r="AW414" s="11" t="s">
        <v>35</v>
      </c>
      <c r="AX414" s="11" t="s">
        <v>72</v>
      </c>
      <c r="AY414" s="222" t="s">
        <v>156</v>
      </c>
    </row>
    <row r="415" spans="2:51" s="11" customFormat="1" ht="13.5">
      <c r="B415" s="212"/>
      <c r="C415" s="213"/>
      <c r="D415" s="205" t="s">
        <v>227</v>
      </c>
      <c r="E415" s="214" t="s">
        <v>21</v>
      </c>
      <c r="F415" s="215" t="s">
        <v>2138</v>
      </c>
      <c r="G415" s="213"/>
      <c r="H415" s="216">
        <v>1.72</v>
      </c>
      <c r="I415" s="217"/>
      <c r="J415" s="213"/>
      <c r="K415" s="213"/>
      <c r="L415" s="218"/>
      <c r="M415" s="219"/>
      <c r="N415" s="220"/>
      <c r="O415" s="220"/>
      <c r="P415" s="220"/>
      <c r="Q415" s="220"/>
      <c r="R415" s="220"/>
      <c r="S415" s="220"/>
      <c r="T415" s="221"/>
      <c r="AT415" s="222" t="s">
        <v>227</v>
      </c>
      <c r="AU415" s="222" t="s">
        <v>81</v>
      </c>
      <c r="AV415" s="11" t="s">
        <v>81</v>
      </c>
      <c r="AW415" s="11" t="s">
        <v>35</v>
      </c>
      <c r="AX415" s="11" t="s">
        <v>72</v>
      </c>
      <c r="AY415" s="222" t="s">
        <v>156</v>
      </c>
    </row>
    <row r="416" spans="2:51" s="11" customFormat="1" ht="13.5">
      <c r="B416" s="212"/>
      <c r="C416" s="213"/>
      <c r="D416" s="205" t="s">
        <v>227</v>
      </c>
      <c r="E416" s="214" t="s">
        <v>21</v>
      </c>
      <c r="F416" s="215" t="s">
        <v>2541</v>
      </c>
      <c r="G416" s="213"/>
      <c r="H416" s="216">
        <v>3.72</v>
      </c>
      <c r="I416" s="217"/>
      <c r="J416" s="213"/>
      <c r="K416" s="213"/>
      <c r="L416" s="218"/>
      <c r="M416" s="219"/>
      <c r="N416" s="220"/>
      <c r="O416" s="220"/>
      <c r="P416" s="220"/>
      <c r="Q416" s="220"/>
      <c r="R416" s="220"/>
      <c r="S416" s="220"/>
      <c r="T416" s="221"/>
      <c r="AT416" s="222" t="s">
        <v>227</v>
      </c>
      <c r="AU416" s="222" t="s">
        <v>81</v>
      </c>
      <c r="AV416" s="11" t="s">
        <v>81</v>
      </c>
      <c r="AW416" s="11" t="s">
        <v>35</v>
      </c>
      <c r="AX416" s="11" t="s">
        <v>72</v>
      </c>
      <c r="AY416" s="222" t="s">
        <v>156</v>
      </c>
    </row>
    <row r="417" spans="2:51" s="11" customFormat="1" ht="13.5">
      <c r="B417" s="212"/>
      <c r="C417" s="213"/>
      <c r="D417" s="205" t="s">
        <v>227</v>
      </c>
      <c r="E417" s="214" t="s">
        <v>21</v>
      </c>
      <c r="F417" s="215" t="s">
        <v>2542</v>
      </c>
      <c r="G417" s="213"/>
      <c r="H417" s="216">
        <v>1.92</v>
      </c>
      <c r="I417" s="217"/>
      <c r="J417" s="213"/>
      <c r="K417" s="213"/>
      <c r="L417" s="218"/>
      <c r="M417" s="219"/>
      <c r="N417" s="220"/>
      <c r="O417" s="220"/>
      <c r="P417" s="220"/>
      <c r="Q417" s="220"/>
      <c r="R417" s="220"/>
      <c r="S417" s="220"/>
      <c r="T417" s="221"/>
      <c r="AT417" s="222" t="s">
        <v>227</v>
      </c>
      <c r="AU417" s="222" t="s">
        <v>81</v>
      </c>
      <c r="AV417" s="11" t="s">
        <v>81</v>
      </c>
      <c r="AW417" s="11" t="s">
        <v>35</v>
      </c>
      <c r="AX417" s="11" t="s">
        <v>72</v>
      </c>
      <c r="AY417" s="222" t="s">
        <v>156</v>
      </c>
    </row>
    <row r="418" spans="2:51" s="11" customFormat="1" ht="13.5">
      <c r="B418" s="212"/>
      <c r="C418" s="213"/>
      <c r="D418" s="205" t="s">
        <v>227</v>
      </c>
      <c r="E418" s="214" t="s">
        <v>21</v>
      </c>
      <c r="F418" s="215" t="s">
        <v>2543</v>
      </c>
      <c r="G418" s="213"/>
      <c r="H418" s="216">
        <v>3.64</v>
      </c>
      <c r="I418" s="217"/>
      <c r="J418" s="213"/>
      <c r="K418" s="213"/>
      <c r="L418" s="218"/>
      <c r="M418" s="219"/>
      <c r="N418" s="220"/>
      <c r="O418" s="220"/>
      <c r="P418" s="220"/>
      <c r="Q418" s="220"/>
      <c r="R418" s="220"/>
      <c r="S418" s="220"/>
      <c r="T418" s="221"/>
      <c r="AT418" s="222" t="s">
        <v>227</v>
      </c>
      <c r="AU418" s="222" t="s">
        <v>81</v>
      </c>
      <c r="AV418" s="11" t="s">
        <v>81</v>
      </c>
      <c r="AW418" s="11" t="s">
        <v>35</v>
      </c>
      <c r="AX418" s="11" t="s">
        <v>72</v>
      </c>
      <c r="AY418" s="222" t="s">
        <v>156</v>
      </c>
    </row>
    <row r="419" spans="2:51" s="11" customFormat="1" ht="13.5">
      <c r="B419" s="212"/>
      <c r="C419" s="213"/>
      <c r="D419" s="205" t="s">
        <v>227</v>
      </c>
      <c r="E419" s="214" t="s">
        <v>21</v>
      </c>
      <c r="F419" s="215" t="s">
        <v>2542</v>
      </c>
      <c r="G419" s="213"/>
      <c r="H419" s="216">
        <v>1.92</v>
      </c>
      <c r="I419" s="217"/>
      <c r="J419" s="213"/>
      <c r="K419" s="213"/>
      <c r="L419" s="218"/>
      <c r="M419" s="219"/>
      <c r="N419" s="220"/>
      <c r="O419" s="220"/>
      <c r="P419" s="220"/>
      <c r="Q419" s="220"/>
      <c r="R419" s="220"/>
      <c r="S419" s="220"/>
      <c r="T419" s="221"/>
      <c r="AT419" s="222" t="s">
        <v>227</v>
      </c>
      <c r="AU419" s="222" t="s">
        <v>81</v>
      </c>
      <c r="AV419" s="11" t="s">
        <v>81</v>
      </c>
      <c r="AW419" s="11" t="s">
        <v>35</v>
      </c>
      <c r="AX419" s="11" t="s">
        <v>72</v>
      </c>
      <c r="AY419" s="222" t="s">
        <v>156</v>
      </c>
    </row>
    <row r="420" spans="2:51" s="11" customFormat="1" ht="13.5">
      <c r="B420" s="212"/>
      <c r="C420" s="213"/>
      <c r="D420" s="205" t="s">
        <v>227</v>
      </c>
      <c r="E420" s="214" t="s">
        <v>21</v>
      </c>
      <c r="F420" s="215" t="s">
        <v>2542</v>
      </c>
      <c r="G420" s="213"/>
      <c r="H420" s="216">
        <v>1.92</v>
      </c>
      <c r="I420" s="217"/>
      <c r="J420" s="213"/>
      <c r="K420" s="213"/>
      <c r="L420" s="218"/>
      <c r="M420" s="219"/>
      <c r="N420" s="220"/>
      <c r="O420" s="220"/>
      <c r="P420" s="220"/>
      <c r="Q420" s="220"/>
      <c r="R420" s="220"/>
      <c r="S420" s="220"/>
      <c r="T420" s="221"/>
      <c r="AT420" s="222" t="s">
        <v>227</v>
      </c>
      <c r="AU420" s="222" t="s">
        <v>81</v>
      </c>
      <c r="AV420" s="11" t="s">
        <v>81</v>
      </c>
      <c r="AW420" s="11" t="s">
        <v>35</v>
      </c>
      <c r="AX420" s="11" t="s">
        <v>72</v>
      </c>
      <c r="AY420" s="222" t="s">
        <v>156</v>
      </c>
    </row>
    <row r="421" spans="2:51" s="11" customFormat="1" ht="13.5">
      <c r="B421" s="212"/>
      <c r="C421" s="213"/>
      <c r="D421" s="205" t="s">
        <v>227</v>
      </c>
      <c r="E421" s="214" t="s">
        <v>21</v>
      </c>
      <c r="F421" s="215" t="s">
        <v>2542</v>
      </c>
      <c r="G421" s="213"/>
      <c r="H421" s="216">
        <v>1.92</v>
      </c>
      <c r="I421" s="217"/>
      <c r="J421" s="213"/>
      <c r="K421" s="213"/>
      <c r="L421" s="218"/>
      <c r="M421" s="219"/>
      <c r="N421" s="220"/>
      <c r="O421" s="220"/>
      <c r="P421" s="220"/>
      <c r="Q421" s="220"/>
      <c r="R421" s="220"/>
      <c r="S421" s="220"/>
      <c r="T421" s="221"/>
      <c r="AT421" s="222" t="s">
        <v>227</v>
      </c>
      <c r="AU421" s="222" t="s">
        <v>81</v>
      </c>
      <c r="AV421" s="11" t="s">
        <v>81</v>
      </c>
      <c r="AW421" s="11" t="s">
        <v>35</v>
      </c>
      <c r="AX421" s="11" t="s">
        <v>72</v>
      </c>
      <c r="AY421" s="222" t="s">
        <v>156</v>
      </c>
    </row>
    <row r="422" spans="2:51" s="11" customFormat="1" ht="13.5">
      <c r="B422" s="212"/>
      <c r="C422" s="213"/>
      <c r="D422" s="205" t="s">
        <v>227</v>
      </c>
      <c r="E422" s="214" t="s">
        <v>21</v>
      </c>
      <c r="F422" s="215" t="s">
        <v>2544</v>
      </c>
      <c r="G422" s="213"/>
      <c r="H422" s="216">
        <v>4.78</v>
      </c>
      <c r="I422" s="217"/>
      <c r="J422" s="213"/>
      <c r="K422" s="213"/>
      <c r="L422" s="218"/>
      <c r="M422" s="219"/>
      <c r="N422" s="220"/>
      <c r="O422" s="220"/>
      <c r="P422" s="220"/>
      <c r="Q422" s="220"/>
      <c r="R422" s="220"/>
      <c r="S422" s="220"/>
      <c r="T422" s="221"/>
      <c r="AT422" s="222" t="s">
        <v>227</v>
      </c>
      <c r="AU422" s="222" t="s">
        <v>81</v>
      </c>
      <c r="AV422" s="11" t="s">
        <v>81</v>
      </c>
      <c r="AW422" s="11" t="s">
        <v>35</v>
      </c>
      <c r="AX422" s="11" t="s">
        <v>72</v>
      </c>
      <c r="AY422" s="222" t="s">
        <v>156</v>
      </c>
    </row>
    <row r="423" spans="2:51" s="11" customFormat="1" ht="13.5">
      <c r="B423" s="212"/>
      <c r="C423" s="213"/>
      <c r="D423" s="205" t="s">
        <v>227</v>
      </c>
      <c r="E423" s="214" t="s">
        <v>21</v>
      </c>
      <c r="F423" s="215" t="s">
        <v>2545</v>
      </c>
      <c r="G423" s="213"/>
      <c r="H423" s="216">
        <v>3.44</v>
      </c>
      <c r="I423" s="217"/>
      <c r="J423" s="213"/>
      <c r="K423" s="213"/>
      <c r="L423" s="218"/>
      <c r="M423" s="219"/>
      <c r="N423" s="220"/>
      <c r="O423" s="220"/>
      <c r="P423" s="220"/>
      <c r="Q423" s="220"/>
      <c r="R423" s="220"/>
      <c r="S423" s="220"/>
      <c r="T423" s="221"/>
      <c r="AT423" s="222" t="s">
        <v>227</v>
      </c>
      <c r="AU423" s="222" t="s">
        <v>81</v>
      </c>
      <c r="AV423" s="11" t="s">
        <v>81</v>
      </c>
      <c r="AW423" s="11" t="s">
        <v>35</v>
      </c>
      <c r="AX423" s="11" t="s">
        <v>72</v>
      </c>
      <c r="AY423" s="222" t="s">
        <v>156</v>
      </c>
    </row>
    <row r="424" spans="2:51" s="11" customFormat="1" ht="13.5">
      <c r="B424" s="212"/>
      <c r="C424" s="213"/>
      <c r="D424" s="205" t="s">
        <v>227</v>
      </c>
      <c r="E424" s="214" t="s">
        <v>21</v>
      </c>
      <c r="F424" s="215" t="s">
        <v>2546</v>
      </c>
      <c r="G424" s="213"/>
      <c r="H424" s="216">
        <v>3.04</v>
      </c>
      <c r="I424" s="217"/>
      <c r="J424" s="213"/>
      <c r="K424" s="213"/>
      <c r="L424" s="218"/>
      <c r="M424" s="219"/>
      <c r="N424" s="220"/>
      <c r="O424" s="220"/>
      <c r="P424" s="220"/>
      <c r="Q424" s="220"/>
      <c r="R424" s="220"/>
      <c r="S424" s="220"/>
      <c r="T424" s="221"/>
      <c r="AT424" s="222" t="s">
        <v>227</v>
      </c>
      <c r="AU424" s="222" t="s">
        <v>81</v>
      </c>
      <c r="AV424" s="11" t="s">
        <v>81</v>
      </c>
      <c r="AW424" s="11" t="s">
        <v>35</v>
      </c>
      <c r="AX424" s="11" t="s">
        <v>72</v>
      </c>
      <c r="AY424" s="222" t="s">
        <v>156</v>
      </c>
    </row>
    <row r="425" spans="2:51" s="11" customFormat="1" ht="13.5">
      <c r="B425" s="212"/>
      <c r="C425" s="213"/>
      <c r="D425" s="205" t="s">
        <v>227</v>
      </c>
      <c r="E425" s="214" t="s">
        <v>21</v>
      </c>
      <c r="F425" s="215" t="s">
        <v>2547</v>
      </c>
      <c r="G425" s="213"/>
      <c r="H425" s="216">
        <v>1.52</v>
      </c>
      <c r="I425" s="217"/>
      <c r="J425" s="213"/>
      <c r="K425" s="213"/>
      <c r="L425" s="218"/>
      <c r="M425" s="219"/>
      <c r="N425" s="220"/>
      <c r="O425" s="220"/>
      <c r="P425" s="220"/>
      <c r="Q425" s="220"/>
      <c r="R425" s="220"/>
      <c r="S425" s="220"/>
      <c r="T425" s="221"/>
      <c r="AT425" s="222" t="s">
        <v>227</v>
      </c>
      <c r="AU425" s="222" t="s">
        <v>81</v>
      </c>
      <c r="AV425" s="11" t="s">
        <v>81</v>
      </c>
      <c r="AW425" s="11" t="s">
        <v>35</v>
      </c>
      <c r="AX425" s="11" t="s">
        <v>72</v>
      </c>
      <c r="AY425" s="222" t="s">
        <v>156</v>
      </c>
    </row>
    <row r="426" spans="2:51" s="14" customFormat="1" ht="13.5">
      <c r="B426" s="272"/>
      <c r="C426" s="273"/>
      <c r="D426" s="205" t="s">
        <v>227</v>
      </c>
      <c r="E426" s="274" t="s">
        <v>21</v>
      </c>
      <c r="F426" s="275" t="s">
        <v>2548</v>
      </c>
      <c r="G426" s="273"/>
      <c r="H426" s="276">
        <v>118.004</v>
      </c>
      <c r="I426" s="277"/>
      <c r="J426" s="273"/>
      <c r="K426" s="273"/>
      <c r="L426" s="278"/>
      <c r="M426" s="279"/>
      <c r="N426" s="280"/>
      <c r="O426" s="280"/>
      <c r="P426" s="280"/>
      <c r="Q426" s="280"/>
      <c r="R426" s="280"/>
      <c r="S426" s="280"/>
      <c r="T426" s="281"/>
      <c r="AT426" s="282" t="s">
        <v>227</v>
      </c>
      <c r="AU426" s="282" t="s">
        <v>81</v>
      </c>
      <c r="AV426" s="14" t="s">
        <v>173</v>
      </c>
      <c r="AW426" s="14" t="s">
        <v>35</v>
      </c>
      <c r="AX426" s="14" t="s">
        <v>72</v>
      </c>
      <c r="AY426" s="282" t="s">
        <v>156</v>
      </c>
    </row>
    <row r="427" spans="2:51" s="13" customFormat="1" ht="13.5">
      <c r="B427" s="248"/>
      <c r="C427" s="249"/>
      <c r="D427" s="205" t="s">
        <v>227</v>
      </c>
      <c r="E427" s="250" t="s">
        <v>21</v>
      </c>
      <c r="F427" s="251" t="s">
        <v>2549</v>
      </c>
      <c r="G427" s="249"/>
      <c r="H427" s="252" t="s">
        <v>21</v>
      </c>
      <c r="I427" s="253"/>
      <c r="J427" s="249"/>
      <c r="K427" s="249"/>
      <c r="L427" s="254"/>
      <c r="M427" s="255"/>
      <c r="N427" s="256"/>
      <c r="O427" s="256"/>
      <c r="P427" s="256"/>
      <c r="Q427" s="256"/>
      <c r="R427" s="256"/>
      <c r="S427" s="256"/>
      <c r="T427" s="257"/>
      <c r="AT427" s="258" t="s">
        <v>227</v>
      </c>
      <c r="AU427" s="258" t="s">
        <v>81</v>
      </c>
      <c r="AV427" s="13" t="s">
        <v>79</v>
      </c>
      <c r="AW427" s="13" t="s">
        <v>35</v>
      </c>
      <c r="AX427" s="13" t="s">
        <v>72</v>
      </c>
      <c r="AY427" s="258" t="s">
        <v>156</v>
      </c>
    </row>
    <row r="428" spans="2:51" s="11" customFormat="1" ht="13.5">
      <c r="B428" s="212"/>
      <c r="C428" s="213"/>
      <c r="D428" s="205" t="s">
        <v>227</v>
      </c>
      <c r="E428" s="214" t="s">
        <v>21</v>
      </c>
      <c r="F428" s="215" t="s">
        <v>2550</v>
      </c>
      <c r="G428" s="213"/>
      <c r="H428" s="216">
        <v>89.395</v>
      </c>
      <c r="I428" s="217"/>
      <c r="J428" s="213"/>
      <c r="K428" s="213"/>
      <c r="L428" s="218"/>
      <c r="M428" s="219"/>
      <c r="N428" s="220"/>
      <c r="O428" s="220"/>
      <c r="P428" s="220"/>
      <c r="Q428" s="220"/>
      <c r="R428" s="220"/>
      <c r="S428" s="220"/>
      <c r="T428" s="221"/>
      <c r="AT428" s="222" t="s">
        <v>227</v>
      </c>
      <c r="AU428" s="222" t="s">
        <v>81</v>
      </c>
      <c r="AV428" s="11" t="s">
        <v>81</v>
      </c>
      <c r="AW428" s="11" t="s">
        <v>35</v>
      </c>
      <c r="AX428" s="11" t="s">
        <v>72</v>
      </c>
      <c r="AY428" s="222" t="s">
        <v>156</v>
      </c>
    </row>
    <row r="429" spans="2:51" s="12" customFormat="1" ht="13.5">
      <c r="B429" s="237"/>
      <c r="C429" s="238"/>
      <c r="D429" s="223" t="s">
        <v>227</v>
      </c>
      <c r="E429" s="239" t="s">
        <v>21</v>
      </c>
      <c r="F429" s="240" t="s">
        <v>250</v>
      </c>
      <c r="G429" s="238"/>
      <c r="H429" s="241">
        <v>207.399</v>
      </c>
      <c r="I429" s="242"/>
      <c r="J429" s="238"/>
      <c r="K429" s="238"/>
      <c r="L429" s="243"/>
      <c r="M429" s="244"/>
      <c r="N429" s="245"/>
      <c r="O429" s="245"/>
      <c r="P429" s="245"/>
      <c r="Q429" s="245"/>
      <c r="R429" s="245"/>
      <c r="S429" s="245"/>
      <c r="T429" s="246"/>
      <c r="AT429" s="247" t="s">
        <v>227</v>
      </c>
      <c r="AU429" s="247" t="s">
        <v>81</v>
      </c>
      <c r="AV429" s="12" t="s">
        <v>179</v>
      </c>
      <c r="AW429" s="12" t="s">
        <v>35</v>
      </c>
      <c r="AX429" s="12" t="s">
        <v>79</v>
      </c>
      <c r="AY429" s="247" t="s">
        <v>156</v>
      </c>
    </row>
    <row r="430" spans="2:65" s="1" customFormat="1" ht="16.5" customHeight="1">
      <c r="B430" s="41"/>
      <c r="C430" s="227" t="s">
        <v>1627</v>
      </c>
      <c r="D430" s="227" t="s">
        <v>238</v>
      </c>
      <c r="E430" s="228" t="s">
        <v>905</v>
      </c>
      <c r="F430" s="229" t="s">
        <v>906</v>
      </c>
      <c r="G430" s="230" t="s">
        <v>253</v>
      </c>
      <c r="H430" s="231">
        <v>217.769</v>
      </c>
      <c r="I430" s="232"/>
      <c r="J430" s="233">
        <f>ROUND(I430*H430,2)</f>
        <v>0</v>
      </c>
      <c r="K430" s="229" t="s">
        <v>163</v>
      </c>
      <c r="L430" s="234"/>
      <c r="M430" s="235" t="s">
        <v>21</v>
      </c>
      <c r="N430" s="236" t="s">
        <v>43</v>
      </c>
      <c r="O430" s="42"/>
      <c r="P430" s="202">
        <f>O430*H430</f>
        <v>0</v>
      </c>
      <c r="Q430" s="202">
        <v>0</v>
      </c>
      <c r="R430" s="202">
        <f>Q430*H430</f>
        <v>0</v>
      </c>
      <c r="S430" s="202">
        <v>0</v>
      </c>
      <c r="T430" s="203">
        <f>S430*H430</f>
        <v>0</v>
      </c>
      <c r="AR430" s="24" t="s">
        <v>396</v>
      </c>
      <c r="AT430" s="24" t="s">
        <v>238</v>
      </c>
      <c r="AU430" s="24" t="s">
        <v>81</v>
      </c>
      <c r="AY430" s="24" t="s">
        <v>156</v>
      </c>
      <c r="BE430" s="204">
        <f>IF(N430="základní",J430,0)</f>
        <v>0</v>
      </c>
      <c r="BF430" s="204">
        <f>IF(N430="snížená",J430,0)</f>
        <v>0</v>
      </c>
      <c r="BG430" s="204">
        <f>IF(N430="zákl. přenesená",J430,0)</f>
        <v>0</v>
      </c>
      <c r="BH430" s="204">
        <f>IF(N430="sníž. přenesená",J430,0)</f>
        <v>0</v>
      </c>
      <c r="BI430" s="204">
        <f>IF(N430="nulová",J430,0)</f>
        <v>0</v>
      </c>
      <c r="BJ430" s="24" t="s">
        <v>79</v>
      </c>
      <c r="BK430" s="204">
        <f>ROUND(I430*H430,2)</f>
        <v>0</v>
      </c>
      <c r="BL430" s="24" t="s">
        <v>316</v>
      </c>
      <c r="BM430" s="24" t="s">
        <v>2551</v>
      </c>
    </row>
    <row r="431" spans="2:51" s="11" customFormat="1" ht="13.5">
      <c r="B431" s="212"/>
      <c r="C431" s="213"/>
      <c r="D431" s="223" t="s">
        <v>227</v>
      </c>
      <c r="E431" s="213"/>
      <c r="F431" s="225" t="s">
        <v>2552</v>
      </c>
      <c r="G431" s="213"/>
      <c r="H431" s="226">
        <v>217.769</v>
      </c>
      <c r="I431" s="217"/>
      <c r="J431" s="213"/>
      <c r="K431" s="213"/>
      <c r="L431" s="218"/>
      <c r="M431" s="219"/>
      <c r="N431" s="220"/>
      <c r="O431" s="220"/>
      <c r="P431" s="220"/>
      <c r="Q431" s="220"/>
      <c r="R431" s="220"/>
      <c r="S431" s="220"/>
      <c r="T431" s="221"/>
      <c r="AT431" s="222" t="s">
        <v>227</v>
      </c>
      <c r="AU431" s="222" t="s">
        <v>81</v>
      </c>
      <c r="AV431" s="11" t="s">
        <v>81</v>
      </c>
      <c r="AW431" s="11" t="s">
        <v>6</v>
      </c>
      <c r="AX431" s="11" t="s">
        <v>79</v>
      </c>
      <c r="AY431" s="222" t="s">
        <v>156</v>
      </c>
    </row>
    <row r="432" spans="2:65" s="1" customFormat="1" ht="38.25" customHeight="1">
      <c r="B432" s="41"/>
      <c r="C432" s="193" t="s">
        <v>1153</v>
      </c>
      <c r="D432" s="193" t="s">
        <v>159</v>
      </c>
      <c r="E432" s="194" t="s">
        <v>910</v>
      </c>
      <c r="F432" s="195" t="s">
        <v>911</v>
      </c>
      <c r="G432" s="196" t="s">
        <v>253</v>
      </c>
      <c r="H432" s="197">
        <v>30</v>
      </c>
      <c r="I432" s="198"/>
      <c r="J432" s="199">
        <f>ROUND(I432*H432,2)</f>
        <v>0</v>
      </c>
      <c r="K432" s="195" t="s">
        <v>163</v>
      </c>
      <c r="L432" s="61"/>
      <c r="M432" s="200" t="s">
        <v>21</v>
      </c>
      <c r="N432" s="201" t="s">
        <v>43</v>
      </c>
      <c r="O432" s="42"/>
      <c r="P432" s="202">
        <f>O432*H432</f>
        <v>0</v>
      </c>
      <c r="Q432" s="202">
        <v>0</v>
      </c>
      <c r="R432" s="202">
        <f>Q432*H432</f>
        <v>0</v>
      </c>
      <c r="S432" s="202">
        <v>0</v>
      </c>
      <c r="T432" s="203">
        <f>S432*H432</f>
        <v>0</v>
      </c>
      <c r="AR432" s="24" t="s">
        <v>316</v>
      </c>
      <c r="AT432" s="24" t="s">
        <v>159</v>
      </c>
      <c r="AU432" s="24" t="s">
        <v>81</v>
      </c>
      <c r="AY432" s="24" t="s">
        <v>156</v>
      </c>
      <c r="BE432" s="204">
        <f>IF(N432="základní",J432,0)</f>
        <v>0</v>
      </c>
      <c r="BF432" s="204">
        <f>IF(N432="snížená",J432,0)</f>
        <v>0</v>
      </c>
      <c r="BG432" s="204">
        <f>IF(N432="zákl. přenesená",J432,0)</f>
        <v>0</v>
      </c>
      <c r="BH432" s="204">
        <f>IF(N432="sníž. přenesená",J432,0)</f>
        <v>0</v>
      </c>
      <c r="BI432" s="204">
        <f>IF(N432="nulová",J432,0)</f>
        <v>0</v>
      </c>
      <c r="BJ432" s="24" t="s">
        <v>79</v>
      </c>
      <c r="BK432" s="204">
        <f>ROUND(I432*H432,2)</f>
        <v>0</v>
      </c>
      <c r="BL432" s="24" t="s">
        <v>316</v>
      </c>
      <c r="BM432" s="24" t="s">
        <v>2553</v>
      </c>
    </row>
    <row r="433" spans="2:65" s="1" customFormat="1" ht="16.5" customHeight="1">
      <c r="B433" s="41"/>
      <c r="C433" s="227" t="s">
        <v>1635</v>
      </c>
      <c r="D433" s="227" t="s">
        <v>238</v>
      </c>
      <c r="E433" s="228" t="s">
        <v>914</v>
      </c>
      <c r="F433" s="229" t="s">
        <v>915</v>
      </c>
      <c r="G433" s="230" t="s">
        <v>253</v>
      </c>
      <c r="H433" s="231">
        <v>31.5</v>
      </c>
      <c r="I433" s="232"/>
      <c r="J433" s="233">
        <f>ROUND(I433*H433,2)</f>
        <v>0</v>
      </c>
      <c r="K433" s="229" t="s">
        <v>163</v>
      </c>
      <c r="L433" s="234"/>
      <c r="M433" s="235" t="s">
        <v>21</v>
      </c>
      <c r="N433" s="236" t="s">
        <v>43</v>
      </c>
      <c r="O433" s="42"/>
      <c r="P433" s="202">
        <f>O433*H433</f>
        <v>0</v>
      </c>
      <c r="Q433" s="202">
        <v>0</v>
      </c>
      <c r="R433" s="202">
        <f>Q433*H433</f>
        <v>0</v>
      </c>
      <c r="S433" s="202">
        <v>0</v>
      </c>
      <c r="T433" s="203">
        <f>S433*H433</f>
        <v>0</v>
      </c>
      <c r="AR433" s="24" t="s">
        <v>396</v>
      </c>
      <c r="AT433" s="24" t="s">
        <v>238</v>
      </c>
      <c r="AU433" s="24" t="s">
        <v>81</v>
      </c>
      <c r="AY433" s="24" t="s">
        <v>156</v>
      </c>
      <c r="BE433" s="204">
        <f>IF(N433="základní",J433,0)</f>
        <v>0</v>
      </c>
      <c r="BF433" s="204">
        <f>IF(N433="snížená",J433,0)</f>
        <v>0</v>
      </c>
      <c r="BG433" s="204">
        <f>IF(N433="zákl. přenesená",J433,0)</f>
        <v>0</v>
      </c>
      <c r="BH433" s="204">
        <f>IF(N433="sníž. přenesená",J433,0)</f>
        <v>0</v>
      </c>
      <c r="BI433" s="204">
        <f>IF(N433="nulová",J433,0)</f>
        <v>0</v>
      </c>
      <c r="BJ433" s="24" t="s">
        <v>79</v>
      </c>
      <c r="BK433" s="204">
        <f>ROUND(I433*H433,2)</f>
        <v>0</v>
      </c>
      <c r="BL433" s="24" t="s">
        <v>316</v>
      </c>
      <c r="BM433" s="24" t="s">
        <v>2554</v>
      </c>
    </row>
    <row r="434" spans="2:51" s="11" customFormat="1" ht="13.5">
      <c r="B434" s="212"/>
      <c r="C434" s="213"/>
      <c r="D434" s="223" t="s">
        <v>227</v>
      </c>
      <c r="E434" s="213"/>
      <c r="F434" s="225" t="s">
        <v>2555</v>
      </c>
      <c r="G434" s="213"/>
      <c r="H434" s="226">
        <v>31.5</v>
      </c>
      <c r="I434" s="217"/>
      <c r="J434" s="213"/>
      <c r="K434" s="213"/>
      <c r="L434" s="218"/>
      <c r="M434" s="219"/>
      <c r="N434" s="220"/>
      <c r="O434" s="220"/>
      <c r="P434" s="220"/>
      <c r="Q434" s="220"/>
      <c r="R434" s="220"/>
      <c r="S434" s="220"/>
      <c r="T434" s="221"/>
      <c r="AT434" s="222" t="s">
        <v>227</v>
      </c>
      <c r="AU434" s="222" t="s">
        <v>81</v>
      </c>
      <c r="AV434" s="11" t="s">
        <v>81</v>
      </c>
      <c r="AW434" s="11" t="s">
        <v>6</v>
      </c>
      <c r="AX434" s="11" t="s">
        <v>79</v>
      </c>
      <c r="AY434" s="222" t="s">
        <v>156</v>
      </c>
    </row>
    <row r="435" spans="2:65" s="1" customFormat="1" ht="25.5" customHeight="1">
      <c r="B435" s="41"/>
      <c r="C435" s="193" t="s">
        <v>1156</v>
      </c>
      <c r="D435" s="193" t="s">
        <v>159</v>
      </c>
      <c r="E435" s="194" t="s">
        <v>2556</v>
      </c>
      <c r="F435" s="195" t="s">
        <v>2557</v>
      </c>
      <c r="G435" s="196" t="s">
        <v>253</v>
      </c>
      <c r="H435" s="197">
        <v>1012.005</v>
      </c>
      <c r="I435" s="198"/>
      <c r="J435" s="199">
        <f>ROUND(I435*H435,2)</f>
        <v>0</v>
      </c>
      <c r="K435" s="195" t="s">
        <v>163</v>
      </c>
      <c r="L435" s="61"/>
      <c r="M435" s="200" t="s">
        <v>21</v>
      </c>
      <c r="N435" s="201" t="s">
        <v>43</v>
      </c>
      <c r="O435" s="42"/>
      <c r="P435" s="202">
        <f>O435*H435</f>
        <v>0</v>
      </c>
      <c r="Q435" s="202">
        <v>0.00021</v>
      </c>
      <c r="R435" s="202">
        <f>Q435*H435</f>
        <v>0.21252105000000002</v>
      </c>
      <c r="S435" s="202">
        <v>0</v>
      </c>
      <c r="T435" s="203">
        <f>S435*H435</f>
        <v>0</v>
      </c>
      <c r="AR435" s="24" t="s">
        <v>316</v>
      </c>
      <c r="AT435" s="24" t="s">
        <v>159</v>
      </c>
      <c r="AU435" s="24" t="s">
        <v>81</v>
      </c>
      <c r="AY435" s="24" t="s">
        <v>156</v>
      </c>
      <c r="BE435" s="204">
        <f>IF(N435="základní",J435,0)</f>
        <v>0</v>
      </c>
      <c r="BF435" s="204">
        <f>IF(N435="snížená",J435,0)</f>
        <v>0</v>
      </c>
      <c r="BG435" s="204">
        <f>IF(N435="zákl. přenesená",J435,0)</f>
        <v>0</v>
      </c>
      <c r="BH435" s="204">
        <f>IF(N435="sníž. přenesená",J435,0)</f>
        <v>0</v>
      </c>
      <c r="BI435" s="204">
        <f>IF(N435="nulová",J435,0)</f>
        <v>0</v>
      </c>
      <c r="BJ435" s="24" t="s">
        <v>79</v>
      </c>
      <c r="BK435" s="204">
        <f>ROUND(I435*H435,2)</f>
        <v>0</v>
      </c>
      <c r="BL435" s="24" t="s">
        <v>316</v>
      </c>
      <c r="BM435" s="24" t="s">
        <v>2558</v>
      </c>
    </row>
    <row r="436" spans="2:65" s="1" customFormat="1" ht="25.5" customHeight="1">
      <c r="B436" s="41"/>
      <c r="C436" s="193" t="s">
        <v>1642</v>
      </c>
      <c r="D436" s="193" t="s">
        <v>159</v>
      </c>
      <c r="E436" s="194" t="s">
        <v>2559</v>
      </c>
      <c r="F436" s="195" t="s">
        <v>2560</v>
      </c>
      <c r="G436" s="196" t="s">
        <v>253</v>
      </c>
      <c r="H436" s="197">
        <v>78.07</v>
      </c>
      <c r="I436" s="198"/>
      <c r="J436" s="199">
        <f>ROUND(I436*H436,2)</f>
        <v>0</v>
      </c>
      <c r="K436" s="195" t="s">
        <v>163</v>
      </c>
      <c r="L436" s="61"/>
      <c r="M436" s="200" t="s">
        <v>21</v>
      </c>
      <c r="N436" s="201" t="s">
        <v>43</v>
      </c>
      <c r="O436" s="42"/>
      <c r="P436" s="202">
        <f>O436*H436</f>
        <v>0</v>
      </c>
      <c r="Q436" s="202">
        <v>0.00021</v>
      </c>
      <c r="R436" s="202">
        <f>Q436*H436</f>
        <v>0.016394699999999998</v>
      </c>
      <c r="S436" s="202">
        <v>0</v>
      </c>
      <c r="T436" s="203">
        <f>S436*H436</f>
        <v>0</v>
      </c>
      <c r="AR436" s="24" t="s">
        <v>316</v>
      </c>
      <c r="AT436" s="24" t="s">
        <v>159</v>
      </c>
      <c r="AU436" s="24" t="s">
        <v>81</v>
      </c>
      <c r="AY436" s="24" t="s">
        <v>156</v>
      </c>
      <c r="BE436" s="204">
        <f>IF(N436="základní",J436,0)</f>
        <v>0</v>
      </c>
      <c r="BF436" s="204">
        <f>IF(N436="snížená",J436,0)</f>
        <v>0</v>
      </c>
      <c r="BG436" s="204">
        <f>IF(N436="zákl. přenesená",J436,0)</f>
        <v>0</v>
      </c>
      <c r="BH436" s="204">
        <f>IF(N436="sníž. přenesená",J436,0)</f>
        <v>0</v>
      </c>
      <c r="BI436" s="204">
        <f>IF(N436="nulová",J436,0)</f>
        <v>0</v>
      </c>
      <c r="BJ436" s="24" t="s">
        <v>79</v>
      </c>
      <c r="BK436" s="204">
        <f>ROUND(I436*H436,2)</f>
        <v>0</v>
      </c>
      <c r="BL436" s="24" t="s">
        <v>316</v>
      </c>
      <c r="BM436" s="24" t="s">
        <v>2561</v>
      </c>
    </row>
    <row r="437" spans="2:65" s="1" customFormat="1" ht="25.5" customHeight="1">
      <c r="B437" s="41"/>
      <c r="C437" s="193" t="s">
        <v>1163</v>
      </c>
      <c r="D437" s="193" t="s">
        <v>159</v>
      </c>
      <c r="E437" s="194" t="s">
        <v>927</v>
      </c>
      <c r="F437" s="195" t="s">
        <v>928</v>
      </c>
      <c r="G437" s="196" t="s">
        <v>253</v>
      </c>
      <c r="H437" s="197">
        <v>1012.005</v>
      </c>
      <c r="I437" s="198"/>
      <c r="J437" s="199">
        <f>ROUND(I437*H437,2)</f>
        <v>0</v>
      </c>
      <c r="K437" s="195" t="s">
        <v>163</v>
      </c>
      <c r="L437" s="61"/>
      <c r="M437" s="200" t="s">
        <v>21</v>
      </c>
      <c r="N437" s="201" t="s">
        <v>43</v>
      </c>
      <c r="O437" s="42"/>
      <c r="P437" s="202">
        <f>O437*H437</f>
        <v>0</v>
      </c>
      <c r="Q437" s="202">
        <v>0.00029</v>
      </c>
      <c r="R437" s="202">
        <f>Q437*H437</f>
        <v>0.29348145</v>
      </c>
      <c r="S437" s="202">
        <v>0</v>
      </c>
      <c r="T437" s="203">
        <f>S437*H437</f>
        <v>0</v>
      </c>
      <c r="AR437" s="24" t="s">
        <v>316</v>
      </c>
      <c r="AT437" s="24" t="s">
        <v>159</v>
      </c>
      <c r="AU437" s="24" t="s">
        <v>81</v>
      </c>
      <c r="AY437" s="24" t="s">
        <v>156</v>
      </c>
      <c r="BE437" s="204">
        <f>IF(N437="základní",J437,0)</f>
        <v>0</v>
      </c>
      <c r="BF437" s="204">
        <f>IF(N437="snížená",J437,0)</f>
        <v>0</v>
      </c>
      <c r="BG437" s="204">
        <f>IF(N437="zákl. přenesená",J437,0)</f>
        <v>0</v>
      </c>
      <c r="BH437" s="204">
        <f>IF(N437="sníž. přenesená",J437,0)</f>
        <v>0</v>
      </c>
      <c r="BI437" s="204">
        <f>IF(N437="nulová",J437,0)</f>
        <v>0</v>
      </c>
      <c r="BJ437" s="24" t="s">
        <v>79</v>
      </c>
      <c r="BK437" s="204">
        <f>ROUND(I437*H437,2)</f>
        <v>0</v>
      </c>
      <c r="BL437" s="24" t="s">
        <v>316</v>
      </c>
      <c r="BM437" s="24" t="s">
        <v>2562</v>
      </c>
    </row>
    <row r="438" spans="2:51" s="13" customFormat="1" ht="13.5">
      <c r="B438" s="248"/>
      <c r="C438" s="249"/>
      <c r="D438" s="205" t="s">
        <v>227</v>
      </c>
      <c r="E438" s="250" t="s">
        <v>21</v>
      </c>
      <c r="F438" s="251" t="s">
        <v>2146</v>
      </c>
      <c r="G438" s="249"/>
      <c r="H438" s="252" t="s">
        <v>21</v>
      </c>
      <c r="I438" s="253"/>
      <c r="J438" s="249"/>
      <c r="K438" s="249"/>
      <c r="L438" s="254"/>
      <c r="M438" s="255"/>
      <c r="N438" s="256"/>
      <c r="O438" s="256"/>
      <c r="P438" s="256"/>
      <c r="Q438" s="256"/>
      <c r="R438" s="256"/>
      <c r="S438" s="256"/>
      <c r="T438" s="257"/>
      <c r="AT438" s="258" t="s">
        <v>227</v>
      </c>
      <c r="AU438" s="258" t="s">
        <v>81</v>
      </c>
      <c r="AV438" s="13" t="s">
        <v>79</v>
      </c>
      <c r="AW438" s="13" t="s">
        <v>35</v>
      </c>
      <c r="AX438" s="13" t="s">
        <v>72</v>
      </c>
      <c r="AY438" s="258" t="s">
        <v>156</v>
      </c>
    </row>
    <row r="439" spans="2:51" s="11" customFormat="1" ht="13.5">
      <c r="B439" s="212"/>
      <c r="C439" s="213"/>
      <c r="D439" s="205" t="s">
        <v>227</v>
      </c>
      <c r="E439" s="214" t="s">
        <v>21</v>
      </c>
      <c r="F439" s="215" t="s">
        <v>2563</v>
      </c>
      <c r="G439" s="213"/>
      <c r="H439" s="216">
        <v>23.271</v>
      </c>
      <c r="I439" s="217"/>
      <c r="J439" s="213"/>
      <c r="K439" s="213"/>
      <c r="L439" s="218"/>
      <c r="M439" s="219"/>
      <c r="N439" s="220"/>
      <c r="O439" s="220"/>
      <c r="P439" s="220"/>
      <c r="Q439" s="220"/>
      <c r="R439" s="220"/>
      <c r="S439" s="220"/>
      <c r="T439" s="221"/>
      <c r="AT439" s="222" t="s">
        <v>227</v>
      </c>
      <c r="AU439" s="222" t="s">
        <v>81</v>
      </c>
      <c r="AV439" s="11" t="s">
        <v>81</v>
      </c>
      <c r="AW439" s="11" t="s">
        <v>35</v>
      </c>
      <c r="AX439" s="11" t="s">
        <v>72</v>
      </c>
      <c r="AY439" s="222" t="s">
        <v>156</v>
      </c>
    </row>
    <row r="440" spans="2:51" s="11" customFormat="1" ht="13.5">
      <c r="B440" s="212"/>
      <c r="C440" s="213"/>
      <c r="D440" s="205" t="s">
        <v>227</v>
      </c>
      <c r="E440" s="214" t="s">
        <v>21</v>
      </c>
      <c r="F440" s="215" t="s">
        <v>2564</v>
      </c>
      <c r="G440" s="213"/>
      <c r="H440" s="216">
        <v>86.601</v>
      </c>
      <c r="I440" s="217"/>
      <c r="J440" s="213"/>
      <c r="K440" s="213"/>
      <c r="L440" s="218"/>
      <c r="M440" s="219"/>
      <c r="N440" s="220"/>
      <c r="O440" s="220"/>
      <c r="P440" s="220"/>
      <c r="Q440" s="220"/>
      <c r="R440" s="220"/>
      <c r="S440" s="220"/>
      <c r="T440" s="221"/>
      <c r="AT440" s="222" t="s">
        <v>227</v>
      </c>
      <c r="AU440" s="222" t="s">
        <v>81</v>
      </c>
      <c r="AV440" s="11" t="s">
        <v>81</v>
      </c>
      <c r="AW440" s="11" t="s">
        <v>35</v>
      </c>
      <c r="AX440" s="11" t="s">
        <v>72</v>
      </c>
      <c r="AY440" s="222" t="s">
        <v>156</v>
      </c>
    </row>
    <row r="441" spans="2:51" s="11" customFormat="1" ht="13.5">
      <c r="B441" s="212"/>
      <c r="C441" s="213"/>
      <c r="D441" s="205" t="s">
        <v>227</v>
      </c>
      <c r="E441" s="214" t="s">
        <v>21</v>
      </c>
      <c r="F441" s="215" t="s">
        <v>2565</v>
      </c>
      <c r="G441" s="213"/>
      <c r="H441" s="216">
        <v>9.06</v>
      </c>
      <c r="I441" s="217"/>
      <c r="J441" s="213"/>
      <c r="K441" s="213"/>
      <c r="L441" s="218"/>
      <c r="M441" s="219"/>
      <c r="N441" s="220"/>
      <c r="O441" s="220"/>
      <c r="P441" s="220"/>
      <c r="Q441" s="220"/>
      <c r="R441" s="220"/>
      <c r="S441" s="220"/>
      <c r="T441" s="221"/>
      <c r="AT441" s="222" t="s">
        <v>227</v>
      </c>
      <c r="AU441" s="222" t="s">
        <v>81</v>
      </c>
      <c r="AV441" s="11" t="s">
        <v>81</v>
      </c>
      <c r="AW441" s="11" t="s">
        <v>35</v>
      </c>
      <c r="AX441" s="11" t="s">
        <v>72</v>
      </c>
      <c r="AY441" s="222" t="s">
        <v>156</v>
      </c>
    </row>
    <row r="442" spans="2:51" s="11" customFormat="1" ht="13.5">
      <c r="B442" s="212"/>
      <c r="C442" s="213"/>
      <c r="D442" s="205" t="s">
        <v>227</v>
      </c>
      <c r="E442" s="214" t="s">
        <v>21</v>
      </c>
      <c r="F442" s="215" t="s">
        <v>2566</v>
      </c>
      <c r="G442" s="213"/>
      <c r="H442" s="216">
        <v>8.8</v>
      </c>
      <c r="I442" s="217"/>
      <c r="J442" s="213"/>
      <c r="K442" s="213"/>
      <c r="L442" s="218"/>
      <c r="M442" s="219"/>
      <c r="N442" s="220"/>
      <c r="O442" s="220"/>
      <c r="P442" s="220"/>
      <c r="Q442" s="220"/>
      <c r="R442" s="220"/>
      <c r="S442" s="220"/>
      <c r="T442" s="221"/>
      <c r="AT442" s="222" t="s">
        <v>227</v>
      </c>
      <c r="AU442" s="222" t="s">
        <v>81</v>
      </c>
      <c r="AV442" s="11" t="s">
        <v>81</v>
      </c>
      <c r="AW442" s="11" t="s">
        <v>35</v>
      </c>
      <c r="AX442" s="11" t="s">
        <v>72</v>
      </c>
      <c r="AY442" s="222" t="s">
        <v>156</v>
      </c>
    </row>
    <row r="443" spans="2:51" s="11" customFormat="1" ht="13.5">
      <c r="B443" s="212"/>
      <c r="C443" s="213"/>
      <c r="D443" s="205" t="s">
        <v>227</v>
      </c>
      <c r="E443" s="214" t="s">
        <v>21</v>
      </c>
      <c r="F443" s="215" t="s">
        <v>2567</v>
      </c>
      <c r="G443" s="213"/>
      <c r="H443" s="216">
        <v>17.5</v>
      </c>
      <c r="I443" s="217"/>
      <c r="J443" s="213"/>
      <c r="K443" s="213"/>
      <c r="L443" s="218"/>
      <c r="M443" s="219"/>
      <c r="N443" s="220"/>
      <c r="O443" s="220"/>
      <c r="P443" s="220"/>
      <c r="Q443" s="220"/>
      <c r="R443" s="220"/>
      <c r="S443" s="220"/>
      <c r="T443" s="221"/>
      <c r="AT443" s="222" t="s">
        <v>227</v>
      </c>
      <c r="AU443" s="222" t="s">
        <v>81</v>
      </c>
      <c r="AV443" s="11" t="s">
        <v>81</v>
      </c>
      <c r="AW443" s="11" t="s">
        <v>35</v>
      </c>
      <c r="AX443" s="11" t="s">
        <v>72</v>
      </c>
      <c r="AY443" s="222" t="s">
        <v>156</v>
      </c>
    </row>
    <row r="444" spans="2:51" s="11" customFormat="1" ht="13.5">
      <c r="B444" s="212"/>
      <c r="C444" s="213"/>
      <c r="D444" s="205" t="s">
        <v>227</v>
      </c>
      <c r="E444" s="214" t="s">
        <v>21</v>
      </c>
      <c r="F444" s="215" t="s">
        <v>2568</v>
      </c>
      <c r="G444" s="213"/>
      <c r="H444" s="216">
        <v>30.875</v>
      </c>
      <c r="I444" s="217"/>
      <c r="J444" s="213"/>
      <c r="K444" s="213"/>
      <c r="L444" s="218"/>
      <c r="M444" s="219"/>
      <c r="N444" s="220"/>
      <c r="O444" s="220"/>
      <c r="P444" s="220"/>
      <c r="Q444" s="220"/>
      <c r="R444" s="220"/>
      <c r="S444" s="220"/>
      <c r="T444" s="221"/>
      <c r="AT444" s="222" t="s">
        <v>227</v>
      </c>
      <c r="AU444" s="222" t="s">
        <v>81</v>
      </c>
      <c r="AV444" s="11" t="s">
        <v>81</v>
      </c>
      <c r="AW444" s="11" t="s">
        <v>35</v>
      </c>
      <c r="AX444" s="11" t="s">
        <v>72</v>
      </c>
      <c r="AY444" s="222" t="s">
        <v>156</v>
      </c>
    </row>
    <row r="445" spans="2:51" s="11" customFormat="1" ht="13.5">
      <c r="B445" s="212"/>
      <c r="C445" s="213"/>
      <c r="D445" s="205" t="s">
        <v>227</v>
      </c>
      <c r="E445" s="214" t="s">
        <v>21</v>
      </c>
      <c r="F445" s="215" t="s">
        <v>2569</v>
      </c>
      <c r="G445" s="213"/>
      <c r="H445" s="216">
        <v>61.61</v>
      </c>
      <c r="I445" s="217"/>
      <c r="J445" s="213"/>
      <c r="K445" s="213"/>
      <c r="L445" s="218"/>
      <c r="M445" s="219"/>
      <c r="N445" s="220"/>
      <c r="O445" s="220"/>
      <c r="P445" s="220"/>
      <c r="Q445" s="220"/>
      <c r="R445" s="220"/>
      <c r="S445" s="220"/>
      <c r="T445" s="221"/>
      <c r="AT445" s="222" t="s">
        <v>227</v>
      </c>
      <c r="AU445" s="222" t="s">
        <v>81</v>
      </c>
      <c r="AV445" s="11" t="s">
        <v>81</v>
      </c>
      <c r="AW445" s="11" t="s">
        <v>35</v>
      </c>
      <c r="AX445" s="11" t="s">
        <v>72</v>
      </c>
      <c r="AY445" s="222" t="s">
        <v>156</v>
      </c>
    </row>
    <row r="446" spans="2:51" s="11" customFormat="1" ht="13.5">
      <c r="B446" s="212"/>
      <c r="C446" s="213"/>
      <c r="D446" s="205" t="s">
        <v>227</v>
      </c>
      <c r="E446" s="214" t="s">
        <v>21</v>
      </c>
      <c r="F446" s="215" t="s">
        <v>2570</v>
      </c>
      <c r="G446" s="213"/>
      <c r="H446" s="216">
        <v>59.625</v>
      </c>
      <c r="I446" s="217"/>
      <c r="J446" s="213"/>
      <c r="K446" s="213"/>
      <c r="L446" s="218"/>
      <c r="M446" s="219"/>
      <c r="N446" s="220"/>
      <c r="O446" s="220"/>
      <c r="P446" s="220"/>
      <c r="Q446" s="220"/>
      <c r="R446" s="220"/>
      <c r="S446" s="220"/>
      <c r="T446" s="221"/>
      <c r="AT446" s="222" t="s">
        <v>227</v>
      </c>
      <c r="AU446" s="222" t="s">
        <v>81</v>
      </c>
      <c r="AV446" s="11" t="s">
        <v>81</v>
      </c>
      <c r="AW446" s="11" t="s">
        <v>35</v>
      </c>
      <c r="AX446" s="11" t="s">
        <v>72</v>
      </c>
      <c r="AY446" s="222" t="s">
        <v>156</v>
      </c>
    </row>
    <row r="447" spans="2:51" s="13" customFormat="1" ht="13.5">
      <c r="B447" s="248"/>
      <c r="C447" s="249"/>
      <c r="D447" s="205" t="s">
        <v>227</v>
      </c>
      <c r="E447" s="250" t="s">
        <v>21</v>
      </c>
      <c r="F447" s="251" t="s">
        <v>2148</v>
      </c>
      <c r="G447" s="249"/>
      <c r="H447" s="252" t="s">
        <v>21</v>
      </c>
      <c r="I447" s="253"/>
      <c r="J447" s="249"/>
      <c r="K447" s="249"/>
      <c r="L447" s="254"/>
      <c r="M447" s="255"/>
      <c r="N447" s="256"/>
      <c r="O447" s="256"/>
      <c r="P447" s="256"/>
      <c r="Q447" s="256"/>
      <c r="R447" s="256"/>
      <c r="S447" s="256"/>
      <c r="T447" s="257"/>
      <c r="AT447" s="258" t="s">
        <v>227</v>
      </c>
      <c r="AU447" s="258" t="s">
        <v>81</v>
      </c>
      <c r="AV447" s="13" t="s">
        <v>79</v>
      </c>
      <c r="AW447" s="13" t="s">
        <v>35</v>
      </c>
      <c r="AX447" s="13" t="s">
        <v>72</v>
      </c>
      <c r="AY447" s="258" t="s">
        <v>156</v>
      </c>
    </row>
    <row r="448" spans="2:51" s="11" customFormat="1" ht="27">
      <c r="B448" s="212"/>
      <c r="C448" s="213"/>
      <c r="D448" s="205" t="s">
        <v>227</v>
      </c>
      <c r="E448" s="214" t="s">
        <v>21</v>
      </c>
      <c r="F448" s="215" t="s">
        <v>2571</v>
      </c>
      <c r="G448" s="213"/>
      <c r="H448" s="216">
        <v>167.272</v>
      </c>
      <c r="I448" s="217"/>
      <c r="J448" s="213"/>
      <c r="K448" s="213"/>
      <c r="L448" s="218"/>
      <c r="M448" s="219"/>
      <c r="N448" s="220"/>
      <c r="O448" s="220"/>
      <c r="P448" s="220"/>
      <c r="Q448" s="220"/>
      <c r="R448" s="220"/>
      <c r="S448" s="220"/>
      <c r="T448" s="221"/>
      <c r="AT448" s="222" t="s">
        <v>227</v>
      </c>
      <c r="AU448" s="222" t="s">
        <v>81</v>
      </c>
      <c r="AV448" s="11" t="s">
        <v>81</v>
      </c>
      <c r="AW448" s="11" t="s">
        <v>35</v>
      </c>
      <c r="AX448" s="11" t="s">
        <v>72</v>
      </c>
      <c r="AY448" s="222" t="s">
        <v>156</v>
      </c>
    </row>
    <row r="449" spans="2:51" s="11" customFormat="1" ht="13.5">
      <c r="B449" s="212"/>
      <c r="C449" s="213"/>
      <c r="D449" s="205" t="s">
        <v>227</v>
      </c>
      <c r="E449" s="214" t="s">
        <v>21</v>
      </c>
      <c r="F449" s="215" t="s">
        <v>2572</v>
      </c>
      <c r="G449" s="213"/>
      <c r="H449" s="216">
        <v>54.99</v>
      </c>
      <c r="I449" s="217"/>
      <c r="J449" s="213"/>
      <c r="K449" s="213"/>
      <c r="L449" s="218"/>
      <c r="M449" s="219"/>
      <c r="N449" s="220"/>
      <c r="O449" s="220"/>
      <c r="P449" s="220"/>
      <c r="Q449" s="220"/>
      <c r="R449" s="220"/>
      <c r="S449" s="220"/>
      <c r="T449" s="221"/>
      <c r="AT449" s="222" t="s">
        <v>227</v>
      </c>
      <c r="AU449" s="222" t="s">
        <v>81</v>
      </c>
      <c r="AV449" s="11" t="s">
        <v>81</v>
      </c>
      <c r="AW449" s="11" t="s">
        <v>35</v>
      </c>
      <c r="AX449" s="11" t="s">
        <v>72</v>
      </c>
      <c r="AY449" s="222" t="s">
        <v>156</v>
      </c>
    </row>
    <row r="450" spans="2:51" s="11" customFormat="1" ht="13.5">
      <c r="B450" s="212"/>
      <c r="C450" s="213"/>
      <c r="D450" s="205" t="s">
        <v>227</v>
      </c>
      <c r="E450" s="214" t="s">
        <v>21</v>
      </c>
      <c r="F450" s="215" t="s">
        <v>2573</v>
      </c>
      <c r="G450" s="213"/>
      <c r="H450" s="216">
        <v>97.06</v>
      </c>
      <c r="I450" s="217"/>
      <c r="J450" s="213"/>
      <c r="K450" s="213"/>
      <c r="L450" s="218"/>
      <c r="M450" s="219"/>
      <c r="N450" s="220"/>
      <c r="O450" s="220"/>
      <c r="P450" s="220"/>
      <c r="Q450" s="220"/>
      <c r="R450" s="220"/>
      <c r="S450" s="220"/>
      <c r="T450" s="221"/>
      <c r="AT450" s="222" t="s">
        <v>227</v>
      </c>
      <c r="AU450" s="222" t="s">
        <v>81</v>
      </c>
      <c r="AV450" s="11" t="s">
        <v>81</v>
      </c>
      <c r="AW450" s="11" t="s">
        <v>35</v>
      </c>
      <c r="AX450" s="11" t="s">
        <v>72</v>
      </c>
      <c r="AY450" s="222" t="s">
        <v>156</v>
      </c>
    </row>
    <row r="451" spans="2:51" s="11" customFormat="1" ht="13.5">
      <c r="B451" s="212"/>
      <c r="C451" s="213"/>
      <c r="D451" s="205" t="s">
        <v>227</v>
      </c>
      <c r="E451" s="214" t="s">
        <v>21</v>
      </c>
      <c r="F451" s="215" t="s">
        <v>2574</v>
      </c>
      <c r="G451" s="213"/>
      <c r="H451" s="216">
        <v>53.455</v>
      </c>
      <c r="I451" s="217"/>
      <c r="J451" s="213"/>
      <c r="K451" s="213"/>
      <c r="L451" s="218"/>
      <c r="M451" s="219"/>
      <c r="N451" s="220"/>
      <c r="O451" s="220"/>
      <c r="P451" s="220"/>
      <c r="Q451" s="220"/>
      <c r="R451" s="220"/>
      <c r="S451" s="220"/>
      <c r="T451" s="221"/>
      <c r="AT451" s="222" t="s">
        <v>227</v>
      </c>
      <c r="AU451" s="222" t="s">
        <v>81</v>
      </c>
      <c r="AV451" s="11" t="s">
        <v>81</v>
      </c>
      <c r="AW451" s="11" t="s">
        <v>35</v>
      </c>
      <c r="AX451" s="11" t="s">
        <v>72</v>
      </c>
      <c r="AY451" s="222" t="s">
        <v>156</v>
      </c>
    </row>
    <row r="452" spans="2:51" s="11" customFormat="1" ht="13.5">
      <c r="B452" s="212"/>
      <c r="C452" s="213"/>
      <c r="D452" s="205" t="s">
        <v>227</v>
      </c>
      <c r="E452" s="214" t="s">
        <v>21</v>
      </c>
      <c r="F452" s="215" t="s">
        <v>2575</v>
      </c>
      <c r="G452" s="213"/>
      <c r="H452" s="216">
        <v>52.515</v>
      </c>
      <c r="I452" s="217"/>
      <c r="J452" s="213"/>
      <c r="K452" s="213"/>
      <c r="L452" s="218"/>
      <c r="M452" s="219"/>
      <c r="N452" s="220"/>
      <c r="O452" s="220"/>
      <c r="P452" s="220"/>
      <c r="Q452" s="220"/>
      <c r="R452" s="220"/>
      <c r="S452" s="220"/>
      <c r="T452" s="221"/>
      <c r="AT452" s="222" t="s">
        <v>227</v>
      </c>
      <c r="AU452" s="222" t="s">
        <v>81</v>
      </c>
      <c r="AV452" s="11" t="s">
        <v>81</v>
      </c>
      <c r="AW452" s="11" t="s">
        <v>35</v>
      </c>
      <c r="AX452" s="11" t="s">
        <v>72</v>
      </c>
      <c r="AY452" s="222" t="s">
        <v>156</v>
      </c>
    </row>
    <row r="453" spans="2:51" s="11" customFormat="1" ht="13.5">
      <c r="B453" s="212"/>
      <c r="C453" s="213"/>
      <c r="D453" s="205" t="s">
        <v>227</v>
      </c>
      <c r="E453" s="214" t="s">
        <v>21</v>
      </c>
      <c r="F453" s="215" t="s">
        <v>2576</v>
      </c>
      <c r="G453" s="213"/>
      <c r="H453" s="216">
        <v>45.955</v>
      </c>
      <c r="I453" s="217"/>
      <c r="J453" s="213"/>
      <c r="K453" s="213"/>
      <c r="L453" s="218"/>
      <c r="M453" s="219"/>
      <c r="N453" s="220"/>
      <c r="O453" s="220"/>
      <c r="P453" s="220"/>
      <c r="Q453" s="220"/>
      <c r="R453" s="220"/>
      <c r="S453" s="220"/>
      <c r="T453" s="221"/>
      <c r="AT453" s="222" t="s">
        <v>227</v>
      </c>
      <c r="AU453" s="222" t="s">
        <v>81</v>
      </c>
      <c r="AV453" s="11" t="s">
        <v>81</v>
      </c>
      <c r="AW453" s="11" t="s">
        <v>35</v>
      </c>
      <c r="AX453" s="11" t="s">
        <v>72</v>
      </c>
      <c r="AY453" s="222" t="s">
        <v>156</v>
      </c>
    </row>
    <row r="454" spans="2:51" s="11" customFormat="1" ht="13.5">
      <c r="B454" s="212"/>
      <c r="C454" s="213"/>
      <c r="D454" s="205" t="s">
        <v>227</v>
      </c>
      <c r="E454" s="214" t="s">
        <v>21</v>
      </c>
      <c r="F454" s="215" t="s">
        <v>2577</v>
      </c>
      <c r="G454" s="213"/>
      <c r="H454" s="216">
        <v>53.195</v>
      </c>
      <c r="I454" s="217"/>
      <c r="J454" s="213"/>
      <c r="K454" s="213"/>
      <c r="L454" s="218"/>
      <c r="M454" s="219"/>
      <c r="N454" s="220"/>
      <c r="O454" s="220"/>
      <c r="P454" s="220"/>
      <c r="Q454" s="220"/>
      <c r="R454" s="220"/>
      <c r="S454" s="220"/>
      <c r="T454" s="221"/>
      <c r="AT454" s="222" t="s">
        <v>227</v>
      </c>
      <c r="AU454" s="222" t="s">
        <v>81</v>
      </c>
      <c r="AV454" s="11" t="s">
        <v>81</v>
      </c>
      <c r="AW454" s="11" t="s">
        <v>35</v>
      </c>
      <c r="AX454" s="11" t="s">
        <v>72</v>
      </c>
      <c r="AY454" s="222" t="s">
        <v>156</v>
      </c>
    </row>
    <row r="455" spans="2:51" s="11" customFormat="1" ht="13.5">
      <c r="B455" s="212"/>
      <c r="C455" s="213"/>
      <c r="D455" s="205" t="s">
        <v>227</v>
      </c>
      <c r="E455" s="214" t="s">
        <v>21</v>
      </c>
      <c r="F455" s="215" t="s">
        <v>2578</v>
      </c>
      <c r="G455" s="213"/>
      <c r="H455" s="216">
        <v>17.13</v>
      </c>
      <c r="I455" s="217"/>
      <c r="J455" s="213"/>
      <c r="K455" s="213"/>
      <c r="L455" s="218"/>
      <c r="M455" s="219"/>
      <c r="N455" s="220"/>
      <c r="O455" s="220"/>
      <c r="P455" s="220"/>
      <c r="Q455" s="220"/>
      <c r="R455" s="220"/>
      <c r="S455" s="220"/>
      <c r="T455" s="221"/>
      <c r="AT455" s="222" t="s">
        <v>227</v>
      </c>
      <c r="AU455" s="222" t="s">
        <v>81</v>
      </c>
      <c r="AV455" s="11" t="s">
        <v>81</v>
      </c>
      <c r="AW455" s="11" t="s">
        <v>35</v>
      </c>
      <c r="AX455" s="11" t="s">
        <v>72</v>
      </c>
      <c r="AY455" s="222" t="s">
        <v>156</v>
      </c>
    </row>
    <row r="456" spans="2:51" s="11" customFormat="1" ht="13.5">
      <c r="B456" s="212"/>
      <c r="C456" s="213"/>
      <c r="D456" s="205" t="s">
        <v>227</v>
      </c>
      <c r="E456" s="214" t="s">
        <v>21</v>
      </c>
      <c r="F456" s="215" t="s">
        <v>2579</v>
      </c>
      <c r="G456" s="213"/>
      <c r="H456" s="216">
        <v>130.033</v>
      </c>
      <c r="I456" s="217"/>
      <c r="J456" s="213"/>
      <c r="K456" s="213"/>
      <c r="L456" s="218"/>
      <c r="M456" s="219"/>
      <c r="N456" s="220"/>
      <c r="O456" s="220"/>
      <c r="P456" s="220"/>
      <c r="Q456" s="220"/>
      <c r="R456" s="220"/>
      <c r="S456" s="220"/>
      <c r="T456" s="221"/>
      <c r="AT456" s="222" t="s">
        <v>227</v>
      </c>
      <c r="AU456" s="222" t="s">
        <v>81</v>
      </c>
      <c r="AV456" s="11" t="s">
        <v>81</v>
      </c>
      <c r="AW456" s="11" t="s">
        <v>35</v>
      </c>
      <c r="AX456" s="11" t="s">
        <v>72</v>
      </c>
      <c r="AY456" s="222" t="s">
        <v>156</v>
      </c>
    </row>
    <row r="457" spans="2:51" s="11" customFormat="1" ht="13.5">
      <c r="B457" s="212"/>
      <c r="C457" s="213"/>
      <c r="D457" s="205" t="s">
        <v>227</v>
      </c>
      <c r="E457" s="214" t="s">
        <v>21</v>
      </c>
      <c r="F457" s="215" t="s">
        <v>2580</v>
      </c>
      <c r="G457" s="213"/>
      <c r="H457" s="216">
        <v>35.522</v>
      </c>
      <c r="I457" s="217"/>
      <c r="J457" s="213"/>
      <c r="K457" s="213"/>
      <c r="L457" s="218"/>
      <c r="M457" s="219"/>
      <c r="N457" s="220"/>
      <c r="O457" s="220"/>
      <c r="P457" s="220"/>
      <c r="Q457" s="220"/>
      <c r="R457" s="220"/>
      <c r="S457" s="220"/>
      <c r="T457" s="221"/>
      <c r="AT457" s="222" t="s">
        <v>227</v>
      </c>
      <c r="AU457" s="222" t="s">
        <v>81</v>
      </c>
      <c r="AV457" s="11" t="s">
        <v>81</v>
      </c>
      <c r="AW457" s="11" t="s">
        <v>35</v>
      </c>
      <c r="AX457" s="11" t="s">
        <v>72</v>
      </c>
      <c r="AY457" s="222" t="s">
        <v>156</v>
      </c>
    </row>
    <row r="458" spans="2:51" s="11" customFormat="1" ht="13.5">
      <c r="B458" s="212"/>
      <c r="C458" s="213"/>
      <c r="D458" s="205" t="s">
        <v>227</v>
      </c>
      <c r="E458" s="214" t="s">
        <v>21</v>
      </c>
      <c r="F458" s="215" t="s">
        <v>2581</v>
      </c>
      <c r="G458" s="213"/>
      <c r="H458" s="216">
        <v>4.096</v>
      </c>
      <c r="I458" s="217"/>
      <c r="J458" s="213"/>
      <c r="K458" s="213"/>
      <c r="L458" s="218"/>
      <c r="M458" s="219"/>
      <c r="N458" s="220"/>
      <c r="O458" s="220"/>
      <c r="P458" s="220"/>
      <c r="Q458" s="220"/>
      <c r="R458" s="220"/>
      <c r="S458" s="220"/>
      <c r="T458" s="221"/>
      <c r="AT458" s="222" t="s">
        <v>227</v>
      </c>
      <c r="AU458" s="222" t="s">
        <v>81</v>
      </c>
      <c r="AV458" s="11" t="s">
        <v>81</v>
      </c>
      <c r="AW458" s="11" t="s">
        <v>35</v>
      </c>
      <c r="AX458" s="11" t="s">
        <v>72</v>
      </c>
      <c r="AY458" s="222" t="s">
        <v>156</v>
      </c>
    </row>
    <row r="459" spans="2:51" s="11" customFormat="1" ht="13.5">
      <c r="B459" s="212"/>
      <c r="C459" s="213"/>
      <c r="D459" s="205" t="s">
        <v>227</v>
      </c>
      <c r="E459" s="214" t="s">
        <v>21</v>
      </c>
      <c r="F459" s="215" t="s">
        <v>2582</v>
      </c>
      <c r="G459" s="213"/>
      <c r="H459" s="216">
        <v>3.44</v>
      </c>
      <c r="I459" s="217"/>
      <c r="J459" s="213"/>
      <c r="K459" s="213"/>
      <c r="L459" s="218"/>
      <c r="M459" s="219"/>
      <c r="N459" s="220"/>
      <c r="O459" s="220"/>
      <c r="P459" s="220"/>
      <c r="Q459" s="220"/>
      <c r="R459" s="220"/>
      <c r="S459" s="220"/>
      <c r="T459" s="221"/>
      <c r="AT459" s="222" t="s">
        <v>227</v>
      </c>
      <c r="AU459" s="222" t="s">
        <v>81</v>
      </c>
      <c r="AV459" s="11" t="s">
        <v>81</v>
      </c>
      <c r="AW459" s="11" t="s">
        <v>35</v>
      </c>
      <c r="AX459" s="11" t="s">
        <v>72</v>
      </c>
      <c r="AY459" s="222" t="s">
        <v>156</v>
      </c>
    </row>
    <row r="460" spans="2:51" s="12" customFormat="1" ht="13.5">
      <c r="B460" s="237"/>
      <c r="C460" s="238"/>
      <c r="D460" s="223" t="s">
        <v>227</v>
      </c>
      <c r="E460" s="239" t="s">
        <v>21</v>
      </c>
      <c r="F460" s="240" t="s">
        <v>250</v>
      </c>
      <c r="G460" s="238"/>
      <c r="H460" s="241">
        <v>1012.005</v>
      </c>
      <c r="I460" s="242"/>
      <c r="J460" s="238"/>
      <c r="K460" s="238"/>
      <c r="L460" s="243"/>
      <c r="M460" s="244"/>
      <c r="N460" s="245"/>
      <c r="O460" s="245"/>
      <c r="P460" s="245"/>
      <c r="Q460" s="245"/>
      <c r="R460" s="245"/>
      <c r="S460" s="245"/>
      <c r="T460" s="246"/>
      <c r="AT460" s="247" t="s">
        <v>227</v>
      </c>
      <c r="AU460" s="247" t="s">
        <v>81</v>
      </c>
      <c r="AV460" s="12" t="s">
        <v>179</v>
      </c>
      <c r="AW460" s="12" t="s">
        <v>35</v>
      </c>
      <c r="AX460" s="12" t="s">
        <v>79</v>
      </c>
      <c r="AY460" s="247" t="s">
        <v>156</v>
      </c>
    </row>
    <row r="461" spans="2:65" s="1" customFormat="1" ht="38.25" customHeight="1">
      <c r="B461" s="41"/>
      <c r="C461" s="193" t="s">
        <v>1651</v>
      </c>
      <c r="D461" s="193" t="s">
        <v>159</v>
      </c>
      <c r="E461" s="194" t="s">
        <v>2583</v>
      </c>
      <c r="F461" s="195" t="s">
        <v>2584</v>
      </c>
      <c r="G461" s="196" t="s">
        <v>253</v>
      </c>
      <c r="H461" s="197">
        <v>53.427</v>
      </c>
      <c r="I461" s="198"/>
      <c r="J461" s="199">
        <f>ROUND(I461*H461,2)</f>
        <v>0</v>
      </c>
      <c r="K461" s="195" t="s">
        <v>163</v>
      </c>
      <c r="L461" s="61"/>
      <c r="M461" s="200" t="s">
        <v>21</v>
      </c>
      <c r="N461" s="201" t="s">
        <v>43</v>
      </c>
      <c r="O461" s="42"/>
      <c r="P461" s="202">
        <f>O461*H461</f>
        <v>0</v>
      </c>
      <c r="Q461" s="202">
        <v>0.00029</v>
      </c>
      <c r="R461" s="202">
        <f>Q461*H461</f>
        <v>0.01549383</v>
      </c>
      <c r="S461" s="202">
        <v>0</v>
      </c>
      <c r="T461" s="203">
        <f>S461*H461</f>
        <v>0</v>
      </c>
      <c r="AR461" s="24" t="s">
        <v>316</v>
      </c>
      <c r="AT461" s="24" t="s">
        <v>159</v>
      </c>
      <c r="AU461" s="24" t="s">
        <v>81</v>
      </c>
      <c r="AY461" s="24" t="s">
        <v>156</v>
      </c>
      <c r="BE461" s="204">
        <f>IF(N461="základní",J461,0)</f>
        <v>0</v>
      </c>
      <c r="BF461" s="204">
        <f>IF(N461="snížená",J461,0)</f>
        <v>0</v>
      </c>
      <c r="BG461" s="204">
        <f>IF(N461="zákl. přenesená",J461,0)</f>
        <v>0</v>
      </c>
      <c r="BH461" s="204">
        <f>IF(N461="sníž. přenesená",J461,0)</f>
        <v>0</v>
      </c>
      <c r="BI461" s="204">
        <f>IF(N461="nulová",J461,0)</f>
        <v>0</v>
      </c>
      <c r="BJ461" s="24" t="s">
        <v>79</v>
      </c>
      <c r="BK461" s="204">
        <f>ROUND(I461*H461,2)</f>
        <v>0</v>
      </c>
      <c r="BL461" s="24" t="s">
        <v>316</v>
      </c>
      <c r="BM461" s="24" t="s">
        <v>2585</v>
      </c>
    </row>
    <row r="462" spans="2:51" s="11" customFormat="1" ht="13.5">
      <c r="B462" s="212"/>
      <c r="C462" s="213"/>
      <c r="D462" s="205" t="s">
        <v>227</v>
      </c>
      <c r="E462" s="214" t="s">
        <v>21</v>
      </c>
      <c r="F462" s="215" t="s">
        <v>2586</v>
      </c>
      <c r="G462" s="213"/>
      <c r="H462" s="216">
        <v>45.017</v>
      </c>
      <c r="I462" s="217"/>
      <c r="J462" s="213"/>
      <c r="K462" s="213"/>
      <c r="L462" s="218"/>
      <c r="M462" s="219"/>
      <c r="N462" s="220"/>
      <c r="O462" s="220"/>
      <c r="P462" s="220"/>
      <c r="Q462" s="220"/>
      <c r="R462" s="220"/>
      <c r="S462" s="220"/>
      <c r="T462" s="221"/>
      <c r="AT462" s="222" t="s">
        <v>227</v>
      </c>
      <c r="AU462" s="222" t="s">
        <v>81</v>
      </c>
      <c r="AV462" s="11" t="s">
        <v>81</v>
      </c>
      <c r="AW462" s="11" t="s">
        <v>35</v>
      </c>
      <c r="AX462" s="11" t="s">
        <v>72</v>
      </c>
      <c r="AY462" s="222" t="s">
        <v>156</v>
      </c>
    </row>
    <row r="463" spans="2:51" s="11" customFormat="1" ht="13.5">
      <c r="B463" s="212"/>
      <c r="C463" s="213"/>
      <c r="D463" s="205" t="s">
        <v>227</v>
      </c>
      <c r="E463" s="214" t="s">
        <v>21</v>
      </c>
      <c r="F463" s="215" t="s">
        <v>2587</v>
      </c>
      <c r="G463" s="213"/>
      <c r="H463" s="216">
        <v>8.41</v>
      </c>
      <c r="I463" s="217"/>
      <c r="J463" s="213"/>
      <c r="K463" s="213"/>
      <c r="L463" s="218"/>
      <c r="M463" s="219"/>
      <c r="N463" s="220"/>
      <c r="O463" s="220"/>
      <c r="P463" s="220"/>
      <c r="Q463" s="220"/>
      <c r="R463" s="220"/>
      <c r="S463" s="220"/>
      <c r="T463" s="221"/>
      <c r="AT463" s="222" t="s">
        <v>227</v>
      </c>
      <c r="AU463" s="222" t="s">
        <v>81</v>
      </c>
      <c r="AV463" s="11" t="s">
        <v>81</v>
      </c>
      <c r="AW463" s="11" t="s">
        <v>35</v>
      </c>
      <c r="AX463" s="11" t="s">
        <v>72</v>
      </c>
      <c r="AY463" s="222" t="s">
        <v>156</v>
      </c>
    </row>
    <row r="464" spans="2:51" s="12" customFormat="1" ht="13.5">
      <c r="B464" s="237"/>
      <c r="C464" s="238"/>
      <c r="D464" s="205" t="s">
        <v>227</v>
      </c>
      <c r="E464" s="262" t="s">
        <v>21</v>
      </c>
      <c r="F464" s="263" t="s">
        <v>250</v>
      </c>
      <c r="G464" s="238"/>
      <c r="H464" s="264">
        <v>53.427</v>
      </c>
      <c r="I464" s="242"/>
      <c r="J464" s="238"/>
      <c r="K464" s="238"/>
      <c r="L464" s="243"/>
      <c r="M464" s="244"/>
      <c r="N464" s="245"/>
      <c r="O464" s="245"/>
      <c r="P464" s="245"/>
      <c r="Q464" s="245"/>
      <c r="R464" s="245"/>
      <c r="S464" s="245"/>
      <c r="T464" s="246"/>
      <c r="AT464" s="247" t="s">
        <v>227</v>
      </c>
      <c r="AU464" s="247" t="s">
        <v>81</v>
      </c>
      <c r="AV464" s="12" t="s">
        <v>179</v>
      </c>
      <c r="AW464" s="12" t="s">
        <v>35</v>
      </c>
      <c r="AX464" s="12" t="s">
        <v>79</v>
      </c>
      <c r="AY464" s="247" t="s">
        <v>156</v>
      </c>
    </row>
    <row r="465" spans="2:63" s="10" customFormat="1" ht="37.35" customHeight="1">
      <c r="B465" s="176"/>
      <c r="C465" s="177"/>
      <c r="D465" s="190" t="s">
        <v>71</v>
      </c>
      <c r="E465" s="265" t="s">
        <v>964</v>
      </c>
      <c r="F465" s="265" t="s">
        <v>965</v>
      </c>
      <c r="G465" s="177"/>
      <c r="H465" s="177"/>
      <c r="I465" s="180"/>
      <c r="J465" s="266">
        <f>BK465</f>
        <v>0</v>
      </c>
      <c r="K465" s="177"/>
      <c r="L465" s="182"/>
      <c r="M465" s="183"/>
      <c r="N465" s="184"/>
      <c r="O465" s="184"/>
      <c r="P465" s="185">
        <f>SUM(P466:P467)</f>
        <v>0</v>
      </c>
      <c r="Q465" s="184"/>
      <c r="R465" s="185">
        <f>SUM(R466:R467)</f>
        <v>0</v>
      </c>
      <c r="S465" s="184"/>
      <c r="T465" s="186">
        <f>SUM(T466:T467)</f>
        <v>0</v>
      </c>
      <c r="AR465" s="187" t="s">
        <v>179</v>
      </c>
      <c r="AT465" s="188" t="s">
        <v>71</v>
      </c>
      <c r="AU465" s="188" t="s">
        <v>72</v>
      </c>
      <c r="AY465" s="187" t="s">
        <v>156</v>
      </c>
      <c r="BK465" s="189">
        <f>SUM(BK466:BK467)</f>
        <v>0</v>
      </c>
    </row>
    <row r="466" spans="2:65" s="1" customFormat="1" ht="25.5" customHeight="1">
      <c r="B466" s="41"/>
      <c r="C466" s="193" t="s">
        <v>1166</v>
      </c>
      <c r="D466" s="193" t="s">
        <v>159</v>
      </c>
      <c r="E466" s="194" t="s">
        <v>967</v>
      </c>
      <c r="F466" s="195" t="s">
        <v>968</v>
      </c>
      <c r="G466" s="196" t="s">
        <v>969</v>
      </c>
      <c r="H466" s="197">
        <v>24</v>
      </c>
      <c r="I466" s="198"/>
      <c r="J466" s="199">
        <f>ROUND(I466*H466,2)</f>
        <v>0</v>
      </c>
      <c r="K466" s="195" t="s">
        <v>163</v>
      </c>
      <c r="L466" s="61"/>
      <c r="M466" s="200" t="s">
        <v>21</v>
      </c>
      <c r="N466" s="201" t="s">
        <v>43</v>
      </c>
      <c r="O466" s="42"/>
      <c r="P466" s="202">
        <f>O466*H466</f>
        <v>0</v>
      </c>
      <c r="Q466" s="202">
        <v>0</v>
      </c>
      <c r="R466" s="202">
        <f>Q466*H466</f>
        <v>0</v>
      </c>
      <c r="S466" s="202">
        <v>0</v>
      </c>
      <c r="T466" s="203">
        <f>S466*H466</f>
        <v>0</v>
      </c>
      <c r="AR466" s="24" t="s">
        <v>970</v>
      </c>
      <c r="AT466" s="24" t="s">
        <v>159</v>
      </c>
      <c r="AU466" s="24" t="s">
        <v>79</v>
      </c>
      <c r="AY466" s="24" t="s">
        <v>156</v>
      </c>
      <c r="BE466" s="204">
        <f>IF(N466="základní",J466,0)</f>
        <v>0</v>
      </c>
      <c r="BF466" s="204">
        <f>IF(N466="snížená",J466,0)</f>
        <v>0</v>
      </c>
      <c r="BG466" s="204">
        <f>IF(N466="zákl. přenesená",J466,0)</f>
        <v>0</v>
      </c>
      <c r="BH466" s="204">
        <f>IF(N466="sníž. přenesená",J466,0)</f>
        <v>0</v>
      </c>
      <c r="BI466" s="204">
        <f>IF(N466="nulová",J466,0)</f>
        <v>0</v>
      </c>
      <c r="BJ466" s="24" t="s">
        <v>79</v>
      </c>
      <c r="BK466" s="204">
        <f>ROUND(I466*H466,2)</f>
        <v>0</v>
      </c>
      <c r="BL466" s="24" t="s">
        <v>970</v>
      </c>
      <c r="BM466" s="24" t="s">
        <v>2588</v>
      </c>
    </row>
    <row r="467" spans="2:47" s="1" customFormat="1" ht="40.5">
      <c r="B467" s="41"/>
      <c r="C467" s="63"/>
      <c r="D467" s="205" t="s">
        <v>166</v>
      </c>
      <c r="E467" s="63"/>
      <c r="F467" s="206" t="s">
        <v>972</v>
      </c>
      <c r="G467" s="63"/>
      <c r="H467" s="63"/>
      <c r="I467" s="163"/>
      <c r="J467" s="63"/>
      <c r="K467" s="63"/>
      <c r="L467" s="61"/>
      <c r="M467" s="267"/>
      <c r="N467" s="209"/>
      <c r="O467" s="209"/>
      <c r="P467" s="209"/>
      <c r="Q467" s="209"/>
      <c r="R467" s="209"/>
      <c r="S467" s="209"/>
      <c r="T467" s="268"/>
      <c r="AT467" s="24" t="s">
        <v>166</v>
      </c>
      <c r="AU467" s="24" t="s">
        <v>79</v>
      </c>
    </row>
    <row r="468" spans="2:12" s="1" customFormat="1" ht="6.95" customHeight="1">
      <c r="B468" s="56"/>
      <c r="C468" s="57"/>
      <c r="D468" s="57"/>
      <c r="E468" s="57"/>
      <c r="F468" s="57"/>
      <c r="G468" s="57"/>
      <c r="H468" s="57"/>
      <c r="I468" s="139"/>
      <c r="J468" s="57"/>
      <c r="K468" s="57"/>
      <c r="L468" s="61"/>
    </row>
  </sheetData>
  <sheetProtection password="CC35" sheet="1" objects="1" scenarios="1" formatCells="0" formatColumns="0" formatRows="0" sort="0" autoFilter="0"/>
  <autoFilter ref="C100:K467"/>
  <mergeCells count="10">
    <mergeCell ref="J51:J52"/>
    <mergeCell ref="E91:H91"/>
    <mergeCell ref="E93:H9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121</v>
      </c>
      <c r="G1" s="408" t="s">
        <v>122</v>
      </c>
      <c r="H1" s="408"/>
      <c r="I1" s="115"/>
      <c r="J1" s="114" t="s">
        <v>123</v>
      </c>
      <c r="K1" s="113" t="s">
        <v>124</v>
      </c>
      <c r="L1" s="114" t="s">
        <v>125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9"/>
      <c r="M2" s="399"/>
      <c r="N2" s="399"/>
      <c r="O2" s="399"/>
      <c r="P2" s="399"/>
      <c r="Q2" s="399"/>
      <c r="R2" s="399"/>
      <c r="S2" s="399"/>
      <c r="T2" s="399"/>
      <c r="U2" s="399"/>
      <c r="V2" s="399"/>
      <c r="AT2" s="24" t="s">
        <v>102</v>
      </c>
    </row>
    <row r="3" spans="2:46" ht="6.95" customHeight="1">
      <c r="B3" s="25"/>
      <c r="C3" s="26"/>
      <c r="D3" s="26"/>
      <c r="E3" s="26"/>
      <c r="F3" s="26"/>
      <c r="G3" s="26"/>
      <c r="H3" s="26"/>
      <c r="I3" s="116"/>
      <c r="J3" s="26"/>
      <c r="K3" s="27"/>
      <c r="AT3" s="24" t="s">
        <v>81</v>
      </c>
    </row>
    <row r="4" spans="2:46" ht="36.95" customHeight="1">
      <c r="B4" s="28"/>
      <c r="C4" s="29"/>
      <c r="D4" s="30" t="s">
        <v>126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400" t="str">
        <f>'Rekapitulace stavby'!K6</f>
        <v>Rekonstrukce kotelny, kuchyně a jídelny Základní škola Komenského č. 17 v Domažlicích</v>
      </c>
      <c r="F7" s="401"/>
      <c r="G7" s="401"/>
      <c r="H7" s="401"/>
      <c r="I7" s="117"/>
      <c r="J7" s="29"/>
      <c r="K7" s="31"/>
    </row>
    <row r="8" spans="2:11" s="1" customFormat="1" ht="13.5">
      <c r="B8" s="41"/>
      <c r="C8" s="42"/>
      <c r="D8" s="37" t="s">
        <v>127</v>
      </c>
      <c r="E8" s="42"/>
      <c r="F8" s="42"/>
      <c r="G8" s="42"/>
      <c r="H8" s="42"/>
      <c r="I8" s="118"/>
      <c r="J8" s="42"/>
      <c r="K8" s="45"/>
    </row>
    <row r="9" spans="2:11" s="1" customFormat="1" ht="36.95" customHeight="1">
      <c r="B9" s="41"/>
      <c r="C9" s="42"/>
      <c r="D9" s="42"/>
      <c r="E9" s="402" t="s">
        <v>2589</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2. 3. 2021</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tr">
        <f>IF('Rekapitulace stavby'!AN10="","",'Rekapitulace stavby'!AN10)</f>
        <v/>
      </c>
      <c r="K14" s="45"/>
    </row>
    <row r="15" spans="2:11" s="1" customFormat="1" ht="18" customHeight="1">
      <c r="B15" s="41"/>
      <c r="C15" s="42"/>
      <c r="D15" s="42"/>
      <c r="E15" s="35" t="str">
        <f>IF('Rekapitulace stavby'!E11="","",'Rekapitulace stavby'!E11)</f>
        <v>Město Domažlice</v>
      </c>
      <c r="F15" s="42"/>
      <c r="G15" s="42"/>
      <c r="H15" s="42"/>
      <c r="I15" s="119" t="s">
        <v>30</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tr">
        <f>IF('Rekapitulace stavby'!AN16="","",'Rekapitulace stavby'!AN16)</f>
        <v/>
      </c>
      <c r="K20" s="45"/>
    </row>
    <row r="21" spans="2:11" s="1" customFormat="1" ht="18" customHeight="1">
      <c r="B21" s="41"/>
      <c r="C21" s="42"/>
      <c r="D21" s="42"/>
      <c r="E21" s="35" t="str">
        <f>IF('Rekapitulace stavby'!E17="","",'Rekapitulace stavby'!E17)</f>
        <v>Mepro s.r.o.</v>
      </c>
      <c r="F21" s="42"/>
      <c r="G21" s="42"/>
      <c r="H21" s="42"/>
      <c r="I21" s="119" t="s">
        <v>30</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8.5" customHeight="1">
      <c r="B24" s="121"/>
      <c r="C24" s="122"/>
      <c r="D24" s="122"/>
      <c r="E24" s="369" t="s">
        <v>195</v>
      </c>
      <c r="F24" s="369"/>
      <c r="G24" s="369"/>
      <c r="H24" s="36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ROUND(SUM(BE77:BE98),2)</f>
        <v>0</v>
      </c>
      <c r="G30" s="42"/>
      <c r="H30" s="42"/>
      <c r="I30" s="131">
        <v>0.21</v>
      </c>
      <c r="J30" s="130">
        <f>ROUND(ROUND((SUM(BE77:BE98)),2)*I30,2)</f>
        <v>0</v>
      </c>
      <c r="K30" s="45"/>
    </row>
    <row r="31" spans="2:11" s="1" customFormat="1" ht="14.45" customHeight="1">
      <c r="B31" s="41"/>
      <c r="C31" s="42"/>
      <c r="D31" s="42"/>
      <c r="E31" s="49" t="s">
        <v>44</v>
      </c>
      <c r="F31" s="130">
        <f>ROUND(SUM(BF77:BF98),2)</f>
        <v>0</v>
      </c>
      <c r="G31" s="42"/>
      <c r="H31" s="42"/>
      <c r="I31" s="131">
        <v>0.15</v>
      </c>
      <c r="J31" s="130">
        <f>ROUND(ROUND((SUM(BF77:BF98)),2)*I31,2)</f>
        <v>0</v>
      </c>
      <c r="K31" s="45"/>
    </row>
    <row r="32" spans="2:11" s="1" customFormat="1" ht="14.45" customHeight="1" hidden="1">
      <c r="B32" s="41"/>
      <c r="C32" s="42"/>
      <c r="D32" s="42"/>
      <c r="E32" s="49" t="s">
        <v>45</v>
      </c>
      <c r="F32" s="130">
        <f>ROUND(SUM(BG77:BG98),2)</f>
        <v>0</v>
      </c>
      <c r="G32" s="42"/>
      <c r="H32" s="42"/>
      <c r="I32" s="131">
        <v>0.21</v>
      </c>
      <c r="J32" s="130">
        <v>0</v>
      </c>
      <c r="K32" s="45"/>
    </row>
    <row r="33" spans="2:11" s="1" customFormat="1" ht="14.45" customHeight="1" hidden="1">
      <c r="B33" s="41"/>
      <c r="C33" s="42"/>
      <c r="D33" s="42"/>
      <c r="E33" s="49" t="s">
        <v>46</v>
      </c>
      <c r="F33" s="130">
        <f>ROUND(SUM(BH77:BH98),2)</f>
        <v>0</v>
      </c>
      <c r="G33" s="42"/>
      <c r="H33" s="42"/>
      <c r="I33" s="131">
        <v>0.15</v>
      </c>
      <c r="J33" s="130">
        <v>0</v>
      </c>
      <c r="K33" s="45"/>
    </row>
    <row r="34" spans="2:11" s="1" customFormat="1" ht="14.45" customHeight="1" hidden="1">
      <c r="B34" s="41"/>
      <c r="C34" s="42"/>
      <c r="D34" s="42"/>
      <c r="E34" s="49" t="s">
        <v>47</v>
      </c>
      <c r="F34" s="130">
        <f>ROUND(SUM(BI77:BI98),2)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129</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400" t="str">
        <f>E7</f>
        <v>Rekonstrukce kotelny, kuchyně a jídelny Základní škola Komenského č. 17 v Domažlicích</v>
      </c>
      <c r="F45" s="401"/>
      <c r="G45" s="401"/>
      <c r="H45" s="401"/>
      <c r="I45" s="118"/>
      <c r="J45" s="42"/>
      <c r="K45" s="45"/>
    </row>
    <row r="46" spans="2:11" s="1" customFormat="1" ht="14.45" customHeight="1">
      <c r="B46" s="41"/>
      <c r="C46" s="37" t="s">
        <v>127</v>
      </c>
      <c r="D46" s="42"/>
      <c r="E46" s="42"/>
      <c r="F46" s="42"/>
      <c r="G46" s="42"/>
      <c r="H46" s="42"/>
      <c r="I46" s="118"/>
      <c r="J46" s="42"/>
      <c r="K46" s="45"/>
    </row>
    <row r="47" spans="2:11" s="1" customFormat="1" ht="17.25" customHeight="1">
      <c r="B47" s="41"/>
      <c r="C47" s="42"/>
      <c r="D47" s="42"/>
      <c r="E47" s="402" t="str">
        <f>E9</f>
        <v>II-2 - Vzduchotechnika</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2. 3. 2021</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Město Domažlice</v>
      </c>
      <c r="G51" s="42"/>
      <c r="H51" s="42"/>
      <c r="I51" s="119" t="s">
        <v>33</v>
      </c>
      <c r="J51" s="369" t="str">
        <f>E21</f>
        <v>Mepro s.r.o.</v>
      </c>
      <c r="K51" s="45"/>
    </row>
    <row r="52" spans="2:11" s="1" customFormat="1" ht="14.45" customHeight="1">
      <c r="B52" s="41"/>
      <c r="C52" s="37" t="s">
        <v>31</v>
      </c>
      <c r="D52" s="42"/>
      <c r="E52" s="42"/>
      <c r="F52" s="35" t="str">
        <f>IF(E18="","",E18)</f>
        <v/>
      </c>
      <c r="G52" s="42"/>
      <c r="H52" s="42"/>
      <c r="I52" s="118"/>
      <c r="J52" s="404"/>
      <c r="K52" s="45"/>
    </row>
    <row r="53" spans="2:11" s="1" customFormat="1" ht="10.35" customHeight="1">
      <c r="B53" s="41"/>
      <c r="C53" s="42"/>
      <c r="D53" s="42"/>
      <c r="E53" s="42"/>
      <c r="F53" s="42"/>
      <c r="G53" s="42"/>
      <c r="H53" s="42"/>
      <c r="I53" s="118"/>
      <c r="J53" s="42"/>
      <c r="K53" s="45"/>
    </row>
    <row r="54" spans="2:11" s="1" customFormat="1" ht="29.25" customHeight="1">
      <c r="B54" s="41"/>
      <c r="C54" s="144" t="s">
        <v>130</v>
      </c>
      <c r="D54" s="132"/>
      <c r="E54" s="132"/>
      <c r="F54" s="132"/>
      <c r="G54" s="132"/>
      <c r="H54" s="132"/>
      <c r="I54" s="145"/>
      <c r="J54" s="146" t="s">
        <v>131</v>
      </c>
      <c r="K54" s="147"/>
    </row>
    <row r="55" spans="2:11" s="1" customFormat="1" ht="10.35" customHeight="1">
      <c r="B55" s="41"/>
      <c r="C55" s="42"/>
      <c r="D55" s="42"/>
      <c r="E55" s="42"/>
      <c r="F55" s="42"/>
      <c r="G55" s="42"/>
      <c r="H55" s="42"/>
      <c r="I55" s="118"/>
      <c r="J55" s="42"/>
      <c r="K55" s="45"/>
    </row>
    <row r="56" spans="2:47" s="1" customFormat="1" ht="29.25" customHeight="1">
      <c r="B56" s="41"/>
      <c r="C56" s="148" t="s">
        <v>132</v>
      </c>
      <c r="D56" s="42"/>
      <c r="E56" s="42"/>
      <c r="F56" s="42"/>
      <c r="G56" s="42"/>
      <c r="H56" s="42"/>
      <c r="I56" s="118"/>
      <c r="J56" s="128">
        <f>J77</f>
        <v>0</v>
      </c>
      <c r="K56" s="45"/>
      <c r="AU56" s="24" t="s">
        <v>133</v>
      </c>
    </row>
    <row r="57" spans="2:11" s="7" customFormat="1" ht="24.95" customHeight="1">
      <c r="B57" s="149"/>
      <c r="C57" s="150"/>
      <c r="D57" s="151" t="s">
        <v>2590</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140</v>
      </c>
      <c r="D64" s="63"/>
      <c r="E64" s="63"/>
      <c r="F64" s="63"/>
      <c r="G64" s="63"/>
      <c r="H64" s="63"/>
      <c r="I64" s="163"/>
      <c r="J64" s="63"/>
      <c r="K64" s="63"/>
      <c r="L64" s="61"/>
    </row>
    <row r="65" spans="2:12" s="1" customFormat="1" ht="6.95" customHeight="1">
      <c r="B65" s="41"/>
      <c r="C65" s="63"/>
      <c r="D65" s="63"/>
      <c r="E65" s="63"/>
      <c r="F65" s="63"/>
      <c r="G65" s="63"/>
      <c r="H65" s="63"/>
      <c r="I65" s="163"/>
      <c r="J65" s="63"/>
      <c r="K65" s="63"/>
      <c r="L65" s="61"/>
    </row>
    <row r="66" spans="2:12" s="1" customFormat="1" ht="14.45" customHeight="1">
      <c r="B66" s="41"/>
      <c r="C66" s="65" t="s">
        <v>18</v>
      </c>
      <c r="D66" s="63"/>
      <c r="E66" s="63"/>
      <c r="F66" s="63"/>
      <c r="G66" s="63"/>
      <c r="H66" s="63"/>
      <c r="I66" s="163"/>
      <c r="J66" s="63"/>
      <c r="K66" s="63"/>
      <c r="L66" s="61"/>
    </row>
    <row r="67" spans="2:12" s="1" customFormat="1" ht="16.5" customHeight="1">
      <c r="B67" s="41"/>
      <c r="C67" s="63"/>
      <c r="D67" s="63"/>
      <c r="E67" s="405" t="str">
        <f>E7</f>
        <v>Rekonstrukce kotelny, kuchyně a jídelny Základní škola Komenského č. 17 v Domažlicích</v>
      </c>
      <c r="F67" s="406"/>
      <c r="G67" s="406"/>
      <c r="H67" s="406"/>
      <c r="I67" s="163"/>
      <c r="J67" s="63"/>
      <c r="K67" s="63"/>
      <c r="L67" s="61"/>
    </row>
    <row r="68" spans="2:12" s="1" customFormat="1" ht="14.45" customHeight="1">
      <c r="B68" s="41"/>
      <c r="C68" s="65" t="s">
        <v>127</v>
      </c>
      <c r="D68" s="63"/>
      <c r="E68" s="63"/>
      <c r="F68" s="63"/>
      <c r="G68" s="63"/>
      <c r="H68" s="63"/>
      <c r="I68" s="163"/>
      <c r="J68" s="63"/>
      <c r="K68" s="63"/>
      <c r="L68" s="61"/>
    </row>
    <row r="69" spans="2:12" s="1" customFormat="1" ht="17.25" customHeight="1">
      <c r="B69" s="41"/>
      <c r="C69" s="63"/>
      <c r="D69" s="63"/>
      <c r="E69" s="380" t="str">
        <f>E9</f>
        <v>II-2 - Vzduchotechnika</v>
      </c>
      <c r="F69" s="407"/>
      <c r="G69" s="407"/>
      <c r="H69" s="407"/>
      <c r="I69" s="163"/>
      <c r="J69" s="63"/>
      <c r="K69" s="63"/>
      <c r="L69" s="61"/>
    </row>
    <row r="70" spans="2:12" s="1" customFormat="1" ht="6.95" customHeight="1">
      <c r="B70" s="41"/>
      <c r="C70" s="63"/>
      <c r="D70" s="63"/>
      <c r="E70" s="63"/>
      <c r="F70" s="63"/>
      <c r="G70" s="63"/>
      <c r="H70" s="63"/>
      <c r="I70" s="163"/>
      <c r="J70" s="63"/>
      <c r="K70" s="63"/>
      <c r="L70" s="61"/>
    </row>
    <row r="71" spans="2:12" s="1" customFormat="1" ht="18" customHeight="1">
      <c r="B71" s="41"/>
      <c r="C71" s="65" t="s">
        <v>23</v>
      </c>
      <c r="D71" s="63"/>
      <c r="E71" s="63"/>
      <c r="F71" s="164" t="str">
        <f>F12</f>
        <v xml:space="preserve"> </v>
      </c>
      <c r="G71" s="63"/>
      <c r="H71" s="63"/>
      <c r="I71" s="165" t="s">
        <v>25</v>
      </c>
      <c r="J71" s="73" t="str">
        <f>IF(J12="","",J12)</f>
        <v>2. 3. 2021</v>
      </c>
      <c r="K71" s="63"/>
      <c r="L71" s="61"/>
    </row>
    <row r="72" spans="2:12" s="1" customFormat="1" ht="6.95" customHeight="1">
      <c r="B72" s="41"/>
      <c r="C72" s="63"/>
      <c r="D72" s="63"/>
      <c r="E72" s="63"/>
      <c r="F72" s="63"/>
      <c r="G72" s="63"/>
      <c r="H72" s="63"/>
      <c r="I72" s="163"/>
      <c r="J72" s="63"/>
      <c r="K72" s="63"/>
      <c r="L72" s="61"/>
    </row>
    <row r="73" spans="2:12" s="1" customFormat="1" ht="13.5">
      <c r="B73" s="41"/>
      <c r="C73" s="65" t="s">
        <v>27</v>
      </c>
      <c r="D73" s="63"/>
      <c r="E73" s="63"/>
      <c r="F73" s="164" t="str">
        <f>E15</f>
        <v>Město Domažlice</v>
      </c>
      <c r="G73" s="63"/>
      <c r="H73" s="63"/>
      <c r="I73" s="165" t="s">
        <v>33</v>
      </c>
      <c r="J73" s="164" t="str">
        <f>E21</f>
        <v>Mepro s.r.o.</v>
      </c>
      <c r="K73" s="63"/>
      <c r="L73" s="61"/>
    </row>
    <row r="74" spans="2:12" s="1" customFormat="1" ht="14.45" customHeight="1">
      <c r="B74" s="41"/>
      <c r="C74" s="65" t="s">
        <v>31</v>
      </c>
      <c r="D74" s="63"/>
      <c r="E74" s="63"/>
      <c r="F74" s="164" t="str">
        <f>IF(E18="","",E18)</f>
        <v/>
      </c>
      <c r="G74" s="63"/>
      <c r="H74" s="63"/>
      <c r="I74" s="163"/>
      <c r="J74" s="63"/>
      <c r="K74" s="63"/>
      <c r="L74" s="61"/>
    </row>
    <row r="75" spans="2:12" s="1" customFormat="1" ht="10.35" customHeight="1">
      <c r="B75" s="41"/>
      <c r="C75" s="63"/>
      <c r="D75" s="63"/>
      <c r="E75" s="63"/>
      <c r="F75" s="63"/>
      <c r="G75" s="63"/>
      <c r="H75" s="63"/>
      <c r="I75" s="163"/>
      <c r="J75" s="63"/>
      <c r="K75" s="63"/>
      <c r="L75" s="61"/>
    </row>
    <row r="76" spans="2:20" s="9" customFormat="1" ht="29.25" customHeight="1">
      <c r="B76" s="166"/>
      <c r="C76" s="167" t="s">
        <v>141</v>
      </c>
      <c r="D76" s="168" t="s">
        <v>57</v>
      </c>
      <c r="E76" s="168" t="s">
        <v>53</v>
      </c>
      <c r="F76" s="168" t="s">
        <v>142</v>
      </c>
      <c r="G76" s="168" t="s">
        <v>143</v>
      </c>
      <c r="H76" s="168" t="s">
        <v>144</v>
      </c>
      <c r="I76" s="169" t="s">
        <v>145</v>
      </c>
      <c r="J76" s="168" t="s">
        <v>131</v>
      </c>
      <c r="K76" s="170" t="s">
        <v>146</v>
      </c>
      <c r="L76" s="171"/>
      <c r="M76" s="81" t="s">
        <v>147</v>
      </c>
      <c r="N76" s="82" t="s">
        <v>42</v>
      </c>
      <c r="O76" s="82" t="s">
        <v>148</v>
      </c>
      <c r="P76" s="82" t="s">
        <v>149</v>
      </c>
      <c r="Q76" s="82" t="s">
        <v>150</v>
      </c>
      <c r="R76" s="82" t="s">
        <v>151</v>
      </c>
      <c r="S76" s="82" t="s">
        <v>152</v>
      </c>
      <c r="T76" s="83" t="s">
        <v>153</v>
      </c>
    </row>
    <row r="77" spans="2:63" s="1" customFormat="1" ht="29.25" customHeight="1">
      <c r="B77" s="41"/>
      <c r="C77" s="87" t="s">
        <v>132</v>
      </c>
      <c r="D77" s="63"/>
      <c r="E77" s="63"/>
      <c r="F77" s="63"/>
      <c r="G77" s="63"/>
      <c r="H77" s="63"/>
      <c r="I77" s="163"/>
      <c r="J77" s="172">
        <f>BK77</f>
        <v>0</v>
      </c>
      <c r="K77" s="63"/>
      <c r="L77" s="61"/>
      <c r="M77" s="84"/>
      <c r="N77" s="85"/>
      <c r="O77" s="85"/>
      <c r="P77" s="173">
        <f>P78</f>
        <v>0</v>
      </c>
      <c r="Q77" s="85"/>
      <c r="R77" s="173">
        <f>R78</f>
        <v>0</v>
      </c>
      <c r="S77" s="85"/>
      <c r="T77" s="174">
        <f>T78</f>
        <v>0</v>
      </c>
      <c r="AT77" s="24" t="s">
        <v>71</v>
      </c>
      <c r="AU77" s="24" t="s">
        <v>133</v>
      </c>
      <c r="BK77" s="175">
        <f>BK78</f>
        <v>0</v>
      </c>
    </row>
    <row r="78" spans="2:63" s="10" customFormat="1" ht="37.35" customHeight="1">
      <c r="B78" s="176"/>
      <c r="C78" s="177"/>
      <c r="D78" s="190" t="s">
        <v>71</v>
      </c>
      <c r="E78" s="265" t="s">
        <v>1230</v>
      </c>
      <c r="F78" s="265" t="s">
        <v>2591</v>
      </c>
      <c r="G78" s="177"/>
      <c r="H78" s="177"/>
      <c r="I78" s="180"/>
      <c r="J78" s="266">
        <f>BK78</f>
        <v>0</v>
      </c>
      <c r="K78" s="177"/>
      <c r="L78" s="182"/>
      <c r="M78" s="183"/>
      <c r="N78" s="184"/>
      <c r="O78" s="184"/>
      <c r="P78" s="185">
        <f>SUM(P79:P98)</f>
        <v>0</v>
      </c>
      <c r="Q78" s="184"/>
      <c r="R78" s="185">
        <f>SUM(R79:R98)</f>
        <v>0</v>
      </c>
      <c r="S78" s="184"/>
      <c r="T78" s="186">
        <f>SUM(T79:T98)</f>
        <v>0</v>
      </c>
      <c r="AR78" s="187" t="s">
        <v>79</v>
      </c>
      <c r="AT78" s="188" t="s">
        <v>71</v>
      </c>
      <c r="AU78" s="188" t="s">
        <v>72</v>
      </c>
      <c r="AY78" s="187" t="s">
        <v>156</v>
      </c>
      <c r="BK78" s="189">
        <f>SUM(BK79:BK98)</f>
        <v>0</v>
      </c>
    </row>
    <row r="79" spans="2:65" s="1" customFormat="1" ht="38.25" customHeight="1">
      <c r="B79" s="41"/>
      <c r="C79" s="227" t="s">
        <v>79</v>
      </c>
      <c r="D79" s="227" t="s">
        <v>238</v>
      </c>
      <c r="E79" s="228" t="s">
        <v>2592</v>
      </c>
      <c r="F79" s="229" t="s">
        <v>2593</v>
      </c>
      <c r="G79" s="230" t="s">
        <v>1016</v>
      </c>
      <c r="H79" s="231">
        <v>1</v>
      </c>
      <c r="I79" s="232"/>
      <c r="J79" s="233">
        <f aca="true" t="shared" si="0" ref="J79:J98">ROUND(I79*H79,2)</f>
        <v>0</v>
      </c>
      <c r="K79" s="229" t="s">
        <v>21</v>
      </c>
      <c r="L79" s="234"/>
      <c r="M79" s="235" t="s">
        <v>21</v>
      </c>
      <c r="N79" s="236" t="s">
        <v>43</v>
      </c>
      <c r="O79" s="42"/>
      <c r="P79" s="202">
        <f aca="true" t="shared" si="1" ref="P79:P98">O79*H79</f>
        <v>0</v>
      </c>
      <c r="Q79" s="202">
        <v>0</v>
      </c>
      <c r="R79" s="202">
        <f aca="true" t="shared" si="2" ref="R79:R98">Q79*H79</f>
        <v>0</v>
      </c>
      <c r="S79" s="202">
        <v>0</v>
      </c>
      <c r="T79" s="203">
        <f aca="true" t="shared" si="3" ref="T79:T98">S79*H79</f>
        <v>0</v>
      </c>
      <c r="AR79" s="24" t="s">
        <v>396</v>
      </c>
      <c r="AT79" s="24" t="s">
        <v>238</v>
      </c>
      <c r="AU79" s="24" t="s">
        <v>79</v>
      </c>
      <c r="AY79" s="24" t="s">
        <v>156</v>
      </c>
      <c r="BE79" s="204">
        <f aca="true" t="shared" si="4" ref="BE79:BE98">IF(N79="základní",J79,0)</f>
        <v>0</v>
      </c>
      <c r="BF79" s="204">
        <f aca="true" t="shared" si="5" ref="BF79:BF98">IF(N79="snížená",J79,0)</f>
        <v>0</v>
      </c>
      <c r="BG79" s="204">
        <f aca="true" t="shared" si="6" ref="BG79:BG98">IF(N79="zákl. přenesená",J79,0)</f>
        <v>0</v>
      </c>
      <c r="BH79" s="204">
        <f aca="true" t="shared" si="7" ref="BH79:BH98">IF(N79="sníž. přenesená",J79,0)</f>
        <v>0</v>
      </c>
      <c r="BI79" s="204">
        <f aca="true" t="shared" si="8" ref="BI79:BI98">IF(N79="nulová",J79,0)</f>
        <v>0</v>
      </c>
      <c r="BJ79" s="24" t="s">
        <v>79</v>
      </c>
      <c r="BK79" s="204">
        <f aca="true" t="shared" si="9" ref="BK79:BK98">ROUND(I79*H79,2)</f>
        <v>0</v>
      </c>
      <c r="BL79" s="24" t="s">
        <v>316</v>
      </c>
      <c r="BM79" s="24" t="s">
        <v>2594</v>
      </c>
    </row>
    <row r="80" spans="2:65" s="1" customFormat="1" ht="25.5" customHeight="1">
      <c r="B80" s="41"/>
      <c r="C80" s="227" t="s">
        <v>81</v>
      </c>
      <c r="D80" s="227" t="s">
        <v>238</v>
      </c>
      <c r="E80" s="228" t="s">
        <v>2595</v>
      </c>
      <c r="F80" s="229" t="s">
        <v>2596</v>
      </c>
      <c r="G80" s="230" t="s">
        <v>1016</v>
      </c>
      <c r="H80" s="231">
        <v>1</v>
      </c>
      <c r="I80" s="232"/>
      <c r="J80" s="233">
        <f t="shared" si="0"/>
        <v>0</v>
      </c>
      <c r="K80" s="229" t="s">
        <v>21</v>
      </c>
      <c r="L80" s="234"/>
      <c r="M80" s="235" t="s">
        <v>21</v>
      </c>
      <c r="N80" s="236" t="s">
        <v>43</v>
      </c>
      <c r="O80" s="42"/>
      <c r="P80" s="202">
        <f t="shared" si="1"/>
        <v>0</v>
      </c>
      <c r="Q80" s="202">
        <v>0</v>
      </c>
      <c r="R80" s="202">
        <f t="shared" si="2"/>
        <v>0</v>
      </c>
      <c r="S80" s="202">
        <v>0</v>
      </c>
      <c r="T80" s="203">
        <f t="shared" si="3"/>
        <v>0</v>
      </c>
      <c r="AR80" s="24" t="s">
        <v>396</v>
      </c>
      <c r="AT80" s="24" t="s">
        <v>238</v>
      </c>
      <c r="AU80" s="24" t="s">
        <v>79</v>
      </c>
      <c r="AY80" s="24" t="s">
        <v>156</v>
      </c>
      <c r="BE80" s="204">
        <f t="shared" si="4"/>
        <v>0</v>
      </c>
      <c r="BF80" s="204">
        <f t="shared" si="5"/>
        <v>0</v>
      </c>
      <c r="BG80" s="204">
        <f t="shared" si="6"/>
        <v>0</v>
      </c>
      <c r="BH80" s="204">
        <f t="shared" si="7"/>
        <v>0</v>
      </c>
      <c r="BI80" s="204">
        <f t="shared" si="8"/>
        <v>0</v>
      </c>
      <c r="BJ80" s="24" t="s">
        <v>79</v>
      </c>
      <c r="BK80" s="204">
        <f t="shared" si="9"/>
        <v>0</v>
      </c>
      <c r="BL80" s="24" t="s">
        <v>316</v>
      </c>
      <c r="BM80" s="24" t="s">
        <v>2597</v>
      </c>
    </row>
    <row r="81" spans="2:65" s="1" customFormat="1" ht="16.5" customHeight="1">
      <c r="B81" s="41"/>
      <c r="C81" s="227" t="s">
        <v>173</v>
      </c>
      <c r="D81" s="227" t="s">
        <v>238</v>
      </c>
      <c r="E81" s="228" t="s">
        <v>2598</v>
      </c>
      <c r="F81" s="229" t="s">
        <v>2599</v>
      </c>
      <c r="G81" s="230" t="s">
        <v>1016</v>
      </c>
      <c r="H81" s="231">
        <v>2</v>
      </c>
      <c r="I81" s="232"/>
      <c r="J81" s="233">
        <f t="shared" si="0"/>
        <v>0</v>
      </c>
      <c r="K81" s="229" t="s">
        <v>21</v>
      </c>
      <c r="L81" s="234"/>
      <c r="M81" s="235" t="s">
        <v>21</v>
      </c>
      <c r="N81" s="236" t="s">
        <v>43</v>
      </c>
      <c r="O81" s="42"/>
      <c r="P81" s="202">
        <f t="shared" si="1"/>
        <v>0</v>
      </c>
      <c r="Q81" s="202">
        <v>0</v>
      </c>
      <c r="R81" s="202">
        <f t="shared" si="2"/>
        <v>0</v>
      </c>
      <c r="S81" s="202">
        <v>0</v>
      </c>
      <c r="T81" s="203">
        <f t="shared" si="3"/>
        <v>0</v>
      </c>
      <c r="AR81" s="24" t="s">
        <v>396</v>
      </c>
      <c r="AT81" s="24" t="s">
        <v>238</v>
      </c>
      <c r="AU81" s="24" t="s">
        <v>79</v>
      </c>
      <c r="AY81" s="24" t="s">
        <v>156</v>
      </c>
      <c r="BE81" s="204">
        <f t="shared" si="4"/>
        <v>0</v>
      </c>
      <c r="BF81" s="204">
        <f t="shared" si="5"/>
        <v>0</v>
      </c>
      <c r="BG81" s="204">
        <f t="shared" si="6"/>
        <v>0</v>
      </c>
      <c r="BH81" s="204">
        <f t="shared" si="7"/>
        <v>0</v>
      </c>
      <c r="BI81" s="204">
        <f t="shared" si="8"/>
        <v>0</v>
      </c>
      <c r="BJ81" s="24" t="s">
        <v>79</v>
      </c>
      <c r="BK81" s="204">
        <f t="shared" si="9"/>
        <v>0</v>
      </c>
      <c r="BL81" s="24" t="s">
        <v>316</v>
      </c>
      <c r="BM81" s="24" t="s">
        <v>2600</v>
      </c>
    </row>
    <row r="82" spans="2:65" s="1" customFormat="1" ht="16.5" customHeight="1">
      <c r="B82" s="41"/>
      <c r="C82" s="227" t="s">
        <v>179</v>
      </c>
      <c r="D82" s="227" t="s">
        <v>238</v>
      </c>
      <c r="E82" s="228" t="s">
        <v>2601</v>
      </c>
      <c r="F82" s="229" t="s">
        <v>2602</v>
      </c>
      <c r="G82" s="230" t="s">
        <v>1016</v>
      </c>
      <c r="H82" s="231">
        <v>5</v>
      </c>
      <c r="I82" s="232"/>
      <c r="J82" s="233">
        <f t="shared" si="0"/>
        <v>0</v>
      </c>
      <c r="K82" s="229" t="s">
        <v>21</v>
      </c>
      <c r="L82" s="234"/>
      <c r="M82" s="235" t="s">
        <v>21</v>
      </c>
      <c r="N82" s="236" t="s">
        <v>43</v>
      </c>
      <c r="O82" s="42"/>
      <c r="P82" s="202">
        <f t="shared" si="1"/>
        <v>0</v>
      </c>
      <c r="Q82" s="202">
        <v>0</v>
      </c>
      <c r="R82" s="202">
        <f t="shared" si="2"/>
        <v>0</v>
      </c>
      <c r="S82" s="202">
        <v>0</v>
      </c>
      <c r="T82" s="203">
        <f t="shared" si="3"/>
        <v>0</v>
      </c>
      <c r="AR82" s="24" t="s">
        <v>396</v>
      </c>
      <c r="AT82" s="24" t="s">
        <v>238</v>
      </c>
      <c r="AU82" s="24" t="s">
        <v>79</v>
      </c>
      <c r="AY82" s="24" t="s">
        <v>156</v>
      </c>
      <c r="BE82" s="204">
        <f t="shared" si="4"/>
        <v>0</v>
      </c>
      <c r="BF82" s="204">
        <f t="shared" si="5"/>
        <v>0</v>
      </c>
      <c r="BG82" s="204">
        <f t="shared" si="6"/>
        <v>0</v>
      </c>
      <c r="BH82" s="204">
        <f t="shared" si="7"/>
        <v>0</v>
      </c>
      <c r="BI82" s="204">
        <f t="shared" si="8"/>
        <v>0</v>
      </c>
      <c r="BJ82" s="24" t="s">
        <v>79</v>
      </c>
      <c r="BK82" s="204">
        <f t="shared" si="9"/>
        <v>0</v>
      </c>
      <c r="BL82" s="24" t="s">
        <v>316</v>
      </c>
      <c r="BM82" s="24" t="s">
        <v>2603</v>
      </c>
    </row>
    <row r="83" spans="2:65" s="1" customFormat="1" ht="16.5" customHeight="1">
      <c r="B83" s="41"/>
      <c r="C83" s="227" t="s">
        <v>155</v>
      </c>
      <c r="D83" s="227" t="s">
        <v>238</v>
      </c>
      <c r="E83" s="228" t="s">
        <v>2604</v>
      </c>
      <c r="F83" s="229" t="s">
        <v>2605</v>
      </c>
      <c r="G83" s="230" t="s">
        <v>1016</v>
      </c>
      <c r="H83" s="231">
        <v>2</v>
      </c>
      <c r="I83" s="232"/>
      <c r="J83" s="233">
        <f t="shared" si="0"/>
        <v>0</v>
      </c>
      <c r="K83" s="229" t="s">
        <v>21</v>
      </c>
      <c r="L83" s="234"/>
      <c r="M83" s="235" t="s">
        <v>21</v>
      </c>
      <c r="N83" s="236" t="s">
        <v>43</v>
      </c>
      <c r="O83" s="42"/>
      <c r="P83" s="202">
        <f t="shared" si="1"/>
        <v>0</v>
      </c>
      <c r="Q83" s="202">
        <v>0</v>
      </c>
      <c r="R83" s="202">
        <f t="shared" si="2"/>
        <v>0</v>
      </c>
      <c r="S83" s="202">
        <v>0</v>
      </c>
      <c r="T83" s="203">
        <f t="shared" si="3"/>
        <v>0</v>
      </c>
      <c r="AR83" s="24" t="s">
        <v>396</v>
      </c>
      <c r="AT83" s="24" t="s">
        <v>238</v>
      </c>
      <c r="AU83" s="24" t="s">
        <v>79</v>
      </c>
      <c r="AY83" s="24" t="s">
        <v>156</v>
      </c>
      <c r="BE83" s="204">
        <f t="shared" si="4"/>
        <v>0</v>
      </c>
      <c r="BF83" s="204">
        <f t="shared" si="5"/>
        <v>0</v>
      </c>
      <c r="BG83" s="204">
        <f t="shared" si="6"/>
        <v>0</v>
      </c>
      <c r="BH83" s="204">
        <f t="shared" si="7"/>
        <v>0</v>
      </c>
      <c r="BI83" s="204">
        <f t="shared" si="8"/>
        <v>0</v>
      </c>
      <c r="BJ83" s="24" t="s">
        <v>79</v>
      </c>
      <c r="BK83" s="204">
        <f t="shared" si="9"/>
        <v>0</v>
      </c>
      <c r="BL83" s="24" t="s">
        <v>316</v>
      </c>
      <c r="BM83" s="24" t="s">
        <v>2606</v>
      </c>
    </row>
    <row r="84" spans="2:65" s="1" customFormat="1" ht="16.5" customHeight="1">
      <c r="B84" s="41"/>
      <c r="C84" s="227" t="s">
        <v>190</v>
      </c>
      <c r="D84" s="227" t="s">
        <v>238</v>
      </c>
      <c r="E84" s="228" t="s">
        <v>2607</v>
      </c>
      <c r="F84" s="229" t="s">
        <v>2608</v>
      </c>
      <c r="G84" s="230" t="s">
        <v>1016</v>
      </c>
      <c r="H84" s="231">
        <v>1</v>
      </c>
      <c r="I84" s="232"/>
      <c r="J84" s="233">
        <f t="shared" si="0"/>
        <v>0</v>
      </c>
      <c r="K84" s="229" t="s">
        <v>21</v>
      </c>
      <c r="L84" s="234"/>
      <c r="M84" s="235" t="s">
        <v>21</v>
      </c>
      <c r="N84" s="236" t="s">
        <v>43</v>
      </c>
      <c r="O84" s="42"/>
      <c r="P84" s="202">
        <f t="shared" si="1"/>
        <v>0</v>
      </c>
      <c r="Q84" s="202">
        <v>0</v>
      </c>
      <c r="R84" s="202">
        <f t="shared" si="2"/>
        <v>0</v>
      </c>
      <c r="S84" s="202">
        <v>0</v>
      </c>
      <c r="T84" s="203">
        <f t="shared" si="3"/>
        <v>0</v>
      </c>
      <c r="AR84" s="24" t="s">
        <v>396</v>
      </c>
      <c r="AT84" s="24" t="s">
        <v>238</v>
      </c>
      <c r="AU84" s="24" t="s">
        <v>79</v>
      </c>
      <c r="AY84" s="24" t="s">
        <v>156</v>
      </c>
      <c r="BE84" s="204">
        <f t="shared" si="4"/>
        <v>0</v>
      </c>
      <c r="BF84" s="204">
        <f t="shared" si="5"/>
        <v>0</v>
      </c>
      <c r="BG84" s="204">
        <f t="shared" si="6"/>
        <v>0</v>
      </c>
      <c r="BH84" s="204">
        <f t="shared" si="7"/>
        <v>0</v>
      </c>
      <c r="BI84" s="204">
        <f t="shared" si="8"/>
        <v>0</v>
      </c>
      <c r="BJ84" s="24" t="s">
        <v>79</v>
      </c>
      <c r="BK84" s="204">
        <f t="shared" si="9"/>
        <v>0</v>
      </c>
      <c r="BL84" s="24" t="s">
        <v>316</v>
      </c>
      <c r="BM84" s="24" t="s">
        <v>2609</v>
      </c>
    </row>
    <row r="85" spans="2:65" s="1" customFormat="1" ht="16.5" customHeight="1">
      <c r="B85" s="41"/>
      <c r="C85" s="227" t="s">
        <v>257</v>
      </c>
      <c r="D85" s="227" t="s">
        <v>238</v>
      </c>
      <c r="E85" s="228" t="s">
        <v>2610</v>
      </c>
      <c r="F85" s="229" t="s">
        <v>2611</v>
      </c>
      <c r="G85" s="230" t="s">
        <v>1016</v>
      </c>
      <c r="H85" s="231">
        <v>1</v>
      </c>
      <c r="I85" s="232"/>
      <c r="J85" s="233">
        <f t="shared" si="0"/>
        <v>0</v>
      </c>
      <c r="K85" s="229" t="s">
        <v>21</v>
      </c>
      <c r="L85" s="234"/>
      <c r="M85" s="235" t="s">
        <v>21</v>
      </c>
      <c r="N85" s="236" t="s">
        <v>43</v>
      </c>
      <c r="O85" s="42"/>
      <c r="P85" s="202">
        <f t="shared" si="1"/>
        <v>0</v>
      </c>
      <c r="Q85" s="202">
        <v>0</v>
      </c>
      <c r="R85" s="202">
        <f t="shared" si="2"/>
        <v>0</v>
      </c>
      <c r="S85" s="202">
        <v>0</v>
      </c>
      <c r="T85" s="203">
        <f t="shared" si="3"/>
        <v>0</v>
      </c>
      <c r="AR85" s="24" t="s">
        <v>396</v>
      </c>
      <c r="AT85" s="24" t="s">
        <v>238</v>
      </c>
      <c r="AU85" s="24" t="s">
        <v>79</v>
      </c>
      <c r="AY85" s="24" t="s">
        <v>156</v>
      </c>
      <c r="BE85" s="204">
        <f t="shared" si="4"/>
        <v>0</v>
      </c>
      <c r="BF85" s="204">
        <f t="shared" si="5"/>
        <v>0</v>
      </c>
      <c r="BG85" s="204">
        <f t="shared" si="6"/>
        <v>0</v>
      </c>
      <c r="BH85" s="204">
        <f t="shared" si="7"/>
        <v>0</v>
      </c>
      <c r="BI85" s="204">
        <f t="shared" si="8"/>
        <v>0</v>
      </c>
      <c r="BJ85" s="24" t="s">
        <v>79</v>
      </c>
      <c r="BK85" s="204">
        <f t="shared" si="9"/>
        <v>0</v>
      </c>
      <c r="BL85" s="24" t="s">
        <v>316</v>
      </c>
      <c r="BM85" s="24" t="s">
        <v>2612</v>
      </c>
    </row>
    <row r="86" spans="2:65" s="1" customFormat="1" ht="16.5" customHeight="1">
      <c r="B86" s="41"/>
      <c r="C86" s="227" t="s">
        <v>241</v>
      </c>
      <c r="D86" s="227" t="s">
        <v>238</v>
      </c>
      <c r="E86" s="228" t="s">
        <v>2613</v>
      </c>
      <c r="F86" s="229" t="s">
        <v>2614</v>
      </c>
      <c r="G86" s="230" t="s">
        <v>1016</v>
      </c>
      <c r="H86" s="231">
        <v>1</v>
      </c>
      <c r="I86" s="232"/>
      <c r="J86" s="233">
        <f t="shared" si="0"/>
        <v>0</v>
      </c>
      <c r="K86" s="229" t="s">
        <v>21</v>
      </c>
      <c r="L86" s="234"/>
      <c r="M86" s="235" t="s">
        <v>21</v>
      </c>
      <c r="N86" s="236" t="s">
        <v>43</v>
      </c>
      <c r="O86" s="42"/>
      <c r="P86" s="202">
        <f t="shared" si="1"/>
        <v>0</v>
      </c>
      <c r="Q86" s="202">
        <v>0</v>
      </c>
      <c r="R86" s="202">
        <f t="shared" si="2"/>
        <v>0</v>
      </c>
      <c r="S86" s="202">
        <v>0</v>
      </c>
      <c r="T86" s="203">
        <f t="shared" si="3"/>
        <v>0</v>
      </c>
      <c r="AR86" s="24" t="s">
        <v>396</v>
      </c>
      <c r="AT86" s="24" t="s">
        <v>238</v>
      </c>
      <c r="AU86" s="24" t="s">
        <v>79</v>
      </c>
      <c r="AY86" s="24" t="s">
        <v>156</v>
      </c>
      <c r="BE86" s="204">
        <f t="shared" si="4"/>
        <v>0</v>
      </c>
      <c r="BF86" s="204">
        <f t="shared" si="5"/>
        <v>0</v>
      </c>
      <c r="BG86" s="204">
        <f t="shared" si="6"/>
        <v>0</v>
      </c>
      <c r="BH86" s="204">
        <f t="shared" si="7"/>
        <v>0</v>
      </c>
      <c r="BI86" s="204">
        <f t="shared" si="8"/>
        <v>0</v>
      </c>
      <c r="BJ86" s="24" t="s">
        <v>79</v>
      </c>
      <c r="BK86" s="204">
        <f t="shared" si="9"/>
        <v>0</v>
      </c>
      <c r="BL86" s="24" t="s">
        <v>316</v>
      </c>
      <c r="BM86" s="24" t="s">
        <v>2615</v>
      </c>
    </row>
    <row r="87" spans="2:65" s="1" customFormat="1" ht="16.5" customHeight="1">
      <c r="B87" s="41"/>
      <c r="C87" s="227" t="s">
        <v>266</v>
      </c>
      <c r="D87" s="227" t="s">
        <v>238</v>
      </c>
      <c r="E87" s="228" t="s">
        <v>2616</v>
      </c>
      <c r="F87" s="229" t="s">
        <v>2617</v>
      </c>
      <c r="G87" s="230" t="s">
        <v>1016</v>
      </c>
      <c r="H87" s="231">
        <v>2</v>
      </c>
      <c r="I87" s="232"/>
      <c r="J87" s="233">
        <f t="shared" si="0"/>
        <v>0</v>
      </c>
      <c r="K87" s="229" t="s">
        <v>21</v>
      </c>
      <c r="L87" s="234"/>
      <c r="M87" s="235" t="s">
        <v>21</v>
      </c>
      <c r="N87" s="236" t="s">
        <v>43</v>
      </c>
      <c r="O87" s="42"/>
      <c r="P87" s="202">
        <f t="shared" si="1"/>
        <v>0</v>
      </c>
      <c r="Q87" s="202">
        <v>0</v>
      </c>
      <c r="R87" s="202">
        <f t="shared" si="2"/>
        <v>0</v>
      </c>
      <c r="S87" s="202">
        <v>0</v>
      </c>
      <c r="T87" s="203">
        <f t="shared" si="3"/>
        <v>0</v>
      </c>
      <c r="AR87" s="24" t="s">
        <v>396</v>
      </c>
      <c r="AT87" s="24" t="s">
        <v>238</v>
      </c>
      <c r="AU87" s="24" t="s">
        <v>79</v>
      </c>
      <c r="AY87" s="24" t="s">
        <v>156</v>
      </c>
      <c r="BE87" s="204">
        <f t="shared" si="4"/>
        <v>0</v>
      </c>
      <c r="BF87" s="204">
        <f t="shared" si="5"/>
        <v>0</v>
      </c>
      <c r="BG87" s="204">
        <f t="shared" si="6"/>
        <v>0</v>
      </c>
      <c r="BH87" s="204">
        <f t="shared" si="7"/>
        <v>0</v>
      </c>
      <c r="BI87" s="204">
        <f t="shared" si="8"/>
        <v>0</v>
      </c>
      <c r="BJ87" s="24" t="s">
        <v>79</v>
      </c>
      <c r="BK87" s="204">
        <f t="shared" si="9"/>
        <v>0</v>
      </c>
      <c r="BL87" s="24" t="s">
        <v>316</v>
      </c>
      <c r="BM87" s="24" t="s">
        <v>2618</v>
      </c>
    </row>
    <row r="88" spans="2:65" s="1" customFormat="1" ht="16.5" customHeight="1">
      <c r="B88" s="41"/>
      <c r="C88" s="227" t="s">
        <v>273</v>
      </c>
      <c r="D88" s="227" t="s">
        <v>238</v>
      </c>
      <c r="E88" s="228" t="s">
        <v>2619</v>
      </c>
      <c r="F88" s="229" t="s">
        <v>2620</v>
      </c>
      <c r="G88" s="230" t="s">
        <v>1016</v>
      </c>
      <c r="H88" s="231">
        <v>2</v>
      </c>
      <c r="I88" s="232"/>
      <c r="J88" s="233">
        <f t="shared" si="0"/>
        <v>0</v>
      </c>
      <c r="K88" s="229" t="s">
        <v>21</v>
      </c>
      <c r="L88" s="234"/>
      <c r="M88" s="235" t="s">
        <v>21</v>
      </c>
      <c r="N88" s="236" t="s">
        <v>43</v>
      </c>
      <c r="O88" s="42"/>
      <c r="P88" s="202">
        <f t="shared" si="1"/>
        <v>0</v>
      </c>
      <c r="Q88" s="202">
        <v>0</v>
      </c>
      <c r="R88" s="202">
        <f t="shared" si="2"/>
        <v>0</v>
      </c>
      <c r="S88" s="202">
        <v>0</v>
      </c>
      <c r="T88" s="203">
        <f t="shared" si="3"/>
        <v>0</v>
      </c>
      <c r="AR88" s="24" t="s">
        <v>396</v>
      </c>
      <c r="AT88" s="24" t="s">
        <v>238</v>
      </c>
      <c r="AU88" s="24" t="s">
        <v>79</v>
      </c>
      <c r="AY88" s="24" t="s">
        <v>156</v>
      </c>
      <c r="BE88" s="204">
        <f t="shared" si="4"/>
        <v>0</v>
      </c>
      <c r="BF88" s="204">
        <f t="shared" si="5"/>
        <v>0</v>
      </c>
      <c r="BG88" s="204">
        <f t="shared" si="6"/>
        <v>0</v>
      </c>
      <c r="BH88" s="204">
        <f t="shared" si="7"/>
        <v>0</v>
      </c>
      <c r="BI88" s="204">
        <f t="shared" si="8"/>
        <v>0</v>
      </c>
      <c r="BJ88" s="24" t="s">
        <v>79</v>
      </c>
      <c r="BK88" s="204">
        <f t="shared" si="9"/>
        <v>0</v>
      </c>
      <c r="BL88" s="24" t="s">
        <v>316</v>
      </c>
      <c r="BM88" s="24" t="s">
        <v>2621</v>
      </c>
    </row>
    <row r="89" spans="2:65" s="1" customFormat="1" ht="16.5" customHeight="1">
      <c r="B89" s="41"/>
      <c r="C89" s="227" t="s">
        <v>281</v>
      </c>
      <c r="D89" s="227" t="s">
        <v>238</v>
      </c>
      <c r="E89" s="228" t="s">
        <v>2622</v>
      </c>
      <c r="F89" s="229" t="s">
        <v>2623</v>
      </c>
      <c r="G89" s="230" t="s">
        <v>1016</v>
      </c>
      <c r="H89" s="231">
        <v>2</v>
      </c>
      <c r="I89" s="232"/>
      <c r="J89" s="233">
        <f t="shared" si="0"/>
        <v>0</v>
      </c>
      <c r="K89" s="229" t="s">
        <v>21</v>
      </c>
      <c r="L89" s="234"/>
      <c r="M89" s="235" t="s">
        <v>21</v>
      </c>
      <c r="N89" s="236" t="s">
        <v>43</v>
      </c>
      <c r="O89" s="42"/>
      <c r="P89" s="202">
        <f t="shared" si="1"/>
        <v>0</v>
      </c>
      <c r="Q89" s="202">
        <v>0</v>
      </c>
      <c r="R89" s="202">
        <f t="shared" si="2"/>
        <v>0</v>
      </c>
      <c r="S89" s="202">
        <v>0</v>
      </c>
      <c r="T89" s="203">
        <f t="shared" si="3"/>
        <v>0</v>
      </c>
      <c r="AR89" s="24" t="s">
        <v>396</v>
      </c>
      <c r="AT89" s="24" t="s">
        <v>238</v>
      </c>
      <c r="AU89" s="24" t="s">
        <v>79</v>
      </c>
      <c r="AY89" s="24" t="s">
        <v>156</v>
      </c>
      <c r="BE89" s="204">
        <f t="shared" si="4"/>
        <v>0</v>
      </c>
      <c r="BF89" s="204">
        <f t="shared" si="5"/>
        <v>0</v>
      </c>
      <c r="BG89" s="204">
        <f t="shared" si="6"/>
        <v>0</v>
      </c>
      <c r="BH89" s="204">
        <f t="shared" si="7"/>
        <v>0</v>
      </c>
      <c r="BI89" s="204">
        <f t="shared" si="8"/>
        <v>0</v>
      </c>
      <c r="BJ89" s="24" t="s">
        <v>79</v>
      </c>
      <c r="BK89" s="204">
        <f t="shared" si="9"/>
        <v>0</v>
      </c>
      <c r="BL89" s="24" t="s">
        <v>316</v>
      </c>
      <c r="BM89" s="24" t="s">
        <v>2624</v>
      </c>
    </row>
    <row r="90" spans="2:65" s="1" customFormat="1" ht="16.5" customHeight="1">
      <c r="B90" s="41"/>
      <c r="C90" s="227" t="s">
        <v>288</v>
      </c>
      <c r="D90" s="227" t="s">
        <v>238</v>
      </c>
      <c r="E90" s="228" t="s">
        <v>2625</v>
      </c>
      <c r="F90" s="229" t="s">
        <v>2626</v>
      </c>
      <c r="G90" s="230" t="s">
        <v>1099</v>
      </c>
      <c r="H90" s="231">
        <v>2</v>
      </c>
      <c r="I90" s="232"/>
      <c r="J90" s="233">
        <f t="shared" si="0"/>
        <v>0</v>
      </c>
      <c r="K90" s="229" t="s">
        <v>21</v>
      </c>
      <c r="L90" s="234"/>
      <c r="M90" s="235" t="s">
        <v>21</v>
      </c>
      <c r="N90" s="236" t="s">
        <v>43</v>
      </c>
      <c r="O90" s="42"/>
      <c r="P90" s="202">
        <f t="shared" si="1"/>
        <v>0</v>
      </c>
      <c r="Q90" s="202">
        <v>0</v>
      </c>
      <c r="R90" s="202">
        <f t="shared" si="2"/>
        <v>0</v>
      </c>
      <c r="S90" s="202">
        <v>0</v>
      </c>
      <c r="T90" s="203">
        <f t="shared" si="3"/>
        <v>0</v>
      </c>
      <c r="AR90" s="24" t="s">
        <v>396</v>
      </c>
      <c r="AT90" s="24" t="s">
        <v>238</v>
      </c>
      <c r="AU90" s="24" t="s">
        <v>79</v>
      </c>
      <c r="AY90" s="24" t="s">
        <v>156</v>
      </c>
      <c r="BE90" s="204">
        <f t="shared" si="4"/>
        <v>0</v>
      </c>
      <c r="BF90" s="204">
        <f t="shared" si="5"/>
        <v>0</v>
      </c>
      <c r="BG90" s="204">
        <f t="shared" si="6"/>
        <v>0</v>
      </c>
      <c r="BH90" s="204">
        <f t="shared" si="7"/>
        <v>0</v>
      </c>
      <c r="BI90" s="204">
        <f t="shared" si="8"/>
        <v>0</v>
      </c>
      <c r="BJ90" s="24" t="s">
        <v>79</v>
      </c>
      <c r="BK90" s="204">
        <f t="shared" si="9"/>
        <v>0</v>
      </c>
      <c r="BL90" s="24" t="s">
        <v>316</v>
      </c>
      <c r="BM90" s="24" t="s">
        <v>2627</v>
      </c>
    </row>
    <row r="91" spans="2:65" s="1" customFormat="1" ht="25.5" customHeight="1">
      <c r="B91" s="41"/>
      <c r="C91" s="227" t="s">
        <v>296</v>
      </c>
      <c r="D91" s="227" t="s">
        <v>238</v>
      </c>
      <c r="E91" s="228" t="s">
        <v>2628</v>
      </c>
      <c r="F91" s="229" t="s">
        <v>2629</v>
      </c>
      <c r="G91" s="230" t="s">
        <v>1099</v>
      </c>
      <c r="H91" s="231">
        <v>1</v>
      </c>
      <c r="I91" s="232"/>
      <c r="J91" s="233">
        <f t="shared" si="0"/>
        <v>0</v>
      </c>
      <c r="K91" s="229" t="s">
        <v>21</v>
      </c>
      <c r="L91" s="234"/>
      <c r="M91" s="235" t="s">
        <v>21</v>
      </c>
      <c r="N91" s="236" t="s">
        <v>43</v>
      </c>
      <c r="O91" s="42"/>
      <c r="P91" s="202">
        <f t="shared" si="1"/>
        <v>0</v>
      </c>
      <c r="Q91" s="202">
        <v>0</v>
      </c>
      <c r="R91" s="202">
        <f t="shared" si="2"/>
        <v>0</v>
      </c>
      <c r="S91" s="202">
        <v>0</v>
      </c>
      <c r="T91" s="203">
        <f t="shared" si="3"/>
        <v>0</v>
      </c>
      <c r="AR91" s="24" t="s">
        <v>396</v>
      </c>
      <c r="AT91" s="24" t="s">
        <v>238</v>
      </c>
      <c r="AU91" s="24" t="s">
        <v>79</v>
      </c>
      <c r="AY91" s="24" t="s">
        <v>156</v>
      </c>
      <c r="BE91" s="204">
        <f t="shared" si="4"/>
        <v>0</v>
      </c>
      <c r="BF91" s="204">
        <f t="shared" si="5"/>
        <v>0</v>
      </c>
      <c r="BG91" s="204">
        <f t="shared" si="6"/>
        <v>0</v>
      </c>
      <c r="BH91" s="204">
        <f t="shared" si="7"/>
        <v>0</v>
      </c>
      <c r="BI91" s="204">
        <f t="shared" si="8"/>
        <v>0</v>
      </c>
      <c r="BJ91" s="24" t="s">
        <v>79</v>
      </c>
      <c r="BK91" s="204">
        <f t="shared" si="9"/>
        <v>0</v>
      </c>
      <c r="BL91" s="24" t="s">
        <v>316</v>
      </c>
      <c r="BM91" s="24" t="s">
        <v>2630</v>
      </c>
    </row>
    <row r="92" spans="2:65" s="1" customFormat="1" ht="25.5" customHeight="1">
      <c r="B92" s="41"/>
      <c r="C92" s="227" t="s">
        <v>302</v>
      </c>
      <c r="D92" s="227" t="s">
        <v>238</v>
      </c>
      <c r="E92" s="228" t="s">
        <v>2631</v>
      </c>
      <c r="F92" s="229" t="s">
        <v>2632</v>
      </c>
      <c r="G92" s="230" t="s">
        <v>1099</v>
      </c>
      <c r="H92" s="231">
        <v>3</v>
      </c>
      <c r="I92" s="232"/>
      <c r="J92" s="233">
        <f t="shared" si="0"/>
        <v>0</v>
      </c>
      <c r="K92" s="229" t="s">
        <v>21</v>
      </c>
      <c r="L92" s="234"/>
      <c r="M92" s="235" t="s">
        <v>21</v>
      </c>
      <c r="N92" s="236" t="s">
        <v>43</v>
      </c>
      <c r="O92" s="42"/>
      <c r="P92" s="202">
        <f t="shared" si="1"/>
        <v>0</v>
      </c>
      <c r="Q92" s="202">
        <v>0</v>
      </c>
      <c r="R92" s="202">
        <f t="shared" si="2"/>
        <v>0</v>
      </c>
      <c r="S92" s="202">
        <v>0</v>
      </c>
      <c r="T92" s="203">
        <f t="shared" si="3"/>
        <v>0</v>
      </c>
      <c r="AR92" s="24" t="s">
        <v>396</v>
      </c>
      <c r="AT92" s="24" t="s">
        <v>238</v>
      </c>
      <c r="AU92" s="24" t="s">
        <v>79</v>
      </c>
      <c r="AY92" s="24" t="s">
        <v>156</v>
      </c>
      <c r="BE92" s="204">
        <f t="shared" si="4"/>
        <v>0</v>
      </c>
      <c r="BF92" s="204">
        <f t="shared" si="5"/>
        <v>0</v>
      </c>
      <c r="BG92" s="204">
        <f t="shared" si="6"/>
        <v>0</v>
      </c>
      <c r="BH92" s="204">
        <f t="shared" si="7"/>
        <v>0</v>
      </c>
      <c r="BI92" s="204">
        <f t="shared" si="8"/>
        <v>0</v>
      </c>
      <c r="BJ92" s="24" t="s">
        <v>79</v>
      </c>
      <c r="BK92" s="204">
        <f t="shared" si="9"/>
        <v>0</v>
      </c>
      <c r="BL92" s="24" t="s">
        <v>316</v>
      </c>
      <c r="BM92" s="24" t="s">
        <v>2633</v>
      </c>
    </row>
    <row r="93" spans="2:65" s="1" customFormat="1" ht="25.5" customHeight="1">
      <c r="B93" s="41"/>
      <c r="C93" s="227" t="s">
        <v>10</v>
      </c>
      <c r="D93" s="227" t="s">
        <v>238</v>
      </c>
      <c r="E93" s="228" t="s">
        <v>2634</v>
      </c>
      <c r="F93" s="229" t="s">
        <v>2635</v>
      </c>
      <c r="G93" s="230" t="s">
        <v>1099</v>
      </c>
      <c r="H93" s="231">
        <v>9</v>
      </c>
      <c r="I93" s="232"/>
      <c r="J93" s="233">
        <f t="shared" si="0"/>
        <v>0</v>
      </c>
      <c r="K93" s="229" t="s">
        <v>21</v>
      </c>
      <c r="L93" s="234"/>
      <c r="M93" s="235" t="s">
        <v>21</v>
      </c>
      <c r="N93" s="236" t="s">
        <v>43</v>
      </c>
      <c r="O93" s="42"/>
      <c r="P93" s="202">
        <f t="shared" si="1"/>
        <v>0</v>
      </c>
      <c r="Q93" s="202">
        <v>0</v>
      </c>
      <c r="R93" s="202">
        <f t="shared" si="2"/>
        <v>0</v>
      </c>
      <c r="S93" s="202">
        <v>0</v>
      </c>
      <c r="T93" s="203">
        <f t="shared" si="3"/>
        <v>0</v>
      </c>
      <c r="AR93" s="24" t="s">
        <v>396</v>
      </c>
      <c r="AT93" s="24" t="s">
        <v>238</v>
      </c>
      <c r="AU93" s="24" t="s">
        <v>79</v>
      </c>
      <c r="AY93" s="24" t="s">
        <v>156</v>
      </c>
      <c r="BE93" s="204">
        <f t="shared" si="4"/>
        <v>0</v>
      </c>
      <c r="BF93" s="204">
        <f t="shared" si="5"/>
        <v>0</v>
      </c>
      <c r="BG93" s="204">
        <f t="shared" si="6"/>
        <v>0</v>
      </c>
      <c r="BH93" s="204">
        <f t="shared" si="7"/>
        <v>0</v>
      </c>
      <c r="BI93" s="204">
        <f t="shared" si="8"/>
        <v>0</v>
      </c>
      <c r="BJ93" s="24" t="s">
        <v>79</v>
      </c>
      <c r="BK93" s="204">
        <f t="shared" si="9"/>
        <v>0</v>
      </c>
      <c r="BL93" s="24" t="s">
        <v>316</v>
      </c>
      <c r="BM93" s="24" t="s">
        <v>2636</v>
      </c>
    </row>
    <row r="94" spans="2:65" s="1" customFormat="1" ht="25.5" customHeight="1">
      <c r="B94" s="41"/>
      <c r="C94" s="227" t="s">
        <v>316</v>
      </c>
      <c r="D94" s="227" t="s">
        <v>238</v>
      </c>
      <c r="E94" s="228" t="s">
        <v>2637</v>
      </c>
      <c r="F94" s="229" t="s">
        <v>2638</v>
      </c>
      <c r="G94" s="230" t="s">
        <v>1099</v>
      </c>
      <c r="H94" s="231">
        <v>47</v>
      </c>
      <c r="I94" s="232"/>
      <c r="J94" s="233">
        <f t="shared" si="0"/>
        <v>0</v>
      </c>
      <c r="K94" s="229" t="s">
        <v>21</v>
      </c>
      <c r="L94" s="234"/>
      <c r="M94" s="235" t="s">
        <v>21</v>
      </c>
      <c r="N94" s="236" t="s">
        <v>43</v>
      </c>
      <c r="O94" s="42"/>
      <c r="P94" s="202">
        <f t="shared" si="1"/>
        <v>0</v>
      </c>
      <c r="Q94" s="202">
        <v>0</v>
      </c>
      <c r="R94" s="202">
        <f t="shared" si="2"/>
        <v>0</v>
      </c>
      <c r="S94" s="202">
        <v>0</v>
      </c>
      <c r="T94" s="203">
        <f t="shared" si="3"/>
        <v>0</v>
      </c>
      <c r="AR94" s="24" t="s">
        <v>396</v>
      </c>
      <c r="AT94" s="24" t="s">
        <v>238</v>
      </c>
      <c r="AU94" s="24" t="s">
        <v>79</v>
      </c>
      <c r="AY94" s="24" t="s">
        <v>156</v>
      </c>
      <c r="BE94" s="204">
        <f t="shared" si="4"/>
        <v>0</v>
      </c>
      <c r="BF94" s="204">
        <f t="shared" si="5"/>
        <v>0</v>
      </c>
      <c r="BG94" s="204">
        <f t="shared" si="6"/>
        <v>0</v>
      </c>
      <c r="BH94" s="204">
        <f t="shared" si="7"/>
        <v>0</v>
      </c>
      <c r="BI94" s="204">
        <f t="shared" si="8"/>
        <v>0</v>
      </c>
      <c r="BJ94" s="24" t="s">
        <v>79</v>
      </c>
      <c r="BK94" s="204">
        <f t="shared" si="9"/>
        <v>0</v>
      </c>
      <c r="BL94" s="24" t="s">
        <v>316</v>
      </c>
      <c r="BM94" s="24" t="s">
        <v>2639</v>
      </c>
    </row>
    <row r="95" spans="2:65" s="1" customFormat="1" ht="25.5" customHeight="1">
      <c r="B95" s="41"/>
      <c r="C95" s="227" t="s">
        <v>321</v>
      </c>
      <c r="D95" s="227" t="s">
        <v>238</v>
      </c>
      <c r="E95" s="228" t="s">
        <v>2640</v>
      </c>
      <c r="F95" s="229" t="s">
        <v>2641</v>
      </c>
      <c r="G95" s="230" t="s">
        <v>1099</v>
      </c>
      <c r="H95" s="231">
        <v>9</v>
      </c>
      <c r="I95" s="232"/>
      <c r="J95" s="233">
        <f t="shared" si="0"/>
        <v>0</v>
      </c>
      <c r="K95" s="229" t="s">
        <v>21</v>
      </c>
      <c r="L95" s="234"/>
      <c r="M95" s="235" t="s">
        <v>21</v>
      </c>
      <c r="N95" s="236" t="s">
        <v>43</v>
      </c>
      <c r="O95" s="42"/>
      <c r="P95" s="202">
        <f t="shared" si="1"/>
        <v>0</v>
      </c>
      <c r="Q95" s="202">
        <v>0</v>
      </c>
      <c r="R95" s="202">
        <f t="shared" si="2"/>
        <v>0</v>
      </c>
      <c r="S95" s="202">
        <v>0</v>
      </c>
      <c r="T95" s="203">
        <f t="shared" si="3"/>
        <v>0</v>
      </c>
      <c r="AR95" s="24" t="s">
        <v>396</v>
      </c>
      <c r="AT95" s="24" t="s">
        <v>238</v>
      </c>
      <c r="AU95" s="24" t="s">
        <v>79</v>
      </c>
      <c r="AY95" s="24" t="s">
        <v>156</v>
      </c>
      <c r="BE95" s="204">
        <f t="shared" si="4"/>
        <v>0</v>
      </c>
      <c r="BF95" s="204">
        <f t="shared" si="5"/>
        <v>0</v>
      </c>
      <c r="BG95" s="204">
        <f t="shared" si="6"/>
        <v>0</v>
      </c>
      <c r="BH95" s="204">
        <f t="shared" si="7"/>
        <v>0</v>
      </c>
      <c r="BI95" s="204">
        <f t="shared" si="8"/>
        <v>0</v>
      </c>
      <c r="BJ95" s="24" t="s">
        <v>79</v>
      </c>
      <c r="BK95" s="204">
        <f t="shared" si="9"/>
        <v>0</v>
      </c>
      <c r="BL95" s="24" t="s">
        <v>316</v>
      </c>
      <c r="BM95" s="24" t="s">
        <v>2642</v>
      </c>
    </row>
    <row r="96" spans="2:65" s="1" customFormat="1" ht="38.25" customHeight="1">
      <c r="B96" s="41"/>
      <c r="C96" s="227" t="s">
        <v>326</v>
      </c>
      <c r="D96" s="227" t="s">
        <v>238</v>
      </c>
      <c r="E96" s="228" t="s">
        <v>2643</v>
      </c>
      <c r="F96" s="229" t="s">
        <v>2644</v>
      </c>
      <c r="G96" s="230" t="s">
        <v>253</v>
      </c>
      <c r="H96" s="231">
        <v>15</v>
      </c>
      <c r="I96" s="232"/>
      <c r="J96" s="233">
        <f t="shared" si="0"/>
        <v>0</v>
      </c>
      <c r="K96" s="229" t="s">
        <v>21</v>
      </c>
      <c r="L96" s="234"/>
      <c r="M96" s="235" t="s">
        <v>21</v>
      </c>
      <c r="N96" s="236" t="s">
        <v>43</v>
      </c>
      <c r="O96" s="42"/>
      <c r="P96" s="202">
        <f t="shared" si="1"/>
        <v>0</v>
      </c>
      <c r="Q96" s="202">
        <v>0</v>
      </c>
      <c r="R96" s="202">
        <f t="shared" si="2"/>
        <v>0</v>
      </c>
      <c r="S96" s="202">
        <v>0</v>
      </c>
      <c r="T96" s="203">
        <f t="shared" si="3"/>
        <v>0</v>
      </c>
      <c r="AR96" s="24" t="s">
        <v>396</v>
      </c>
      <c r="AT96" s="24" t="s">
        <v>238</v>
      </c>
      <c r="AU96" s="24" t="s">
        <v>79</v>
      </c>
      <c r="AY96" s="24" t="s">
        <v>156</v>
      </c>
      <c r="BE96" s="204">
        <f t="shared" si="4"/>
        <v>0</v>
      </c>
      <c r="BF96" s="204">
        <f t="shared" si="5"/>
        <v>0</v>
      </c>
      <c r="BG96" s="204">
        <f t="shared" si="6"/>
        <v>0</v>
      </c>
      <c r="BH96" s="204">
        <f t="shared" si="7"/>
        <v>0</v>
      </c>
      <c r="BI96" s="204">
        <f t="shared" si="8"/>
        <v>0</v>
      </c>
      <c r="BJ96" s="24" t="s">
        <v>79</v>
      </c>
      <c r="BK96" s="204">
        <f t="shared" si="9"/>
        <v>0</v>
      </c>
      <c r="BL96" s="24" t="s">
        <v>316</v>
      </c>
      <c r="BM96" s="24" t="s">
        <v>2645</v>
      </c>
    </row>
    <row r="97" spans="2:65" s="1" customFormat="1" ht="16.5" customHeight="1">
      <c r="B97" s="41"/>
      <c r="C97" s="227" t="s">
        <v>333</v>
      </c>
      <c r="D97" s="227" t="s">
        <v>238</v>
      </c>
      <c r="E97" s="228" t="s">
        <v>2646</v>
      </c>
      <c r="F97" s="229" t="s">
        <v>2647</v>
      </c>
      <c r="G97" s="230" t="s">
        <v>2648</v>
      </c>
      <c r="H97" s="231">
        <v>250</v>
      </c>
      <c r="I97" s="232"/>
      <c r="J97" s="233">
        <f t="shared" si="0"/>
        <v>0</v>
      </c>
      <c r="K97" s="229" t="s">
        <v>21</v>
      </c>
      <c r="L97" s="234"/>
      <c r="M97" s="235" t="s">
        <v>21</v>
      </c>
      <c r="N97" s="236" t="s">
        <v>43</v>
      </c>
      <c r="O97" s="42"/>
      <c r="P97" s="202">
        <f t="shared" si="1"/>
        <v>0</v>
      </c>
      <c r="Q97" s="202">
        <v>0</v>
      </c>
      <c r="R97" s="202">
        <f t="shared" si="2"/>
        <v>0</v>
      </c>
      <c r="S97" s="202">
        <v>0</v>
      </c>
      <c r="T97" s="203">
        <f t="shared" si="3"/>
        <v>0</v>
      </c>
      <c r="AR97" s="24" t="s">
        <v>396</v>
      </c>
      <c r="AT97" s="24" t="s">
        <v>238</v>
      </c>
      <c r="AU97" s="24" t="s">
        <v>79</v>
      </c>
      <c r="AY97" s="24" t="s">
        <v>156</v>
      </c>
      <c r="BE97" s="204">
        <f t="shared" si="4"/>
        <v>0</v>
      </c>
      <c r="BF97" s="204">
        <f t="shared" si="5"/>
        <v>0</v>
      </c>
      <c r="BG97" s="204">
        <f t="shared" si="6"/>
        <v>0</v>
      </c>
      <c r="BH97" s="204">
        <f t="shared" si="7"/>
        <v>0</v>
      </c>
      <c r="BI97" s="204">
        <f t="shared" si="8"/>
        <v>0</v>
      </c>
      <c r="BJ97" s="24" t="s">
        <v>79</v>
      </c>
      <c r="BK97" s="204">
        <f t="shared" si="9"/>
        <v>0</v>
      </c>
      <c r="BL97" s="24" t="s">
        <v>316</v>
      </c>
      <c r="BM97" s="24" t="s">
        <v>2649</v>
      </c>
    </row>
    <row r="98" spans="2:65" s="1" customFormat="1" ht="16.5" customHeight="1">
      <c r="B98" s="41"/>
      <c r="C98" s="193" t="s">
        <v>339</v>
      </c>
      <c r="D98" s="193" t="s">
        <v>159</v>
      </c>
      <c r="E98" s="194" t="s">
        <v>2650</v>
      </c>
      <c r="F98" s="195" t="s">
        <v>2651</v>
      </c>
      <c r="G98" s="196" t="s">
        <v>992</v>
      </c>
      <c r="H98" s="197">
        <v>1</v>
      </c>
      <c r="I98" s="198"/>
      <c r="J98" s="199">
        <f t="shared" si="0"/>
        <v>0</v>
      </c>
      <c r="K98" s="195" t="s">
        <v>21</v>
      </c>
      <c r="L98" s="61"/>
      <c r="M98" s="200" t="s">
        <v>21</v>
      </c>
      <c r="N98" s="208" t="s">
        <v>43</v>
      </c>
      <c r="O98" s="209"/>
      <c r="P98" s="210">
        <f t="shared" si="1"/>
        <v>0</v>
      </c>
      <c r="Q98" s="210">
        <v>0</v>
      </c>
      <c r="R98" s="210">
        <f t="shared" si="2"/>
        <v>0</v>
      </c>
      <c r="S98" s="210">
        <v>0</v>
      </c>
      <c r="T98" s="211">
        <f t="shared" si="3"/>
        <v>0</v>
      </c>
      <c r="AR98" s="24" t="s">
        <v>316</v>
      </c>
      <c r="AT98" s="24" t="s">
        <v>159</v>
      </c>
      <c r="AU98" s="24" t="s">
        <v>79</v>
      </c>
      <c r="AY98" s="24" t="s">
        <v>156</v>
      </c>
      <c r="BE98" s="204">
        <f t="shared" si="4"/>
        <v>0</v>
      </c>
      <c r="BF98" s="204">
        <f t="shared" si="5"/>
        <v>0</v>
      </c>
      <c r="BG98" s="204">
        <f t="shared" si="6"/>
        <v>0</v>
      </c>
      <c r="BH98" s="204">
        <f t="shared" si="7"/>
        <v>0</v>
      </c>
      <c r="BI98" s="204">
        <f t="shared" si="8"/>
        <v>0</v>
      </c>
      <c r="BJ98" s="24" t="s">
        <v>79</v>
      </c>
      <c r="BK98" s="204">
        <f t="shared" si="9"/>
        <v>0</v>
      </c>
      <c r="BL98" s="24" t="s">
        <v>316</v>
      </c>
      <c r="BM98" s="24" t="s">
        <v>2652</v>
      </c>
    </row>
    <row r="99" spans="2:12" s="1" customFormat="1" ht="6.95" customHeight="1">
      <c r="B99" s="56"/>
      <c r="C99" s="57"/>
      <c r="D99" s="57"/>
      <c r="E99" s="57"/>
      <c r="F99" s="57"/>
      <c r="G99" s="57"/>
      <c r="H99" s="57"/>
      <c r="I99" s="139"/>
      <c r="J99" s="57"/>
      <c r="K99" s="57"/>
      <c r="L99" s="61"/>
    </row>
  </sheetData>
  <sheetProtection password="CC35" sheet="1" objects="1" scenarios="1" formatCells="0" formatColumns="0" formatRows="0" sort="0" autoFilter="0"/>
  <autoFilter ref="C76:K98"/>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ENVIOM-OZAS\ENVIOM_OZAS</dc:creator>
  <cp:keywords/>
  <dc:description/>
  <cp:lastModifiedBy>Ing. Ondřej Zástěra</cp:lastModifiedBy>
  <dcterms:created xsi:type="dcterms:W3CDTF">2021-04-15T13:00:56Z</dcterms:created>
  <dcterms:modified xsi:type="dcterms:W3CDTF">2021-04-15T13:02:04Z</dcterms:modified>
  <cp:category/>
  <cp:version/>
  <cp:contentType/>
  <cp:contentStatus/>
</cp:coreProperties>
</file>