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70" windowWidth="24615" windowHeight="13485" activeTab="0"/>
  </bookViews>
  <sheets>
    <sheet name="Rekapitulace stavby" sheetId="1" r:id="rId1"/>
    <sheet name="D1 - ČERCHOV" sheetId="2" r:id="rId2"/>
    <sheet name="D2 - BYSTŘICE" sheetId="3" r:id="rId3"/>
    <sheet name="D3 - MALINOVÁ HORA" sheetId="4" r:id="rId4"/>
    <sheet name="D4 - VRN" sheetId="5" r:id="rId5"/>
    <sheet name="Pokyny pro vyplnění" sheetId="6" r:id="rId6"/>
  </sheets>
  <definedNames>
    <definedName name="_xlnm._FilterDatabase" localSheetId="1" hidden="1">'D1 - ČERCHOV'!$C$90:$K$417</definedName>
    <definedName name="_xlnm._FilterDatabase" localSheetId="2" hidden="1">'D2 - BYSTŘICE'!$C$88:$K$326</definedName>
    <definedName name="_xlnm._FilterDatabase" localSheetId="3" hidden="1">'D3 - MALINOVÁ HORA'!$C$86:$K$231</definedName>
    <definedName name="_xlnm._FilterDatabase" localSheetId="4" hidden="1">'D4 - VRN'!$C$82:$K$96</definedName>
    <definedName name="_xlnm.Print_Area" localSheetId="1">'D1 - ČERCHOV'!$C$4:$J$39,'D1 - ČERCHOV'!$C$45:$J$72,'D1 - ČERCHOV'!$C$78:$K$417</definedName>
    <definedName name="_xlnm.Print_Area" localSheetId="2">'D2 - BYSTŘICE'!$C$4:$J$39,'D2 - BYSTŘICE'!$C$45:$J$70,'D2 - BYSTŘICE'!$C$76:$K$326</definedName>
    <definedName name="_xlnm.Print_Area" localSheetId="3">'D3 - MALINOVÁ HORA'!$C$4:$J$39,'D3 - MALINOVÁ HORA'!$C$45:$J$68,'D3 - MALINOVÁ HORA'!$C$74:$K$231</definedName>
    <definedName name="_xlnm.Print_Area" localSheetId="4">'D4 - VRN'!$C$4:$J$39,'D4 - VRN'!$C$45:$J$64,'D4 - VRN'!$C$70:$K$96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'D1 - ČERCHOV'!$90:$90</definedName>
    <definedName name="_xlnm.Print_Titles" localSheetId="2">'D2 - BYSTŘICE'!$88:$88</definedName>
    <definedName name="_xlnm.Print_Titles" localSheetId="3">'D3 - MALINOVÁ HORA'!$86:$86</definedName>
    <definedName name="_xlnm.Print_Titles" localSheetId="4">'D4 - VRN'!$82:$82</definedName>
  </definedNames>
  <calcPr calcId="125725"/>
</workbook>
</file>

<file path=xl/sharedStrings.xml><?xml version="1.0" encoding="utf-8"?>
<sst xmlns="http://schemas.openxmlformats.org/spreadsheetml/2006/main" count="8395" uniqueCount="1107">
  <si>
    <t>Export Komplet</t>
  </si>
  <si>
    <t>VZ</t>
  </si>
  <si>
    <t>2.0</t>
  </si>
  <si>
    <t>ZAMOK</t>
  </si>
  <si>
    <t>False</t>
  </si>
  <si>
    <t>{3e09ffdc-2379-4eba-a39d-86dcad7ddd5d}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</si>
  <si>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</si>
  <si>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</si>
  <si>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</si>
  <si>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</si>
  <si>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</si>
  <si>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</si>
  <si>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</si>
  <si>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</si>
  <si>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202020021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</si>
  <si>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</si>
  <si>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</si>
  <si>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ČERCHOV,BYSTŘICE,MALINOVÁ HORA odstranění stávajících objektů bývalé vojenské posádky</t>
  </si>
  <si>
    <t>KSO:</t>
  </si>
  <si>
    <t/>
  </si>
  <si>
    <t>CC-CZ:</t>
  </si>
  <si>
    <t>Místo:</t>
  </si>
  <si>
    <t xml:space="preserve"> </t>
  </si>
  <si>
    <t>Datum:</t>
  </si>
  <si>
    <t>4. 3. 2020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</si>
  <si>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</si>
  <si>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</si>
  <si>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</si>
  <si>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</si>
  <si>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</si>
  <si>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</si>
  <si>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</si>
  <si>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</si>
  <si>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</si>
  <si>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</si>
  <si>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</si>
  <si>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</si>
  <si>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</si>
  <si>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</si>
  <si>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</si>
  <si>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</si>
  <si>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</si>
  <si>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</si>
  <si>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</si>
  <si>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</si>
  <si>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</si>
  <si>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</si>
  <si>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</si>
  <si>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</si>
  <si>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</si>
  <si>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</si>
  <si>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</si>
  <si>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</si>
  <si>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</si>
  <si>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</si>
  <si>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</si>
  <si>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</si>
  <si>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</si>
  <si>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</si>
  <si>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</si>
  <si>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</si>
  <si>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</si>
  <si>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</si>
  <si>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</si>
  <si>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</si>
  <si>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</si>
  <si>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</si>
  <si>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</si>
  <si>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</si>
  <si>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</si>
  <si>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</si>
  <si>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</si>
  <si>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</si>
  <si>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</si>
  <si>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</t>
  </si>
  <si>
    <t>ČERCHOV</t>
  </si>
  <si>
    <t>STA</t>
  </si>
  <si>
    <t>1</t>
  </si>
  <si>
    <t>{e425e80a-5fee-4b26-ac6e-336c55d1b8bb}</t>
  </si>
  <si>
    <t>2</t>
  </si>
  <si>
    <t>D2</t>
  </si>
  <si>
    <t>BYSTŘICE</t>
  </si>
  <si>
    <t>{9307a68c-328c-46d8-8b62-c98b3cb1e36b}</t>
  </si>
  <si>
    <t>D3</t>
  </si>
  <si>
    <t>MALINOVÁ HORA</t>
  </si>
  <si>
    <t>{6e362145-6d57-4b76-8f15-2fd409fde4ed}</t>
  </si>
  <si>
    <t>D4</t>
  </si>
  <si>
    <t>VRN</t>
  </si>
  <si>
    <t>{aea9d177-398e-4bab-829e-f229fa1a077f}</t>
  </si>
  <si>
    <t>KRYCÍ LIST SOUPISU PRACÍ</t>
  </si>
  <si>
    <t>Objekt:</t>
  </si>
  <si>
    <t>D1 - ČERCHOV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</si>
  <si>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</si>
  <si>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</si>
  <si>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</si>
  <si>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</si>
  <si>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</si>
  <si>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</si>
  <si>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</si>
  <si>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</si>
  <si>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</si>
  <si>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</si>
  <si>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</si>
  <si>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</si>
  <si>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</si>
  <si>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</si>
  <si>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</si>
  <si>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</si>
  <si>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</si>
  <si>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</si>
  <si>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</si>
  <si>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</si>
  <si>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</si>
  <si>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</si>
  <si>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</si>
  <si>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</si>
  <si>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</si>
  <si>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</si>
  <si>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</si>
  <si>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</si>
  <si>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</si>
  <si>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</si>
  <si>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</si>
  <si>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</si>
  <si>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</si>
  <si>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</si>
  <si>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</si>
  <si>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</si>
  <si>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</si>
  <si>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2020 01</t>
  </si>
  <si>
    <t>4</t>
  </si>
  <si>
    <t>-499151334</t>
  </si>
  <si>
    <t>VV</t>
  </si>
  <si>
    <t>odstranění zpevněných ploch</t>
  </si>
  <si>
    <t>1306</t>
  </si>
  <si>
    <t>113107236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</si>
  <si>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</si>
  <si>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1264216375</t>
  </si>
  <si>
    <t>3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</si>
  <si>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</si>
  <si>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</si>
  <si>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-1534023981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</si>
  <si>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</si>
  <si>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</si>
  <si>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557458654</t>
  </si>
  <si>
    <t>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</si>
  <si>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</si>
  <si>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</si>
  <si>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1804098861</t>
  </si>
  <si>
    <t>6</t>
  </si>
  <si>
    <t>115101201</t>
  </si>
  <si>
    <t>Čerpání vody na dopravní výšku do 10 m s uvažovaným průměrným přítokem do 500 l/min</t>
  </si>
  <si>
    <t>hod</t>
  </si>
  <si>
    <t>-2049374187</t>
  </si>
  <si>
    <t>odpojení objektů od vodovodu</t>
  </si>
  <si>
    <t>20</t>
  </si>
  <si>
    <t>7</t>
  </si>
  <si>
    <t>115101301</t>
  </si>
  <si>
    <t>Pohotovost záložní čerpací soupravy pro dopravní výšku do 10 m s uvažovaným průměrným přítokem do 500 l/min</t>
  </si>
  <si>
    <t>den</t>
  </si>
  <si>
    <t>2035914811</t>
  </si>
  <si>
    <t>8</t>
  </si>
  <si>
    <t>133151101</t>
  </si>
  <si>
    <t>Hloubení nezapažených šachet strojně v hornině třídy těžitelnosti I skupiny 1 a 2 do 20 m3</t>
  </si>
  <si>
    <t>m3</t>
  </si>
  <si>
    <t>-2042659418</t>
  </si>
  <si>
    <t>4*2,0*2,0*2,0</t>
  </si>
  <si>
    <t>9</t>
  </si>
  <si>
    <t>151101101</t>
  </si>
  <si>
    <t>Zřízení pažení a rozepření stěn rýh pro podzemní vedení příložné pro jakoukoliv mezerovitost, hloubky do 2 m</t>
  </si>
  <si>
    <t>806439037</t>
  </si>
  <si>
    <t>4*4*2,0*2,0</t>
  </si>
  <si>
    <t>10</t>
  </si>
  <si>
    <t>151101111</t>
  </si>
  <si>
    <t>Odstranění pažení a rozepření stěn rýh pro podzemní vedení s uložením materiálu na vzdálenost do 3 m od kraje výkopu příložné, hloubky do 2 m</t>
  </si>
  <si>
    <t>870834935</t>
  </si>
  <si>
    <t>11</t>
  </si>
  <si>
    <t>121103111.R</t>
  </si>
  <si>
    <t>Zajištění zemin schopných zúrodnění v rovině a ve sklonu do 1:5 - plně zajistí dodavatel</t>
  </si>
  <si>
    <t>1668900249</t>
  </si>
  <si>
    <t>P</t>
  </si>
  <si>
    <t>Poznámka k položce:
Zajištění vhodné zeminy včetně nákladů na její získání, předpoklad získání zeminy v ku Havlovice</t>
  </si>
  <si>
    <t xml:space="preserve">13200 m2 ploch k úpravě </t>
  </si>
  <si>
    <t>13200*0,10</t>
  </si>
  <si>
    <t>12</t>
  </si>
  <si>
    <t>167103101.1</t>
  </si>
  <si>
    <t xml:space="preserve">Nakládání neulehlého výkopku z hromad zeminy schopné zúrodnění zajištění vhodné zeminy
Investor nemá k dispozici zeminu vhodnou k použití, zeminu zajistí dodavatel do vzdálenosti 26 km
</t>
  </si>
  <si>
    <t>-1652637952</t>
  </si>
  <si>
    <t>Poznámka k položce:
náklad na získání zeminy oceněn vlastní položkou</t>
  </si>
  <si>
    <t>13</t>
  </si>
  <si>
    <t>162706111</t>
  </si>
  <si>
    <t>Vodorovné přemístění výkopku bez naložení, avšak se složením zemin schopných zúrodnění, na vzdálenost přes 5000 do 6000 m</t>
  </si>
  <si>
    <t>-2078438952</t>
  </si>
  <si>
    <t>14</t>
  </si>
  <si>
    <t>162706119</t>
  </si>
  <si>
    <t>Vodorovné přemístění výkopku bez naložení, avšak se složením zemin schopných zúrodnění, na vzdálenost Příplatek k ceně za každých dalších i započatých 1000 m</t>
  </si>
  <si>
    <t>-213780585</t>
  </si>
  <si>
    <t>10100 m2 ploch k úpravě  příplatek za dalších 8 km</t>
  </si>
  <si>
    <t>10100*0,10*8</t>
  </si>
  <si>
    <t>171206111</t>
  </si>
  <si>
    <t>Uložení zemin schopných zúrodnění nebo výsypek do násypů předepsaných tvarů s urovnáním</t>
  </si>
  <si>
    <t>-337015598</t>
  </si>
  <si>
    <t>16</t>
  </si>
  <si>
    <t>181006112</t>
  </si>
  <si>
    <t>Rozprostření zemin schopných zúrodnění v rovině a ve sklonu do 1:5, tloušťka vrstvy přes 0,10 do 0,15 m</t>
  </si>
  <si>
    <t>792678421</t>
  </si>
  <si>
    <t>120*110</t>
  </si>
  <si>
    <t>17</t>
  </si>
  <si>
    <t>116951101</t>
  </si>
  <si>
    <t>Úprava výkopku vlhčením pro dosažení optimální vlhkosti vodou</t>
  </si>
  <si>
    <t>-1875307033</t>
  </si>
  <si>
    <t xml:space="preserve">Poznámka k položce:
uprava zeminy před konečnou úpravou a osetím pozemku
</t>
  </si>
  <si>
    <t>13200*0,1</t>
  </si>
  <si>
    <t>18</t>
  </si>
  <si>
    <t>181451141</t>
  </si>
  <si>
    <t>Založení trávníku na půdě předem připravené plochy přes 1000 m2 výsevem včetně utažení parterového v rovině nebo na svahu do 1:5</t>
  </si>
  <si>
    <t>360147783</t>
  </si>
  <si>
    <t>19</t>
  </si>
  <si>
    <t>M</t>
  </si>
  <si>
    <t>00572474.R</t>
  </si>
  <si>
    <t>osivo směs travní krajinná-svahová</t>
  </si>
  <si>
    <t>kg</t>
  </si>
  <si>
    <t>472945718</t>
  </si>
  <si>
    <t>Poznámka k položce:
použít směs dle požadavku CHKO (směs  kostřava luční,kostřava červená,lipnice luční,psineček obecný,tomka vonná,třeslice prostřední,bika ladní, příp. s dalšími bylinami - kohoutek luční,kopretina irkutská,chrastavec rolní,kokrhel menší,řebříček obecný,krkavec toten)</t>
  </si>
  <si>
    <t>m2 plochy k osevu, 35 g semen na m2</t>
  </si>
  <si>
    <t>13200</t>
  </si>
  <si>
    <t>13200*0,035 'Přepočtené koeficientem množství</t>
  </si>
  <si>
    <t>167151111.R</t>
  </si>
  <si>
    <t>nakládání nadrcené suti pro závoz jam po demolicích</t>
  </si>
  <si>
    <t>-350735094</t>
  </si>
  <si>
    <t>D 1.5 - terasa na st.p.375/12</t>
  </si>
  <si>
    <t>62,50</t>
  </si>
  <si>
    <t>D 1.8 - garáže na st.p.234</t>
  </si>
  <si>
    <t>45,513</t>
  </si>
  <si>
    <t>D 1.9 - objekt na st.p.483</t>
  </si>
  <si>
    <t>45,664</t>
  </si>
  <si>
    <t>D 1.11 - objekt na st.p.486</t>
  </si>
  <si>
    <t>31,564</t>
  </si>
  <si>
    <t>D 1.12-1.15 - objekt na st.p.488</t>
  </si>
  <si>
    <t>61,138</t>
  </si>
  <si>
    <t>D 1.16-1.21 - objekt na st.p. 489</t>
  </si>
  <si>
    <t>176,532</t>
  </si>
  <si>
    <t>D 1.22-1.23 - objekt na st.p.490</t>
  </si>
  <si>
    <t>91,264</t>
  </si>
  <si>
    <t>oplocení areálu</t>
  </si>
  <si>
    <t>131,20+66,40</t>
  </si>
  <si>
    <t>odstraněné zpevněné plochy</t>
  </si>
  <si>
    <t>434</t>
  </si>
  <si>
    <t>Součet</t>
  </si>
  <si>
    <t>162451105.R</t>
  </si>
  <si>
    <t xml:space="preserve">Vodorovné přemístění recyklátu po suchu na obvyklém dopravním prostředku, bez naložení , avšak se složením bez rozhrnutí na vzdálenost přes 1 000 do 1 500 m
</t>
  </si>
  <si>
    <t>1577657206</t>
  </si>
  <si>
    <t>nakládání nadrcené suti pro závoz jam po demolicích z Malinove hory na Čerchov</t>
  </si>
  <si>
    <t>22</t>
  </si>
  <si>
    <t>174151101</t>
  </si>
  <si>
    <t>Zásyp sypaninou z recyklátu strojně s uložením ve vrstvách se zhutněním jam, šachet, rýh nebo kolem objektů v těchto vykopávkách</t>
  </si>
  <si>
    <t>691958617</t>
  </si>
  <si>
    <t>1157,065</t>
  </si>
  <si>
    <t>23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</si>
  <si>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</si>
  <si>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</si>
  <si>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219120211</t>
  </si>
  <si>
    <t>Svislé a kompletní konstrukce</t>
  </si>
  <si>
    <t>24</t>
  </si>
  <si>
    <t>310279842</t>
  </si>
  <si>
    <t>Zazdívka otvorů ve zdivu nadzákladovém nepálenými tvárnicemi plochy přes 1 m2 do 4 m2 , ve zdi tl. do 300 mm</t>
  </si>
  <si>
    <t>378344829</t>
  </si>
  <si>
    <t>1,2*2,0*0,3</t>
  </si>
  <si>
    <t>Komunikace pozemní</t>
  </si>
  <si>
    <t>25</t>
  </si>
  <si>
    <t>564831111</t>
  </si>
  <si>
    <t>Podklad ze štěrkodrti ŠD s rozprostřením a zhutněním, po zhutnění tl. 100 mm</t>
  </si>
  <si>
    <t>373614928</t>
  </si>
  <si>
    <t>uprava plochy po odpojení objektů od vodovodu</t>
  </si>
  <si>
    <t>4*2*2</t>
  </si>
  <si>
    <t>26</t>
  </si>
  <si>
    <t>564871116</t>
  </si>
  <si>
    <t>Podklad ze štěrkodrti ŠD s rozprostřením a zhutněním, po zhutnění tl. 300 mm</t>
  </si>
  <si>
    <t>-966384435</t>
  </si>
  <si>
    <t>úprava plochy po odpojení objektů od vodovodu</t>
  </si>
  <si>
    <t>27</t>
  </si>
  <si>
    <t>564931512.R</t>
  </si>
  <si>
    <t xml:space="preserve">Podklad nebo podsyp z recyklátu 0-16mm s rozprostřením a zhutněním, po zhutnění tl. 100 mm </t>
  </si>
  <si>
    <t>1565365534</t>
  </si>
  <si>
    <t xml:space="preserve">Poznámka k položce:
Uprava plochy po demolicích recyklátem 0-16mm pod návoz zeminy k zatravnění ploch
</t>
  </si>
  <si>
    <t>Trubní vedení</t>
  </si>
  <si>
    <t>28</t>
  </si>
  <si>
    <t>850245121</t>
  </si>
  <si>
    <t>Výřez nebo výsek na potrubí z trub litinových tlakových nebo plastických hmot DN 80</t>
  </si>
  <si>
    <t>kus</t>
  </si>
  <si>
    <t>1026491202</t>
  </si>
  <si>
    <t>29</t>
  </si>
  <si>
    <t>857242122</t>
  </si>
  <si>
    <t>Montáž litinových tvarovek na potrubí litinovém tlakovém jednoosých na potrubí z trub přírubových v otevřeném výkopu, kanálu nebo v šachtě DN 80</t>
  </si>
  <si>
    <t>-1603763482</t>
  </si>
  <si>
    <t>30</t>
  </si>
  <si>
    <t>28653135</t>
  </si>
  <si>
    <t>nákružek lemový PE 100 SDR11 90mm</t>
  </si>
  <si>
    <t>785456186</t>
  </si>
  <si>
    <t>31</t>
  </si>
  <si>
    <t>28654368</t>
  </si>
  <si>
    <t>příruba volná k lemovému nákružku z polypropylénu 90</t>
  </si>
  <si>
    <t>1385250912</t>
  </si>
  <si>
    <t>32</t>
  </si>
  <si>
    <t>857262122</t>
  </si>
  <si>
    <t>Montáž litinových tvarovek na potrubí litinovém tlakovém jednoosých na potrubí z trub přírubových v otevřeném výkopu, kanálu nebo v šachtě DN 100</t>
  </si>
  <si>
    <t>1367413354</t>
  </si>
  <si>
    <t>33</t>
  </si>
  <si>
    <t>AVK.502080300</t>
  </si>
  <si>
    <t>AVK tvarovka litinová, FF, tvarovka přímá, DN 80/300</t>
  </si>
  <si>
    <t>-768979496</t>
  </si>
  <si>
    <t>34</t>
  </si>
  <si>
    <t>28654410</t>
  </si>
  <si>
    <t>příruba volná k lemovému nákružku z polypropylénu 110</t>
  </si>
  <si>
    <t>-1548792687</t>
  </si>
  <si>
    <t>35</t>
  </si>
  <si>
    <t>28653136</t>
  </si>
  <si>
    <t>nákružek lemový PE 100 SDR11 110mm</t>
  </si>
  <si>
    <t>55960713</t>
  </si>
  <si>
    <t>36</t>
  </si>
  <si>
    <t>HWL.950205010003</t>
  </si>
  <si>
    <t>SOUPRAVA ZEMNÍ TELESKOPICKÁ E2-1,3 -1,8 50-100 (1,3-1,8m)</t>
  </si>
  <si>
    <t>1432662701</t>
  </si>
  <si>
    <t>37</t>
  </si>
  <si>
    <t>891173111</t>
  </si>
  <si>
    <t>Montáž vodovodních armatur na potrubí ventilů hlavních pro přípojky DN 32</t>
  </si>
  <si>
    <t>-437377725</t>
  </si>
  <si>
    <t>38</t>
  </si>
  <si>
    <t>HWL.260005404016</t>
  </si>
  <si>
    <t>ŠOUPÁTKO ISO DOMOVNÍ PŘÍPOJKY 40</t>
  </si>
  <si>
    <t>1435609171</t>
  </si>
  <si>
    <t>39</t>
  </si>
  <si>
    <t>891183111</t>
  </si>
  <si>
    <t>Montáž vodovodních armatur na potrubí ventilů hlavních pro přípojky DN 40</t>
  </si>
  <si>
    <t>-133699606</t>
  </si>
  <si>
    <t>40</t>
  </si>
  <si>
    <t>892271111</t>
  </si>
  <si>
    <t>Tlakové zkoušky vodou na potrubí DN 100 nebo 125</t>
  </si>
  <si>
    <t>m</t>
  </si>
  <si>
    <t>1576060557</t>
  </si>
  <si>
    <t>41</t>
  </si>
  <si>
    <t>892273122</t>
  </si>
  <si>
    <t>Proplach a dezinfekce vodovodního potrubí DN od 80 do 125</t>
  </si>
  <si>
    <t>1923712134</t>
  </si>
  <si>
    <t>42</t>
  </si>
  <si>
    <t>899401111</t>
  </si>
  <si>
    <t>Osazení poklopů litinových ventilových</t>
  </si>
  <si>
    <t>1457904151</t>
  </si>
  <si>
    <t>43</t>
  </si>
  <si>
    <t>42291402</t>
  </si>
  <si>
    <t>poklop litinový ventilový</t>
  </si>
  <si>
    <t>-1805661199</t>
  </si>
  <si>
    <t>Ostatní konstrukce a práce, bourání</t>
  </si>
  <si>
    <t>44</t>
  </si>
  <si>
    <t>941211111</t>
  </si>
  <si>
    <t>Montáž lešení řadového rámového lehkého pracovního s podlahami s provozním zatížením tř. 3 do 200 kg/m2 šířky tř. SW06 přes 0,6 do 0,9 m, výšky do 10 m</t>
  </si>
  <si>
    <t>483854752</t>
  </si>
  <si>
    <t>17,5*8,0+17,5*5,0</t>
  </si>
  <si>
    <t>12,0*7,0+17,0*5,0</t>
  </si>
  <si>
    <t>14,0*5,0+10,0*5,0+16,0*4,0</t>
  </si>
  <si>
    <t>16,0*11+16,0*13+18,0*8,0+18,0*9,0</t>
  </si>
  <si>
    <t>12,0*10,0+12,0*6,0+48,0*6,0+2,0*6,0+8,0*6,0+12,0*5,0+2,0*4+4,0+12,0</t>
  </si>
  <si>
    <t>20,35*6,0+8,0*6,0+18,0*6,0+12*6,0+26,0*6,0</t>
  </si>
  <si>
    <t>45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</si>
  <si>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</si>
  <si>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</si>
  <si>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279901336</t>
  </si>
  <si>
    <t>2400,6*15</t>
  </si>
  <si>
    <t>46</t>
  </si>
  <si>
    <t>941211811</t>
  </si>
  <si>
    <t>Demontáž lešení řadového rámového lehkého pracovního s provozním zatížením tř. 3 do 200 kg/m2 šířky tř. SW06 přes 0,6 do 0,9 m, výšky do 10 m</t>
  </si>
  <si>
    <t>-1912690597</t>
  </si>
  <si>
    <t>47</t>
  </si>
  <si>
    <t>961055111</t>
  </si>
  <si>
    <t>Bourání základů z betonu železového</t>
  </si>
  <si>
    <t>889410101</t>
  </si>
  <si>
    <t>D1.5 - terasa st.p.375/12</t>
  </si>
  <si>
    <t>0,5*0,5*1,0*16+0,5*0,5*(3*6+2*6+1*6)+0,2*210,78</t>
  </si>
  <si>
    <t>objekt " LAPOL"</t>
  </si>
  <si>
    <t>(1,8+2,6)*2*0,3+2,1*2,9*0,3+2,1*2,9*0,2</t>
  </si>
  <si>
    <t>48</t>
  </si>
  <si>
    <t>966003812</t>
  </si>
  <si>
    <t>Rozebrání dřevěného oplocení se sloupky osové vzdálenosti do 4,00 m, výšky do 2,50 m, osazených do hloubky 1,00 m s příčníky a dřevěnými sloupky z tyčoviny půlené</t>
  </si>
  <si>
    <t>-2000494624</t>
  </si>
  <si>
    <t>328+166</t>
  </si>
  <si>
    <t>49</t>
  </si>
  <si>
    <t>966049831</t>
  </si>
  <si>
    <t>Rozebrání prefabrikovaných plotových desek betonových</t>
  </si>
  <si>
    <t>-101876059</t>
  </si>
  <si>
    <t>328*3+166*3</t>
  </si>
  <si>
    <t>50</t>
  </si>
  <si>
    <t>966062112</t>
  </si>
  <si>
    <t>Bourání plotových sloupků a vzpěr dřevěných výšky do 2,5 m zalitých cementovou maltou</t>
  </si>
  <si>
    <t>1678846449</t>
  </si>
  <si>
    <t>2*327/3+2*165/3</t>
  </si>
  <si>
    <t>51</t>
  </si>
  <si>
    <t>966071832</t>
  </si>
  <si>
    <t>Rozebrání oplocení z pletiva ostnatého drátu, výšky přes 2,0 m</t>
  </si>
  <si>
    <t>-2078285716</t>
  </si>
  <si>
    <t>20*328+20*166</t>
  </si>
  <si>
    <t>52</t>
  </si>
  <si>
    <t>966081018.R</t>
  </si>
  <si>
    <t xml:space="preserve">Demontáž předvěšené odvětrávané fasády s nosnou konstrukcí jednosměrnou dřevěnou stěn 
demontáž azbestocementových desek za dodržení všech předepsaných postupů pro ekologickou likvidaci, včetně dodržení postupu demontážních prací určených v technické zprávě PD
</t>
  </si>
  <si>
    <t>892721645</t>
  </si>
  <si>
    <t>D 1.8 -garáže st.p.234</t>
  </si>
  <si>
    <t>16,55*7,20</t>
  </si>
  <si>
    <t>11,05*5,4+16,53*3,76</t>
  </si>
  <si>
    <t>13,515*4,7+8,695*(3,52+4,7)/2+13,6*3,52</t>
  </si>
  <si>
    <t>15,73*8,26+15,73*8,82+14,875*8,62*2+14,875*4,0/2*2+0,13*2*6,5</t>
  </si>
  <si>
    <t>10,99*9,4+6,2*10,3+47,2*5,4+1,1*5,4+7,06*4,8+11,28*4,0+1,2*4,0+3,5*10,3</t>
  </si>
  <si>
    <t>24,51*4,2+12,0*5,0*2+7,0*5,0+9*2,8*3-1*(3,5*3,7+1*2,1+0,9*0,9*15+2*2*2)</t>
  </si>
  <si>
    <t>53</t>
  </si>
  <si>
    <t>981013314</t>
  </si>
  <si>
    <t>Demolice budov těžkými mechanizačními prostředky z cihel, kamene, smíšeného nebo hrázděného zdiva, tvárnic na maltu vápennou nebo vápenocementovou s podílem konstrukcí přes 20 do 25 %</t>
  </si>
  <si>
    <t>1243337512</t>
  </si>
  <si>
    <t>11,05*1,44*16,53</t>
  </si>
  <si>
    <t>16,53*11,05*4,3+1*2,8*1,3</t>
  </si>
  <si>
    <t>0,6*1,0*(16,53*2+9,85*5)+2*2*1,0+0,5*3,8*1,0</t>
  </si>
  <si>
    <t>Mezisoučet</t>
  </si>
  <si>
    <t>10,99*47,1*(1,8+0,8)/2</t>
  </si>
  <si>
    <t>10,99*47,1*8,3+(11,77+12,4)/2*10,29*(5,3+4,1)/2+4,08*2,31*4,2-10,99*3,5*2,26</t>
  </si>
  <si>
    <t>0,2*(10,99*47,07+(11,77+12,4)/2*10,29+3,98*2,31+2,65*2,1*1,5)</t>
  </si>
  <si>
    <t>0,6*12*2,3+0,6*10,2*1,4</t>
  </si>
  <si>
    <t>0,6*3,0*(10,99*3+6,0+6,0)+0,6*0,8*(41,0+43,4+10,2+11,8+11,28+9,7+9,7+3,98+3,98+1)</t>
  </si>
  <si>
    <t>54</t>
  </si>
  <si>
    <t>981013315</t>
  </si>
  <si>
    <t>Demolice budov těžkými mechanizačními prostředky z cihel, kamene, smíšeného nebo hrázděného zdiva, tvárnic na maltu vápennou nebo vápenocementovou s podílem konstrukcí přes 25 do 30 %</t>
  </si>
  <si>
    <t>157906224</t>
  </si>
  <si>
    <t>D 1.8 - garáže st.p.234</t>
  </si>
  <si>
    <t>11,05*16,55*3,0/2</t>
  </si>
  <si>
    <t>16,55*11,0*4,5</t>
  </si>
  <si>
    <t>0,6*1,0*(16,55*2+10,1*5+3,69)+1*2,5*1,3+16,55*11,0*0,2</t>
  </si>
  <si>
    <t>467,81+2431,05+112,25</t>
  </si>
  <si>
    <t>24,51*12,34*0,5+8,5*9,0*0,4</t>
  </si>
  <si>
    <t>24,51*11,04*4,4+9,0*8,2*3,0+1,0*0,45*6*2</t>
  </si>
  <si>
    <t>0,2*(24,51*11,04+9,0*8,2)</t>
  </si>
  <si>
    <t>0,6*(3,0*25+3,0*12*2+1,5*(24,9+9,0+9,0))</t>
  </si>
  <si>
    <t>55</t>
  </si>
  <si>
    <t>981013316</t>
  </si>
  <si>
    <t>Demolice budov těžkými mechanizačními prostředky z cihel, kamene, smíšeného nebo hrázděného zdiva, tvárnic na maltu vápennou nebo vápenocementovou s podílem konstrukcí přes 30 do 35 %</t>
  </si>
  <si>
    <t>-370913781</t>
  </si>
  <si>
    <t xml:space="preserve"> D 1.11 - objekt na st.p.486</t>
  </si>
  <si>
    <t>8,69*14,05*(5,07-3,5)/2</t>
  </si>
  <si>
    <t>8,69*14,05*3,5+1,0*0,45*5,1*2+2,35*2,1*3,0+1*1,6*6+1,8*1,5</t>
  </si>
  <si>
    <t>0,6*1,0*(13,6*4+10,7+8,7+2,6+2+20+1,2)</t>
  </si>
  <si>
    <t>1,0*1,5*1,0+1,0*1,8*1,0</t>
  </si>
  <si>
    <t>997</t>
  </si>
  <si>
    <t>Přesun sutě</t>
  </si>
  <si>
    <t>56</t>
  </si>
  <si>
    <t>997002611</t>
  </si>
  <si>
    <t>Nakládání suti a vybouraných hmot na dopravní prostředek pro vodorovné přemístění</t>
  </si>
  <si>
    <t>t</t>
  </si>
  <si>
    <t>826023630</t>
  </si>
  <si>
    <t xml:space="preserve">Poznámka k položce:
Nakládka vytříděného recyklátu dle potřebných frakcí   5 531 t k odvozu na pozemek ku Havlovic, 2640 t k odvozu zpět na Čerchov k zásypům a úpravě terénu
</t>
  </si>
  <si>
    <t>Naložení sutě k odvozu na Malinovou horu k drcení a  k odvozu na skládku Lazce - aut.výpočet</t>
  </si>
  <si>
    <t>8075,878</t>
  </si>
  <si>
    <t>57</t>
  </si>
  <si>
    <t>997002511</t>
  </si>
  <si>
    <t>Vodorovné přemístění suti a vybouraných hmot bez naložení, se složením a hrubým urovnáním na vzdálenost do 1 km</t>
  </si>
  <si>
    <t>-820160123</t>
  </si>
  <si>
    <t>Poznámka k položce:
Převoz veškerého nabouraného materiálu k drcení do areálu DML Malinová hora</t>
  </si>
  <si>
    <t>odvoz suti na meziskládku v areálu Malinová hora, tato položka se týká i odpadu k odvozu na skládku Lazce</t>
  </si>
  <si>
    <t>suť celkem</t>
  </si>
  <si>
    <t>odvoz materiálu k zásypu a vyrovnání terénu zpět na Čerchov</t>
  </si>
  <si>
    <t>2640</t>
  </si>
  <si>
    <t>58</t>
  </si>
  <si>
    <t>997002511.1</t>
  </si>
  <si>
    <t>Vodorovné přemístění suti a vybouraných hmot bez naložení, se složením a hrubým urovnáním na vzdálenost do 1 km
odvoz nepotřebného recyklátu pro uložení na pozemek investora v ku Havlovice</t>
  </si>
  <si>
    <t>-1882873205</t>
  </si>
  <si>
    <t>Poznámka k položce:
Uložení nepotřebného recyklátu na pozemky v ku Havlovice</t>
  </si>
  <si>
    <t>odvoz předrceného materiálu k uložení na vhodný pozemek</t>
  </si>
  <si>
    <t>7517,628-2082</t>
  </si>
  <si>
    <t>59</t>
  </si>
  <si>
    <t>997002519</t>
  </si>
  <si>
    <t>Vodorovné přemístění suti a vybouraných hmot bez naložení, se složením a hrubým urovnáním Příplatek k ceně za každý další i započatý 1 km přes 1 km</t>
  </si>
  <si>
    <t>-982189279</t>
  </si>
  <si>
    <t>odvoz nepoužitelného materiálu  na skládku Lazce - 26 km</t>
  </si>
  <si>
    <t xml:space="preserve">sklo </t>
  </si>
  <si>
    <t>0,082+0,126+0,510+6,321+1,742+0,76</t>
  </si>
  <si>
    <t>dřevo</t>
  </si>
  <si>
    <t>+28,028+21,506+0,506+6,374+23,391+16,812+5,0+39,211+19,765</t>
  </si>
  <si>
    <t>azbest</t>
  </si>
  <si>
    <t>3,408+3,309+6,197+16,808+30,297+8,533+21,96</t>
  </si>
  <si>
    <t>směsný odpad</t>
  </si>
  <si>
    <t>32,769+31,563+12,748+69,573+69,746+70,97</t>
  </si>
  <si>
    <t>tep.izolace</t>
  </si>
  <si>
    <t>0,637+2,802+2,018+4,05</t>
  </si>
  <si>
    <t>557,522*26 'Přepočtené koeficientem množství</t>
  </si>
  <si>
    <t>60</t>
  </si>
  <si>
    <t>997312611</t>
  </si>
  <si>
    <t>Vodorovná doprava suti a vybouraných hmot po suchu nakládání na dopravní prostředky pro vodorovnou dopravu suti a vybouraných hmot
Nakládání nepotřebného recyklátu pro uložení na pozemek investora v ku Havlovice</t>
  </si>
  <si>
    <t>967539697</t>
  </si>
  <si>
    <t xml:space="preserve">Poznámka k položce:
Nadrcený recyklát , který nebude použit na závoz jam po bouraných objektech bude převez na pozemky města v blízkosti areálu DML Havlovice, tento recyklát bude na pozemku trvale uložen
</t>
  </si>
  <si>
    <t>61</t>
  </si>
  <si>
    <t>997002519.1</t>
  </si>
  <si>
    <t>Vodorovné přemístění suti a vybouraných hmot bez naložení, se složením a hrubým urovnáním Příplatek k ceně za každý další i započatý 1 km přes 1 km
odvoz nepotřebného recyklátu pro uložení na pozemek investora v ku Havlovice</t>
  </si>
  <si>
    <t>-929704326</t>
  </si>
  <si>
    <t>5435,628*12</t>
  </si>
  <si>
    <t>62</t>
  </si>
  <si>
    <t>sub997.R</t>
  </si>
  <si>
    <t xml:space="preserve">Kompetní náklad na převoz drtičky stavební suti na Malinovou horu
veškeré náklady na převoz, pronájem,obsluhu 
</t>
  </si>
  <si>
    <t>soub</t>
  </si>
  <si>
    <t>-1863279692</t>
  </si>
  <si>
    <t>Poznámka k položce:
Veškeré náklady na zajištění, převoz do areálu DML na Malinové hoře,pronájem na nezbytně nutnou dobu,úpravy plochy)
dopravní vzdálenost Domažlice - Malinová hora je 20    km, dopravní vzdálenost  Malinová hora - areál DML Bystřice je  6 km.</t>
  </si>
  <si>
    <t>63</t>
  </si>
  <si>
    <t>997006005.R</t>
  </si>
  <si>
    <t>Drcení stavebního odpadu z demolic s dopravou na vzdálenost do 100 m a naložením do drtícího zařízení ze zdiva cihelného, kamenného a smíšeného</t>
  </si>
  <si>
    <t>1480268652</t>
  </si>
  <si>
    <t>Poznámka k položce:
Předrcení materiálu ze zdiva cihelného s rozdělením na frakce 0-16mm,16-63mm, 63-125mm a uložení na meziskládku v arálu Malinová hora</t>
  </si>
  <si>
    <t>Drcení suti v areálu Malinová hora včetně roztřídění na jednotlivé frakce</t>
  </si>
  <si>
    <t>7518,381*0,6</t>
  </si>
  <si>
    <t>64</t>
  </si>
  <si>
    <t>997006006.R</t>
  </si>
  <si>
    <t>Drcení stavebního odpadu z demolic s dopravou na vzdálenost do 100 m a naložením do drtícího zařízení ze zdiva betonového</t>
  </si>
  <si>
    <t>-1725292240</t>
  </si>
  <si>
    <t>Poznámka k položce:
Předrcení materiálu z betonu s rozdělením na frakce 0-16mm,16-63mm, 63-125mm a uložení na meziskládku v arálu Malinová hora</t>
  </si>
  <si>
    <t>7517,628*0,3</t>
  </si>
  <si>
    <t>65</t>
  </si>
  <si>
    <t>997006007.R</t>
  </si>
  <si>
    <t>Drcení stavebního odpadu z demolic s dopravou na vzdálenost do 100 m a naložením do drtícího zařízení ze zdiva železobetonového</t>
  </si>
  <si>
    <t>-591111631</t>
  </si>
  <si>
    <t>Poznámka k položce:
Předrcení materiálu ze železobetonu s rozdělením na frakce 0-16mm,16-63mm, 63-125mm a uložení na meziskládku v arálu Malinová hora
Výztuž uložit odděleně pro odvoz firmou oprávněnou pro sběr a svoz železného šrotu</t>
  </si>
  <si>
    <t>7518,381*0,1</t>
  </si>
  <si>
    <t>66</t>
  </si>
  <si>
    <t>997013631</t>
  </si>
  <si>
    <t>Poplatek za uložení stavebního odpadu na skládce (skládkovné) směsného stavebního a demoličního zatříděného do Katalogu odpadů pod kódem 17 09 04</t>
  </si>
  <si>
    <t>-393904102</t>
  </si>
  <si>
    <t>Poznámka k položce:
Poplatek za uložení nerecyklovatelného odpadu na skládku Lazce</t>
  </si>
  <si>
    <t>67</t>
  </si>
  <si>
    <t>997013804</t>
  </si>
  <si>
    <t>Poplatek za uložení stavebního odpadu na skládce (skládkovné) ze skla zatříděného do Katalogu odpadů pod kódem 17 02 02</t>
  </si>
  <si>
    <t>-120613093</t>
  </si>
  <si>
    <t xml:space="preserve">Poznámka k položce:
Poplatek za uložení tříděného odpadu skla na skládku Lazce </t>
  </si>
  <si>
    <t>68</t>
  </si>
  <si>
    <t>997013811</t>
  </si>
  <si>
    <t>Poplatek za uložení stavebního odpadu na skládce (skládkovné) dřevěného zatříděného do Katalogu odpadů pod kódem 17 02 01</t>
  </si>
  <si>
    <t>-1820668591</t>
  </si>
  <si>
    <t xml:space="preserve">Poznámka k položce:
Poplatek za uložení vybouraného  a vytříděného dřeva na skládku Lazce pro úpravu  a možnost dalšího využití </t>
  </si>
  <si>
    <t>28,028+21,506+0,506+6,374+23,391+16,812+5,0+39,211+19,765</t>
  </si>
  <si>
    <t>69</t>
  </si>
  <si>
    <t>997013814</t>
  </si>
  <si>
    <t>Poplatek za uložení stavebního odpadu na skládce (skládkovné) z izolačních materiálů zatříděného do Katalogu odpadů pod kódem 17 06 04</t>
  </si>
  <si>
    <t>1810204757</t>
  </si>
  <si>
    <t>70</t>
  </si>
  <si>
    <t>997013821</t>
  </si>
  <si>
    <t>Poplatek za uložení stavebního odpadu na skládce (skládkovné) ze stavebních materiálů obsahujících azbest zatříděných do Katalogu odpadů pod kódem 17 06 05</t>
  </si>
  <si>
    <t>2127770110</t>
  </si>
  <si>
    <t>Poznámka k položce:
Poplatek za uložení azbestu na skládku Lazce v souladu s předpisy</t>
  </si>
  <si>
    <t>71</t>
  </si>
  <si>
    <t>997019999.R</t>
  </si>
  <si>
    <t>Příjem za výkup železa, odvoz výkupnou z místa skládky - Malinová hora</t>
  </si>
  <si>
    <t>-1527082408</t>
  </si>
  <si>
    <t>Poznámka k položce:
Požadavek na zajištění firmy pro svoz a výkup kovového odpadu.Uvést  mínus položku zaprodej kovového odpadu ( po odečtení nákladů za odvoz sběrnou z areálu Malinová hora)
Železný odpad uložit odděleně pro odvoz firmou oprávněnou pro sběr a svoz železného šrotu</t>
  </si>
  <si>
    <t>plechová krytina</t>
  </si>
  <si>
    <t>-14,963</t>
  </si>
  <si>
    <t xml:space="preserve">ostatní ocelové prvky - U,I,L profily, výztož betonářská  - odhad </t>
  </si>
  <si>
    <t>-15</t>
  </si>
  <si>
    <t>998</t>
  </si>
  <si>
    <t>Přesun hmot</t>
  </si>
  <si>
    <t>72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</si>
  <si>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</si>
  <si>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</si>
  <si>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-461842063</t>
  </si>
  <si>
    <t>73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</si>
  <si>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</si>
  <si>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</si>
  <si>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-1611573603</t>
  </si>
  <si>
    <t>PSV</t>
  </si>
  <si>
    <t>Práce a dodávky PSV</t>
  </si>
  <si>
    <t>764</t>
  </si>
  <si>
    <t>Konstrukce klempířské</t>
  </si>
  <si>
    <t>74</t>
  </si>
  <si>
    <t>764001821</t>
  </si>
  <si>
    <t>Demontáž klempířských konstrukcí krytiny ze svitků nebo tabulí do suti</t>
  </si>
  <si>
    <t>-1286501572</t>
  </si>
  <si>
    <t>28,825*9,5*2+12,7*6,2</t>
  </si>
  <si>
    <t>16,53*6,2*2</t>
  </si>
  <si>
    <t>10,50*13,965</t>
  </si>
  <si>
    <t>16,2*(7,585+1,55)*2</t>
  </si>
  <si>
    <t>47,07*13,07+12,5*14,5+2,25*4,0</t>
  </si>
  <si>
    <t>24,51*12,5+9,2*9</t>
  </si>
  <si>
    <t>767</t>
  </si>
  <si>
    <t>Konstrukce zámečnické</t>
  </si>
  <si>
    <t>75</t>
  </si>
  <si>
    <t>767161813</t>
  </si>
  <si>
    <t>Demontáž zábradlí rovného nerozebíratelný spoj hmotnosti 1 m zábradlí do 20 kg</t>
  </si>
  <si>
    <t>-176775220</t>
  </si>
  <si>
    <t>D 1.5 - terasa na st.p. 375/12</t>
  </si>
  <si>
    <t>7,77+2,12+2,25*6+2,12*4+2,5+2,25</t>
  </si>
  <si>
    <t>OST</t>
  </si>
  <si>
    <t>Ostatní</t>
  </si>
  <si>
    <t>76</t>
  </si>
  <si>
    <t>SUB100101</t>
  </si>
  <si>
    <t>Odpojení objektů od elekrického proudu včetně likvidace materíálu a úpravy místa připojení</t>
  </si>
  <si>
    <t>512</t>
  </si>
  <si>
    <t>1736013344</t>
  </si>
  <si>
    <t>objekt  na st.p.234,483,486,488,489,490</t>
  </si>
  <si>
    <t>částečné odpojení a úprava přípojky pro objekt na st.p.491</t>
  </si>
  <si>
    <t>D2 - BYSTŘICE</t>
  </si>
  <si>
    <t xml:space="preserve">    765 - Krytina skládaná</t>
  </si>
  <si>
    <t>1096477252</t>
  </si>
  <si>
    <t>objekt na st.p.205</t>
  </si>
  <si>
    <t>objekt na st.p.206</t>
  </si>
  <si>
    <t>objekt na st.p.512 -  hnojiště,jímka,bet.nádrž</t>
  </si>
  <si>
    <t>400+8*7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</si>
  <si>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</si>
  <si>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</si>
  <si>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-1116594008</t>
  </si>
  <si>
    <t>obj. na st.p.205</t>
  </si>
  <si>
    <t>obj.na st.p.206</t>
  </si>
  <si>
    <t xml:space="preserve"> obj.na st.p.512,hnojiště,jímka,bet.nádrž</t>
  </si>
  <si>
    <t>400*0,2</t>
  </si>
  <si>
    <t>0,2*(7,0*8,0+7,0*2,0*2+8,0*2,0*2)</t>
  </si>
  <si>
    <t>334046983</t>
  </si>
  <si>
    <t xml:space="preserve">ostatní zpevněné plochy </t>
  </si>
  <si>
    <t>4*26</t>
  </si>
  <si>
    <t>2081464104</t>
  </si>
  <si>
    <t>odstrnění drobných ploch živice</t>
  </si>
  <si>
    <t>2,5*2,5*15</t>
  </si>
  <si>
    <t xml:space="preserve">Zajištění zemin schopných zúrodnění v rovině a ve sklonu do 1:5 - plně zajistí dodavatel,objednatel namá možnost zajištění vhodné zeminy
</t>
  </si>
  <si>
    <t>351529548</t>
  </si>
  <si>
    <t>26200*0,1</t>
  </si>
  <si>
    <t>-1744596627</t>
  </si>
  <si>
    <t>1055437001</t>
  </si>
  <si>
    <t>-1873426759</t>
  </si>
  <si>
    <t>10100 m2 ploch k úpravě  příplatek za dalších 4 km</t>
  </si>
  <si>
    <t>4*2620</t>
  </si>
  <si>
    <t>1474450188</t>
  </si>
  <si>
    <t>26200*0,10</t>
  </si>
  <si>
    <t>72372117</t>
  </si>
  <si>
    <t>1508616795</t>
  </si>
  <si>
    <t>-130924750</t>
  </si>
  <si>
    <t>300896896</t>
  </si>
  <si>
    <t>26200</t>
  </si>
  <si>
    <t>26200*0,035 'Přepočtené koeficientem množství</t>
  </si>
  <si>
    <t>1334025830</t>
  </si>
  <si>
    <t>(70*11+18,0*9,0+20,0*20,0+8,0*11,0)*0,6</t>
  </si>
  <si>
    <t>162451103.R</t>
  </si>
  <si>
    <t>Vodorovné přemístění recyklátu po suchu na obvyklém dopravním prostředku, bez naložení , avšak se složením bez rozhrnutí na vzdálenost přes 1 000 do 1 500 m</t>
  </si>
  <si>
    <t>1554625685</t>
  </si>
  <si>
    <t>174151101.R</t>
  </si>
  <si>
    <t>97464613</t>
  </si>
  <si>
    <t>-898647188</t>
  </si>
  <si>
    <t>0,60*12,5*0,3*6</t>
  </si>
  <si>
    <t>-1397582785</t>
  </si>
  <si>
    <t>-1358630110</t>
  </si>
  <si>
    <t>-1627529712</t>
  </si>
  <si>
    <t>Úprava ploch v celém areálu Bystřice , vyrovnání pod konečnou úpravu odhad</t>
  </si>
  <si>
    <t>20*50</t>
  </si>
  <si>
    <t>-1599373705</t>
  </si>
  <si>
    <t>objekt na st.p.č.91</t>
  </si>
  <si>
    <t>15*11+(40,0+2,0+10,0+22,0)*6,0+14,0*11+4,0*2*10+70*6,0</t>
  </si>
  <si>
    <t>objekt na st.p.č.97</t>
  </si>
  <si>
    <t>15,0*6,0*2</t>
  </si>
  <si>
    <t>objekt na st.p.č.202</t>
  </si>
  <si>
    <t>6,0*4,0</t>
  </si>
  <si>
    <t>objekt na st.p.č.203</t>
  </si>
  <si>
    <t>12,0*3,0</t>
  </si>
  <si>
    <t>objekt na st.p.č.204</t>
  </si>
  <si>
    <t>(7,5+7,5)*4,0</t>
  </si>
  <si>
    <t>objekt na st.p.č.208</t>
  </si>
  <si>
    <t>25,0*5,0+25,0*7,0</t>
  </si>
  <si>
    <t>-2087455395</t>
  </si>
  <si>
    <t>1863*15</t>
  </si>
  <si>
    <t>2070525669</t>
  </si>
  <si>
    <t>-1936081977</t>
  </si>
  <si>
    <t>objekt na st.p.č.512 odhad 14 m3</t>
  </si>
  <si>
    <t>962032241</t>
  </si>
  <si>
    <t>Bourání zdiva nadzákladového z cihel nebo tvárnic z cihel pálených nebo vápenopískových, na maltu cementovou, objemu přes 1 m3</t>
  </si>
  <si>
    <t>-1003323179</t>
  </si>
  <si>
    <t>966052121</t>
  </si>
  <si>
    <t>Bourání plotových sloupků a vzpěr železobetonových výšky do 2,5 m s betonovou patkou</t>
  </si>
  <si>
    <t>-218197239</t>
  </si>
  <si>
    <t>demolice oplocení bet.sloupek + pletivo</t>
  </si>
  <si>
    <t>705/3</t>
  </si>
  <si>
    <t>966071711</t>
  </si>
  <si>
    <t>Bourání plotových sloupků a vzpěr ocelových trubkových nebo profilovaných výšky do 2,50 m zabetonovaných</t>
  </si>
  <si>
    <t>1806603927</t>
  </si>
  <si>
    <t>demolice dílčího oplocení, oc.sloupky + pletivo</t>
  </si>
  <si>
    <t>54/2</t>
  </si>
  <si>
    <t>966071822</t>
  </si>
  <si>
    <t>Rozebrání oplocení z pletiva drátěného se čtvercovými oky, výšky přes 1,6 do 2,0 m</t>
  </si>
  <si>
    <t>-1392847995</t>
  </si>
  <si>
    <t>demolice oplocení bet.sloupek + pletivo 700 mb</t>
  </si>
  <si>
    <t>700</t>
  </si>
  <si>
    <t>demolice dílčího oplocení, oc.sloupky + pletivo  54 mb</t>
  </si>
  <si>
    <t>1762135280</t>
  </si>
  <si>
    <t>objekt na st.p.91</t>
  </si>
  <si>
    <t>13,6*8,0+13,6*6,3/2+37,9*7,0+2,07*8,5+10,35*8,2+0,91*8,5</t>
  </si>
  <si>
    <t>20,42*8,2+12,1*8,0+12,1*3,4/2+3,0*3,2*2</t>
  </si>
  <si>
    <t>-1*(1,2*1,5*17+1,2*1,5*15+0,9*0,9*2+1,22*1,5*15+1,2*1,5*4+1,2*1,75*11+0,9*0,9*2+0,9*2,0+1,2*0,5*12+0,9*0,6)</t>
  </si>
  <si>
    <t>981013312</t>
  </si>
  <si>
    <t>Demolice budov těžkými mechanizačními prostředky z cihel, kamene, smíšeného nebo hrázděného zdiva, tvárnic na maltu vápennou nebo vápenocementovou s podílem konstrukcí přes 10 do 15 %</t>
  </si>
  <si>
    <t>157805868</t>
  </si>
  <si>
    <t>objekt na st.p.208</t>
  </si>
  <si>
    <t>11,95*23,0*(1,0+6,3/2)</t>
  </si>
  <si>
    <t>11,95*23,0*4,2</t>
  </si>
  <si>
    <t>0,9*(1,4+2,0)/2*(23,0*2+10,75*2)</t>
  </si>
  <si>
    <t>0,15*23,0*11,95</t>
  </si>
  <si>
    <t>981013313</t>
  </si>
  <si>
    <t>Demolice budov těžkými mechanizačními prostředky z cihel, kamene, smíšeného nebo hrázděného zdiva, tvárnic na maltu vápennou nebo vápenocementovou s podílem konstrukcí přes 15 do 20 %</t>
  </si>
  <si>
    <t>-1922523956</t>
  </si>
  <si>
    <t>objekt na st.p.202</t>
  </si>
  <si>
    <t>5,3*9,3*4,32</t>
  </si>
  <si>
    <t>0,25*5,3*9,3+0,5*0,8*(9,3*2+4,7*2)</t>
  </si>
  <si>
    <t>objekt na st.p.204</t>
  </si>
  <si>
    <t>4,97*7,45*3,6</t>
  </si>
  <si>
    <t>0,25*4,97*7,45+0,5*(0,8+1,3)/2*(7,45*2+4,2*2)</t>
  </si>
  <si>
    <t>620366026</t>
  </si>
  <si>
    <t>20,42*12,1*3,47/2+10,35*11,8*3,27/2+37,9*13,61*6,32/2</t>
  </si>
  <si>
    <t>(23,4*12,1+2,98*2,92+2,98*4+7,6*6,6)*2,85</t>
  </si>
  <si>
    <t>(20,42*12,1+2,98*2,92+10,35*10,7+3,62*1,25+37,8*13,61)*3,6</t>
  </si>
  <si>
    <t>(20,42*12,1+2,98*2,92+10,35*10,7+37,8*13,61)*3,23</t>
  </si>
  <si>
    <t>0,25*(23,4*12,1+2,98*2,92+2,98*4,0+7,6*6,6)+0,3*(37,8*13,61+7,47*4,0+6,6*2,55)</t>
  </si>
  <si>
    <t>0,6*0,6*(20,42*4+2,58*2+2,92+7,6*2+5,8+7,2+4,0+2,5)+0,8*0,6*10,6</t>
  </si>
  <si>
    <t>(1,2*1,9*37,9*2)+(1,0*1,9*35,4)+0,6*1,9*(31,0+6,6+4,0+7,4+2,5+2,5+2,5)</t>
  </si>
  <si>
    <t>objekt na st.p.97</t>
  </si>
  <si>
    <t>16,36*10,35*(2,0+4,5/2)</t>
  </si>
  <si>
    <t>10,35*16,36*3,2</t>
  </si>
  <si>
    <t>0,9*1,0*(10,35*2+7,2*2)+0,6*1,0*(6,8*4+10,35)+0,3*10,35*16,36</t>
  </si>
  <si>
    <t>0,3*2,5*11,6+0,2*(2,5*3,0*2+10,8*3,0*2)+0,2*2,5*11,6+0,3*3,0*3,0+0,2*3,0*3,0+(3,0*2+2,6*2)*0,2*3</t>
  </si>
  <si>
    <t>objekt na st.p.203</t>
  </si>
  <si>
    <t>11,38*6,85*3,2</t>
  </si>
  <si>
    <t>0,25*11,38*6,85+0,5*0,8*(11,38*2+6,15*3)+0,6*0,6*0,8</t>
  </si>
  <si>
    <t>997990001.R</t>
  </si>
  <si>
    <t>Odstranění ocelového sloupu kompl., včetně likvidace sloupu a základu</t>
  </si>
  <si>
    <t>-110838319</t>
  </si>
  <si>
    <t>Poznámka k položce:
přesuny hmot,nakládání sutě,poplatky na skládkovné,drcení ,uložení odpadu je zahrnuto v celkovém množství sutě</t>
  </si>
  <si>
    <t>997990002.R</t>
  </si>
  <si>
    <t>Odstranění dřevěného sloupu kompl., včetně likvidace sloupu a základu</t>
  </si>
  <si>
    <t>3101056</t>
  </si>
  <si>
    <t>-1204072654</t>
  </si>
  <si>
    <t>naložení veškerého materiálu z demolic k roztřídění a drcení</t>
  </si>
  <si>
    <t>8566,40</t>
  </si>
  <si>
    <t xml:space="preserve">Vodorovné přemístění suti a vybouraných hmot na skládku Lazce
</t>
  </si>
  <si>
    <t>-490308459</t>
  </si>
  <si>
    <t>152,719+9,977+71,044+7,29+47,119+17,183</t>
  </si>
  <si>
    <t xml:space="preserve">Vodorovné přemístění suti a vybouraných hmot bez naložení, na skládku Lazce. Příplatek k ceně za každý další i započatý 1 km přes 1 km
</t>
  </si>
  <si>
    <t>1967351674</t>
  </si>
  <si>
    <t>23*(152,719+9,977+71,044+7,29+47,119+17,183)</t>
  </si>
  <si>
    <t>881222768</t>
  </si>
  <si>
    <t>8631,40-1533-180-152,719-9,977-71,044-7,29-47,119-17,183</t>
  </si>
  <si>
    <t>1854455583</t>
  </si>
  <si>
    <t>-1656136359</t>
  </si>
  <si>
    <t>11*(8631,4-1533-180-152,719-9,977-71,044-7,29-47,119-17,183)</t>
  </si>
  <si>
    <t>1010685968</t>
  </si>
  <si>
    <t>Drcení suti v areálu Bystřice včetně roztřídění na jednotlivé frakce</t>
  </si>
  <si>
    <t>8566,4*0,6</t>
  </si>
  <si>
    <t>-320442648</t>
  </si>
  <si>
    <t>8566,40*0,3</t>
  </si>
  <si>
    <t>-1943430384</t>
  </si>
  <si>
    <t>8566,40*0,1</t>
  </si>
  <si>
    <t>-1321000163</t>
  </si>
  <si>
    <t>58,195+7,62+9,485+21,428+6,191+49,80</t>
  </si>
  <si>
    <t>-454798853</t>
  </si>
  <si>
    <t>9,911+0,024+0,029+0,013</t>
  </si>
  <si>
    <t>1947921127</t>
  </si>
  <si>
    <t>40,216+12,761+1,186+1,949+0,87+14,062</t>
  </si>
  <si>
    <t>515584387</t>
  </si>
  <si>
    <t>5,03+2,26</t>
  </si>
  <si>
    <t>-2012958366</t>
  </si>
  <si>
    <t>18,922+21,85+6,347</t>
  </si>
  <si>
    <t>2108427739</t>
  </si>
  <si>
    <t>-8,923</t>
  </si>
  <si>
    <t>-8,26</t>
  </si>
  <si>
    <t xml:space="preserve">Kompetní náklad na na provoz a drtičky na drcení stavební suti z objektů DML Bystřice.Veškeré náklady na provoz, pronájem,obsluhu po dobu drcení a odvoz zpět do místa trvalého umístění.
</t>
  </si>
  <si>
    <t>-858039424</t>
  </si>
  <si>
    <t>-2030065404</t>
  </si>
  <si>
    <t>68,6*(9,6*2)</t>
  </si>
  <si>
    <t>9,9*6,0</t>
  </si>
  <si>
    <t>12,0*7,0</t>
  </si>
  <si>
    <t>7,85*5,3</t>
  </si>
  <si>
    <t>765</t>
  </si>
  <si>
    <t>Krytina skládaná</t>
  </si>
  <si>
    <t>765111821</t>
  </si>
  <si>
    <t>Demontáž krytiny keramické hladké (bobrovky), sklonu do 30° na sucho do suti</t>
  </si>
  <si>
    <t>1528766117</t>
  </si>
  <si>
    <t>7,8*2*16,4</t>
  </si>
  <si>
    <t>765111831</t>
  </si>
  <si>
    <t>Demontáž krytiny keramické Příplatek k cenám za sklon přes 30° do suti</t>
  </si>
  <si>
    <t>1305428711</t>
  </si>
  <si>
    <t>765131801</t>
  </si>
  <si>
    <t>Demontáž vláknocementové krytiny skládané sklonu do 30° do suti</t>
  </si>
  <si>
    <t>-1702392922</t>
  </si>
  <si>
    <t>9,7*2*38+7,0*2*10,35+8,5*2*20,40</t>
  </si>
  <si>
    <t>765131851</t>
  </si>
  <si>
    <t>Demontáž vláknocementové krytiny vlnité sklonu do 30° do suti</t>
  </si>
  <si>
    <t>-864889659</t>
  </si>
  <si>
    <t>9,0*2*23</t>
  </si>
  <si>
    <t>SUB100102</t>
  </si>
  <si>
    <t>-2119322276</t>
  </si>
  <si>
    <t>D3 - MALINOVÁ HORA</t>
  </si>
  <si>
    <t>1915567285</t>
  </si>
  <si>
    <t>460</t>
  </si>
  <si>
    <t>-666485133</t>
  </si>
  <si>
    <t>1807965353</t>
  </si>
  <si>
    <t>2,5*1,6*15</t>
  </si>
  <si>
    <t>-918559570</t>
  </si>
  <si>
    <t>(25*45+20*10)*0,1</t>
  </si>
  <si>
    <t>-2143585201</t>
  </si>
  <si>
    <t>-1385211861</t>
  </si>
  <si>
    <t>132,50</t>
  </si>
  <si>
    <t>-1852916853</t>
  </si>
  <si>
    <t>1325  m2 ploch k úpravě  příplatek za dalších 4 km</t>
  </si>
  <si>
    <t>6*132,5</t>
  </si>
  <si>
    <t>-732016545</t>
  </si>
  <si>
    <t>-412301513</t>
  </si>
  <si>
    <t>928779892</t>
  </si>
  <si>
    <t>-1223558754</t>
  </si>
  <si>
    <t>1325</t>
  </si>
  <si>
    <t>-1305644361</t>
  </si>
  <si>
    <t>1325*0,035 'Přepočtené koeficientem množství</t>
  </si>
  <si>
    <t>486736073</t>
  </si>
  <si>
    <t>35,2*14*0,6+18*6,0*0,5</t>
  </si>
  <si>
    <t>-201147748</t>
  </si>
  <si>
    <t>349,68</t>
  </si>
  <si>
    <t>-1396560033</t>
  </si>
  <si>
    <t>370635512</t>
  </si>
  <si>
    <t>2,5*2,5*10</t>
  </si>
  <si>
    <t>-1620323728</t>
  </si>
  <si>
    <t>4*10</t>
  </si>
  <si>
    <t>-867658381</t>
  </si>
  <si>
    <t>20*40</t>
  </si>
  <si>
    <t>1864462949</t>
  </si>
  <si>
    <t>objekt na st.p.č.218</t>
  </si>
  <si>
    <t>34*9,0+34*9,0+14*12,5</t>
  </si>
  <si>
    <t>objekt na st.p.č.219</t>
  </si>
  <si>
    <t>18,0*3,0*2</t>
  </si>
  <si>
    <t>2099649775</t>
  </si>
  <si>
    <t>895*15</t>
  </si>
  <si>
    <t>594685135</t>
  </si>
  <si>
    <t>1428040033</t>
  </si>
  <si>
    <t>objekt na st.p.218</t>
  </si>
  <si>
    <t>12,8*3,0+12,8*6,2/2</t>
  </si>
  <si>
    <t>-1432583691</t>
  </si>
  <si>
    <t>134</t>
  </si>
  <si>
    <t>835987450</t>
  </si>
  <si>
    <t xml:space="preserve">demolice dílčího oplocení, oc.sloupky </t>
  </si>
  <si>
    <t>135/2,5</t>
  </si>
  <si>
    <t>1491009110</t>
  </si>
  <si>
    <t>3395,32</t>
  </si>
  <si>
    <t>1401187267</t>
  </si>
  <si>
    <t>20*40*0,2*1,8</t>
  </si>
  <si>
    <t>-1359817492</t>
  </si>
  <si>
    <t>3395,323-77,252-3,885-38,858-13,344-2,233-13,106-628,2-288</t>
  </si>
  <si>
    <t>647979755</t>
  </si>
  <si>
    <t>-1532866167</t>
  </si>
  <si>
    <t>12*(3395,323-77,252-3,885-38,858-13,344-2,233-13,106-628,2-288)</t>
  </si>
  <si>
    <t>2064765336</t>
  </si>
  <si>
    <t>Drcení suti v areálu Malinová hora  včetně roztřídění na jednotlivé frakce</t>
  </si>
  <si>
    <t>3395,323*0,6</t>
  </si>
  <si>
    <t>1391705710</t>
  </si>
  <si>
    <t>3395,323*0,3</t>
  </si>
  <si>
    <t>1320155053</t>
  </si>
  <si>
    <t>3395,323*0,1</t>
  </si>
  <si>
    <t>884812322</t>
  </si>
  <si>
    <t>66,836+10,416</t>
  </si>
  <si>
    <t>108601123</t>
  </si>
  <si>
    <t>3,586+0,299</t>
  </si>
  <si>
    <t>-1079551300</t>
  </si>
  <si>
    <t>31,670+1,828+5,360</t>
  </si>
  <si>
    <t>-676084272</t>
  </si>
  <si>
    <t>11,882+1,462</t>
  </si>
  <si>
    <t>171778059</t>
  </si>
  <si>
    <t>2,233</t>
  </si>
  <si>
    <t>1814463682</t>
  </si>
  <si>
    <t>-4,656</t>
  </si>
  <si>
    <t>-8,45</t>
  </si>
  <si>
    <t>486030716</t>
  </si>
  <si>
    <t xml:space="preserve"> objekt na st.p.218</t>
  </si>
  <si>
    <t>14,0*5,89/2*28,82</t>
  </si>
  <si>
    <t>28,82*12,7*6,8+21,975*12,7*2,8+6,05*12,73*3,9+1,4*3,2*3,5</t>
  </si>
  <si>
    <t>1,0*0,4*(28,82*2+10,8*4)+0,6*0,4*27,0*2+0,6*1,0*(6,05*2+11,7)</t>
  </si>
  <si>
    <t>0,2*(28,82*12,7+6,05*12,7)</t>
  </si>
  <si>
    <t>objekt na st.p.219</t>
  </si>
  <si>
    <t>6,5*18,0*(0,45+0,8)/2</t>
  </si>
  <si>
    <t>17,79*6,0*2,8</t>
  </si>
  <si>
    <t>0,5*0,8*(17,79*2+5,4*4+3,4+4,2+5,1+3,9+3,34)+17,79*6,0*0,2</t>
  </si>
  <si>
    <t>sub997.R.1</t>
  </si>
  <si>
    <t xml:space="preserve">Kompetní náklad na převoz drtičky stavební suti z Malinové hory do areálu DML Bystřice
veškeré náklady na převoz, pronájem,obsluhu pro drcení suti z objektů na Malinové hoře
</t>
  </si>
  <si>
    <t>-1083922351</t>
  </si>
  <si>
    <t>Poznámka k položce:
Veškeré náklady na zajištění, převoz do areálu DML na Bystřici,pronájem na nezbytně nutnou dobu,úpravy plochy pro drcení materiálu z objektu MH)
dopravní vzdálenost  Malinová hora - areál DML Bystřice je  6 km.</t>
  </si>
  <si>
    <t>722959842</t>
  </si>
  <si>
    <t>9,5*2*35</t>
  </si>
  <si>
    <t>6,60*18,0</t>
  </si>
  <si>
    <t>-695039266</t>
  </si>
  <si>
    <t>D4 - VRN</t>
  </si>
  <si>
    <t>VRN - Vedlejší rozpočtové náklady</t>
  </si>
  <si>
    <t xml:space="preserve">    VRN3 - Zařízení staveniště</t>
  </si>
  <si>
    <t xml:space="preserve">    VRN1 - Průzkumné, geodetické a projektové práce</t>
  </si>
  <si>
    <t xml:space="preserve">    OST - Ostatní</t>
  </si>
  <si>
    <t>Vedlejší rozpočtové náklady</t>
  </si>
  <si>
    <t>VRN3</t>
  </si>
  <si>
    <t>Zařízení staveniště</t>
  </si>
  <si>
    <t>030001000</t>
  </si>
  <si>
    <t>CS ÚRS 2019 01</t>
  </si>
  <si>
    <t>1024</t>
  </si>
  <si>
    <t>225643636</t>
  </si>
  <si>
    <t>062002000</t>
  </si>
  <si>
    <t>Ztížené dopravní podmínky</t>
  </si>
  <si>
    <t>-1705236707</t>
  </si>
  <si>
    <t>039002000</t>
  </si>
  <si>
    <t>Zrušení zařízení staveniště</t>
  </si>
  <si>
    <t>-181533990</t>
  </si>
  <si>
    <t>VRN1</t>
  </si>
  <si>
    <t>Průzkumné, geodetické a projektové práce</t>
  </si>
  <si>
    <t>011444101.R</t>
  </si>
  <si>
    <t>Opatření na eliminaci prašnosti při bouracích pracích a převozu materiálu</t>
  </si>
  <si>
    <t>1946160208</t>
  </si>
  <si>
    <t xml:space="preserve">Poznámka k položce:
zkrápění, čištění komunikací
</t>
  </si>
  <si>
    <t>011444102.R</t>
  </si>
  <si>
    <t xml:space="preserve">Opatření na eliminaci hluku ( omezení pracovní doby,max.rychlost dopravy 20 km/hod)
</t>
  </si>
  <si>
    <t>-448042507</t>
  </si>
  <si>
    <t>013244101.R</t>
  </si>
  <si>
    <t>Zpracování technologického pstupu bouracích prací včetně projednání s dotčenými orgány</t>
  </si>
  <si>
    <t>kompl</t>
  </si>
  <si>
    <t>-1656015801</t>
  </si>
  <si>
    <t>013244102.R</t>
  </si>
  <si>
    <t>Zpracování dokumentace pro likvidaci azbestu včetně projednání s dotčenými orgány</t>
  </si>
  <si>
    <t>-600203330</t>
  </si>
  <si>
    <t>013244103.R</t>
  </si>
  <si>
    <t>Zajištění dokladů pro předání díla ( vážní lístky,prohlášení o likvidaci odpadů,potvrzení skládky o uložení odpadů)</t>
  </si>
  <si>
    <t>-691990907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</si>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</sst>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4"/>
      <c r="AQ5" s="24"/>
      <c r="AR5" s="22"/>
      <c r="BE5" s="35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4"/>
      <c r="AQ6" s="24"/>
      <c r="AR6" s="22"/>
      <c r="BE6" s="35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6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6"/>
      <c r="BS10" s="19" t="s">
        <v>6</v>
      </c>
    </row>
    <row r="11" spans="2:71" s="1" customFormat="1" ht="18.4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5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6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29</v>
      </c>
      <c r="AO13" s="24"/>
      <c r="AP13" s="24"/>
      <c r="AQ13" s="24"/>
      <c r="AR13" s="22"/>
      <c r="BE13" s="356"/>
      <c r="BS13" s="19" t="s">
        <v>6</v>
      </c>
    </row>
    <row r="14" spans="2:71" ht="12.75">
      <c r="B14" s="23"/>
      <c r="C14" s="24"/>
      <c r="D14" s="24"/>
      <c r="E14" s="361" t="s">
        <v>29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5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6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56"/>
      <c r="BS16" s="19" t="s">
        <v>4</v>
      </c>
    </row>
    <row r="17" spans="2:71" s="1" customFormat="1" ht="18.4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56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6"/>
      <c r="BS18" s="19" t="s">
        <v>6</v>
      </c>
    </row>
    <row r="19" spans="2:71" s="1" customFormat="1" ht="12" customHeight="1">
      <c r="B19" s="23"/>
      <c r="C19" s="24"/>
      <c r="D19" s="31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6"/>
      <c r="BS19" s="19" t="s">
        <v>6</v>
      </c>
    </row>
    <row r="20" spans="2:71" s="1" customFormat="1" ht="18.4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5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6"/>
    </row>
    <row r="22" spans="2:57" s="1" customFormat="1" ht="12" customHeight="1">
      <c r="B22" s="23"/>
      <c r="C22" s="24"/>
      <c r="D22" s="31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6"/>
    </row>
    <row r="23" spans="2:57" s="1" customFormat="1" ht="47.25" customHeight="1">
      <c r="B23" s="23"/>
      <c r="C23" s="24"/>
      <c r="D23" s="24"/>
      <c r="E23" s="363" t="s">
        <v>34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4"/>
      <c r="AP23" s="24"/>
      <c r="AQ23" s="24"/>
      <c r="AR23" s="22"/>
      <c r="BE23" s="35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6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4">
        <f>ROUND(AG54,2)</f>
        <v>0</v>
      </c>
      <c r="AL26" s="365"/>
      <c r="AM26" s="365"/>
      <c r="AN26" s="365"/>
      <c r="AO26" s="365"/>
      <c r="AP26" s="38"/>
      <c r="AQ26" s="38"/>
      <c r="AR26" s="41"/>
      <c r="BE26" s="35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6" t="s">
        <v>36</v>
      </c>
      <c r="M28" s="366"/>
      <c r="N28" s="366"/>
      <c r="O28" s="366"/>
      <c r="P28" s="366"/>
      <c r="Q28" s="38"/>
      <c r="R28" s="38"/>
      <c r="S28" s="38"/>
      <c r="T28" s="38"/>
      <c r="U28" s="38"/>
      <c r="V28" s="38"/>
      <c r="W28" s="366" t="s">
        <v>37</v>
      </c>
      <c r="X28" s="366"/>
      <c r="Y28" s="366"/>
      <c r="Z28" s="366"/>
      <c r="AA28" s="366"/>
      <c r="AB28" s="366"/>
      <c r="AC28" s="366"/>
      <c r="AD28" s="366"/>
      <c r="AE28" s="366"/>
      <c r="AF28" s="38"/>
      <c r="AG28" s="38"/>
      <c r="AH28" s="38"/>
      <c r="AI28" s="38"/>
      <c r="AJ28" s="38"/>
      <c r="AK28" s="366" t="s">
        <v>38</v>
      </c>
      <c r="AL28" s="366"/>
      <c r="AM28" s="366"/>
      <c r="AN28" s="366"/>
      <c r="AO28" s="366"/>
      <c r="AP28" s="38"/>
      <c r="AQ28" s="38"/>
      <c r="AR28" s="41"/>
      <c r="BE28" s="356"/>
    </row>
    <row r="29" spans="2:57" s="3" customFormat="1" ht="14.45" customHeight="1">
      <c r="B29" s="42"/>
      <c r="C29" s="43"/>
      <c r="D29" s="31" t="s">
        <v>39</v>
      </c>
      <c r="E29" s="43"/>
      <c r="F29" s="31" t="s">
        <v>40</v>
      </c>
      <c r="G29" s="43"/>
      <c r="H29" s="43"/>
      <c r="I29" s="43"/>
      <c r="J29" s="43"/>
      <c r="K29" s="43"/>
      <c r="L29" s="369">
        <v>0.21</v>
      </c>
      <c r="M29" s="368"/>
      <c r="N29" s="368"/>
      <c r="O29" s="368"/>
      <c r="P29" s="368"/>
      <c r="Q29" s="43"/>
      <c r="R29" s="43"/>
      <c r="S29" s="43"/>
      <c r="T29" s="43"/>
      <c r="U29" s="43"/>
      <c r="V29" s="43"/>
      <c r="W29" s="367">
        <f>ROUND(AZ54,2)</f>
        <v>0</v>
      </c>
      <c r="X29" s="368"/>
      <c r="Y29" s="368"/>
      <c r="Z29" s="368"/>
      <c r="AA29" s="368"/>
      <c r="AB29" s="368"/>
      <c r="AC29" s="368"/>
      <c r="AD29" s="368"/>
      <c r="AE29" s="368"/>
      <c r="AF29" s="43"/>
      <c r="AG29" s="43"/>
      <c r="AH29" s="43"/>
      <c r="AI29" s="43"/>
      <c r="AJ29" s="43"/>
      <c r="AK29" s="367">
        <f>ROUND(AV54,2)</f>
        <v>0</v>
      </c>
      <c r="AL29" s="368"/>
      <c r="AM29" s="368"/>
      <c r="AN29" s="368"/>
      <c r="AO29" s="368"/>
      <c r="AP29" s="43"/>
      <c r="AQ29" s="43"/>
      <c r="AR29" s="44"/>
      <c r="BE29" s="357"/>
    </row>
    <row r="30" spans="2:57" s="3" customFormat="1" ht="14.45" customHeight="1">
      <c r="B30" s="42"/>
      <c r="C30" s="43"/>
      <c r="D30" s="43"/>
      <c r="E30" s="43"/>
      <c r="F30" s="31" t="s">
        <v>41</v>
      </c>
      <c r="G30" s="43"/>
      <c r="H30" s="43"/>
      <c r="I30" s="43"/>
      <c r="J30" s="43"/>
      <c r="K30" s="43"/>
      <c r="L30" s="369">
        <v>0.15</v>
      </c>
      <c r="M30" s="368"/>
      <c r="N30" s="368"/>
      <c r="O30" s="368"/>
      <c r="P30" s="368"/>
      <c r="Q30" s="43"/>
      <c r="R30" s="43"/>
      <c r="S30" s="43"/>
      <c r="T30" s="43"/>
      <c r="U30" s="43"/>
      <c r="V30" s="43"/>
      <c r="W30" s="367">
        <f>ROUND(BA54,2)</f>
        <v>0</v>
      </c>
      <c r="X30" s="368"/>
      <c r="Y30" s="368"/>
      <c r="Z30" s="368"/>
      <c r="AA30" s="368"/>
      <c r="AB30" s="368"/>
      <c r="AC30" s="368"/>
      <c r="AD30" s="368"/>
      <c r="AE30" s="368"/>
      <c r="AF30" s="43"/>
      <c r="AG30" s="43"/>
      <c r="AH30" s="43"/>
      <c r="AI30" s="43"/>
      <c r="AJ30" s="43"/>
      <c r="AK30" s="367">
        <f>ROUND(AW54,2)</f>
        <v>0</v>
      </c>
      <c r="AL30" s="368"/>
      <c r="AM30" s="368"/>
      <c r="AN30" s="368"/>
      <c r="AO30" s="368"/>
      <c r="AP30" s="43"/>
      <c r="AQ30" s="43"/>
      <c r="AR30" s="44"/>
      <c r="BE30" s="357"/>
    </row>
    <row r="31" spans="2:57" s="3" customFormat="1" ht="14.45" customHeight="1" hidden="1">
      <c r="B31" s="42"/>
      <c r="C31" s="43"/>
      <c r="D31" s="43"/>
      <c r="E31" s="43"/>
      <c r="F31" s="31" t="s">
        <v>42</v>
      </c>
      <c r="G31" s="43"/>
      <c r="H31" s="43"/>
      <c r="I31" s="43"/>
      <c r="J31" s="43"/>
      <c r="K31" s="43"/>
      <c r="L31" s="369">
        <v>0.21</v>
      </c>
      <c r="M31" s="368"/>
      <c r="N31" s="368"/>
      <c r="O31" s="368"/>
      <c r="P31" s="368"/>
      <c r="Q31" s="43"/>
      <c r="R31" s="43"/>
      <c r="S31" s="43"/>
      <c r="T31" s="43"/>
      <c r="U31" s="43"/>
      <c r="V31" s="43"/>
      <c r="W31" s="367">
        <f>ROUND(BB54,2)</f>
        <v>0</v>
      </c>
      <c r="X31" s="368"/>
      <c r="Y31" s="368"/>
      <c r="Z31" s="368"/>
      <c r="AA31" s="368"/>
      <c r="AB31" s="368"/>
      <c r="AC31" s="368"/>
      <c r="AD31" s="368"/>
      <c r="AE31" s="368"/>
      <c r="AF31" s="43"/>
      <c r="AG31" s="43"/>
      <c r="AH31" s="43"/>
      <c r="AI31" s="43"/>
      <c r="AJ31" s="43"/>
      <c r="AK31" s="367">
        <v>0</v>
      </c>
      <c r="AL31" s="368"/>
      <c r="AM31" s="368"/>
      <c r="AN31" s="368"/>
      <c r="AO31" s="368"/>
      <c r="AP31" s="43"/>
      <c r="AQ31" s="43"/>
      <c r="AR31" s="44"/>
      <c r="BE31" s="357"/>
    </row>
    <row r="32" spans="2:57" s="3" customFormat="1" ht="14.45" customHeight="1" hidden="1">
      <c r="B32" s="42"/>
      <c r="C32" s="43"/>
      <c r="D32" s="43"/>
      <c r="E32" s="43"/>
      <c r="F32" s="31" t="s">
        <v>43</v>
      </c>
      <c r="G32" s="43"/>
      <c r="H32" s="43"/>
      <c r="I32" s="43"/>
      <c r="J32" s="43"/>
      <c r="K32" s="43"/>
      <c r="L32" s="369">
        <v>0.15</v>
      </c>
      <c r="M32" s="368"/>
      <c r="N32" s="368"/>
      <c r="O32" s="368"/>
      <c r="P32" s="368"/>
      <c r="Q32" s="43"/>
      <c r="R32" s="43"/>
      <c r="S32" s="43"/>
      <c r="T32" s="43"/>
      <c r="U32" s="43"/>
      <c r="V32" s="43"/>
      <c r="W32" s="367">
        <f>ROUND(BC54,2)</f>
        <v>0</v>
      </c>
      <c r="X32" s="368"/>
      <c r="Y32" s="368"/>
      <c r="Z32" s="368"/>
      <c r="AA32" s="368"/>
      <c r="AB32" s="368"/>
      <c r="AC32" s="368"/>
      <c r="AD32" s="368"/>
      <c r="AE32" s="368"/>
      <c r="AF32" s="43"/>
      <c r="AG32" s="43"/>
      <c r="AH32" s="43"/>
      <c r="AI32" s="43"/>
      <c r="AJ32" s="43"/>
      <c r="AK32" s="367">
        <v>0</v>
      </c>
      <c r="AL32" s="368"/>
      <c r="AM32" s="368"/>
      <c r="AN32" s="368"/>
      <c r="AO32" s="368"/>
      <c r="AP32" s="43"/>
      <c r="AQ32" s="43"/>
      <c r="AR32" s="44"/>
      <c r="BE32" s="357"/>
    </row>
    <row r="33" spans="2:44" s="3" customFormat="1" ht="14.45" customHeight="1" hidden="1">
      <c r="B33" s="42"/>
      <c r="C33" s="43"/>
      <c r="D33" s="43"/>
      <c r="E33" s="43"/>
      <c r="F33" s="31" t="s">
        <v>44</v>
      </c>
      <c r="G33" s="43"/>
      <c r="H33" s="43"/>
      <c r="I33" s="43"/>
      <c r="J33" s="43"/>
      <c r="K33" s="43"/>
      <c r="L33" s="369">
        <v>0</v>
      </c>
      <c r="M33" s="368"/>
      <c r="N33" s="368"/>
      <c r="O33" s="368"/>
      <c r="P33" s="368"/>
      <c r="Q33" s="43"/>
      <c r="R33" s="43"/>
      <c r="S33" s="43"/>
      <c r="T33" s="43"/>
      <c r="U33" s="43"/>
      <c r="V33" s="43"/>
      <c r="W33" s="367">
        <f>ROUND(BD54,2)</f>
        <v>0</v>
      </c>
      <c r="X33" s="368"/>
      <c r="Y33" s="368"/>
      <c r="Z33" s="368"/>
      <c r="AA33" s="368"/>
      <c r="AB33" s="368"/>
      <c r="AC33" s="368"/>
      <c r="AD33" s="368"/>
      <c r="AE33" s="368"/>
      <c r="AF33" s="43"/>
      <c r="AG33" s="43"/>
      <c r="AH33" s="43"/>
      <c r="AI33" s="43"/>
      <c r="AJ33" s="43"/>
      <c r="AK33" s="367">
        <v>0</v>
      </c>
      <c r="AL33" s="368"/>
      <c r="AM33" s="368"/>
      <c r="AN33" s="368"/>
      <c r="AO33" s="36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373" t="s">
        <v>47</v>
      </c>
      <c r="Y35" s="371"/>
      <c r="Z35" s="371"/>
      <c r="AA35" s="371"/>
      <c r="AB35" s="371"/>
      <c r="AC35" s="47"/>
      <c r="AD35" s="47"/>
      <c r="AE35" s="47"/>
      <c r="AF35" s="47"/>
      <c r="AG35" s="47"/>
      <c r="AH35" s="47"/>
      <c r="AI35" s="47"/>
      <c r="AJ35" s="47"/>
      <c r="AK35" s="370">
        <f>SUM(AK26:AK33)</f>
        <v>0</v>
      </c>
      <c r="AL35" s="371"/>
      <c r="AM35" s="371"/>
      <c r="AN35" s="371"/>
      <c r="AO35" s="37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202020021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5" t="str">
        <f>K6</f>
        <v>ČERCHOV,BYSTŘICE,MALINOVÁ HORA odstranění stávajících objektů bývalé vojenské posádky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7" t="str">
        <f>IF(AN8="","",AN8)</f>
        <v>4. 3. 2020</v>
      </c>
      <c r="AN47" s="33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38" t="str">
        <f>IF(E17="","",E17)</f>
        <v xml:space="preserve"> </v>
      </c>
      <c r="AN49" s="339"/>
      <c r="AO49" s="339"/>
      <c r="AP49" s="339"/>
      <c r="AQ49" s="38"/>
      <c r="AR49" s="41"/>
      <c r="AS49" s="340" t="s">
        <v>49</v>
      </c>
      <c r="AT49" s="34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338" t="str">
        <f>IF(E20="","",E20)</f>
        <v xml:space="preserve"> </v>
      </c>
      <c r="AN50" s="339"/>
      <c r="AO50" s="339"/>
      <c r="AP50" s="339"/>
      <c r="AQ50" s="38"/>
      <c r="AR50" s="41"/>
      <c r="AS50" s="342"/>
      <c r="AT50" s="34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4"/>
      <c r="AT51" s="34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6" t="s">
        <v>50</v>
      </c>
      <c r="D52" s="347"/>
      <c r="E52" s="347"/>
      <c r="F52" s="347"/>
      <c r="G52" s="347"/>
      <c r="H52" s="68"/>
      <c r="I52" s="349" t="s">
        <v>51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8" t="s">
        <v>52</v>
      </c>
      <c r="AH52" s="347"/>
      <c r="AI52" s="347"/>
      <c r="AJ52" s="347"/>
      <c r="AK52" s="347"/>
      <c r="AL52" s="347"/>
      <c r="AM52" s="347"/>
      <c r="AN52" s="349" t="s">
        <v>53</v>
      </c>
      <c r="AO52" s="347"/>
      <c r="AP52" s="347"/>
      <c r="AQ52" s="69" t="s">
        <v>54</v>
      </c>
      <c r="AR52" s="41"/>
      <c r="AS52" s="70" t="s">
        <v>55</v>
      </c>
      <c r="AT52" s="71" t="s">
        <v>56</v>
      </c>
      <c r="AU52" s="71" t="s">
        <v>57</v>
      </c>
      <c r="AV52" s="71" t="s">
        <v>58</v>
      </c>
      <c r="AW52" s="71" t="s">
        <v>59</v>
      </c>
      <c r="AX52" s="71" t="s">
        <v>60</v>
      </c>
      <c r="AY52" s="71" t="s">
        <v>61</v>
      </c>
      <c r="AZ52" s="71" t="s">
        <v>62</v>
      </c>
      <c r="BA52" s="71" t="s">
        <v>63</v>
      </c>
      <c r="BB52" s="71" t="s">
        <v>64</v>
      </c>
      <c r="BC52" s="71" t="s">
        <v>65</v>
      </c>
      <c r="BD52" s="72" t="s">
        <v>66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3">
        <f>ROUND(SUM(AG55:AG58),2)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80" t="s">
        <v>19</v>
      </c>
      <c r="AR54" s="81"/>
      <c r="AS54" s="82">
        <f>ROUND(SUM(AS55:AS58),2)</f>
        <v>0</v>
      </c>
      <c r="AT54" s="83">
        <f>ROUND(SUM(AV54:AW54),2)</f>
        <v>0</v>
      </c>
      <c r="AU54" s="84">
        <f>ROUND(SUM(AU55:AU58),5)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68</v>
      </c>
      <c r="BT54" s="86" t="s">
        <v>69</v>
      </c>
      <c r="BU54" s="87" t="s">
        <v>70</v>
      </c>
      <c r="BV54" s="86" t="s">
        <v>71</v>
      </c>
      <c r="BW54" s="86" t="s">
        <v>5</v>
      </c>
      <c r="BX54" s="86" t="s">
        <v>72</v>
      </c>
      <c r="CL54" s="86" t="s">
        <v>19</v>
      </c>
    </row>
    <row r="55" spans="1:91" s="7" customFormat="1" ht="16.5" customHeight="1">
      <c r="A55" s="88" t="s">
        <v>73</v>
      </c>
      <c r="B55" s="89"/>
      <c r="C55" s="90"/>
      <c r="D55" s="350" t="s">
        <v>74</v>
      </c>
      <c r="E55" s="350"/>
      <c r="F55" s="350"/>
      <c r="G55" s="350"/>
      <c r="H55" s="350"/>
      <c r="I55" s="91"/>
      <c r="J55" s="350" t="s">
        <v>75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1">
        <f>'D1 - ČERCHOV'!J30</f>
        <v>0</v>
      </c>
      <c r="AH55" s="352"/>
      <c r="AI55" s="352"/>
      <c r="AJ55" s="352"/>
      <c r="AK55" s="352"/>
      <c r="AL55" s="352"/>
      <c r="AM55" s="352"/>
      <c r="AN55" s="351">
        <f>SUM(AG55,AT55)</f>
        <v>0</v>
      </c>
      <c r="AO55" s="352"/>
      <c r="AP55" s="352"/>
      <c r="AQ55" s="92" t="s">
        <v>76</v>
      </c>
      <c r="AR55" s="93"/>
      <c r="AS55" s="94">
        <v>0</v>
      </c>
      <c r="AT55" s="95">
        <f>ROUND(SUM(AV55:AW55),2)</f>
        <v>0</v>
      </c>
      <c r="AU55" s="96">
        <f>'D1 - ČERCHOV'!P91</f>
        <v>0</v>
      </c>
      <c r="AV55" s="95">
        <f>'D1 - ČERCHOV'!J33</f>
        <v>0</v>
      </c>
      <c r="AW55" s="95">
        <f>'D1 - ČERCHOV'!J34</f>
        <v>0</v>
      </c>
      <c r="AX55" s="95">
        <f>'D1 - ČERCHOV'!J35</f>
        <v>0</v>
      </c>
      <c r="AY55" s="95">
        <f>'D1 - ČERCHOV'!J36</f>
        <v>0</v>
      </c>
      <c r="AZ55" s="95">
        <f>'D1 - ČERCHOV'!F33</f>
        <v>0</v>
      </c>
      <c r="BA55" s="95">
        <f>'D1 - ČERCHOV'!F34</f>
        <v>0</v>
      </c>
      <c r="BB55" s="95">
        <f>'D1 - ČERCHOV'!F35</f>
        <v>0</v>
      </c>
      <c r="BC55" s="95">
        <f>'D1 - ČERCHOV'!F36</f>
        <v>0</v>
      </c>
      <c r="BD55" s="97">
        <f>'D1 - ČERCHOV'!F37</f>
        <v>0</v>
      </c>
      <c r="BT55" s="98" t="s">
        <v>77</v>
      </c>
      <c r="BV55" s="98" t="s">
        <v>71</v>
      </c>
      <c r="BW55" s="98" t="s">
        <v>78</v>
      </c>
      <c r="BX55" s="98" t="s">
        <v>5</v>
      </c>
      <c r="CL55" s="98" t="s">
        <v>19</v>
      </c>
      <c r="CM55" s="98" t="s">
        <v>79</v>
      </c>
    </row>
    <row r="56" spans="1:91" s="7" customFormat="1" ht="16.5" customHeight="1">
      <c r="A56" s="88" t="s">
        <v>73</v>
      </c>
      <c r="B56" s="89"/>
      <c r="C56" s="90"/>
      <c r="D56" s="350" t="s">
        <v>80</v>
      </c>
      <c r="E56" s="350"/>
      <c r="F56" s="350"/>
      <c r="G56" s="350"/>
      <c r="H56" s="350"/>
      <c r="I56" s="91"/>
      <c r="J56" s="350" t="s">
        <v>81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1">
        <f>'D2 - BYSTŘICE'!J30</f>
        <v>0</v>
      </c>
      <c r="AH56" s="352"/>
      <c r="AI56" s="352"/>
      <c r="AJ56" s="352"/>
      <c r="AK56" s="352"/>
      <c r="AL56" s="352"/>
      <c r="AM56" s="352"/>
      <c r="AN56" s="351">
        <f>SUM(AG56,AT56)</f>
        <v>0</v>
      </c>
      <c r="AO56" s="352"/>
      <c r="AP56" s="352"/>
      <c r="AQ56" s="92" t="s">
        <v>76</v>
      </c>
      <c r="AR56" s="93"/>
      <c r="AS56" s="94">
        <v>0</v>
      </c>
      <c r="AT56" s="95">
        <f>ROUND(SUM(AV56:AW56),2)</f>
        <v>0</v>
      </c>
      <c r="AU56" s="96">
        <f>'D2 - BYSTŘICE'!P89</f>
        <v>0</v>
      </c>
      <c r="AV56" s="95">
        <f>'D2 - BYSTŘICE'!J33</f>
        <v>0</v>
      </c>
      <c r="AW56" s="95">
        <f>'D2 - BYSTŘICE'!J34</f>
        <v>0</v>
      </c>
      <c r="AX56" s="95">
        <f>'D2 - BYSTŘICE'!J35</f>
        <v>0</v>
      </c>
      <c r="AY56" s="95">
        <f>'D2 - BYSTŘICE'!J36</f>
        <v>0</v>
      </c>
      <c r="AZ56" s="95">
        <f>'D2 - BYSTŘICE'!F33</f>
        <v>0</v>
      </c>
      <c r="BA56" s="95">
        <f>'D2 - BYSTŘICE'!F34</f>
        <v>0</v>
      </c>
      <c r="BB56" s="95">
        <f>'D2 - BYSTŘICE'!F35</f>
        <v>0</v>
      </c>
      <c r="BC56" s="95">
        <f>'D2 - BYSTŘICE'!F36</f>
        <v>0</v>
      </c>
      <c r="BD56" s="97">
        <f>'D2 - BYSTŘICE'!F37</f>
        <v>0</v>
      </c>
      <c r="BT56" s="98" t="s">
        <v>77</v>
      </c>
      <c r="BV56" s="98" t="s">
        <v>71</v>
      </c>
      <c r="BW56" s="98" t="s">
        <v>82</v>
      </c>
      <c r="BX56" s="98" t="s">
        <v>5</v>
      </c>
      <c r="CL56" s="98" t="s">
        <v>19</v>
      </c>
      <c r="CM56" s="98" t="s">
        <v>79</v>
      </c>
    </row>
    <row r="57" spans="1:91" s="7" customFormat="1" ht="16.5" customHeight="1">
      <c r="A57" s="88" t="s">
        <v>73</v>
      </c>
      <c r="B57" s="89"/>
      <c r="C57" s="90"/>
      <c r="D57" s="350" t="s">
        <v>83</v>
      </c>
      <c r="E57" s="350"/>
      <c r="F57" s="350"/>
      <c r="G57" s="350"/>
      <c r="H57" s="350"/>
      <c r="I57" s="91"/>
      <c r="J57" s="350" t="s">
        <v>84</v>
      </c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1">
        <f>'D3 - MALINOVÁ HORA'!J30</f>
        <v>0</v>
      </c>
      <c r="AH57" s="352"/>
      <c r="AI57" s="352"/>
      <c r="AJ57" s="352"/>
      <c r="AK57" s="352"/>
      <c r="AL57" s="352"/>
      <c r="AM57" s="352"/>
      <c r="AN57" s="351">
        <f>SUM(AG57,AT57)</f>
        <v>0</v>
      </c>
      <c r="AO57" s="352"/>
      <c r="AP57" s="352"/>
      <c r="AQ57" s="92" t="s">
        <v>76</v>
      </c>
      <c r="AR57" s="93"/>
      <c r="AS57" s="94">
        <v>0</v>
      </c>
      <c r="AT57" s="95">
        <f>ROUND(SUM(AV57:AW57),2)</f>
        <v>0</v>
      </c>
      <c r="AU57" s="96">
        <f>'D3 - MALINOVÁ HORA'!P87</f>
        <v>0</v>
      </c>
      <c r="AV57" s="95">
        <f>'D3 - MALINOVÁ HORA'!J33</f>
        <v>0</v>
      </c>
      <c r="AW57" s="95">
        <f>'D3 - MALINOVÁ HORA'!J34</f>
        <v>0</v>
      </c>
      <c r="AX57" s="95">
        <f>'D3 - MALINOVÁ HORA'!J35</f>
        <v>0</v>
      </c>
      <c r="AY57" s="95">
        <f>'D3 - MALINOVÁ HORA'!J36</f>
        <v>0</v>
      </c>
      <c r="AZ57" s="95">
        <f>'D3 - MALINOVÁ HORA'!F33</f>
        <v>0</v>
      </c>
      <c r="BA57" s="95">
        <f>'D3 - MALINOVÁ HORA'!F34</f>
        <v>0</v>
      </c>
      <c r="BB57" s="95">
        <f>'D3 - MALINOVÁ HORA'!F35</f>
        <v>0</v>
      </c>
      <c r="BC57" s="95">
        <f>'D3 - MALINOVÁ HORA'!F36</f>
        <v>0</v>
      </c>
      <c r="BD57" s="97">
        <f>'D3 - MALINOVÁ HORA'!F37</f>
        <v>0</v>
      </c>
      <c r="BT57" s="98" t="s">
        <v>77</v>
      </c>
      <c r="BV57" s="98" t="s">
        <v>71</v>
      </c>
      <c r="BW57" s="98" t="s">
        <v>85</v>
      </c>
      <c r="BX57" s="98" t="s">
        <v>5</v>
      </c>
      <c r="CL57" s="98" t="s">
        <v>19</v>
      </c>
      <c r="CM57" s="98" t="s">
        <v>79</v>
      </c>
    </row>
    <row r="58" spans="1:91" s="7" customFormat="1" ht="16.5" customHeight="1">
      <c r="A58" s="88" t="s">
        <v>73</v>
      </c>
      <c r="B58" s="89"/>
      <c r="C58" s="90"/>
      <c r="D58" s="350" t="s">
        <v>86</v>
      </c>
      <c r="E58" s="350"/>
      <c r="F58" s="350"/>
      <c r="G58" s="350"/>
      <c r="H58" s="350"/>
      <c r="I58" s="91"/>
      <c r="J58" s="350" t="s">
        <v>87</v>
      </c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1">
        <f>'D4 - VRN'!J30</f>
        <v>0</v>
      </c>
      <c r="AH58" s="352"/>
      <c r="AI58" s="352"/>
      <c r="AJ58" s="352"/>
      <c r="AK58" s="352"/>
      <c r="AL58" s="352"/>
      <c r="AM58" s="352"/>
      <c r="AN58" s="351">
        <f>SUM(AG58,AT58)</f>
        <v>0</v>
      </c>
      <c r="AO58" s="352"/>
      <c r="AP58" s="352"/>
      <c r="AQ58" s="92" t="s">
        <v>76</v>
      </c>
      <c r="AR58" s="93"/>
      <c r="AS58" s="99">
        <v>0</v>
      </c>
      <c r="AT58" s="100">
        <f>ROUND(SUM(AV58:AW58),2)</f>
        <v>0</v>
      </c>
      <c r="AU58" s="101">
        <f>'D4 - VRN'!P83</f>
        <v>0</v>
      </c>
      <c r="AV58" s="100">
        <f>'D4 - VRN'!J33</f>
        <v>0</v>
      </c>
      <c r="AW58" s="100">
        <f>'D4 - VRN'!J34</f>
        <v>0</v>
      </c>
      <c r="AX58" s="100">
        <f>'D4 - VRN'!J35</f>
        <v>0</v>
      </c>
      <c r="AY58" s="100">
        <f>'D4 - VRN'!J36</f>
        <v>0</v>
      </c>
      <c r="AZ58" s="100">
        <f>'D4 - VRN'!F33</f>
        <v>0</v>
      </c>
      <c r="BA58" s="100">
        <f>'D4 - VRN'!F34</f>
        <v>0</v>
      </c>
      <c r="BB58" s="100">
        <f>'D4 - VRN'!F35</f>
        <v>0</v>
      </c>
      <c r="BC58" s="100">
        <f>'D4 - VRN'!F36</f>
        <v>0</v>
      </c>
      <c r="BD58" s="102">
        <f>'D4 - VRN'!F37</f>
        <v>0</v>
      </c>
      <c r="BT58" s="98" t="s">
        <v>77</v>
      </c>
      <c r="BV58" s="98" t="s">
        <v>71</v>
      </c>
      <c r="BW58" s="98" t="s">
        <v>88</v>
      </c>
      <c r="BX58" s="98" t="s">
        <v>5</v>
      </c>
      <c r="CL58" s="98" t="s">
        <v>19</v>
      </c>
      <c r="CM58" s="98" t="s">
        <v>79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ypJqlxKpgxmQVT9O8szFWDj7vy9okmoANPZ9oNdRyAvzIGCNLbeb/WdNxNdzn0eIGaZjYG5NzOKJrprK20LzPQ==" saltValue="Cqf/FfRet9hw/guO9uVLJiIcI7W5RWvpXiLDWhMV8Dbqe4VhuAqA27nHLuOPkVSSp0FT0IBMXx9Aj9avNcgHr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D1 - ČERCHOV'!C2" display="/"/>
    <hyperlink ref="A56" location="'D2 - BYSTŘICE'!C2" display="/"/>
    <hyperlink ref="A57" location="'D3 - MALINOVÁ HORA'!C2" display="/"/>
    <hyperlink ref="A58" location="'D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8"/>
  <sheetViews>
    <sheetView showGridLines="0" workbookViewId="0" topLeftCell="A1">
      <selection activeCell="F45" sqref="F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78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79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5" t="str">
        <f>'Rekapitulace stavby'!K6</f>
        <v>ČERCHOV,BYSTŘICE,MALINOVÁ HORA odstranění stávajících objektů bývalé vojenské posádky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91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4. 3. 2020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32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33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35</v>
      </c>
      <c r="E30" s="36"/>
      <c r="F30" s="36"/>
      <c r="G30" s="36"/>
      <c r="H30" s="36"/>
      <c r="I30" s="36"/>
      <c r="J30" s="116">
        <f>ROUND(J91,2)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37</v>
      </c>
      <c r="G32" s="36"/>
      <c r="H32" s="36"/>
      <c r="I32" s="117" t="s">
        <v>36</v>
      </c>
      <c r="J32" s="117" t="s">
        <v>38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39</v>
      </c>
      <c r="E33" s="107" t="s">
        <v>40</v>
      </c>
      <c r="F33" s="119">
        <f>ROUND((SUM(BE91:BE417)),2)</f>
        <v>0</v>
      </c>
      <c r="G33" s="36"/>
      <c r="H33" s="36"/>
      <c r="I33" s="120">
        <v>0.21</v>
      </c>
      <c r="J33" s="119">
        <f>ROUND(((SUM(BE91:BE417))*I33),2)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41</v>
      </c>
      <c r="F34" s="119">
        <f>ROUND((SUM(BF91:BF417)),2)</f>
        <v>0</v>
      </c>
      <c r="G34" s="36"/>
      <c r="H34" s="36"/>
      <c r="I34" s="120">
        <v>0.15</v>
      </c>
      <c r="J34" s="119">
        <f>ROUND(((SUM(BF91:BF417))*I34),2)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42</v>
      </c>
      <c r="F35" s="119">
        <f>ROUND((SUM(BG91:BG417)),2)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43</v>
      </c>
      <c r="F36" s="119">
        <f>ROUND((SUM(BH91:BH417)),2)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44</v>
      </c>
      <c r="F37" s="119">
        <f>ROUND((SUM(BI91:BI417)),2)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2" t="str">
        <f>E7</f>
        <v>ČERCHOV,BYSTŘICE,MALINOVÁ HORA odstranění stávajících objektů bývalé vojenské posádky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E9</f>
        <v>D1 - ČERCHOV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4. 3. 2020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67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2:12" s="10" customFormat="1" ht="19.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2:12" s="10" customFormat="1" ht="19.9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J196</f>
        <v>0</v>
      </c>
      <c r="K62" s="143"/>
      <c r="L62" s="147"/>
    </row>
    <row r="63" spans="2:12" s="10" customFormat="1" ht="19.9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J199</f>
        <v>0</v>
      </c>
      <c r="K63" s="143"/>
      <c r="L63" s="147"/>
    </row>
    <row r="64" spans="2:12" s="10" customFormat="1" ht="19.9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J208</f>
        <v>0</v>
      </c>
      <c r="K64" s="143"/>
      <c r="L64" s="147"/>
    </row>
    <row r="65" spans="2:12" s="10" customFormat="1" ht="19.9" customHeight="1">
      <c r="B65" s="142"/>
      <c r="C65" s="143"/>
      <c r="D65" s="144" t="s">
        <v>101</v>
      </c>
      <c r="E65" s="145"/>
      <c r="F65" s="145"/>
      <c r="G65" s="145"/>
      <c r="H65" s="145"/>
      <c r="I65" s="145"/>
      <c r="J65" s="146">
        <f>J225</f>
        <v>0</v>
      </c>
      <c r="K65" s="143"/>
      <c r="L65" s="147"/>
    </row>
    <row r="66" spans="2:12" s="10" customFormat="1" ht="19.9" customHeight="1">
      <c r="B66" s="142"/>
      <c r="C66" s="143"/>
      <c r="D66" s="144" t="s">
        <v>102</v>
      </c>
      <c r="E66" s="145"/>
      <c r="F66" s="145"/>
      <c r="G66" s="145"/>
      <c r="H66" s="145"/>
      <c r="I66" s="145"/>
      <c r="J66" s="146">
        <f>J313</f>
        <v>0</v>
      </c>
      <c r="K66" s="143"/>
      <c r="L66" s="147"/>
    </row>
    <row r="67" spans="2:12" s="10" customFormat="1" ht="19.9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J390</f>
        <v>0</v>
      </c>
      <c r="K67" s="143"/>
      <c r="L67" s="147"/>
    </row>
    <row r="68" spans="2:12" s="9" customFormat="1" ht="24.95" customHeight="1">
      <c r="B68" s="136"/>
      <c r="C68" s="137"/>
      <c r="D68" s="138" t="s">
        <v>104</v>
      </c>
      <c r="E68" s="139"/>
      <c r="F68" s="139"/>
      <c r="G68" s="139"/>
      <c r="H68" s="139"/>
      <c r="I68" s="139"/>
      <c r="J68" s="140">
        <f>J393</f>
        <v>0</v>
      </c>
      <c r="K68" s="137"/>
      <c r="L68" s="141"/>
    </row>
    <row r="69" spans="2:12" s="10" customFormat="1" ht="19.9" customHeight="1">
      <c r="B69" s="142"/>
      <c r="C69" s="143"/>
      <c r="D69" s="144" t="s">
        <v>105</v>
      </c>
      <c r="E69" s="145"/>
      <c r="F69" s="145"/>
      <c r="G69" s="145"/>
      <c r="H69" s="145"/>
      <c r="I69" s="145"/>
      <c r="J69" s="146">
        <f>J394</f>
        <v>0</v>
      </c>
      <c r="K69" s="143"/>
      <c r="L69" s="147"/>
    </row>
    <row r="70" spans="2:12" s="10" customFormat="1" ht="19.9" customHeight="1">
      <c r="B70" s="142"/>
      <c r="C70" s="143"/>
      <c r="D70" s="144" t="s">
        <v>106</v>
      </c>
      <c r="E70" s="145"/>
      <c r="F70" s="145"/>
      <c r="G70" s="145"/>
      <c r="H70" s="145"/>
      <c r="I70" s="145"/>
      <c r="J70" s="146">
        <f>J409</f>
        <v>0</v>
      </c>
      <c r="K70" s="143"/>
      <c r="L70" s="147"/>
    </row>
    <row r="71" spans="2:12" s="9" customFormat="1" ht="24.95" customHeight="1">
      <c r="B71" s="136"/>
      <c r="C71" s="137"/>
      <c r="D71" s="138" t="s">
        <v>107</v>
      </c>
      <c r="E71" s="139"/>
      <c r="F71" s="139"/>
      <c r="G71" s="139"/>
      <c r="H71" s="139"/>
      <c r="I71" s="139"/>
      <c r="J71" s="140">
        <f>J413</f>
        <v>0</v>
      </c>
      <c r="K71" s="137"/>
      <c r="L71" s="141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108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6.25" customHeight="1">
      <c r="A81" s="36"/>
      <c r="B81" s="37"/>
      <c r="C81" s="38"/>
      <c r="D81" s="38"/>
      <c r="E81" s="382" t="str">
        <f>E7</f>
        <v>ČERCHOV,BYSTŘICE,MALINOVÁ HORA odstranění stávajících objektů bývalé vojenské posádky</v>
      </c>
      <c r="F81" s="383"/>
      <c r="G81" s="383"/>
      <c r="H81" s="383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90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35" t="str">
        <f>E9</f>
        <v>D1 - ČERCHOV</v>
      </c>
      <c r="F83" s="384"/>
      <c r="G83" s="384"/>
      <c r="H83" s="384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 xml:space="preserve"> </v>
      </c>
      <c r="G85" s="38"/>
      <c r="H85" s="38"/>
      <c r="I85" s="31" t="s">
        <v>23</v>
      </c>
      <c r="J85" s="61" t="str">
        <f>IF(J12="","",J12)</f>
        <v>4. 3. 2020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25</v>
      </c>
      <c r="D87" s="38"/>
      <c r="E87" s="38"/>
      <c r="F87" s="29" t="str">
        <f>E15</f>
        <v xml:space="preserve"> </v>
      </c>
      <c r="G87" s="38"/>
      <c r="H87" s="38"/>
      <c r="I87" s="31" t="s">
        <v>30</v>
      </c>
      <c r="J87" s="34" t="str">
        <f>E21</f>
        <v xml:space="preserve"> 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28</v>
      </c>
      <c r="D88" s="38"/>
      <c r="E88" s="38"/>
      <c r="F88" s="29" t="str">
        <f>IF(E18="","",E18)</f>
        <v>Vyplň údaj</v>
      </c>
      <c r="G88" s="38"/>
      <c r="H88" s="38"/>
      <c r="I88" s="31" t="s">
        <v>32</v>
      </c>
      <c r="J88" s="34" t="str">
        <f>E24</f>
        <v xml:space="preserve"> 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48"/>
      <c r="B90" s="149"/>
      <c r="C90" s="150" t="s">
        <v>109</v>
      </c>
      <c r="D90" s="151" t="s">
        <v>54</v>
      </c>
      <c r="E90" s="151" t="s">
        <v>50</v>
      </c>
      <c r="F90" s="151" t="s">
        <v>51</v>
      </c>
      <c r="G90" s="151" t="s">
        <v>110</v>
      </c>
      <c r="H90" s="151" t="s">
        <v>111</v>
      </c>
      <c r="I90" s="151" t="s">
        <v>112</v>
      </c>
      <c r="J90" s="151" t="s">
        <v>94</v>
      </c>
      <c r="K90" s="152" t="s">
        <v>113</v>
      </c>
      <c r="L90" s="153"/>
      <c r="M90" s="70" t="s">
        <v>19</v>
      </c>
      <c r="N90" s="71" t="s">
        <v>39</v>
      </c>
      <c r="O90" s="71" t="s">
        <v>114</v>
      </c>
      <c r="P90" s="71" t="s">
        <v>115</v>
      </c>
      <c r="Q90" s="71" t="s">
        <v>116</v>
      </c>
      <c r="R90" s="71" t="s">
        <v>117</v>
      </c>
      <c r="S90" s="71" t="s">
        <v>118</v>
      </c>
      <c r="T90" s="72" t="s">
        <v>119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6"/>
      <c r="B91" s="37"/>
      <c r="C91" s="77" t="s">
        <v>120</v>
      </c>
      <c r="D91" s="38"/>
      <c r="E91" s="38"/>
      <c r="F91" s="38"/>
      <c r="G91" s="38"/>
      <c r="H91" s="38"/>
      <c r="I91" s="38"/>
      <c r="J91" s="154">
        <f>BK91</f>
        <v>0</v>
      </c>
      <c r="K91" s="38"/>
      <c r="L91" s="41"/>
      <c r="M91" s="73"/>
      <c r="N91" s="155"/>
      <c r="O91" s="74"/>
      <c r="P91" s="156">
        <f>P92+P393+P413</f>
        <v>0</v>
      </c>
      <c r="Q91" s="74"/>
      <c r="R91" s="156">
        <f>R92+R393+R413</f>
        <v>1.900628</v>
      </c>
      <c r="S91" s="74"/>
      <c r="T91" s="157">
        <f>T92+T393+T413</f>
        <v>8090.541703559999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68</v>
      </c>
      <c r="AU91" s="19" t="s">
        <v>95</v>
      </c>
      <c r="BK91" s="158">
        <f>BK92+BK393+BK413</f>
        <v>0</v>
      </c>
    </row>
    <row r="92" spans="2:63" s="12" customFormat="1" ht="25.9" customHeight="1">
      <c r="B92" s="159"/>
      <c r="C92" s="160"/>
      <c r="D92" s="161" t="s">
        <v>68</v>
      </c>
      <c r="E92" s="162" t="s">
        <v>121</v>
      </c>
      <c r="F92" s="162" t="s">
        <v>122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P93+P196+P199+P208+P225+P313+P390</f>
        <v>0</v>
      </c>
      <c r="Q92" s="167"/>
      <c r="R92" s="168">
        <f>R93+R196+R199+R208+R225+R313+R390</f>
        <v>1.900628</v>
      </c>
      <c r="S92" s="167"/>
      <c r="T92" s="169">
        <f>T93+T196+T199+T208+T225+T313+T390</f>
        <v>8075.878076999999</v>
      </c>
      <c r="AR92" s="170" t="s">
        <v>77</v>
      </c>
      <c r="AT92" s="171" t="s">
        <v>68</v>
      </c>
      <c r="AU92" s="171" t="s">
        <v>69</v>
      </c>
      <c r="AY92" s="170" t="s">
        <v>123</v>
      </c>
      <c r="BK92" s="172">
        <f>BK93+BK196+BK199+BK208+BK225+BK313+BK390</f>
        <v>0</v>
      </c>
    </row>
    <row r="93" spans="2:63" s="12" customFormat="1" ht="22.9" customHeight="1">
      <c r="B93" s="159"/>
      <c r="C93" s="160"/>
      <c r="D93" s="161" t="s">
        <v>68</v>
      </c>
      <c r="E93" s="173" t="s">
        <v>77</v>
      </c>
      <c r="F93" s="173" t="s">
        <v>124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SUM(P94:P195)</f>
        <v>0</v>
      </c>
      <c r="Q93" s="167"/>
      <c r="R93" s="168">
        <f>SUM(R94:R195)</f>
        <v>0.51636</v>
      </c>
      <c r="S93" s="167"/>
      <c r="T93" s="169">
        <f>SUM(T94:T195)</f>
        <v>1166.5632</v>
      </c>
      <c r="AR93" s="170" t="s">
        <v>77</v>
      </c>
      <c r="AT93" s="171" t="s">
        <v>68</v>
      </c>
      <c r="AU93" s="171" t="s">
        <v>77</v>
      </c>
      <c r="AY93" s="170" t="s">
        <v>123</v>
      </c>
      <c r="BK93" s="172">
        <f>SUM(BK94:BK195)</f>
        <v>0</v>
      </c>
    </row>
    <row r="94" spans="1:65" s="2" customFormat="1" ht="66.75" customHeight="1">
      <c r="A94" s="36"/>
      <c r="B94" s="37"/>
      <c r="C94" s="175" t="s">
        <v>77</v>
      </c>
      <c r="D94" s="175" t="s">
        <v>125</v>
      </c>
      <c r="E94" s="176" t="s">
        <v>126</v>
      </c>
      <c r="F94" s="177" t="s">
        <v>127</v>
      </c>
      <c r="G94" s="178" t="s">
        <v>128</v>
      </c>
      <c r="H94" s="179">
        <v>1306</v>
      </c>
      <c r="I94" s="180"/>
      <c r="J94" s="181">
        <f>ROUND(I94*H94,2)</f>
        <v>0</v>
      </c>
      <c r="K94" s="177" t="s">
        <v>129</v>
      </c>
      <c r="L94" s="41"/>
      <c r="M94" s="182" t="s">
        <v>19</v>
      </c>
      <c r="N94" s="183" t="s">
        <v>40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0.29</v>
      </c>
      <c r="T94" s="185">
        <f>S94*H94</f>
        <v>378.73999999999995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130</v>
      </c>
      <c r="AT94" s="186" t="s">
        <v>125</v>
      </c>
      <c r="AU94" s="186" t="s">
        <v>79</v>
      </c>
      <c r="AY94" s="19" t="s">
        <v>123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77</v>
      </c>
      <c r="BK94" s="187">
        <f>ROUND(I94*H94,2)</f>
        <v>0</v>
      </c>
      <c r="BL94" s="19" t="s">
        <v>130</v>
      </c>
      <c r="BM94" s="186" t="s">
        <v>131</v>
      </c>
    </row>
    <row r="95" spans="2:51" s="13" customFormat="1" ht="11.25">
      <c r="B95" s="188"/>
      <c r="C95" s="189"/>
      <c r="D95" s="190" t="s">
        <v>132</v>
      </c>
      <c r="E95" s="191" t="s">
        <v>19</v>
      </c>
      <c r="F95" s="192" t="s">
        <v>133</v>
      </c>
      <c r="G95" s="189"/>
      <c r="H95" s="191" t="s">
        <v>19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132</v>
      </c>
      <c r="AU95" s="198" t="s">
        <v>79</v>
      </c>
      <c r="AV95" s="13" t="s">
        <v>77</v>
      </c>
      <c r="AW95" s="13" t="s">
        <v>31</v>
      </c>
      <c r="AX95" s="13" t="s">
        <v>69</v>
      </c>
      <c r="AY95" s="198" t="s">
        <v>123</v>
      </c>
    </row>
    <row r="96" spans="2:51" s="14" customFormat="1" ht="11.25">
      <c r="B96" s="199"/>
      <c r="C96" s="200"/>
      <c r="D96" s="190" t="s">
        <v>132</v>
      </c>
      <c r="E96" s="201" t="s">
        <v>19</v>
      </c>
      <c r="F96" s="202" t="s">
        <v>134</v>
      </c>
      <c r="G96" s="200"/>
      <c r="H96" s="203">
        <v>1306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132</v>
      </c>
      <c r="AU96" s="209" t="s">
        <v>79</v>
      </c>
      <c r="AV96" s="14" t="s">
        <v>79</v>
      </c>
      <c r="AW96" s="14" t="s">
        <v>31</v>
      </c>
      <c r="AX96" s="14" t="s">
        <v>77</v>
      </c>
      <c r="AY96" s="209" t="s">
        <v>123</v>
      </c>
    </row>
    <row r="97" spans="1:65" s="2" customFormat="1" ht="66.75" customHeight="1">
      <c r="A97" s="36"/>
      <c r="B97" s="37"/>
      <c r="C97" s="175" t="s">
        <v>79</v>
      </c>
      <c r="D97" s="175" t="s">
        <v>125</v>
      </c>
      <c r="E97" s="176" t="s">
        <v>135</v>
      </c>
      <c r="F97" s="177" t="s">
        <v>136</v>
      </c>
      <c r="G97" s="178" t="s">
        <v>128</v>
      </c>
      <c r="H97" s="179">
        <v>1306</v>
      </c>
      <c r="I97" s="180"/>
      <c r="J97" s="181">
        <f>ROUND(I97*H97,2)</f>
        <v>0</v>
      </c>
      <c r="K97" s="177" t="s">
        <v>129</v>
      </c>
      <c r="L97" s="41"/>
      <c r="M97" s="182" t="s">
        <v>19</v>
      </c>
      <c r="N97" s="183" t="s">
        <v>40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0.33</v>
      </c>
      <c r="T97" s="185">
        <f>S97*H97</f>
        <v>430.98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130</v>
      </c>
      <c r="AT97" s="186" t="s">
        <v>125</v>
      </c>
      <c r="AU97" s="186" t="s">
        <v>79</v>
      </c>
      <c r="AY97" s="19" t="s">
        <v>123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77</v>
      </c>
      <c r="BK97" s="187">
        <f>ROUND(I97*H97,2)</f>
        <v>0</v>
      </c>
      <c r="BL97" s="19" t="s">
        <v>130</v>
      </c>
      <c r="BM97" s="186" t="s">
        <v>137</v>
      </c>
    </row>
    <row r="98" spans="2:51" s="13" customFormat="1" ht="11.25">
      <c r="B98" s="188"/>
      <c r="C98" s="189"/>
      <c r="D98" s="190" t="s">
        <v>132</v>
      </c>
      <c r="E98" s="191" t="s">
        <v>19</v>
      </c>
      <c r="F98" s="192" t="s">
        <v>133</v>
      </c>
      <c r="G98" s="189"/>
      <c r="H98" s="191" t="s">
        <v>19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132</v>
      </c>
      <c r="AU98" s="198" t="s">
        <v>79</v>
      </c>
      <c r="AV98" s="13" t="s">
        <v>77</v>
      </c>
      <c r="AW98" s="13" t="s">
        <v>31</v>
      </c>
      <c r="AX98" s="13" t="s">
        <v>69</v>
      </c>
      <c r="AY98" s="198" t="s">
        <v>123</v>
      </c>
    </row>
    <row r="99" spans="2:51" s="14" customFormat="1" ht="11.25">
      <c r="B99" s="199"/>
      <c r="C99" s="200"/>
      <c r="D99" s="190" t="s">
        <v>132</v>
      </c>
      <c r="E99" s="201" t="s">
        <v>19</v>
      </c>
      <c r="F99" s="202" t="s">
        <v>134</v>
      </c>
      <c r="G99" s="200"/>
      <c r="H99" s="203">
        <v>1306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132</v>
      </c>
      <c r="AU99" s="209" t="s">
        <v>79</v>
      </c>
      <c r="AV99" s="14" t="s">
        <v>79</v>
      </c>
      <c r="AW99" s="14" t="s">
        <v>31</v>
      </c>
      <c r="AX99" s="14" t="s">
        <v>77</v>
      </c>
      <c r="AY99" s="209" t="s">
        <v>123</v>
      </c>
    </row>
    <row r="100" spans="1:65" s="2" customFormat="1" ht="55.5" customHeight="1">
      <c r="A100" s="36"/>
      <c r="B100" s="37"/>
      <c r="C100" s="175" t="s">
        <v>138</v>
      </c>
      <c r="D100" s="175" t="s">
        <v>125</v>
      </c>
      <c r="E100" s="176" t="s">
        <v>139</v>
      </c>
      <c r="F100" s="177" t="s">
        <v>140</v>
      </c>
      <c r="G100" s="178" t="s">
        <v>128</v>
      </c>
      <c r="H100" s="179">
        <v>1306</v>
      </c>
      <c r="I100" s="180"/>
      <c r="J100" s="181">
        <f>ROUND(I100*H100,2)</f>
        <v>0</v>
      </c>
      <c r="K100" s="177" t="s">
        <v>129</v>
      </c>
      <c r="L100" s="41"/>
      <c r="M100" s="182" t="s">
        <v>19</v>
      </c>
      <c r="N100" s="183" t="s">
        <v>40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0.22</v>
      </c>
      <c r="T100" s="185">
        <f>S100*H100</f>
        <v>287.32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130</v>
      </c>
      <c r="AT100" s="186" t="s">
        <v>125</v>
      </c>
      <c r="AU100" s="186" t="s">
        <v>79</v>
      </c>
      <c r="AY100" s="19" t="s">
        <v>123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77</v>
      </c>
      <c r="BK100" s="187">
        <f>ROUND(I100*H100,2)</f>
        <v>0</v>
      </c>
      <c r="BL100" s="19" t="s">
        <v>130</v>
      </c>
      <c r="BM100" s="186" t="s">
        <v>141</v>
      </c>
    </row>
    <row r="101" spans="2:51" s="13" customFormat="1" ht="11.25">
      <c r="B101" s="188"/>
      <c r="C101" s="189"/>
      <c r="D101" s="190" t="s">
        <v>132</v>
      </c>
      <c r="E101" s="191" t="s">
        <v>19</v>
      </c>
      <c r="F101" s="192" t="s">
        <v>133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132</v>
      </c>
      <c r="AU101" s="198" t="s">
        <v>79</v>
      </c>
      <c r="AV101" s="13" t="s">
        <v>77</v>
      </c>
      <c r="AW101" s="13" t="s">
        <v>31</v>
      </c>
      <c r="AX101" s="13" t="s">
        <v>69</v>
      </c>
      <c r="AY101" s="198" t="s">
        <v>123</v>
      </c>
    </row>
    <row r="102" spans="2:51" s="14" customFormat="1" ht="11.25">
      <c r="B102" s="199"/>
      <c r="C102" s="200"/>
      <c r="D102" s="190" t="s">
        <v>132</v>
      </c>
      <c r="E102" s="201" t="s">
        <v>19</v>
      </c>
      <c r="F102" s="202" t="s">
        <v>134</v>
      </c>
      <c r="G102" s="200"/>
      <c r="H102" s="203">
        <v>1306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132</v>
      </c>
      <c r="AU102" s="209" t="s">
        <v>79</v>
      </c>
      <c r="AV102" s="14" t="s">
        <v>79</v>
      </c>
      <c r="AW102" s="14" t="s">
        <v>31</v>
      </c>
      <c r="AX102" s="14" t="s">
        <v>77</v>
      </c>
      <c r="AY102" s="209" t="s">
        <v>123</v>
      </c>
    </row>
    <row r="103" spans="1:65" s="2" customFormat="1" ht="60">
      <c r="A103" s="36"/>
      <c r="B103" s="37"/>
      <c r="C103" s="175" t="s">
        <v>130</v>
      </c>
      <c r="D103" s="175" t="s">
        <v>125</v>
      </c>
      <c r="E103" s="176" t="s">
        <v>142</v>
      </c>
      <c r="F103" s="177" t="s">
        <v>143</v>
      </c>
      <c r="G103" s="178" t="s">
        <v>128</v>
      </c>
      <c r="H103" s="179">
        <v>96.56</v>
      </c>
      <c r="I103" s="180"/>
      <c r="J103" s="181">
        <f>ROUND(I103*H103,2)</f>
        <v>0</v>
      </c>
      <c r="K103" s="177" t="s">
        <v>129</v>
      </c>
      <c r="L103" s="41"/>
      <c r="M103" s="182" t="s">
        <v>19</v>
      </c>
      <c r="N103" s="183" t="s">
        <v>40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0.5</v>
      </c>
      <c r="T103" s="185">
        <f>S103*H103</f>
        <v>48.28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130</v>
      </c>
      <c r="AT103" s="186" t="s">
        <v>125</v>
      </c>
      <c r="AU103" s="186" t="s">
        <v>79</v>
      </c>
      <c r="AY103" s="19" t="s">
        <v>123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77</v>
      </c>
      <c r="BK103" s="187">
        <f>ROUND(I103*H103,2)</f>
        <v>0</v>
      </c>
      <c r="BL103" s="19" t="s">
        <v>130</v>
      </c>
      <c r="BM103" s="186" t="s">
        <v>144</v>
      </c>
    </row>
    <row r="104" spans="1:65" s="2" customFormat="1" ht="55.5" customHeight="1">
      <c r="A104" s="36"/>
      <c r="B104" s="37"/>
      <c r="C104" s="175" t="s">
        <v>145</v>
      </c>
      <c r="D104" s="175" t="s">
        <v>125</v>
      </c>
      <c r="E104" s="176" t="s">
        <v>146</v>
      </c>
      <c r="F104" s="177" t="s">
        <v>147</v>
      </c>
      <c r="G104" s="178" t="s">
        <v>128</v>
      </c>
      <c r="H104" s="179">
        <v>96.56</v>
      </c>
      <c r="I104" s="180"/>
      <c r="J104" s="181">
        <f>ROUND(I104*H104,2)</f>
        <v>0</v>
      </c>
      <c r="K104" s="177" t="s">
        <v>129</v>
      </c>
      <c r="L104" s="41"/>
      <c r="M104" s="182" t="s">
        <v>19</v>
      </c>
      <c r="N104" s="183" t="s">
        <v>40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0.22</v>
      </c>
      <c r="T104" s="185">
        <f>S104*H104</f>
        <v>21.2432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130</v>
      </c>
      <c r="AT104" s="186" t="s">
        <v>125</v>
      </c>
      <c r="AU104" s="186" t="s">
        <v>79</v>
      </c>
      <c r="AY104" s="19" t="s">
        <v>123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77</v>
      </c>
      <c r="BK104" s="187">
        <f>ROUND(I104*H104,2)</f>
        <v>0</v>
      </c>
      <c r="BL104" s="19" t="s">
        <v>130</v>
      </c>
      <c r="BM104" s="186" t="s">
        <v>148</v>
      </c>
    </row>
    <row r="105" spans="1:65" s="2" customFormat="1" ht="24">
      <c r="A105" s="36"/>
      <c r="B105" s="37"/>
      <c r="C105" s="175" t="s">
        <v>149</v>
      </c>
      <c r="D105" s="175" t="s">
        <v>125</v>
      </c>
      <c r="E105" s="176" t="s">
        <v>150</v>
      </c>
      <c r="F105" s="177" t="s">
        <v>151</v>
      </c>
      <c r="G105" s="178" t="s">
        <v>152</v>
      </c>
      <c r="H105" s="179">
        <v>20</v>
      </c>
      <c r="I105" s="180"/>
      <c r="J105" s="181">
        <f>ROUND(I105*H105,2)</f>
        <v>0</v>
      </c>
      <c r="K105" s="177" t="s">
        <v>129</v>
      </c>
      <c r="L105" s="41"/>
      <c r="M105" s="182" t="s">
        <v>19</v>
      </c>
      <c r="N105" s="183" t="s">
        <v>40</v>
      </c>
      <c r="O105" s="66"/>
      <c r="P105" s="184">
        <f>O105*H105</f>
        <v>0</v>
      </c>
      <c r="Q105" s="184">
        <v>3E-05</v>
      </c>
      <c r="R105" s="184">
        <f>Q105*H105</f>
        <v>0.0006000000000000001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130</v>
      </c>
      <c r="AT105" s="186" t="s">
        <v>125</v>
      </c>
      <c r="AU105" s="186" t="s">
        <v>79</v>
      </c>
      <c r="AY105" s="19" t="s">
        <v>123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77</v>
      </c>
      <c r="BK105" s="187">
        <f>ROUND(I105*H105,2)</f>
        <v>0</v>
      </c>
      <c r="BL105" s="19" t="s">
        <v>130</v>
      </c>
      <c r="BM105" s="186" t="s">
        <v>153</v>
      </c>
    </row>
    <row r="106" spans="2:51" s="13" customFormat="1" ht="11.25">
      <c r="B106" s="188"/>
      <c r="C106" s="189"/>
      <c r="D106" s="190" t="s">
        <v>132</v>
      </c>
      <c r="E106" s="191" t="s">
        <v>19</v>
      </c>
      <c r="F106" s="192" t="s">
        <v>154</v>
      </c>
      <c r="G106" s="189"/>
      <c r="H106" s="191" t="s">
        <v>19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132</v>
      </c>
      <c r="AU106" s="198" t="s">
        <v>79</v>
      </c>
      <c r="AV106" s="13" t="s">
        <v>77</v>
      </c>
      <c r="AW106" s="13" t="s">
        <v>31</v>
      </c>
      <c r="AX106" s="13" t="s">
        <v>69</v>
      </c>
      <c r="AY106" s="198" t="s">
        <v>123</v>
      </c>
    </row>
    <row r="107" spans="2:51" s="14" customFormat="1" ht="11.25">
      <c r="B107" s="199"/>
      <c r="C107" s="200"/>
      <c r="D107" s="190" t="s">
        <v>132</v>
      </c>
      <c r="E107" s="201" t="s">
        <v>19</v>
      </c>
      <c r="F107" s="202" t="s">
        <v>155</v>
      </c>
      <c r="G107" s="200"/>
      <c r="H107" s="203">
        <v>20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132</v>
      </c>
      <c r="AU107" s="209" t="s">
        <v>79</v>
      </c>
      <c r="AV107" s="14" t="s">
        <v>79</v>
      </c>
      <c r="AW107" s="14" t="s">
        <v>31</v>
      </c>
      <c r="AX107" s="14" t="s">
        <v>77</v>
      </c>
      <c r="AY107" s="209" t="s">
        <v>123</v>
      </c>
    </row>
    <row r="108" spans="1:65" s="2" customFormat="1" ht="36">
      <c r="A108" s="36"/>
      <c r="B108" s="37"/>
      <c r="C108" s="175" t="s">
        <v>156</v>
      </c>
      <c r="D108" s="175" t="s">
        <v>125</v>
      </c>
      <c r="E108" s="176" t="s">
        <v>157</v>
      </c>
      <c r="F108" s="177" t="s">
        <v>158</v>
      </c>
      <c r="G108" s="178" t="s">
        <v>159</v>
      </c>
      <c r="H108" s="179">
        <v>4</v>
      </c>
      <c r="I108" s="180"/>
      <c r="J108" s="181">
        <f>ROUND(I108*H108,2)</f>
        <v>0</v>
      </c>
      <c r="K108" s="177" t="s">
        <v>129</v>
      </c>
      <c r="L108" s="41"/>
      <c r="M108" s="182" t="s">
        <v>19</v>
      </c>
      <c r="N108" s="183" t="s">
        <v>40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130</v>
      </c>
      <c r="AT108" s="186" t="s">
        <v>125</v>
      </c>
      <c r="AU108" s="186" t="s">
        <v>79</v>
      </c>
      <c r="AY108" s="19" t="s">
        <v>123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77</v>
      </c>
      <c r="BK108" s="187">
        <f>ROUND(I108*H108,2)</f>
        <v>0</v>
      </c>
      <c r="BL108" s="19" t="s">
        <v>130</v>
      </c>
      <c r="BM108" s="186" t="s">
        <v>160</v>
      </c>
    </row>
    <row r="109" spans="2:51" s="13" customFormat="1" ht="11.25">
      <c r="B109" s="188"/>
      <c r="C109" s="189"/>
      <c r="D109" s="190" t="s">
        <v>132</v>
      </c>
      <c r="E109" s="191" t="s">
        <v>19</v>
      </c>
      <c r="F109" s="192" t="s">
        <v>154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132</v>
      </c>
      <c r="AU109" s="198" t="s">
        <v>79</v>
      </c>
      <c r="AV109" s="13" t="s">
        <v>77</v>
      </c>
      <c r="AW109" s="13" t="s">
        <v>31</v>
      </c>
      <c r="AX109" s="13" t="s">
        <v>69</v>
      </c>
      <c r="AY109" s="198" t="s">
        <v>123</v>
      </c>
    </row>
    <row r="110" spans="2:51" s="14" customFormat="1" ht="11.25">
      <c r="B110" s="199"/>
      <c r="C110" s="200"/>
      <c r="D110" s="190" t="s">
        <v>132</v>
      </c>
      <c r="E110" s="201" t="s">
        <v>19</v>
      </c>
      <c r="F110" s="202" t="s">
        <v>130</v>
      </c>
      <c r="G110" s="200"/>
      <c r="H110" s="203">
        <v>4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132</v>
      </c>
      <c r="AU110" s="209" t="s">
        <v>79</v>
      </c>
      <c r="AV110" s="14" t="s">
        <v>79</v>
      </c>
      <c r="AW110" s="14" t="s">
        <v>31</v>
      </c>
      <c r="AX110" s="14" t="s">
        <v>77</v>
      </c>
      <c r="AY110" s="209" t="s">
        <v>123</v>
      </c>
    </row>
    <row r="111" spans="1:65" s="2" customFormat="1" ht="24">
      <c r="A111" s="36"/>
      <c r="B111" s="37"/>
      <c r="C111" s="175" t="s">
        <v>161</v>
      </c>
      <c r="D111" s="175" t="s">
        <v>125</v>
      </c>
      <c r="E111" s="176" t="s">
        <v>162</v>
      </c>
      <c r="F111" s="177" t="s">
        <v>163</v>
      </c>
      <c r="G111" s="178" t="s">
        <v>164</v>
      </c>
      <c r="H111" s="179">
        <v>32</v>
      </c>
      <c r="I111" s="180"/>
      <c r="J111" s="181">
        <f>ROUND(I111*H111,2)</f>
        <v>0</v>
      </c>
      <c r="K111" s="177" t="s">
        <v>129</v>
      </c>
      <c r="L111" s="41"/>
      <c r="M111" s="182" t="s">
        <v>19</v>
      </c>
      <c r="N111" s="183" t="s">
        <v>40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130</v>
      </c>
      <c r="AT111" s="186" t="s">
        <v>125</v>
      </c>
      <c r="AU111" s="186" t="s">
        <v>79</v>
      </c>
      <c r="AY111" s="19" t="s">
        <v>123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77</v>
      </c>
      <c r="BK111" s="187">
        <f>ROUND(I111*H111,2)</f>
        <v>0</v>
      </c>
      <c r="BL111" s="19" t="s">
        <v>130</v>
      </c>
      <c r="BM111" s="186" t="s">
        <v>165</v>
      </c>
    </row>
    <row r="112" spans="2:51" s="13" customFormat="1" ht="11.25">
      <c r="B112" s="188"/>
      <c r="C112" s="189"/>
      <c r="D112" s="190" t="s">
        <v>132</v>
      </c>
      <c r="E112" s="191" t="s">
        <v>19</v>
      </c>
      <c r="F112" s="192" t="s">
        <v>154</v>
      </c>
      <c r="G112" s="189"/>
      <c r="H112" s="191" t="s">
        <v>19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132</v>
      </c>
      <c r="AU112" s="198" t="s">
        <v>79</v>
      </c>
      <c r="AV112" s="13" t="s">
        <v>77</v>
      </c>
      <c r="AW112" s="13" t="s">
        <v>31</v>
      </c>
      <c r="AX112" s="13" t="s">
        <v>69</v>
      </c>
      <c r="AY112" s="198" t="s">
        <v>123</v>
      </c>
    </row>
    <row r="113" spans="2:51" s="14" customFormat="1" ht="11.25">
      <c r="B113" s="199"/>
      <c r="C113" s="200"/>
      <c r="D113" s="190" t="s">
        <v>132</v>
      </c>
      <c r="E113" s="201" t="s">
        <v>19</v>
      </c>
      <c r="F113" s="202" t="s">
        <v>166</v>
      </c>
      <c r="G113" s="200"/>
      <c r="H113" s="203">
        <v>32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132</v>
      </c>
      <c r="AU113" s="209" t="s">
        <v>79</v>
      </c>
      <c r="AV113" s="14" t="s">
        <v>79</v>
      </c>
      <c r="AW113" s="14" t="s">
        <v>31</v>
      </c>
      <c r="AX113" s="14" t="s">
        <v>77</v>
      </c>
      <c r="AY113" s="209" t="s">
        <v>123</v>
      </c>
    </row>
    <row r="114" spans="1:65" s="2" customFormat="1" ht="36">
      <c r="A114" s="36"/>
      <c r="B114" s="37"/>
      <c r="C114" s="175" t="s">
        <v>167</v>
      </c>
      <c r="D114" s="175" t="s">
        <v>125</v>
      </c>
      <c r="E114" s="176" t="s">
        <v>168</v>
      </c>
      <c r="F114" s="177" t="s">
        <v>169</v>
      </c>
      <c r="G114" s="178" t="s">
        <v>128</v>
      </c>
      <c r="H114" s="179">
        <v>64</v>
      </c>
      <c r="I114" s="180"/>
      <c r="J114" s="181">
        <f>ROUND(I114*H114,2)</f>
        <v>0</v>
      </c>
      <c r="K114" s="177" t="s">
        <v>129</v>
      </c>
      <c r="L114" s="41"/>
      <c r="M114" s="182" t="s">
        <v>19</v>
      </c>
      <c r="N114" s="183" t="s">
        <v>40</v>
      </c>
      <c r="O114" s="66"/>
      <c r="P114" s="184">
        <f>O114*H114</f>
        <v>0</v>
      </c>
      <c r="Q114" s="184">
        <v>0.00084</v>
      </c>
      <c r="R114" s="184">
        <f>Q114*H114</f>
        <v>0.05376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130</v>
      </c>
      <c r="AT114" s="186" t="s">
        <v>125</v>
      </c>
      <c r="AU114" s="186" t="s">
        <v>79</v>
      </c>
      <c r="AY114" s="19" t="s">
        <v>123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77</v>
      </c>
      <c r="BK114" s="187">
        <f>ROUND(I114*H114,2)</f>
        <v>0</v>
      </c>
      <c r="BL114" s="19" t="s">
        <v>130</v>
      </c>
      <c r="BM114" s="186" t="s">
        <v>170</v>
      </c>
    </row>
    <row r="115" spans="2:51" s="13" customFormat="1" ht="11.25">
      <c r="B115" s="188"/>
      <c r="C115" s="189"/>
      <c r="D115" s="190" t="s">
        <v>132</v>
      </c>
      <c r="E115" s="191" t="s">
        <v>19</v>
      </c>
      <c r="F115" s="192" t="s">
        <v>154</v>
      </c>
      <c r="G115" s="189"/>
      <c r="H115" s="191" t="s">
        <v>19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132</v>
      </c>
      <c r="AU115" s="198" t="s">
        <v>79</v>
      </c>
      <c r="AV115" s="13" t="s">
        <v>77</v>
      </c>
      <c r="AW115" s="13" t="s">
        <v>31</v>
      </c>
      <c r="AX115" s="13" t="s">
        <v>69</v>
      </c>
      <c r="AY115" s="198" t="s">
        <v>123</v>
      </c>
    </row>
    <row r="116" spans="2:51" s="14" customFormat="1" ht="11.25">
      <c r="B116" s="199"/>
      <c r="C116" s="200"/>
      <c r="D116" s="190" t="s">
        <v>132</v>
      </c>
      <c r="E116" s="201" t="s">
        <v>19</v>
      </c>
      <c r="F116" s="202" t="s">
        <v>171</v>
      </c>
      <c r="G116" s="200"/>
      <c r="H116" s="203">
        <v>64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132</v>
      </c>
      <c r="AU116" s="209" t="s">
        <v>79</v>
      </c>
      <c r="AV116" s="14" t="s">
        <v>79</v>
      </c>
      <c r="AW116" s="14" t="s">
        <v>31</v>
      </c>
      <c r="AX116" s="14" t="s">
        <v>77</v>
      </c>
      <c r="AY116" s="209" t="s">
        <v>123</v>
      </c>
    </row>
    <row r="117" spans="1:65" s="2" customFormat="1" ht="44.25" customHeight="1">
      <c r="A117" s="36"/>
      <c r="B117" s="37"/>
      <c r="C117" s="175" t="s">
        <v>172</v>
      </c>
      <c r="D117" s="175" t="s">
        <v>125</v>
      </c>
      <c r="E117" s="176" t="s">
        <v>173</v>
      </c>
      <c r="F117" s="177" t="s">
        <v>174</v>
      </c>
      <c r="G117" s="178" t="s">
        <v>128</v>
      </c>
      <c r="H117" s="179">
        <v>64</v>
      </c>
      <c r="I117" s="180"/>
      <c r="J117" s="181">
        <f>ROUND(I117*H117,2)</f>
        <v>0</v>
      </c>
      <c r="K117" s="177" t="s">
        <v>129</v>
      </c>
      <c r="L117" s="41"/>
      <c r="M117" s="182" t="s">
        <v>19</v>
      </c>
      <c r="N117" s="183" t="s">
        <v>40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130</v>
      </c>
      <c r="AT117" s="186" t="s">
        <v>125</v>
      </c>
      <c r="AU117" s="186" t="s">
        <v>79</v>
      </c>
      <c r="AY117" s="19" t="s">
        <v>123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77</v>
      </c>
      <c r="BK117" s="187">
        <f>ROUND(I117*H117,2)</f>
        <v>0</v>
      </c>
      <c r="BL117" s="19" t="s">
        <v>130</v>
      </c>
      <c r="BM117" s="186" t="s">
        <v>175</v>
      </c>
    </row>
    <row r="118" spans="2:51" s="13" customFormat="1" ht="11.25">
      <c r="B118" s="188"/>
      <c r="C118" s="189"/>
      <c r="D118" s="190" t="s">
        <v>132</v>
      </c>
      <c r="E118" s="191" t="s">
        <v>19</v>
      </c>
      <c r="F118" s="192" t="s">
        <v>154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132</v>
      </c>
      <c r="AU118" s="198" t="s">
        <v>79</v>
      </c>
      <c r="AV118" s="13" t="s">
        <v>77</v>
      </c>
      <c r="AW118" s="13" t="s">
        <v>31</v>
      </c>
      <c r="AX118" s="13" t="s">
        <v>69</v>
      </c>
      <c r="AY118" s="198" t="s">
        <v>123</v>
      </c>
    </row>
    <row r="119" spans="2:51" s="14" customFormat="1" ht="11.25">
      <c r="B119" s="199"/>
      <c r="C119" s="200"/>
      <c r="D119" s="190" t="s">
        <v>132</v>
      </c>
      <c r="E119" s="201" t="s">
        <v>19</v>
      </c>
      <c r="F119" s="202" t="s">
        <v>171</v>
      </c>
      <c r="G119" s="200"/>
      <c r="H119" s="203">
        <v>64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132</v>
      </c>
      <c r="AU119" s="209" t="s">
        <v>79</v>
      </c>
      <c r="AV119" s="14" t="s">
        <v>79</v>
      </c>
      <c r="AW119" s="14" t="s">
        <v>31</v>
      </c>
      <c r="AX119" s="14" t="s">
        <v>77</v>
      </c>
      <c r="AY119" s="209" t="s">
        <v>123</v>
      </c>
    </row>
    <row r="120" spans="1:65" s="2" customFormat="1" ht="24">
      <c r="A120" s="36"/>
      <c r="B120" s="37"/>
      <c r="C120" s="175" t="s">
        <v>176</v>
      </c>
      <c r="D120" s="175" t="s">
        <v>125</v>
      </c>
      <c r="E120" s="176" t="s">
        <v>177</v>
      </c>
      <c r="F120" s="177" t="s">
        <v>178</v>
      </c>
      <c r="G120" s="178" t="s">
        <v>164</v>
      </c>
      <c r="H120" s="179">
        <v>1320</v>
      </c>
      <c r="I120" s="180"/>
      <c r="J120" s="181">
        <f>ROUND(I120*H120,2)</f>
        <v>0</v>
      </c>
      <c r="K120" s="177" t="s">
        <v>19</v>
      </c>
      <c r="L120" s="41"/>
      <c r="M120" s="182" t="s">
        <v>19</v>
      </c>
      <c r="N120" s="183" t="s">
        <v>40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130</v>
      </c>
      <c r="AT120" s="186" t="s">
        <v>125</v>
      </c>
      <c r="AU120" s="186" t="s">
        <v>79</v>
      </c>
      <c r="AY120" s="19" t="s">
        <v>123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77</v>
      </c>
      <c r="BK120" s="187">
        <f>ROUND(I120*H120,2)</f>
        <v>0</v>
      </c>
      <c r="BL120" s="19" t="s">
        <v>130</v>
      </c>
      <c r="BM120" s="186" t="s">
        <v>179</v>
      </c>
    </row>
    <row r="121" spans="1:47" s="2" customFormat="1" ht="29.25">
      <c r="A121" s="36"/>
      <c r="B121" s="37"/>
      <c r="C121" s="38"/>
      <c r="D121" s="190" t="s">
        <v>180</v>
      </c>
      <c r="E121" s="38"/>
      <c r="F121" s="210" t="s">
        <v>181</v>
      </c>
      <c r="G121" s="38"/>
      <c r="H121" s="38"/>
      <c r="I121" s="211"/>
      <c r="J121" s="38"/>
      <c r="K121" s="38"/>
      <c r="L121" s="41"/>
      <c r="M121" s="212"/>
      <c r="N121" s="21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180</v>
      </c>
      <c r="AU121" s="19" t="s">
        <v>79</v>
      </c>
    </row>
    <row r="122" spans="2:51" s="13" customFormat="1" ht="11.25">
      <c r="B122" s="188"/>
      <c r="C122" s="189"/>
      <c r="D122" s="190" t="s">
        <v>132</v>
      </c>
      <c r="E122" s="191" t="s">
        <v>19</v>
      </c>
      <c r="F122" s="192" t="s">
        <v>182</v>
      </c>
      <c r="G122" s="189"/>
      <c r="H122" s="191" t="s">
        <v>19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132</v>
      </c>
      <c r="AU122" s="198" t="s">
        <v>79</v>
      </c>
      <c r="AV122" s="13" t="s">
        <v>77</v>
      </c>
      <c r="AW122" s="13" t="s">
        <v>31</v>
      </c>
      <c r="AX122" s="13" t="s">
        <v>69</v>
      </c>
      <c r="AY122" s="198" t="s">
        <v>123</v>
      </c>
    </row>
    <row r="123" spans="2:51" s="14" customFormat="1" ht="11.25">
      <c r="B123" s="199"/>
      <c r="C123" s="200"/>
      <c r="D123" s="190" t="s">
        <v>132</v>
      </c>
      <c r="E123" s="201" t="s">
        <v>19</v>
      </c>
      <c r="F123" s="202" t="s">
        <v>183</v>
      </c>
      <c r="G123" s="200"/>
      <c r="H123" s="203">
        <v>1320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132</v>
      </c>
      <c r="AU123" s="209" t="s">
        <v>79</v>
      </c>
      <c r="AV123" s="14" t="s">
        <v>79</v>
      </c>
      <c r="AW123" s="14" t="s">
        <v>31</v>
      </c>
      <c r="AX123" s="14" t="s">
        <v>77</v>
      </c>
      <c r="AY123" s="209" t="s">
        <v>123</v>
      </c>
    </row>
    <row r="124" spans="1:65" s="2" customFormat="1" ht="78.75" customHeight="1">
      <c r="A124" s="36"/>
      <c r="B124" s="37"/>
      <c r="C124" s="175" t="s">
        <v>184</v>
      </c>
      <c r="D124" s="175" t="s">
        <v>125</v>
      </c>
      <c r="E124" s="176" t="s">
        <v>185</v>
      </c>
      <c r="F124" s="177" t="s">
        <v>186</v>
      </c>
      <c r="G124" s="178" t="s">
        <v>164</v>
      </c>
      <c r="H124" s="179">
        <v>1320</v>
      </c>
      <c r="I124" s="180"/>
      <c r="J124" s="181">
        <f>ROUND(I124*H124,2)</f>
        <v>0</v>
      </c>
      <c r="K124" s="177" t="s">
        <v>19</v>
      </c>
      <c r="L124" s="41"/>
      <c r="M124" s="182" t="s">
        <v>19</v>
      </c>
      <c r="N124" s="183" t="s">
        <v>40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130</v>
      </c>
      <c r="AT124" s="186" t="s">
        <v>125</v>
      </c>
      <c r="AU124" s="186" t="s">
        <v>79</v>
      </c>
      <c r="AY124" s="19" t="s">
        <v>123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77</v>
      </c>
      <c r="BK124" s="187">
        <f>ROUND(I124*H124,2)</f>
        <v>0</v>
      </c>
      <c r="BL124" s="19" t="s">
        <v>130</v>
      </c>
      <c r="BM124" s="186" t="s">
        <v>187</v>
      </c>
    </row>
    <row r="125" spans="1:47" s="2" customFormat="1" ht="19.5">
      <c r="A125" s="36"/>
      <c r="B125" s="37"/>
      <c r="C125" s="38"/>
      <c r="D125" s="190" t="s">
        <v>180</v>
      </c>
      <c r="E125" s="38"/>
      <c r="F125" s="210" t="s">
        <v>188</v>
      </c>
      <c r="G125" s="38"/>
      <c r="H125" s="38"/>
      <c r="I125" s="211"/>
      <c r="J125" s="38"/>
      <c r="K125" s="38"/>
      <c r="L125" s="41"/>
      <c r="M125" s="212"/>
      <c r="N125" s="213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180</v>
      </c>
      <c r="AU125" s="19" t="s">
        <v>79</v>
      </c>
    </row>
    <row r="126" spans="2:51" s="13" customFormat="1" ht="11.25">
      <c r="B126" s="188"/>
      <c r="C126" s="189"/>
      <c r="D126" s="190" t="s">
        <v>132</v>
      </c>
      <c r="E126" s="191" t="s">
        <v>19</v>
      </c>
      <c r="F126" s="192" t="s">
        <v>182</v>
      </c>
      <c r="G126" s="189"/>
      <c r="H126" s="191" t="s">
        <v>19</v>
      </c>
      <c r="I126" s="193"/>
      <c r="J126" s="189"/>
      <c r="K126" s="189"/>
      <c r="L126" s="194"/>
      <c r="M126" s="195"/>
      <c r="N126" s="196"/>
      <c r="O126" s="196"/>
      <c r="P126" s="196"/>
      <c r="Q126" s="196"/>
      <c r="R126" s="196"/>
      <c r="S126" s="196"/>
      <c r="T126" s="197"/>
      <c r="AT126" s="198" t="s">
        <v>132</v>
      </c>
      <c r="AU126" s="198" t="s">
        <v>79</v>
      </c>
      <c r="AV126" s="13" t="s">
        <v>77</v>
      </c>
      <c r="AW126" s="13" t="s">
        <v>31</v>
      </c>
      <c r="AX126" s="13" t="s">
        <v>69</v>
      </c>
      <c r="AY126" s="198" t="s">
        <v>123</v>
      </c>
    </row>
    <row r="127" spans="2:51" s="14" customFormat="1" ht="11.25">
      <c r="B127" s="199"/>
      <c r="C127" s="200"/>
      <c r="D127" s="190" t="s">
        <v>132</v>
      </c>
      <c r="E127" s="201" t="s">
        <v>19</v>
      </c>
      <c r="F127" s="202" t="s">
        <v>183</v>
      </c>
      <c r="G127" s="200"/>
      <c r="H127" s="203">
        <v>1320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132</v>
      </c>
      <c r="AU127" s="209" t="s">
        <v>79</v>
      </c>
      <c r="AV127" s="14" t="s">
        <v>79</v>
      </c>
      <c r="AW127" s="14" t="s">
        <v>31</v>
      </c>
      <c r="AX127" s="14" t="s">
        <v>77</v>
      </c>
      <c r="AY127" s="209" t="s">
        <v>123</v>
      </c>
    </row>
    <row r="128" spans="1:65" s="2" customFormat="1" ht="36">
      <c r="A128" s="36"/>
      <c r="B128" s="37"/>
      <c r="C128" s="175" t="s">
        <v>189</v>
      </c>
      <c r="D128" s="175" t="s">
        <v>125</v>
      </c>
      <c r="E128" s="176" t="s">
        <v>190</v>
      </c>
      <c r="F128" s="177" t="s">
        <v>191</v>
      </c>
      <c r="G128" s="178" t="s">
        <v>164</v>
      </c>
      <c r="H128" s="179">
        <v>1320</v>
      </c>
      <c r="I128" s="180"/>
      <c r="J128" s="181">
        <f>ROUND(I128*H128,2)</f>
        <v>0</v>
      </c>
      <c r="K128" s="177" t="s">
        <v>129</v>
      </c>
      <c r="L128" s="41"/>
      <c r="M128" s="182" t="s">
        <v>19</v>
      </c>
      <c r="N128" s="183" t="s">
        <v>40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130</v>
      </c>
      <c r="AT128" s="186" t="s">
        <v>125</v>
      </c>
      <c r="AU128" s="186" t="s">
        <v>79</v>
      </c>
      <c r="AY128" s="19" t="s">
        <v>123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77</v>
      </c>
      <c r="BK128" s="187">
        <f>ROUND(I128*H128,2)</f>
        <v>0</v>
      </c>
      <c r="BL128" s="19" t="s">
        <v>130</v>
      </c>
      <c r="BM128" s="186" t="s">
        <v>192</v>
      </c>
    </row>
    <row r="129" spans="2:51" s="13" customFormat="1" ht="11.25">
      <c r="B129" s="188"/>
      <c r="C129" s="189"/>
      <c r="D129" s="190" t="s">
        <v>132</v>
      </c>
      <c r="E129" s="191" t="s">
        <v>19</v>
      </c>
      <c r="F129" s="192" t="s">
        <v>182</v>
      </c>
      <c r="G129" s="189"/>
      <c r="H129" s="191" t="s">
        <v>19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132</v>
      </c>
      <c r="AU129" s="198" t="s">
        <v>79</v>
      </c>
      <c r="AV129" s="13" t="s">
        <v>77</v>
      </c>
      <c r="AW129" s="13" t="s">
        <v>31</v>
      </c>
      <c r="AX129" s="13" t="s">
        <v>69</v>
      </c>
      <c r="AY129" s="198" t="s">
        <v>123</v>
      </c>
    </row>
    <row r="130" spans="2:51" s="14" customFormat="1" ht="11.25">
      <c r="B130" s="199"/>
      <c r="C130" s="200"/>
      <c r="D130" s="190" t="s">
        <v>132</v>
      </c>
      <c r="E130" s="201" t="s">
        <v>19</v>
      </c>
      <c r="F130" s="202" t="s">
        <v>183</v>
      </c>
      <c r="G130" s="200"/>
      <c r="H130" s="203">
        <v>1320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132</v>
      </c>
      <c r="AU130" s="209" t="s">
        <v>79</v>
      </c>
      <c r="AV130" s="14" t="s">
        <v>79</v>
      </c>
      <c r="AW130" s="14" t="s">
        <v>31</v>
      </c>
      <c r="AX130" s="14" t="s">
        <v>77</v>
      </c>
      <c r="AY130" s="209" t="s">
        <v>123</v>
      </c>
    </row>
    <row r="131" spans="1:65" s="2" customFormat="1" ht="48">
      <c r="A131" s="36"/>
      <c r="B131" s="37"/>
      <c r="C131" s="175" t="s">
        <v>193</v>
      </c>
      <c r="D131" s="175" t="s">
        <v>125</v>
      </c>
      <c r="E131" s="176" t="s">
        <v>194</v>
      </c>
      <c r="F131" s="177" t="s">
        <v>195</v>
      </c>
      <c r="G131" s="178" t="s">
        <v>164</v>
      </c>
      <c r="H131" s="179">
        <v>8080</v>
      </c>
      <c r="I131" s="180"/>
      <c r="J131" s="181">
        <f>ROUND(I131*H131,2)</f>
        <v>0</v>
      </c>
      <c r="K131" s="177" t="s">
        <v>129</v>
      </c>
      <c r="L131" s="41"/>
      <c r="M131" s="182" t="s">
        <v>19</v>
      </c>
      <c r="N131" s="183" t="s">
        <v>40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130</v>
      </c>
      <c r="AT131" s="186" t="s">
        <v>125</v>
      </c>
      <c r="AU131" s="186" t="s">
        <v>79</v>
      </c>
      <c r="AY131" s="19" t="s">
        <v>123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77</v>
      </c>
      <c r="BK131" s="187">
        <f>ROUND(I131*H131,2)</f>
        <v>0</v>
      </c>
      <c r="BL131" s="19" t="s">
        <v>130</v>
      </c>
      <c r="BM131" s="186" t="s">
        <v>196</v>
      </c>
    </row>
    <row r="132" spans="2:51" s="13" customFormat="1" ht="11.25">
      <c r="B132" s="188"/>
      <c r="C132" s="189"/>
      <c r="D132" s="190" t="s">
        <v>132</v>
      </c>
      <c r="E132" s="191" t="s">
        <v>19</v>
      </c>
      <c r="F132" s="192" t="s">
        <v>197</v>
      </c>
      <c r="G132" s="189"/>
      <c r="H132" s="191" t="s">
        <v>19</v>
      </c>
      <c r="I132" s="193"/>
      <c r="J132" s="189"/>
      <c r="K132" s="189"/>
      <c r="L132" s="194"/>
      <c r="M132" s="195"/>
      <c r="N132" s="196"/>
      <c r="O132" s="196"/>
      <c r="P132" s="196"/>
      <c r="Q132" s="196"/>
      <c r="R132" s="196"/>
      <c r="S132" s="196"/>
      <c r="T132" s="197"/>
      <c r="AT132" s="198" t="s">
        <v>132</v>
      </c>
      <c r="AU132" s="198" t="s">
        <v>79</v>
      </c>
      <c r="AV132" s="13" t="s">
        <v>77</v>
      </c>
      <c r="AW132" s="13" t="s">
        <v>31</v>
      </c>
      <c r="AX132" s="13" t="s">
        <v>69</v>
      </c>
      <c r="AY132" s="198" t="s">
        <v>123</v>
      </c>
    </row>
    <row r="133" spans="2:51" s="14" customFormat="1" ht="11.25">
      <c r="B133" s="199"/>
      <c r="C133" s="200"/>
      <c r="D133" s="190" t="s">
        <v>132</v>
      </c>
      <c r="E133" s="201" t="s">
        <v>19</v>
      </c>
      <c r="F133" s="202" t="s">
        <v>198</v>
      </c>
      <c r="G133" s="200"/>
      <c r="H133" s="203">
        <v>8080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132</v>
      </c>
      <c r="AU133" s="209" t="s">
        <v>79</v>
      </c>
      <c r="AV133" s="14" t="s">
        <v>79</v>
      </c>
      <c r="AW133" s="14" t="s">
        <v>31</v>
      </c>
      <c r="AX133" s="14" t="s">
        <v>77</v>
      </c>
      <c r="AY133" s="209" t="s">
        <v>123</v>
      </c>
    </row>
    <row r="134" spans="1:65" s="2" customFormat="1" ht="33" customHeight="1">
      <c r="A134" s="36"/>
      <c r="B134" s="37"/>
      <c r="C134" s="175" t="s">
        <v>8</v>
      </c>
      <c r="D134" s="175" t="s">
        <v>125</v>
      </c>
      <c r="E134" s="176" t="s">
        <v>199</v>
      </c>
      <c r="F134" s="177" t="s">
        <v>200</v>
      </c>
      <c r="G134" s="178" t="s">
        <v>164</v>
      </c>
      <c r="H134" s="179">
        <v>1320</v>
      </c>
      <c r="I134" s="180"/>
      <c r="J134" s="181">
        <f>ROUND(I134*H134,2)</f>
        <v>0</v>
      </c>
      <c r="K134" s="177" t="s">
        <v>129</v>
      </c>
      <c r="L134" s="41"/>
      <c r="M134" s="182" t="s">
        <v>19</v>
      </c>
      <c r="N134" s="183" t="s">
        <v>40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130</v>
      </c>
      <c r="AT134" s="186" t="s">
        <v>125</v>
      </c>
      <c r="AU134" s="186" t="s">
        <v>79</v>
      </c>
      <c r="AY134" s="19" t="s">
        <v>123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77</v>
      </c>
      <c r="BK134" s="187">
        <f>ROUND(I134*H134,2)</f>
        <v>0</v>
      </c>
      <c r="BL134" s="19" t="s">
        <v>130</v>
      </c>
      <c r="BM134" s="186" t="s">
        <v>201</v>
      </c>
    </row>
    <row r="135" spans="2:51" s="13" customFormat="1" ht="11.25">
      <c r="B135" s="188"/>
      <c r="C135" s="189"/>
      <c r="D135" s="190" t="s">
        <v>132</v>
      </c>
      <c r="E135" s="191" t="s">
        <v>19</v>
      </c>
      <c r="F135" s="192" t="s">
        <v>182</v>
      </c>
      <c r="G135" s="189"/>
      <c r="H135" s="191" t="s">
        <v>19</v>
      </c>
      <c r="I135" s="193"/>
      <c r="J135" s="189"/>
      <c r="K135" s="189"/>
      <c r="L135" s="194"/>
      <c r="M135" s="195"/>
      <c r="N135" s="196"/>
      <c r="O135" s="196"/>
      <c r="P135" s="196"/>
      <c r="Q135" s="196"/>
      <c r="R135" s="196"/>
      <c r="S135" s="196"/>
      <c r="T135" s="197"/>
      <c r="AT135" s="198" t="s">
        <v>132</v>
      </c>
      <c r="AU135" s="198" t="s">
        <v>79</v>
      </c>
      <c r="AV135" s="13" t="s">
        <v>77</v>
      </c>
      <c r="AW135" s="13" t="s">
        <v>31</v>
      </c>
      <c r="AX135" s="13" t="s">
        <v>69</v>
      </c>
      <c r="AY135" s="198" t="s">
        <v>123</v>
      </c>
    </row>
    <row r="136" spans="2:51" s="14" customFormat="1" ht="11.25">
      <c r="B136" s="199"/>
      <c r="C136" s="200"/>
      <c r="D136" s="190" t="s">
        <v>132</v>
      </c>
      <c r="E136" s="201" t="s">
        <v>19</v>
      </c>
      <c r="F136" s="202" t="s">
        <v>183</v>
      </c>
      <c r="G136" s="200"/>
      <c r="H136" s="203">
        <v>1320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132</v>
      </c>
      <c r="AU136" s="209" t="s">
        <v>79</v>
      </c>
      <c r="AV136" s="14" t="s">
        <v>79</v>
      </c>
      <c r="AW136" s="14" t="s">
        <v>31</v>
      </c>
      <c r="AX136" s="14" t="s">
        <v>77</v>
      </c>
      <c r="AY136" s="209" t="s">
        <v>123</v>
      </c>
    </row>
    <row r="137" spans="1:65" s="2" customFormat="1" ht="33" customHeight="1">
      <c r="A137" s="36"/>
      <c r="B137" s="37"/>
      <c r="C137" s="175" t="s">
        <v>202</v>
      </c>
      <c r="D137" s="175" t="s">
        <v>125</v>
      </c>
      <c r="E137" s="176" t="s">
        <v>203</v>
      </c>
      <c r="F137" s="177" t="s">
        <v>204</v>
      </c>
      <c r="G137" s="178" t="s">
        <v>128</v>
      </c>
      <c r="H137" s="179">
        <v>13200</v>
      </c>
      <c r="I137" s="180"/>
      <c r="J137" s="181">
        <f>ROUND(I137*H137,2)</f>
        <v>0</v>
      </c>
      <c r="K137" s="177" t="s">
        <v>129</v>
      </c>
      <c r="L137" s="41"/>
      <c r="M137" s="182" t="s">
        <v>19</v>
      </c>
      <c r="N137" s="183" t="s">
        <v>40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130</v>
      </c>
      <c r="AT137" s="186" t="s">
        <v>125</v>
      </c>
      <c r="AU137" s="186" t="s">
        <v>79</v>
      </c>
      <c r="AY137" s="19" t="s">
        <v>123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77</v>
      </c>
      <c r="BK137" s="187">
        <f>ROUND(I137*H137,2)</f>
        <v>0</v>
      </c>
      <c r="BL137" s="19" t="s">
        <v>130</v>
      </c>
      <c r="BM137" s="186" t="s">
        <v>205</v>
      </c>
    </row>
    <row r="138" spans="2:51" s="14" customFormat="1" ht="11.25">
      <c r="B138" s="199"/>
      <c r="C138" s="200"/>
      <c r="D138" s="190" t="s">
        <v>132</v>
      </c>
      <c r="E138" s="201" t="s">
        <v>19</v>
      </c>
      <c r="F138" s="202" t="s">
        <v>206</v>
      </c>
      <c r="G138" s="200"/>
      <c r="H138" s="203">
        <v>13200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132</v>
      </c>
      <c r="AU138" s="209" t="s">
        <v>79</v>
      </c>
      <c r="AV138" s="14" t="s">
        <v>79</v>
      </c>
      <c r="AW138" s="14" t="s">
        <v>31</v>
      </c>
      <c r="AX138" s="14" t="s">
        <v>77</v>
      </c>
      <c r="AY138" s="209" t="s">
        <v>123</v>
      </c>
    </row>
    <row r="139" spans="1:65" s="2" customFormat="1" ht="24">
      <c r="A139" s="36"/>
      <c r="B139" s="37"/>
      <c r="C139" s="175" t="s">
        <v>207</v>
      </c>
      <c r="D139" s="175" t="s">
        <v>125</v>
      </c>
      <c r="E139" s="176" t="s">
        <v>208</v>
      </c>
      <c r="F139" s="177" t="s">
        <v>209</v>
      </c>
      <c r="G139" s="178" t="s">
        <v>164</v>
      </c>
      <c r="H139" s="179">
        <v>1320</v>
      </c>
      <c r="I139" s="180"/>
      <c r="J139" s="181">
        <f>ROUND(I139*H139,2)</f>
        <v>0</v>
      </c>
      <c r="K139" s="177" t="s">
        <v>129</v>
      </c>
      <c r="L139" s="41"/>
      <c r="M139" s="182" t="s">
        <v>19</v>
      </c>
      <c r="N139" s="183" t="s">
        <v>40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130</v>
      </c>
      <c r="AT139" s="186" t="s">
        <v>125</v>
      </c>
      <c r="AU139" s="186" t="s">
        <v>79</v>
      </c>
      <c r="AY139" s="19" t="s">
        <v>123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77</v>
      </c>
      <c r="BK139" s="187">
        <f>ROUND(I139*H139,2)</f>
        <v>0</v>
      </c>
      <c r="BL139" s="19" t="s">
        <v>130</v>
      </c>
      <c r="BM139" s="186" t="s">
        <v>210</v>
      </c>
    </row>
    <row r="140" spans="1:47" s="2" customFormat="1" ht="29.25">
      <c r="A140" s="36"/>
      <c r="B140" s="37"/>
      <c r="C140" s="38"/>
      <c r="D140" s="190" t="s">
        <v>180</v>
      </c>
      <c r="E140" s="38"/>
      <c r="F140" s="210" t="s">
        <v>211</v>
      </c>
      <c r="G140" s="38"/>
      <c r="H140" s="38"/>
      <c r="I140" s="211"/>
      <c r="J140" s="38"/>
      <c r="K140" s="38"/>
      <c r="L140" s="41"/>
      <c r="M140" s="212"/>
      <c r="N140" s="213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180</v>
      </c>
      <c r="AU140" s="19" t="s">
        <v>79</v>
      </c>
    </row>
    <row r="141" spans="2:51" s="14" customFormat="1" ht="11.25">
      <c r="B141" s="199"/>
      <c r="C141" s="200"/>
      <c r="D141" s="190" t="s">
        <v>132</v>
      </c>
      <c r="E141" s="201" t="s">
        <v>19</v>
      </c>
      <c r="F141" s="202" t="s">
        <v>212</v>
      </c>
      <c r="G141" s="200"/>
      <c r="H141" s="203">
        <v>1320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132</v>
      </c>
      <c r="AU141" s="209" t="s">
        <v>79</v>
      </c>
      <c r="AV141" s="14" t="s">
        <v>79</v>
      </c>
      <c r="AW141" s="14" t="s">
        <v>31</v>
      </c>
      <c r="AX141" s="14" t="s">
        <v>77</v>
      </c>
      <c r="AY141" s="209" t="s">
        <v>123</v>
      </c>
    </row>
    <row r="142" spans="1:65" s="2" customFormat="1" ht="36">
      <c r="A142" s="36"/>
      <c r="B142" s="37"/>
      <c r="C142" s="175" t="s">
        <v>213</v>
      </c>
      <c r="D142" s="175" t="s">
        <v>125</v>
      </c>
      <c r="E142" s="176" t="s">
        <v>214</v>
      </c>
      <c r="F142" s="177" t="s">
        <v>215</v>
      </c>
      <c r="G142" s="178" t="s">
        <v>128</v>
      </c>
      <c r="H142" s="179">
        <v>13200</v>
      </c>
      <c r="I142" s="180"/>
      <c r="J142" s="181">
        <f>ROUND(I142*H142,2)</f>
        <v>0</v>
      </c>
      <c r="K142" s="177" t="s">
        <v>129</v>
      </c>
      <c r="L142" s="41"/>
      <c r="M142" s="182" t="s">
        <v>19</v>
      </c>
      <c r="N142" s="183" t="s">
        <v>40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130</v>
      </c>
      <c r="AT142" s="186" t="s">
        <v>125</v>
      </c>
      <c r="AU142" s="186" t="s">
        <v>79</v>
      </c>
      <c r="AY142" s="19" t="s">
        <v>123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77</v>
      </c>
      <c r="BK142" s="187">
        <f>ROUND(I142*H142,2)</f>
        <v>0</v>
      </c>
      <c r="BL142" s="19" t="s">
        <v>130</v>
      </c>
      <c r="BM142" s="186" t="s">
        <v>216</v>
      </c>
    </row>
    <row r="143" spans="2:51" s="14" customFormat="1" ht="11.25">
      <c r="B143" s="199"/>
      <c r="C143" s="200"/>
      <c r="D143" s="190" t="s">
        <v>132</v>
      </c>
      <c r="E143" s="201" t="s">
        <v>19</v>
      </c>
      <c r="F143" s="202" t="s">
        <v>206</v>
      </c>
      <c r="G143" s="200"/>
      <c r="H143" s="203">
        <v>13200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132</v>
      </c>
      <c r="AU143" s="209" t="s">
        <v>79</v>
      </c>
      <c r="AV143" s="14" t="s">
        <v>79</v>
      </c>
      <c r="AW143" s="14" t="s">
        <v>31</v>
      </c>
      <c r="AX143" s="14" t="s">
        <v>77</v>
      </c>
      <c r="AY143" s="209" t="s">
        <v>123</v>
      </c>
    </row>
    <row r="144" spans="1:65" s="2" customFormat="1" ht="16.5" customHeight="1">
      <c r="A144" s="36"/>
      <c r="B144" s="37"/>
      <c r="C144" s="214" t="s">
        <v>217</v>
      </c>
      <c r="D144" s="214" t="s">
        <v>218</v>
      </c>
      <c r="E144" s="215" t="s">
        <v>219</v>
      </c>
      <c r="F144" s="216" t="s">
        <v>220</v>
      </c>
      <c r="G144" s="217" t="s">
        <v>221</v>
      </c>
      <c r="H144" s="218">
        <v>462</v>
      </c>
      <c r="I144" s="219"/>
      <c r="J144" s="220">
        <f>ROUND(I144*H144,2)</f>
        <v>0</v>
      </c>
      <c r="K144" s="216" t="s">
        <v>19</v>
      </c>
      <c r="L144" s="221"/>
      <c r="M144" s="222" t="s">
        <v>19</v>
      </c>
      <c r="N144" s="223" t="s">
        <v>40</v>
      </c>
      <c r="O144" s="66"/>
      <c r="P144" s="184">
        <f>O144*H144</f>
        <v>0</v>
      </c>
      <c r="Q144" s="184">
        <v>0.001</v>
      </c>
      <c r="R144" s="184">
        <f>Q144*H144</f>
        <v>0.462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161</v>
      </c>
      <c r="AT144" s="186" t="s">
        <v>218</v>
      </c>
      <c r="AU144" s="186" t="s">
        <v>79</v>
      </c>
      <c r="AY144" s="19" t="s">
        <v>123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77</v>
      </c>
      <c r="BK144" s="187">
        <f>ROUND(I144*H144,2)</f>
        <v>0</v>
      </c>
      <c r="BL144" s="19" t="s">
        <v>130</v>
      </c>
      <c r="BM144" s="186" t="s">
        <v>222</v>
      </c>
    </row>
    <row r="145" spans="1:47" s="2" customFormat="1" ht="58.5">
      <c r="A145" s="36"/>
      <c r="B145" s="37"/>
      <c r="C145" s="38"/>
      <c r="D145" s="190" t="s">
        <v>180</v>
      </c>
      <c r="E145" s="38"/>
      <c r="F145" s="210" t="s">
        <v>223</v>
      </c>
      <c r="G145" s="38"/>
      <c r="H145" s="38"/>
      <c r="I145" s="211"/>
      <c r="J145" s="38"/>
      <c r="K145" s="38"/>
      <c r="L145" s="41"/>
      <c r="M145" s="212"/>
      <c r="N145" s="213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180</v>
      </c>
      <c r="AU145" s="19" t="s">
        <v>79</v>
      </c>
    </row>
    <row r="146" spans="2:51" s="13" customFormat="1" ht="11.25">
      <c r="B146" s="188"/>
      <c r="C146" s="189"/>
      <c r="D146" s="190" t="s">
        <v>132</v>
      </c>
      <c r="E146" s="191" t="s">
        <v>19</v>
      </c>
      <c r="F146" s="192" t="s">
        <v>224</v>
      </c>
      <c r="G146" s="189"/>
      <c r="H146" s="191" t="s">
        <v>19</v>
      </c>
      <c r="I146" s="193"/>
      <c r="J146" s="189"/>
      <c r="K146" s="189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132</v>
      </c>
      <c r="AU146" s="198" t="s">
        <v>79</v>
      </c>
      <c r="AV146" s="13" t="s">
        <v>77</v>
      </c>
      <c r="AW146" s="13" t="s">
        <v>31</v>
      </c>
      <c r="AX146" s="13" t="s">
        <v>69</v>
      </c>
      <c r="AY146" s="198" t="s">
        <v>123</v>
      </c>
    </row>
    <row r="147" spans="2:51" s="14" customFormat="1" ht="11.25">
      <c r="B147" s="199"/>
      <c r="C147" s="200"/>
      <c r="D147" s="190" t="s">
        <v>132</v>
      </c>
      <c r="E147" s="201" t="s">
        <v>19</v>
      </c>
      <c r="F147" s="202" t="s">
        <v>225</v>
      </c>
      <c r="G147" s="200"/>
      <c r="H147" s="203">
        <v>13200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132</v>
      </c>
      <c r="AU147" s="209" t="s">
        <v>79</v>
      </c>
      <c r="AV147" s="14" t="s">
        <v>79</v>
      </c>
      <c r="AW147" s="14" t="s">
        <v>31</v>
      </c>
      <c r="AX147" s="14" t="s">
        <v>77</v>
      </c>
      <c r="AY147" s="209" t="s">
        <v>123</v>
      </c>
    </row>
    <row r="148" spans="2:51" s="14" customFormat="1" ht="11.25">
      <c r="B148" s="199"/>
      <c r="C148" s="200"/>
      <c r="D148" s="190" t="s">
        <v>132</v>
      </c>
      <c r="E148" s="200"/>
      <c r="F148" s="202" t="s">
        <v>226</v>
      </c>
      <c r="G148" s="200"/>
      <c r="H148" s="203">
        <v>462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132</v>
      </c>
      <c r="AU148" s="209" t="s">
        <v>79</v>
      </c>
      <c r="AV148" s="14" t="s">
        <v>79</v>
      </c>
      <c r="AW148" s="14" t="s">
        <v>4</v>
      </c>
      <c r="AX148" s="14" t="s">
        <v>77</v>
      </c>
      <c r="AY148" s="209" t="s">
        <v>123</v>
      </c>
    </row>
    <row r="149" spans="1:65" s="2" customFormat="1" ht="21.75" customHeight="1">
      <c r="A149" s="36"/>
      <c r="B149" s="37"/>
      <c r="C149" s="175" t="s">
        <v>155</v>
      </c>
      <c r="D149" s="175" t="s">
        <v>125</v>
      </c>
      <c r="E149" s="176" t="s">
        <v>227</v>
      </c>
      <c r="F149" s="177" t="s">
        <v>228</v>
      </c>
      <c r="G149" s="178" t="s">
        <v>164</v>
      </c>
      <c r="H149" s="179">
        <v>1145.775</v>
      </c>
      <c r="I149" s="180"/>
      <c r="J149" s="181">
        <f>ROUND(I149*H149,2)</f>
        <v>0</v>
      </c>
      <c r="K149" s="177" t="s">
        <v>19</v>
      </c>
      <c r="L149" s="41"/>
      <c r="M149" s="182" t="s">
        <v>19</v>
      </c>
      <c r="N149" s="183" t="s">
        <v>40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130</v>
      </c>
      <c r="AT149" s="186" t="s">
        <v>125</v>
      </c>
      <c r="AU149" s="186" t="s">
        <v>79</v>
      </c>
      <c r="AY149" s="19" t="s">
        <v>123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77</v>
      </c>
      <c r="BK149" s="187">
        <f>ROUND(I149*H149,2)</f>
        <v>0</v>
      </c>
      <c r="BL149" s="19" t="s">
        <v>130</v>
      </c>
      <c r="BM149" s="186" t="s">
        <v>229</v>
      </c>
    </row>
    <row r="150" spans="2:51" s="13" customFormat="1" ht="11.25">
      <c r="B150" s="188"/>
      <c r="C150" s="189"/>
      <c r="D150" s="190" t="s">
        <v>132</v>
      </c>
      <c r="E150" s="191" t="s">
        <v>19</v>
      </c>
      <c r="F150" s="192" t="s">
        <v>228</v>
      </c>
      <c r="G150" s="189"/>
      <c r="H150" s="191" t="s">
        <v>19</v>
      </c>
      <c r="I150" s="193"/>
      <c r="J150" s="189"/>
      <c r="K150" s="189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132</v>
      </c>
      <c r="AU150" s="198" t="s">
        <v>79</v>
      </c>
      <c r="AV150" s="13" t="s">
        <v>77</v>
      </c>
      <c r="AW150" s="13" t="s">
        <v>31</v>
      </c>
      <c r="AX150" s="13" t="s">
        <v>69</v>
      </c>
      <c r="AY150" s="198" t="s">
        <v>123</v>
      </c>
    </row>
    <row r="151" spans="2:51" s="13" customFormat="1" ht="11.25">
      <c r="B151" s="188"/>
      <c r="C151" s="189"/>
      <c r="D151" s="190" t="s">
        <v>132</v>
      </c>
      <c r="E151" s="191" t="s">
        <v>19</v>
      </c>
      <c r="F151" s="192" t="s">
        <v>230</v>
      </c>
      <c r="G151" s="189"/>
      <c r="H151" s="191" t="s">
        <v>19</v>
      </c>
      <c r="I151" s="193"/>
      <c r="J151" s="189"/>
      <c r="K151" s="189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132</v>
      </c>
      <c r="AU151" s="198" t="s">
        <v>79</v>
      </c>
      <c r="AV151" s="13" t="s">
        <v>77</v>
      </c>
      <c r="AW151" s="13" t="s">
        <v>31</v>
      </c>
      <c r="AX151" s="13" t="s">
        <v>69</v>
      </c>
      <c r="AY151" s="198" t="s">
        <v>123</v>
      </c>
    </row>
    <row r="152" spans="2:51" s="14" customFormat="1" ht="11.25">
      <c r="B152" s="199"/>
      <c r="C152" s="200"/>
      <c r="D152" s="190" t="s">
        <v>132</v>
      </c>
      <c r="E152" s="201" t="s">
        <v>19</v>
      </c>
      <c r="F152" s="202" t="s">
        <v>231</v>
      </c>
      <c r="G152" s="200"/>
      <c r="H152" s="203">
        <v>62.5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132</v>
      </c>
      <c r="AU152" s="209" t="s">
        <v>79</v>
      </c>
      <c r="AV152" s="14" t="s">
        <v>79</v>
      </c>
      <c r="AW152" s="14" t="s">
        <v>31</v>
      </c>
      <c r="AX152" s="14" t="s">
        <v>69</v>
      </c>
      <c r="AY152" s="209" t="s">
        <v>123</v>
      </c>
    </row>
    <row r="153" spans="2:51" s="13" customFormat="1" ht="11.25">
      <c r="B153" s="188"/>
      <c r="C153" s="189"/>
      <c r="D153" s="190" t="s">
        <v>132</v>
      </c>
      <c r="E153" s="191" t="s">
        <v>19</v>
      </c>
      <c r="F153" s="192" t="s">
        <v>232</v>
      </c>
      <c r="G153" s="189"/>
      <c r="H153" s="191" t="s">
        <v>19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132</v>
      </c>
      <c r="AU153" s="198" t="s">
        <v>79</v>
      </c>
      <c r="AV153" s="13" t="s">
        <v>77</v>
      </c>
      <c r="AW153" s="13" t="s">
        <v>31</v>
      </c>
      <c r="AX153" s="13" t="s">
        <v>69</v>
      </c>
      <c r="AY153" s="198" t="s">
        <v>123</v>
      </c>
    </row>
    <row r="154" spans="2:51" s="14" customFormat="1" ht="11.25">
      <c r="B154" s="199"/>
      <c r="C154" s="200"/>
      <c r="D154" s="190" t="s">
        <v>132</v>
      </c>
      <c r="E154" s="201" t="s">
        <v>19</v>
      </c>
      <c r="F154" s="202" t="s">
        <v>233</v>
      </c>
      <c r="G154" s="200"/>
      <c r="H154" s="203">
        <v>45.513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132</v>
      </c>
      <c r="AU154" s="209" t="s">
        <v>79</v>
      </c>
      <c r="AV154" s="14" t="s">
        <v>79</v>
      </c>
      <c r="AW154" s="14" t="s">
        <v>31</v>
      </c>
      <c r="AX154" s="14" t="s">
        <v>69</v>
      </c>
      <c r="AY154" s="209" t="s">
        <v>123</v>
      </c>
    </row>
    <row r="155" spans="2:51" s="13" customFormat="1" ht="11.25">
      <c r="B155" s="188"/>
      <c r="C155" s="189"/>
      <c r="D155" s="190" t="s">
        <v>132</v>
      </c>
      <c r="E155" s="191" t="s">
        <v>19</v>
      </c>
      <c r="F155" s="192" t="s">
        <v>234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132</v>
      </c>
      <c r="AU155" s="198" t="s">
        <v>79</v>
      </c>
      <c r="AV155" s="13" t="s">
        <v>77</v>
      </c>
      <c r="AW155" s="13" t="s">
        <v>31</v>
      </c>
      <c r="AX155" s="13" t="s">
        <v>69</v>
      </c>
      <c r="AY155" s="198" t="s">
        <v>123</v>
      </c>
    </row>
    <row r="156" spans="2:51" s="14" customFormat="1" ht="11.25">
      <c r="B156" s="199"/>
      <c r="C156" s="200"/>
      <c r="D156" s="190" t="s">
        <v>132</v>
      </c>
      <c r="E156" s="201" t="s">
        <v>19</v>
      </c>
      <c r="F156" s="202" t="s">
        <v>235</v>
      </c>
      <c r="G156" s="200"/>
      <c r="H156" s="203">
        <v>45.664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132</v>
      </c>
      <c r="AU156" s="209" t="s">
        <v>79</v>
      </c>
      <c r="AV156" s="14" t="s">
        <v>79</v>
      </c>
      <c r="AW156" s="14" t="s">
        <v>31</v>
      </c>
      <c r="AX156" s="14" t="s">
        <v>69</v>
      </c>
      <c r="AY156" s="209" t="s">
        <v>123</v>
      </c>
    </row>
    <row r="157" spans="2:51" s="13" customFormat="1" ht="11.25">
      <c r="B157" s="188"/>
      <c r="C157" s="189"/>
      <c r="D157" s="190" t="s">
        <v>132</v>
      </c>
      <c r="E157" s="191" t="s">
        <v>19</v>
      </c>
      <c r="F157" s="192" t="s">
        <v>236</v>
      </c>
      <c r="G157" s="189"/>
      <c r="H157" s="191" t="s">
        <v>19</v>
      </c>
      <c r="I157" s="193"/>
      <c r="J157" s="189"/>
      <c r="K157" s="189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132</v>
      </c>
      <c r="AU157" s="198" t="s">
        <v>79</v>
      </c>
      <c r="AV157" s="13" t="s">
        <v>77</v>
      </c>
      <c r="AW157" s="13" t="s">
        <v>31</v>
      </c>
      <c r="AX157" s="13" t="s">
        <v>69</v>
      </c>
      <c r="AY157" s="198" t="s">
        <v>123</v>
      </c>
    </row>
    <row r="158" spans="2:51" s="14" customFormat="1" ht="11.25">
      <c r="B158" s="199"/>
      <c r="C158" s="200"/>
      <c r="D158" s="190" t="s">
        <v>132</v>
      </c>
      <c r="E158" s="201" t="s">
        <v>19</v>
      </c>
      <c r="F158" s="202" t="s">
        <v>237</v>
      </c>
      <c r="G158" s="200"/>
      <c r="H158" s="203">
        <v>31.564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132</v>
      </c>
      <c r="AU158" s="209" t="s">
        <v>79</v>
      </c>
      <c r="AV158" s="14" t="s">
        <v>79</v>
      </c>
      <c r="AW158" s="14" t="s">
        <v>31</v>
      </c>
      <c r="AX158" s="14" t="s">
        <v>69</v>
      </c>
      <c r="AY158" s="209" t="s">
        <v>123</v>
      </c>
    </row>
    <row r="159" spans="2:51" s="13" customFormat="1" ht="11.25">
      <c r="B159" s="188"/>
      <c r="C159" s="189"/>
      <c r="D159" s="190" t="s">
        <v>132</v>
      </c>
      <c r="E159" s="191" t="s">
        <v>19</v>
      </c>
      <c r="F159" s="192" t="s">
        <v>238</v>
      </c>
      <c r="G159" s="189"/>
      <c r="H159" s="191" t="s">
        <v>19</v>
      </c>
      <c r="I159" s="193"/>
      <c r="J159" s="189"/>
      <c r="K159" s="189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132</v>
      </c>
      <c r="AU159" s="198" t="s">
        <v>79</v>
      </c>
      <c r="AV159" s="13" t="s">
        <v>77</v>
      </c>
      <c r="AW159" s="13" t="s">
        <v>31</v>
      </c>
      <c r="AX159" s="13" t="s">
        <v>69</v>
      </c>
      <c r="AY159" s="198" t="s">
        <v>123</v>
      </c>
    </row>
    <row r="160" spans="2:51" s="14" customFormat="1" ht="11.25">
      <c r="B160" s="199"/>
      <c r="C160" s="200"/>
      <c r="D160" s="190" t="s">
        <v>132</v>
      </c>
      <c r="E160" s="201" t="s">
        <v>19</v>
      </c>
      <c r="F160" s="202" t="s">
        <v>239</v>
      </c>
      <c r="G160" s="200"/>
      <c r="H160" s="203">
        <v>61.138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132</v>
      </c>
      <c r="AU160" s="209" t="s">
        <v>79</v>
      </c>
      <c r="AV160" s="14" t="s">
        <v>79</v>
      </c>
      <c r="AW160" s="14" t="s">
        <v>31</v>
      </c>
      <c r="AX160" s="14" t="s">
        <v>69</v>
      </c>
      <c r="AY160" s="209" t="s">
        <v>123</v>
      </c>
    </row>
    <row r="161" spans="2:51" s="13" customFormat="1" ht="11.25">
      <c r="B161" s="188"/>
      <c r="C161" s="189"/>
      <c r="D161" s="190" t="s">
        <v>132</v>
      </c>
      <c r="E161" s="191" t="s">
        <v>19</v>
      </c>
      <c r="F161" s="192" t="s">
        <v>240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132</v>
      </c>
      <c r="AU161" s="198" t="s">
        <v>79</v>
      </c>
      <c r="AV161" s="13" t="s">
        <v>77</v>
      </c>
      <c r="AW161" s="13" t="s">
        <v>31</v>
      </c>
      <c r="AX161" s="13" t="s">
        <v>69</v>
      </c>
      <c r="AY161" s="198" t="s">
        <v>123</v>
      </c>
    </row>
    <row r="162" spans="2:51" s="14" customFormat="1" ht="11.25">
      <c r="B162" s="199"/>
      <c r="C162" s="200"/>
      <c r="D162" s="190" t="s">
        <v>132</v>
      </c>
      <c r="E162" s="201" t="s">
        <v>19</v>
      </c>
      <c r="F162" s="202" t="s">
        <v>241</v>
      </c>
      <c r="G162" s="200"/>
      <c r="H162" s="203">
        <v>176.532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132</v>
      </c>
      <c r="AU162" s="209" t="s">
        <v>79</v>
      </c>
      <c r="AV162" s="14" t="s">
        <v>79</v>
      </c>
      <c r="AW162" s="14" t="s">
        <v>31</v>
      </c>
      <c r="AX162" s="14" t="s">
        <v>69</v>
      </c>
      <c r="AY162" s="209" t="s">
        <v>123</v>
      </c>
    </row>
    <row r="163" spans="2:51" s="13" customFormat="1" ht="11.25">
      <c r="B163" s="188"/>
      <c r="C163" s="189"/>
      <c r="D163" s="190" t="s">
        <v>132</v>
      </c>
      <c r="E163" s="191" t="s">
        <v>19</v>
      </c>
      <c r="F163" s="192" t="s">
        <v>242</v>
      </c>
      <c r="G163" s="189"/>
      <c r="H163" s="191" t="s">
        <v>19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132</v>
      </c>
      <c r="AU163" s="198" t="s">
        <v>79</v>
      </c>
      <c r="AV163" s="13" t="s">
        <v>77</v>
      </c>
      <c r="AW163" s="13" t="s">
        <v>31</v>
      </c>
      <c r="AX163" s="13" t="s">
        <v>69</v>
      </c>
      <c r="AY163" s="198" t="s">
        <v>123</v>
      </c>
    </row>
    <row r="164" spans="2:51" s="14" customFormat="1" ht="11.25">
      <c r="B164" s="199"/>
      <c r="C164" s="200"/>
      <c r="D164" s="190" t="s">
        <v>132</v>
      </c>
      <c r="E164" s="201" t="s">
        <v>19</v>
      </c>
      <c r="F164" s="202" t="s">
        <v>243</v>
      </c>
      <c r="G164" s="200"/>
      <c r="H164" s="203">
        <v>91.264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132</v>
      </c>
      <c r="AU164" s="209" t="s">
        <v>79</v>
      </c>
      <c r="AV164" s="14" t="s">
        <v>79</v>
      </c>
      <c r="AW164" s="14" t="s">
        <v>31</v>
      </c>
      <c r="AX164" s="14" t="s">
        <v>69</v>
      </c>
      <c r="AY164" s="209" t="s">
        <v>123</v>
      </c>
    </row>
    <row r="165" spans="2:51" s="13" customFormat="1" ht="11.25">
      <c r="B165" s="188"/>
      <c r="C165" s="189"/>
      <c r="D165" s="190" t="s">
        <v>132</v>
      </c>
      <c r="E165" s="191" t="s">
        <v>19</v>
      </c>
      <c r="F165" s="192" t="s">
        <v>244</v>
      </c>
      <c r="G165" s="189"/>
      <c r="H165" s="191" t="s">
        <v>19</v>
      </c>
      <c r="I165" s="193"/>
      <c r="J165" s="189"/>
      <c r="K165" s="189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132</v>
      </c>
      <c r="AU165" s="198" t="s">
        <v>79</v>
      </c>
      <c r="AV165" s="13" t="s">
        <v>77</v>
      </c>
      <c r="AW165" s="13" t="s">
        <v>31</v>
      </c>
      <c r="AX165" s="13" t="s">
        <v>69</v>
      </c>
      <c r="AY165" s="198" t="s">
        <v>123</v>
      </c>
    </row>
    <row r="166" spans="2:51" s="14" customFormat="1" ht="11.25">
      <c r="B166" s="199"/>
      <c r="C166" s="200"/>
      <c r="D166" s="190" t="s">
        <v>132</v>
      </c>
      <c r="E166" s="201" t="s">
        <v>19</v>
      </c>
      <c r="F166" s="202" t="s">
        <v>245</v>
      </c>
      <c r="G166" s="200"/>
      <c r="H166" s="203">
        <v>197.6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132</v>
      </c>
      <c r="AU166" s="209" t="s">
        <v>79</v>
      </c>
      <c r="AV166" s="14" t="s">
        <v>79</v>
      </c>
      <c r="AW166" s="14" t="s">
        <v>31</v>
      </c>
      <c r="AX166" s="14" t="s">
        <v>69</v>
      </c>
      <c r="AY166" s="209" t="s">
        <v>123</v>
      </c>
    </row>
    <row r="167" spans="2:51" s="13" customFormat="1" ht="11.25">
      <c r="B167" s="188"/>
      <c r="C167" s="189"/>
      <c r="D167" s="190" t="s">
        <v>132</v>
      </c>
      <c r="E167" s="191" t="s">
        <v>19</v>
      </c>
      <c r="F167" s="192" t="s">
        <v>246</v>
      </c>
      <c r="G167" s="189"/>
      <c r="H167" s="191" t="s">
        <v>19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132</v>
      </c>
      <c r="AU167" s="198" t="s">
        <v>79</v>
      </c>
      <c r="AV167" s="13" t="s">
        <v>77</v>
      </c>
      <c r="AW167" s="13" t="s">
        <v>31</v>
      </c>
      <c r="AX167" s="13" t="s">
        <v>69</v>
      </c>
      <c r="AY167" s="198" t="s">
        <v>123</v>
      </c>
    </row>
    <row r="168" spans="2:51" s="14" customFormat="1" ht="11.25">
      <c r="B168" s="199"/>
      <c r="C168" s="200"/>
      <c r="D168" s="190" t="s">
        <v>132</v>
      </c>
      <c r="E168" s="201" t="s">
        <v>19</v>
      </c>
      <c r="F168" s="202" t="s">
        <v>247</v>
      </c>
      <c r="G168" s="200"/>
      <c r="H168" s="203">
        <v>434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132</v>
      </c>
      <c r="AU168" s="209" t="s">
        <v>79</v>
      </c>
      <c r="AV168" s="14" t="s">
        <v>79</v>
      </c>
      <c r="AW168" s="14" t="s">
        <v>31</v>
      </c>
      <c r="AX168" s="14" t="s">
        <v>69</v>
      </c>
      <c r="AY168" s="209" t="s">
        <v>123</v>
      </c>
    </row>
    <row r="169" spans="2:51" s="15" customFormat="1" ht="11.25">
      <c r="B169" s="224"/>
      <c r="C169" s="225"/>
      <c r="D169" s="190" t="s">
        <v>132</v>
      </c>
      <c r="E169" s="226" t="s">
        <v>19</v>
      </c>
      <c r="F169" s="227" t="s">
        <v>248</v>
      </c>
      <c r="G169" s="225"/>
      <c r="H169" s="228">
        <v>1145.775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132</v>
      </c>
      <c r="AU169" s="234" t="s">
        <v>79</v>
      </c>
      <c r="AV169" s="15" t="s">
        <v>130</v>
      </c>
      <c r="AW169" s="15" t="s">
        <v>31</v>
      </c>
      <c r="AX169" s="15" t="s">
        <v>77</v>
      </c>
      <c r="AY169" s="234" t="s">
        <v>123</v>
      </c>
    </row>
    <row r="170" spans="1:65" s="2" customFormat="1" ht="60">
      <c r="A170" s="36"/>
      <c r="B170" s="37"/>
      <c r="C170" s="175" t="s">
        <v>7</v>
      </c>
      <c r="D170" s="175" t="s">
        <v>125</v>
      </c>
      <c r="E170" s="176" t="s">
        <v>249</v>
      </c>
      <c r="F170" s="177" t="s">
        <v>250</v>
      </c>
      <c r="G170" s="178" t="s">
        <v>164</v>
      </c>
      <c r="H170" s="179">
        <v>1145.775</v>
      </c>
      <c r="I170" s="180"/>
      <c r="J170" s="181">
        <f>ROUND(I170*H170,2)</f>
        <v>0</v>
      </c>
      <c r="K170" s="177" t="s">
        <v>19</v>
      </c>
      <c r="L170" s="41"/>
      <c r="M170" s="182" t="s">
        <v>19</v>
      </c>
      <c r="N170" s="183" t="s">
        <v>40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130</v>
      </c>
      <c r="AT170" s="186" t="s">
        <v>125</v>
      </c>
      <c r="AU170" s="186" t="s">
        <v>79</v>
      </c>
      <c r="AY170" s="19" t="s">
        <v>123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77</v>
      </c>
      <c r="BK170" s="187">
        <f>ROUND(I170*H170,2)</f>
        <v>0</v>
      </c>
      <c r="BL170" s="19" t="s">
        <v>130</v>
      </c>
      <c r="BM170" s="186" t="s">
        <v>251</v>
      </c>
    </row>
    <row r="171" spans="2:51" s="13" customFormat="1" ht="22.5">
      <c r="B171" s="188"/>
      <c r="C171" s="189"/>
      <c r="D171" s="190" t="s">
        <v>132</v>
      </c>
      <c r="E171" s="191" t="s">
        <v>19</v>
      </c>
      <c r="F171" s="192" t="s">
        <v>252</v>
      </c>
      <c r="G171" s="189"/>
      <c r="H171" s="191" t="s">
        <v>19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132</v>
      </c>
      <c r="AU171" s="198" t="s">
        <v>79</v>
      </c>
      <c r="AV171" s="13" t="s">
        <v>77</v>
      </c>
      <c r="AW171" s="13" t="s">
        <v>31</v>
      </c>
      <c r="AX171" s="13" t="s">
        <v>69</v>
      </c>
      <c r="AY171" s="198" t="s">
        <v>123</v>
      </c>
    </row>
    <row r="172" spans="2:51" s="13" customFormat="1" ht="11.25">
      <c r="B172" s="188"/>
      <c r="C172" s="189"/>
      <c r="D172" s="190" t="s">
        <v>132</v>
      </c>
      <c r="E172" s="191" t="s">
        <v>19</v>
      </c>
      <c r="F172" s="192" t="s">
        <v>230</v>
      </c>
      <c r="G172" s="189"/>
      <c r="H172" s="191" t="s">
        <v>19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132</v>
      </c>
      <c r="AU172" s="198" t="s">
        <v>79</v>
      </c>
      <c r="AV172" s="13" t="s">
        <v>77</v>
      </c>
      <c r="AW172" s="13" t="s">
        <v>31</v>
      </c>
      <c r="AX172" s="13" t="s">
        <v>69</v>
      </c>
      <c r="AY172" s="198" t="s">
        <v>123</v>
      </c>
    </row>
    <row r="173" spans="2:51" s="14" customFormat="1" ht="11.25">
      <c r="B173" s="199"/>
      <c r="C173" s="200"/>
      <c r="D173" s="190" t="s">
        <v>132</v>
      </c>
      <c r="E173" s="201" t="s">
        <v>19</v>
      </c>
      <c r="F173" s="202" t="s">
        <v>231</v>
      </c>
      <c r="G173" s="200"/>
      <c r="H173" s="203">
        <v>62.5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132</v>
      </c>
      <c r="AU173" s="209" t="s">
        <v>79</v>
      </c>
      <c r="AV173" s="14" t="s">
        <v>79</v>
      </c>
      <c r="AW173" s="14" t="s">
        <v>31</v>
      </c>
      <c r="AX173" s="14" t="s">
        <v>69</v>
      </c>
      <c r="AY173" s="209" t="s">
        <v>123</v>
      </c>
    </row>
    <row r="174" spans="2:51" s="13" customFormat="1" ht="11.25">
      <c r="B174" s="188"/>
      <c r="C174" s="189"/>
      <c r="D174" s="190" t="s">
        <v>132</v>
      </c>
      <c r="E174" s="191" t="s">
        <v>19</v>
      </c>
      <c r="F174" s="192" t="s">
        <v>232</v>
      </c>
      <c r="G174" s="189"/>
      <c r="H174" s="191" t="s">
        <v>19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132</v>
      </c>
      <c r="AU174" s="198" t="s">
        <v>79</v>
      </c>
      <c r="AV174" s="13" t="s">
        <v>77</v>
      </c>
      <c r="AW174" s="13" t="s">
        <v>31</v>
      </c>
      <c r="AX174" s="13" t="s">
        <v>69</v>
      </c>
      <c r="AY174" s="198" t="s">
        <v>123</v>
      </c>
    </row>
    <row r="175" spans="2:51" s="14" customFormat="1" ht="11.25">
      <c r="B175" s="199"/>
      <c r="C175" s="200"/>
      <c r="D175" s="190" t="s">
        <v>132</v>
      </c>
      <c r="E175" s="201" t="s">
        <v>19</v>
      </c>
      <c r="F175" s="202" t="s">
        <v>233</v>
      </c>
      <c r="G175" s="200"/>
      <c r="H175" s="203">
        <v>45.513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132</v>
      </c>
      <c r="AU175" s="209" t="s">
        <v>79</v>
      </c>
      <c r="AV175" s="14" t="s">
        <v>79</v>
      </c>
      <c r="AW175" s="14" t="s">
        <v>31</v>
      </c>
      <c r="AX175" s="14" t="s">
        <v>69</v>
      </c>
      <c r="AY175" s="209" t="s">
        <v>123</v>
      </c>
    </row>
    <row r="176" spans="2:51" s="13" customFormat="1" ht="11.25">
      <c r="B176" s="188"/>
      <c r="C176" s="189"/>
      <c r="D176" s="190" t="s">
        <v>132</v>
      </c>
      <c r="E176" s="191" t="s">
        <v>19</v>
      </c>
      <c r="F176" s="192" t="s">
        <v>234</v>
      </c>
      <c r="G176" s="189"/>
      <c r="H176" s="191" t="s">
        <v>19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132</v>
      </c>
      <c r="AU176" s="198" t="s">
        <v>79</v>
      </c>
      <c r="AV176" s="13" t="s">
        <v>77</v>
      </c>
      <c r="AW176" s="13" t="s">
        <v>31</v>
      </c>
      <c r="AX176" s="13" t="s">
        <v>69</v>
      </c>
      <c r="AY176" s="198" t="s">
        <v>123</v>
      </c>
    </row>
    <row r="177" spans="2:51" s="14" customFormat="1" ht="11.25">
      <c r="B177" s="199"/>
      <c r="C177" s="200"/>
      <c r="D177" s="190" t="s">
        <v>132</v>
      </c>
      <c r="E177" s="201" t="s">
        <v>19</v>
      </c>
      <c r="F177" s="202" t="s">
        <v>235</v>
      </c>
      <c r="G177" s="200"/>
      <c r="H177" s="203">
        <v>45.664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132</v>
      </c>
      <c r="AU177" s="209" t="s">
        <v>79</v>
      </c>
      <c r="AV177" s="14" t="s">
        <v>79</v>
      </c>
      <c r="AW177" s="14" t="s">
        <v>31</v>
      </c>
      <c r="AX177" s="14" t="s">
        <v>69</v>
      </c>
      <c r="AY177" s="209" t="s">
        <v>123</v>
      </c>
    </row>
    <row r="178" spans="2:51" s="13" customFormat="1" ht="11.25">
      <c r="B178" s="188"/>
      <c r="C178" s="189"/>
      <c r="D178" s="190" t="s">
        <v>132</v>
      </c>
      <c r="E178" s="191" t="s">
        <v>19</v>
      </c>
      <c r="F178" s="192" t="s">
        <v>236</v>
      </c>
      <c r="G178" s="189"/>
      <c r="H178" s="191" t="s">
        <v>19</v>
      </c>
      <c r="I178" s="193"/>
      <c r="J178" s="189"/>
      <c r="K178" s="189"/>
      <c r="L178" s="194"/>
      <c r="M178" s="195"/>
      <c r="N178" s="196"/>
      <c r="O178" s="196"/>
      <c r="P178" s="196"/>
      <c r="Q178" s="196"/>
      <c r="R178" s="196"/>
      <c r="S178" s="196"/>
      <c r="T178" s="197"/>
      <c r="AT178" s="198" t="s">
        <v>132</v>
      </c>
      <c r="AU178" s="198" t="s">
        <v>79</v>
      </c>
      <c r="AV178" s="13" t="s">
        <v>77</v>
      </c>
      <c r="AW178" s="13" t="s">
        <v>31</v>
      </c>
      <c r="AX178" s="13" t="s">
        <v>69</v>
      </c>
      <c r="AY178" s="198" t="s">
        <v>123</v>
      </c>
    </row>
    <row r="179" spans="2:51" s="14" customFormat="1" ht="11.25">
      <c r="B179" s="199"/>
      <c r="C179" s="200"/>
      <c r="D179" s="190" t="s">
        <v>132</v>
      </c>
      <c r="E179" s="201" t="s">
        <v>19</v>
      </c>
      <c r="F179" s="202" t="s">
        <v>237</v>
      </c>
      <c r="G179" s="200"/>
      <c r="H179" s="203">
        <v>31.564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132</v>
      </c>
      <c r="AU179" s="209" t="s">
        <v>79</v>
      </c>
      <c r="AV179" s="14" t="s">
        <v>79</v>
      </c>
      <c r="AW179" s="14" t="s">
        <v>31</v>
      </c>
      <c r="AX179" s="14" t="s">
        <v>69</v>
      </c>
      <c r="AY179" s="209" t="s">
        <v>123</v>
      </c>
    </row>
    <row r="180" spans="2:51" s="13" customFormat="1" ht="11.25">
      <c r="B180" s="188"/>
      <c r="C180" s="189"/>
      <c r="D180" s="190" t="s">
        <v>132</v>
      </c>
      <c r="E180" s="191" t="s">
        <v>19</v>
      </c>
      <c r="F180" s="192" t="s">
        <v>238</v>
      </c>
      <c r="G180" s="189"/>
      <c r="H180" s="191" t="s">
        <v>19</v>
      </c>
      <c r="I180" s="193"/>
      <c r="J180" s="189"/>
      <c r="K180" s="189"/>
      <c r="L180" s="194"/>
      <c r="M180" s="195"/>
      <c r="N180" s="196"/>
      <c r="O180" s="196"/>
      <c r="P180" s="196"/>
      <c r="Q180" s="196"/>
      <c r="R180" s="196"/>
      <c r="S180" s="196"/>
      <c r="T180" s="197"/>
      <c r="AT180" s="198" t="s">
        <v>132</v>
      </c>
      <c r="AU180" s="198" t="s">
        <v>79</v>
      </c>
      <c r="AV180" s="13" t="s">
        <v>77</v>
      </c>
      <c r="AW180" s="13" t="s">
        <v>31</v>
      </c>
      <c r="AX180" s="13" t="s">
        <v>69</v>
      </c>
      <c r="AY180" s="198" t="s">
        <v>123</v>
      </c>
    </row>
    <row r="181" spans="2:51" s="14" customFormat="1" ht="11.25">
      <c r="B181" s="199"/>
      <c r="C181" s="200"/>
      <c r="D181" s="190" t="s">
        <v>132</v>
      </c>
      <c r="E181" s="201" t="s">
        <v>19</v>
      </c>
      <c r="F181" s="202" t="s">
        <v>239</v>
      </c>
      <c r="G181" s="200"/>
      <c r="H181" s="203">
        <v>61.138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132</v>
      </c>
      <c r="AU181" s="209" t="s">
        <v>79</v>
      </c>
      <c r="AV181" s="14" t="s">
        <v>79</v>
      </c>
      <c r="AW181" s="14" t="s">
        <v>31</v>
      </c>
      <c r="AX181" s="14" t="s">
        <v>69</v>
      </c>
      <c r="AY181" s="209" t="s">
        <v>123</v>
      </c>
    </row>
    <row r="182" spans="2:51" s="13" customFormat="1" ht="11.25">
      <c r="B182" s="188"/>
      <c r="C182" s="189"/>
      <c r="D182" s="190" t="s">
        <v>132</v>
      </c>
      <c r="E182" s="191" t="s">
        <v>19</v>
      </c>
      <c r="F182" s="192" t="s">
        <v>240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132</v>
      </c>
      <c r="AU182" s="198" t="s">
        <v>79</v>
      </c>
      <c r="AV182" s="13" t="s">
        <v>77</v>
      </c>
      <c r="AW182" s="13" t="s">
        <v>31</v>
      </c>
      <c r="AX182" s="13" t="s">
        <v>69</v>
      </c>
      <c r="AY182" s="198" t="s">
        <v>123</v>
      </c>
    </row>
    <row r="183" spans="2:51" s="14" customFormat="1" ht="11.25">
      <c r="B183" s="199"/>
      <c r="C183" s="200"/>
      <c r="D183" s="190" t="s">
        <v>132</v>
      </c>
      <c r="E183" s="201" t="s">
        <v>19</v>
      </c>
      <c r="F183" s="202" t="s">
        <v>241</v>
      </c>
      <c r="G183" s="200"/>
      <c r="H183" s="203">
        <v>176.532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132</v>
      </c>
      <c r="AU183" s="209" t="s">
        <v>79</v>
      </c>
      <c r="AV183" s="14" t="s">
        <v>79</v>
      </c>
      <c r="AW183" s="14" t="s">
        <v>31</v>
      </c>
      <c r="AX183" s="14" t="s">
        <v>69</v>
      </c>
      <c r="AY183" s="209" t="s">
        <v>123</v>
      </c>
    </row>
    <row r="184" spans="2:51" s="13" customFormat="1" ht="11.25">
      <c r="B184" s="188"/>
      <c r="C184" s="189"/>
      <c r="D184" s="190" t="s">
        <v>132</v>
      </c>
      <c r="E184" s="191" t="s">
        <v>19</v>
      </c>
      <c r="F184" s="192" t="s">
        <v>242</v>
      </c>
      <c r="G184" s="189"/>
      <c r="H184" s="191" t="s">
        <v>19</v>
      </c>
      <c r="I184" s="193"/>
      <c r="J184" s="189"/>
      <c r="K184" s="189"/>
      <c r="L184" s="194"/>
      <c r="M184" s="195"/>
      <c r="N184" s="196"/>
      <c r="O184" s="196"/>
      <c r="P184" s="196"/>
      <c r="Q184" s="196"/>
      <c r="R184" s="196"/>
      <c r="S184" s="196"/>
      <c r="T184" s="197"/>
      <c r="AT184" s="198" t="s">
        <v>132</v>
      </c>
      <c r="AU184" s="198" t="s">
        <v>79</v>
      </c>
      <c r="AV184" s="13" t="s">
        <v>77</v>
      </c>
      <c r="AW184" s="13" t="s">
        <v>31</v>
      </c>
      <c r="AX184" s="13" t="s">
        <v>69</v>
      </c>
      <c r="AY184" s="198" t="s">
        <v>123</v>
      </c>
    </row>
    <row r="185" spans="2:51" s="14" customFormat="1" ht="11.25">
      <c r="B185" s="199"/>
      <c r="C185" s="200"/>
      <c r="D185" s="190" t="s">
        <v>132</v>
      </c>
      <c r="E185" s="201" t="s">
        <v>19</v>
      </c>
      <c r="F185" s="202" t="s">
        <v>243</v>
      </c>
      <c r="G185" s="200"/>
      <c r="H185" s="203">
        <v>91.264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132</v>
      </c>
      <c r="AU185" s="209" t="s">
        <v>79</v>
      </c>
      <c r="AV185" s="14" t="s">
        <v>79</v>
      </c>
      <c r="AW185" s="14" t="s">
        <v>31</v>
      </c>
      <c r="AX185" s="14" t="s">
        <v>69</v>
      </c>
      <c r="AY185" s="209" t="s">
        <v>123</v>
      </c>
    </row>
    <row r="186" spans="2:51" s="13" customFormat="1" ht="11.25">
      <c r="B186" s="188"/>
      <c r="C186" s="189"/>
      <c r="D186" s="190" t="s">
        <v>132</v>
      </c>
      <c r="E186" s="191" t="s">
        <v>19</v>
      </c>
      <c r="F186" s="192" t="s">
        <v>244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132</v>
      </c>
      <c r="AU186" s="198" t="s">
        <v>79</v>
      </c>
      <c r="AV186" s="13" t="s">
        <v>77</v>
      </c>
      <c r="AW186" s="13" t="s">
        <v>31</v>
      </c>
      <c r="AX186" s="13" t="s">
        <v>69</v>
      </c>
      <c r="AY186" s="198" t="s">
        <v>123</v>
      </c>
    </row>
    <row r="187" spans="2:51" s="14" customFormat="1" ht="11.25">
      <c r="B187" s="199"/>
      <c r="C187" s="200"/>
      <c r="D187" s="190" t="s">
        <v>132</v>
      </c>
      <c r="E187" s="201" t="s">
        <v>19</v>
      </c>
      <c r="F187" s="202" t="s">
        <v>245</v>
      </c>
      <c r="G187" s="200"/>
      <c r="H187" s="203">
        <v>197.6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132</v>
      </c>
      <c r="AU187" s="209" t="s">
        <v>79</v>
      </c>
      <c r="AV187" s="14" t="s">
        <v>79</v>
      </c>
      <c r="AW187" s="14" t="s">
        <v>31</v>
      </c>
      <c r="AX187" s="14" t="s">
        <v>69</v>
      </c>
      <c r="AY187" s="209" t="s">
        <v>123</v>
      </c>
    </row>
    <row r="188" spans="2:51" s="13" customFormat="1" ht="11.25">
      <c r="B188" s="188"/>
      <c r="C188" s="189"/>
      <c r="D188" s="190" t="s">
        <v>132</v>
      </c>
      <c r="E188" s="191" t="s">
        <v>19</v>
      </c>
      <c r="F188" s="192" t="s">
        <v>246</v>
      </c>
      <c r="G188" s="189"/>
      <c r="H188" s="191" t="s">
        <v>19</v>
      </c>
      <c r="I188" s="193"/>
      <c r="J188" s="189"/>
      <c r="K188" s="189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132</v>
      </c>
      <c r="AU188" s="198" t="s">
        <v>79</v>
      </c>
      <c r="AV188" s="13" t="s">
        <v>77</v>
      </c>
      <c r="AW188" s="13" t="s">
        <v>31</v>
      </c>
      <c r="AX188" s="13" t="s">
        <v>69</v>
      </c>
      <c r="AY188" s="198" t="s">
        <v>123</v>
      </c>
    </row>
    <row r="189" spans="2:51" s="14" customFormat="1" ht="11.25">
      <c r="B189" s="199"/>
      <c r="C189" s="200"/>
      <c r="D189" s="190" t="s">
        <v>132</v>
      </c>
      <c r="E189" s="201" t="s">
        <v>19</v>
      </c>
      <c r="F189" s="202" t="s">
        <v>247</v>
      </c>
      <c r="G189" s="200"/>
      <c r="H189" s="203">
        <v>434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132</v>
      </c>
      <c r="AU189" s="209" t="s">
        <v>79</v>
      </c>
      <c r="AV189" s="14" t="s">
        <v>79</v>
      </c>
      <c r="AW189" s="14" t="s">
        <v>31</v>
      </c>
      <c r="AX189" s="14" t="s">
        <v>69</v>
      </c>
      <c r="AY189" s="209" t="s">
        <v>123</v>
      </c>
    </row>
    <row r="190" spans="2:51" s="15" customFormat="1" ht="11.25">
      <c r="B190" s="224"/>
      <c r="C190" s="225"/>
      <c r="D190" s="190" t="s">
        <v>132</v>
      </c>
      <c r="E190" s="226" t="s">
        <v>19</v>
      </c>
      <c r="F190" s="227" t="s">
        <v>248</v>
      </c>
      <c r="G190" s="225"/>
      <c r="H190" s="228">
        <v>1145.775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132</v>
      </c>
      <c r="AU190" s="234" t="s">
        <v>79</v>
      </c>
      <c r="AV190" s="15" t="s">
        <v>130</v>
      </c>
      <c r="AW190" s="15" t="s">
        <v>31</v>
      </c>
      <c r="AX190" s="15" t="s">
        <v>77</v>
      </c>
      <c r="AY190" s="234" t="s">
        <v>123</v>
      </c>
    </row>
    <row r="191" spans="1:65" s="2" customFormat="1" ht="36">
      <c r="A191" s="36"/>
      <c r="B191" s="37"/>
      <c r="C191" s="175" t="s">
        <v>253</v>
      </c>
      <c r="D191" s="175" t="s">
        <v>125</v>
      </c>
      <c r="E191" s="176" t="s">
        <v>254</v>
      </c>
      <c r="F191" s="177" t="s">
        <v>255</v>
      </c>
      <c r="G191" s="178" t="s">
        <v>164</v>
      </c>
      <c r="H191" s="179">
        <v>1157.065</v>
      </c>
      <c r="I191" s="180"/>
      <c r="J191" s="181">
        <f>ROUND(I191*H191,2)</f>
        <v>0</v>
      </c>
      <c r="K191" s="177" t="s">
        <v>129</v>
      </c>
      <c r="L191" s="41"/>
      <c r="M191" s="182" t="s">
        <v>19</v>
      </c>
      <c r="N191" s="183" t="s">
        <v>40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130</v>
      </c>
      <c r="AT191" s="186" t="s">
        <v>125</v>
      </c>
      <c r="AU191" s="186" t="s">
        <v>79</v>
      </c>
      <c r="AY191" s="19" t="s">
        <v>123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77</v>
      </c>
      <c r="BK191" s="187">
        <f>ROUND(I191*H191,2)</f>
        <v>0</v>
      </c>
      <c r="BL191" s="19" t="s">
        <v>130</v>
      </c>
      <c r="BM191" s="186" t="s">
        <v>256</v>
      </c>
    </row>
    <row r="192" spans="2:51" s="14" customFormat="1" ht="11.25">
      <c r="B192" s="199"/>
      <c r="C192" s="200"/>
      <c r="D192" s="190" t="s">
        <v>132</v>
      </c>
      <c r="E192" s="201" t="s">
        <v>19</v>
      </c>
      <c r="F192" s="202" t="s">
        <v>257</v>
      </c>
      <c r="G192" s="200"/>
      <c r="H192" s="203">
        <v>1157.065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132</v>
      </c>
      <c r="AU192" s="209" t="s">
        <v>79</v>
      </c>
      <c r="AV192" s="14" t="s">
        <v>79</v>
      </c>
      <c r="AW192" s="14" t="s">
        <v>31</v>
      </c>
      <c r="AX192" s="14" t="s">
        <v>77</v>
      </c>
      <c r="AY192" s="209" t="s">
        <v>123</v>
      </c>
    </row>
    <row r="193" spans="1:65" s="2" customFormat="1" ht="55.5" customHeight="1">
      <c r="A193" s="36"/>
      <c r="B193" s="37"/>
      <c r="C193" s="175" t="s">
        <v>258</v>
      </c>
      <c r="D193" s="175" t="s">
        <v>125</v>
      </c>
      <c r="E193" s="176" t="s">
        <v>259</v>
      </c>
      <c r="F193" s="177" t="s">
        <v>260</v>
      </c>
      <c r="G193" s="178" t="s">
        <v>164</v>
      </c>
      <c r="H193" s="179">
        <v>32</v>
      </c>
      <c r="I193" s="180"/>
      <c r="J193" s="181">
        <f>ROUND(I193*H193,2)</f>
        <v>0</v>
      </c>
      <c r="K193" s="177" t="s">
        <v>129</v>
      </c>
      <c r="L193" s="41"/>
      <c r="M193" s="182" t="s">
        <v>19</v>
      </c>
      <c r="N193" s="183" t="s">
        <v>40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130</v>
      </c>
      <c r="AT193" s="186" t="s">
        <v>125</v>
      </c>
      <c r="AU193" s="186" t="s">
        <v>79</v>
      </c>
      <c r="AY193" s="19" t="s">
        <v>123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77</v>
      </c>
      <c r="BK193" s="187">
        <f>ROUND(I193*H193,2)</f>
        <v>0</v>
      </c>
      <c r="BL193" s="19" t="s">
        <v>130</v>
      </c>
      <c r="BM193" s="186" t="s">
        <v>261</v>
      </c>
    </row>
    <row r="194" spans="2:51" s="13" customFormat="1" ht="11.25">
      <c r="B194" s="188"/>
      <c r="C194" s="189"/>
      <c r="D194" s="190" t="s">
        <v>132</v>
      </c>
      <c r="E194" s="191" t="s">
        <v>19</v>
      </c>
      <c r="F194" s="192" t="s">
        <v>154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132</v>
      </c>
      <c r="AU194" s="198" t="s">
        <v>79</v>
      </c>
      <c r="AV194" s="13" t="s">
        <v>77</v>
      </c>
      <c r="AW194" s="13" t="s">
        <v>31</v>
      </c>
      <c r="AX194" s="13" t="s">
        <v>69</v>
      </c>
      <c r="AY194" s="198" t="s">
        <v>123</v>
      </c>
    </row>
    <row r="195" spans="2:51" s="14" customFormat="1" ht="11.25">
      <c r="B195" s="199"/>
      <c r="C195" s="200"/>
      <c r="D195" s="190" t="s">
        <v>132</v>
      </c>
      <c r="E195" s="201" t="s">
        <v>19</v>
      </c>
      <c r="F195" s="202" t="s">
        <v>166</v>
      </c>
      <c r="G195" s="200"/>
      <c r="H195" s="203">
        <v>32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132</v>
      </c>
      <c r="AU195" s="209" t="s">
        <v>79</v>
      </c>
      <c r="AV195" s="14" t="s">
        <v>79</v>
      </c>
      <c r="AW195" s="14" t="s">
        <v>31</v>
      </c>
      <c r="AX195" s="14" t="s">
        <v>77</v>
      </c>
      <c r="AY195" s="209" t="s">
        <v>123</v>
      </c>
    </row>
    <row r="196" spans="2:63" s="12" customFormat="1" ht="22.9" customHeight="1">
      <c r="B196" s="159"/>
      <c r="C196" s="160"/>
      <c r="D196" s="161" t="s">
        <v>68</v>
      </c>
      <c r="E196" s="173" t="s">
        <v>138</v>
      </c>
      <c r="F196" s="173" t="s">
        <v>262</v>
      </c>
      <c r="G196" s="160"/>
      <c r="H196" s="160"/>
      <c r="I196" s="163"/>
      <c r="J196" s="174">
        <f>BK196</f>
        <v>0</v>
      </c>
      <c r="K196" s="160"/>
      <c r="L196" s="165"/>
      <c r="M196" s="166"/>
      <c r="N196" s="167"/>
      <c r="O196" s="167"/>
      <c r="P196" s="168">
        <f>SUM(P197:P198)</f>
        <v>0</v>
      </c>
      <c r="Q196" s="167"/>
      <c r="R196" s="168">
        <f>SUM(R197:R198)</f>
        <v>0.955548</v>
      </c>
      <c r="S196" s="167"/>
      <c r="T196" s="169">
        <f>SUM(T197:T198)</f>
        <v>0</v>
      </c>
      <c r="AR196" s="170" t="s">
        <v>77</v>
      </c>
      <c r="AT196" s="171" t="s">
        <v>68</v>
      </c>
      <c r="AU196" s="171" t="s">
        <v>77</v>
      </c>
      <c r="AY196" s="170" t="s">
        <v>123</v>
      </c>
      <c r="BK196" s="172">
        <f>SUM(BK197:BK198)</f>
        <v>0</v>
      </c>
    </row>
    <row r="197" spans="1:65" s="2" customFormat="1" ht="36">
      <c r="A197" s="36"/>
      <c r="B197" s="37"/>
      <c r="C197" s="175" t="s">
        <v>263</v>
      </c>
      <c r="D197" s="175" t="s">
        <v>125</v>
      </c>
      <c r="E197" s="176" t="s">
        <v>264</v>
      </c>
      <c r="F197" s="177" t="s">
        <v>265</v>
      </c>
      <c r="G197" s="178" t="s">
        <v>164</v>
      </c>
      <c r="H197" s="179">
        <v>0.72</v>
      </c>
      <c r="I197" s="180"/>
      <c r="J197" s="181">
        <f>ROUND(I197*H197,2)</f>
        <v>0</v>
      </c>
      <c r="K197" s="177" t="s">
        <v>129</v>
      </c>
      <c r="L197" s="41"/>
      <c r="M197" s="182" t="s">
        <v>19</v>
      </c>
      <c r="N197" s="183" t="s">
        <v>40</v>
      </c>
      <c r="O197" s="66"/>
      <c r="P197" s="184">
        <f>O197*H197</f>
        <v>0</v>
      </c>
      <c r="Q197" s="184">
        <v>1.32715</v>
      </c>
      <c r="R197" s="184">
        <f>Q197*H197</f>
        <v>0.955548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130</v>
      </c>
      <c r="AT197" s="186" t="s">
        <v>125</v>
      </c>
      <c r="AU197" s="186" t="s">
        <v>79</v>
      </c>
      <c r="AY197" s="19" t="s">
        <v>123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77</v>
      </c>
      <c r="BK197" s="187">
        <f>ROUND(I197*H197,2)</f>
        <v>0</v>
      </c>
      <c r="BL197" s="19" t="s">
        <v>130</v>
      </c>
      <c r="BM197" s="186" t="s">
        <v>266</v>
      </c>
    </row>
    <row r="198" spans="2:51" s="14" customFormat="1" ht="11.25">
      <c r="B198" s="199"/>
      <c r="C198" s="200"/>
      <c r="D198" s="190" t="s">
        <v>132</v>
      </c>
      <c r="E198" s="201" t="s">
        <v>19</v>
      </c>
      <c r="F198" s="202" t="s">
        <v>267</v>
      </c>
      <c r="G198" s="200"/>
      <c r="H198" s="203">
        <v>0.72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132</v>
      </c>
      <c r="AU198" s="209" t="s">
        <v>79</v>
      </c>
      <c r="AV198" s="14" t="s">
        <v>79</v>
      </c>
      <c r="AW198" s="14" t="s">
        <v>31</v>
      </c>
      <c r="AX198" s="14" t="s">
        <v>77</v>
      </c>
      <c r="AY198" s="209" t="s">
        <v>123</v>
      </c>
    </row>
    <row r="199" spans="2:63" s="12" customFormat="1" ht="22.9" customHeight="1">
      <c r="B199" s="159"/>
      <c r="C199" s="160"/>
      <c r="D199" s="161" t="s">
        <v>68</v>
      </c>
      <c r="E199" s="173" t="s">
        <v>145</v>
      </c>
      <c r="F199" s="173" t="s">
        <v>268</v>
      </c>
      <c r="G199" s="160"/>
      <c r="H199" s="160"/>
      <c r="I199" s="163"/>
      <c r="J199" s="174">
        <f>BK199</f>
        <v>0</v>
      </c>
      <c r="K199" s="160"/>
      <c r="L199" s="165"/>
      <c r="M199" s="166"/>
      <c r="N199" s="167"/>
      <c r="O199" s="167"/>
      <c r="P199" s="168">
        <f>SUM(P200:P207)</f>
        <v>0</v>
      </c>
      <c r="Q199" s="167"/>
      <c r="R199" s="168">
        <f>SUM(R200:R207)</f>
        <v>0</v>
      </c>
      <c r="S199" s="167"/>
      <c r="T199" s="169">
        <f>SUM(T200:T207)</f>
        <v>0</v>
      </c>
      <c r="AR199" s="170" t="s">
        <v>77</v>
      </c>
      <c r="AT199" s="171" t="s">
        <v>68</v>
      </c>
      <c r="AU199" s="171" t="s">
        <v>77</v>
      </c>
      <c r="AY199" s="170" t="s">
        <v>123</v>
      </c>
      <c r="BK199" s="172">
        <f>SUM(BK200:BK207)</f>
        <v>0</v>
      </c>
    </row>
    <row r="200" spans="1:65" s="2" customFormat="1" ht="24">
      <c r="A200" s="36"/>
      <c r="B200" s="37"/>
      <c r="C200" s="175" t="s">
        <v>269</v>
      </c>
      <c r="D200" s="175" t="s">
        <v>125</v>
      </c>
      <c r="E200" s="176" t="s">
        <v>270</v>
      </c>
      <c r="F200" s="177" t="s">
        <v>271</v>
      </c>
      <c r="G200" s="178" t="s">
        <v>128</v>
      </c>
      <c r="H200" s="179">
        <v>16</v>
      </c>
      <c r="I200" s="180"/>
      <c r="J200" s="181">
        <f>ROUND(I200*H200,2)</f>
        <v>0</v>
      </c>
      <c r="K200" s="177" t="s">
        <v>129</v>
      </c>
      <c r="L200" s="41"/>
      <c r="M200" s="182" t="s">
        <v>19</v>
      </c>
      <c r="N200" s="183" t="s">
        <v>40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130</v>
      </c>
      <c r="AT200" s="186" t="s">
        <v>125</v>
      </c>
      <c r="AU200" s="186" t="s">
        <v>79</v>
      </c>
      <c r="AY200" s="19" t="s">
        <v>123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77</v>
      </c>
      <c r="BK200" s="187">
        <f>ROUND(I200*H200,2)</f>
        <v>0</v>
      </c>
      <c r="BL200" s="19" t="s">
        <v>130</v>
      </c>
      <c r="BM200" s="186" t="s">
        <v>272</v>
      </c>
    </row>
    <row r="201" spans="2:51" s="13" customFormat="1" ht="11.25">
      <c r="B201" s="188"/>
      <c r="C201" s="189"/>
      <c r="D201" s="190" t="s">
        <v>132</v>
      </c>
      <c r="E201" s="191" t="s">
        <v>19</v>
      </c>
      <c r="F201" s="192" t="s">
        <v>273</v>
      </c>
      <c r="G201" s="189"/>
      <c r="H201" s="191" t="s">
        <v>19</v>
      </c>
      <c r="I201" s="193"/>
      <c r="J201" s="189"/>
      <c r="K201" s="189"/>
      <c r="L201" s="194"/>
      <c r="M201" s="195"/>
      <c r="N201" s="196"/>
      <c r="O201" s="196"/>
      <c r="P201" s="196"/>
      <c r="Q201" s="196"/>
      <c r="R201" s="196"/>
      <c r="S201" s="196"/>
      <c r="T201" s="197"/>
      <c r="AT201" s="198" t="s">
        <v>132</v>
      </c>
      <c r="AU201" s="198" t="s">
        <v>79</v>
      </c>
      <c r="AV201" s="13" t="s">
        <v>77</v>
      </c>
      <c r="AW201" s="13" t="s">
        <v>31</v>
      </c>
      <c r="AX201" s="13" t="s">
        <v>69</v>
      </c>
      <c r="AY201" s="198" t="s">
        <v>123</v>
      </c>
    </row>
    <row r="202" spans="2:51" s="14" customFormat="1" ht="11.25">
      <c r="B202" s="199"/>
      <c r="C202" s="200"/>
      <c r="D202" s="190" t="s">
        <v>132</v>
      </c>
      <c r="E202" s="201" t="s">
        <v>19</v>
      </c>
      <c r="F202" s="202" t="s">
        <v>274</v>
      </c>
      <c r="G202" s="200"/>
      <c r="H202" s="203">
        <v>16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132</v>
      </c>
      <c r="AU202" s="209" t="s">
        <v>79</v>
      </c>
      <c r="AV202" s="14" t="s">
        <v>79</v>
      </c>
      <c r="AW202" s="14" t="s">
        <v>31</v>
      </c>
      <c r="AX202" s="14" t="s">
        <v>77</v>
      </c>
      <c r="AY202" s="209" t="s">
        <v>123</v>
      </c>
    </row>
    <row r="203" spans="1:65" s="2" customFormat="1" ht="24">
      <c r="A203" s="36"/>
      <c r="B203" s="37"/>
      <c r="C203" s="175" t="s">
        <v>275</v>
      </c>
      <c r="D203" s="175" t="s">
        <v>125</v>
      </c>
      <c r="E203" s="176" t="s">
        <v>276</v>
      </c>
      <c r="F203" s="177" t="s">
        <v>277</v>
      </c>
      <c r="G203" s="178" t="s">
        <v>128</v>
      </c>
      <c r="H203" s="179">
        <v>16</v>
      </c>
      <c r="I203" s="180"/>
      <c r="J203" s="181">
        <f>ROUND(I203*H203,2)</f>
        <v>0</v>
      </c>
      <c r="K203" s="177" t="s">
        <v>129</v>
      </c>
      <c r="L203" s="41"/>
      <c r="M203" s="182" t="s">
        <v>19</v>
      </c>
      <c r="N203" s="183" t="s">
        <v>40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130</v>
      </c>
      <c r="AT203" s="186" t="s">
        <v>125</v>
      </c>
      <c r="AU203" s="186" t="s">
        <v>79</v>
      </c>
      <c r="AY203" s="19" t="s">
        <v>123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77</v>
      </c>
      <c r="BK203" s="187">
        <f>ROUND(I203*H203,2)</f>
        <v>0</v>
      </c>
      <c r="BL203" s="19" t="s">
        <v>130</v>
      </c>
      <c r="BM203" s="186" t="s">
        <v>278</v>
      </c>
    </row>
    <row r="204" spans="2:51" s="13" customFormat="1" ht="11.25">
      <c r="B204" s="188"/>
      <c r="C204" s="189"/>
      <c r="D204" s="190" t="s">
        <v>132</v>
      </c>
      <c r="E204" s="191" t="s">
        <v>19</v>
      </c>
      <c r="F204" s="192" t="s">
        <v>279</v>
      </c>
      <c r="G204" s="189"/>
      <c r="H204" s="191" t="s">
        <v>19</v>
      </c>
      <c r="I204" s="193"/>
      <c r="J204" s="189"/>
      <c r="K204" s="189"/>
      <c r="L204" s="194"/>
      <c r="M204" s="195"/>
      <c r="N204" s="196"/>
      <c r="O204" s="196"/>
      <c r="P204" s="196"/>
      <c r="Q204" s="196"/>
      <c r="R204" s="196"/>
      <c r="S204" s="196"/>
      <c r="T204" s="197"/>
      <c r="AT204" s="198" t="s">
        <v>132</v>
      </c>
      <c r="AU204" s="198" t="s">
        <v>79</v>
      </c>
      <c r="AV204" s="13" t="s">
        <v>77</v>
      </c>
      <c r="AW204" s="13" t="s">
        <v>31</v>
      </c>
      <c r="AX204" s="13" t="s">
        <v>69</v>
      </c>
      <c r="AY204" s="198" t="s">
        <v>123</v>
      </c>
    </row>
    <row r="205" spans="2:51" s="14" customFormat="1" ht="11.25">
      <c r="B205" s="199"/>
      <c r="C205" s="200"/>
      <c r="D205" s="190" t="s">
        <v>132</v>
      </c>
      <c r="E205" s="201" t="s">
        <v>19</v>
      </c>
      <c r="F205" s="202" t="s">
        <v>274</v>
      </c>
      <c r="G205" s="200"/>
      <c r="H205" s="203">
        <v>16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132</v>
      </c>
      <c r="AU205" s="209" t="s">
        <v>79</v>
      </c>
      <c r="AV205" s="14" t="s">
        <v>79</v>
      </c>
      <c r="AW205" s="14" t="s">
        <v>31</v>
      </c>
      <c r="AX205" s="14" t="s">
        <v>77</v>
      </c>
      <c r="AY205" s="209" t="s">
        <v>123</v>
      </c>
    </row>
    <row r="206" spans="1:65" s="2" customFormat="1" ht="33" customHeight="1">
      <c r="A206" s="36"/>
      <c r="B206" s="37"/>
      <c r="C206" s="175" t="s">
        <v>280</v>
      </c>
      <c r="D206" s="175" t="s">
        <v>125</v>
      </c>
      <c r="E206" s="176" t="s">
        <v>281</v>
      </c>
      <c r="F206" s="177" t="s">
        <v>282</v>
      </c>
      <c r="G206" s="178" t="s">
        <v>128</v>
      </c>
      <c r="H206" s="179">
        <v>1140</v>
      </c>
      <c r="I206" s="180"/>
      <c r="J206" s="181">
        <f>ROUND(I206*H206,2)</f>
        <v>0</v>
      </c>
      <c r="K206" s="177" t="s">
        <v>19</v>
      </c>
      <c r="L206" s="41"/>
      <c r="M206" s="182" t="s">
        <v>19</v>
      </c>
      <c r="N206" s="183" t="s">
        <v>40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130</v>
      </c>
      <c r="AT206" s="186" t="s">
        <v>125</v>
      </c>
      <c r="AU206" s="186" t="s">
        <v>79</v>
      </c>
      <c r="AY206" s="19" t="s">
        <v>123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77</v>
      </c>
      <c r="BK206" s="187">
        <f>ROUND(I206*H206,2)</f>
        <v>0</v>
      </c>
      <c r="BL206" s="19" t="s">
        <v>130</v>
      </c>
      <c r="BM206" s="186" t="s">
        <v>283</v>
      </c>
    </row>
    <row r="207" spans="1:47" s="2" customFormat="1" ht="39">
      <c r="A207" s="36"/>
      <c r="B207" s="37"/>
      <c r="C207" s="38"/>
      <c r="D207" s="190" t="s">
        <v>180</v>
      </c>
      <c r="E207" s="38"/>
      <c r="F207" s="210" t="s">
        <v>284</v>
      </c>
      <c r="G207" s="38"/>
      <c r="H207" s="38"/>
      <c r="I207" s="211"/>
      <c r="J207" s="38"/>
      <c r="K207" s="38"/>
      <c r="L207" s="41"/>
      <c r="M207" s="212"/>
      <c r="N207" s="213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180</v>
      </c>
      <c r="AU207" s="19" t="s">
        <v>79</v>
      </c>
    </row>
    <row r="208" spans="2:63" s="12" customFormat="1" ht="22.9" customHeight="1">
      <c r="B208" s="159"/>
      <c r="C208" s="160"/>
      <c r="D208" s="161" t="s">
        <v>68</v>
      </c>
      <c r="E208" s="173" t="s">
        <v>161</v>
      </c>
      <c r="F208" s="173" t="s">
        <v>285</v>
      </c>
      <c r="G208" s="160"/>
      <c r="H208" s="160"/>
      <c r="I208" s="163"/>
      <c r="J208" s="174">
        <f>BK208</f>
        <v>0</v>
      </c>
      <c r="K208" s="160"/>
      <c r="L208" s="165"/>
      <c r="M208" s="166"/>
      <c r="N208" s="167"/>
      <c r="O208" s="167"/>
      <c r="P208" s="168">
        <f>SUM(P209:P224)</f>
        <v>0</v>
      </c>
      <c r="Q208" s="167"/>
      <c r="R208" s="168">
        <f>SUM(R209:R224)</f>
        <v>0.42872</v>
      </c>
      <c r="S208" s="167"/>
      <c r="T208" s="169">
        <f>SUM(T209:T224)</f>
        <v>0</v>
      </c>
      <c r="AR208" s="170" t="s">
        <v>77</v>
      </c>
      <c r="AT208" s="171" t="s">
        <v>68</v>
      </c>
      <c r="AU208" s="171" t="s">
        <v>77</v>
      </c>
      <c r="AY208" s="170" t="s">
        <v>123</v>
      </c>
      <c r="BK208" s="172">
        <f>SUM(BK209:BK224)</f>
        <v>0</v>
      </c>
    </row>
    <row r="209" spans="1:65" s="2" customFormat="1" ht="24">
      <c r="A209" s="36"/>
      <c r="B209" s="37"/>
      <c r="C209" s="175" t="s">
        <v>286</v>
      </c>
      <c r="D209" s="175" t="s">
        <v>125</v>
      </c>
      <c r="E209" s="176" t="s">
        <v>287</v>
      </c>
      <c r="F209" s="177" t="s">
        <v>288</v>
      </c>
      <c r="G209" s="178" t="s">
        <v>289</v>
      </c>
      <c r="H209" s="179">
        <v>4</v>
      </c>
      <c r="I209" s="180"/>
      <c r="J209" s="181">
        <f aca="true" t="shared" si="0" ref="J209:J224">ROUND(I209*H209,2)</f>
        <v>0</v>
      </c>
      <c r="K209" s="177" t="s">
        <v>129</v>
      </c>
      <c r="L209" s="41"/>
      <c r="M209" s="182" t="s">
        <v>19</v>
      </c>
      <c r="N209" s="183" t="s">
        <v>40</v>
      </c>
      <c r="O209" s="66"/>
      <c r="P209" s="184">
        <f aca="true" t="shared" si="1" ref="P209:P224">O209*H209</f>
        <v>0</v>
      </c>
      <c r="Q209" s="184">
        <v>0</v>
      </c>
      <c r="R209" s="184">
        <f aca="true" t="shared" si="2" ref="R209:R224">Q209*H209</f>
        <v>0</v>
      </c>
      <c r="S209" s="184">
        <v>0</v>
      </c>
      <c r="T209" s="185">
        <f aca="true" t="shared" si="3" ref="T209:T224"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130</v>
      </c>
      <c r="AT209" s="186" t="s">
        <v>125</v>
      </c>
      <c r="AU209" s="186" t="s">
        <v>79</v>
      </c>
      <c r="AY209" s="19" t="s">
        <v>123</v>
      </c>
      <c r="BE209" s="187">
        <f aca="true" t="shared" si="4" ref="BE209:BE224">IF(N209="základní",J209,0)</f>
        <v>0</v>
      </c>
      <c r="BF209" s="187">
        <f aca="true" t="shared" si="5" ref="BF209:BF224">IF(N209="snížená",J209,0)</f>
        <v>0</v>
      </c>
      <c r="BG209" s="187">
        <f aca="true" t="shared" si="6" ref="BG209:BG224">IF(N209="zákl. přenesená",J209,0)</f>
        <v>0</v>
      </c>
      <c r="BH209" s="187">
        <f aca="true" t="shared" si="7" ref="BH209:BH224">IF(N209="sníž. přenesená",J209,0)</f>
        <v>0</v>
      </c>
      <c r="BI209" s="187">
        <f aca="true" t="shared" si="8" ref="BI209:BI224">IF(N209="nulová",J209,0)</f>
        <v>0</v>
      </c>
      <c r="BJ209" s="19" t="s">
        <v>77</v>
      </c>
      <c r="BK209" s="187">
        <f aca="true" t="shared" si="9" ref="BK209:BK224">ROUND(I209*H209,2)</f>
        <v>0</v>
      </c>
      <c r="BL209" s="19" t="s">
        <v>130</v>
      </c>
      <c r="BM209" s="186" t="s">
        <v>290</v>
      </c>
    </row>
    <row r="210" spans="1:65" s="2" customFormat="1" ht="44.25" customHeight="1">
      <c r="A210" s="36"/>
      <c r="B210" s="37"/>
      <c r="C210" s="175" t="s">
        <v>291</v>
      </c>
      <c r="D210" s="175" t="s">
        <v>125</v>
      </c>
      <c r="E210" s="176" t="s">
        <v>292</v>
      </c>
      <c r="F210" s="177" t="s">
        <v>293</v>
      </c>
      <c r="G210" s="178" t="s">
        <v>289</v>
      </c>
      <c r="H210" s="179">
        <v>8</v>
      </c>
      <c r="I210" s="180"/>
      <c r="J210" s="181">
        <f t="shared" si="0"/>
        <v>0</v>
      </c>
      <c r="K210" s="177" t="s">
        <v>129</v>
      </c>
      <c r="L210" s="41"/>
      <c r="M210" s="182" t="s">
        <v>19</v>
      </c>
      <c r="N210" s="183" t="s">
        <v>40</v>
      </c>
      <c r="O210" s="66"/>
      <c r="P210" s="184">
        <f t="shared" si="1"/>
        <v>0</v>
      </c>
      <c r="Q210" s="184">
        <v>0.00167</v>
      </c>
      <c r="R210" s="184">
        <f t="shared" si="2"/>
        <v>0.01336</v>
      </c>
      <c r="S210" s="184">
        <v>0</v>
      </c>
      <c r="T210" s="185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130</v>
      </c>
      <c r="AT210" s="186" t="s">
        <v>125</v>
      </c>
      <c r="AU210" s="186" t="s">
        <v>79</v>
      </c>
      <c r="AY210" s="19" t="s">
        <v>123</v>
      </c>
      <c r="BE210" s="187">
        <f t="shared" si="4"/>
        <v>0</v>
      </c>
      <c r="BF210" s="187">
        <f t="shared" si="5"/>
        <v>0</v>
      </c>
      <c r="BG210" s="187">
        <f t="shared" si="6"/>
        <v>0</v>
      </c>
      <c r="BH210" s="187">
        <f t="shared" si="7"/>
        <v>0</v>
      </c>
      <c r="BI210" s="187">
        <f t="shared" si="8"/>
        <v>0</v>
      </c>
      <c r="BJ210" s="19" t="s">
        <v>77</v>
      </c>
      <c r="BK210" s="187">
        <f t="shared" si="9"/>
        <v>0</v>
      </c>
      <c r="BL210" s="19" t="s">
        <v>130</v>
      </c>
      <c r="BM210" s="186" t="s">
        <v>294</v>
      </c>
    </row>
    <row r="211" spans="1:65" s="2" customFormat="1" ht="16.5" customHeight="1">
      <c r="A211" s="36"/>
      <c r="B211" s="37"/>
      <c r="C211" s="214" t="s">
        <v>295</v>
      </c>
      <c r="D211" s="214" t="s">
        <v>218</v>
      </c>
      <c r="E211" s="215" t="s">
        <v>296</v>
      </c>
      <c r="F211" s="216" t="s">
        <v>297</v>
      </c>
      <c r="G211" s="217" t="s">
        <v>289</v>
      </c>
      <c r="H211" s="218">
        <v>4</v>
      </c>
      <c r="I211" s="219"/>
      <c r="J211" s="220">
        <f t="shared" si="0"/>
        <v>0</v>
      </c>
      <c r="K211" s="216" t="s">
        <v>129</v>
      </c>
      <c r="L211" s="221"/>
      <c r="M211" s="222" t="s">
        <v>19</v>
      </c>
      <c r="N211" s="223" t="s">
        <v>40</v>
      </c>
      <c r="O211" s="66"/>
      <c r="P211" s="184">
        <f t="shared" si="1"/>
        <v>0</v>
      </c>
      <c r="Q211" s="184">
        <v>0.00048</v>
      </c>
      <c r="R211" s="184">
        <f t="shared" si="2"/>
        <v>0.00192</v>
      </c>
      <c r="S211" s="184">
        <v>0</v>
      </c>
      <c r="T211" s="185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161</v>
      </c>
      <c r="AT211" s="186" t="s">
        <v>218</v>
      </c>
      <c r="AU211" s="186" t="s">
        <v>79</v>
      </c>
      <c r="AY211" s="19" t="s">
        <v>123</v>
      </c>
      <c r="BE211" s="187">
        <f t="shared" si="4"/>
        <v>0</v>
      </c>
      <c r="BF211" s="187">
        <f t="shared" si="5"/>
        <v>0</v>
      </c>
      <c r="BG211" s="187">
        <f t="shared" si="6"/>
        <v>0</v>
      </c>
      <c r="BH211" s="187">
        <f t="shared" si="7"/>
        <v>0</v>
      </c>
      <c r="BI211" s="187">
        <f t="shared" si="8"/>
        <v>0</v>
      </c>
      <c r="BJ211" s="19" t="s">
        <v>77</v>
      </c>
      <c r="BK211" s="187">
        <f t="shared" si="9"/>
        <v>0</v>
      </c>
      <c r="BL211" s="19" t="s">
        <v>130</v>
      </c>
      <c r="BM211" s="186" t="s">
        <v>298</v>
      </c>
    </row>
    <row r="212" spans="1:65" s="2" customFormat="1" ht="21.75" customHeight="1">
      <c r="A212" s="36"/>
      <c r="B212" s="37"/>
      <c r="C212" s="214" t="s">
        <v>299</v>
      </c>
      <c r="D212" s="214" t="s">
        <v>218</v>
      </c>
      <c r="E212" s="215" t="s">
        <v>300</v>
      </c>
      <c r="F212" s="216" t="s">
        <v>301</v>
      </c>
      <c r="G212" s="217" t="s">
        <v>289</v>
      </c>
      <c r="H212" s="218">
        <v>4</v>
      </c>
      <c r="I212" s="219"/>
      <c r="J212" s="220">
        <f t="shared" si="0"/>
        <v>0</v>
      </c>
      <c r="K212" s="216" t="s">
        <v>129</v>
      </c>
      <c r="L212" s="221"/>
      <c r="M212" s="222" t="s">
        <v>19</v>
      </c>
      <c r="N212" s="223" t="s">
        <v>40</v>
      </c>
      <c r="O212" s="66"/>
      <c r="P212" s="184">
        <f t="shared" si="1"/>
        <v>0</v>
      </c>
      <c r="Q212" s="184">
        <v>0.0036</v>
      </c>
      <c r="R212" s="184">
        <f t="shared" si="2"/>
        <v>0.0144</v>
      </c>
      <c r="S212" s="184">
        <v>0</v>
      </c>
      <c r="T212" s="185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161</v>
      </c>
      <c r="AT212" s="186" t="s">
        <v>218</v>
      </c>
      <c r="AU212" s="186" t="s">
        <v>79</v>
      </c>
      <c r="AY212" s="19" t="s">
        <v>123</v>
      </c>
      <c r="BE212" s="187">
        <f t="shared" si="4"/>
        <v>0</v>
      </c>
      <c r="BF212" s="187">
        <f t="shared" si="5"/>
        <v>0</v>
      </c>
      <c r="BG212" s="187">
        <f t="shared" si="6"/>
        <v>0</v>
      </c>
      <c r="BH212" s="187">
        <f t="shared" si="7"/>
        <v>0</v>
      </c>
      <c r="BI212" s="187">
        <f t="shared" si="8"/>
        <v>0</v>
      </c>
      <c r="BJ212" s="19" t="s">
        <v>77</v>
      </c>
      <c r="BK212" s="187">
        <f t="shared" si="9"/>
        <v>0</v>
      </c>
      <c r="BL212" s="19" t="s">
        <v>130</v>
      </c>
      <c r="BM212" s="186" t="s">
        <v>302</v>
      </c>
    </row>
    <row r="213" spans="1:65" s="2" customFormat="1" ht="44.25" customHeight="1">
      <c r="A213" s="36"/>
      <c r="B213" s="37"/>
      <c r="C213" s="175" t="s">
        <v>303</v>
      </c>
      <c r="D213" s="175" t="s">
        <v>125</v>
      </c>
      <c r="E213" s="176" t="s">
        <v>304</v>
      </c>
      <c r="F213" s="177" t="s">
        <v>305</v>
      </c>
      <c r="G213" s="178" t="s">
        <v>289</v>
      </c>
      <c r="H213" s="179">
        <v>4</v>
      </c>
      <c r="I213" s="180"/>
      <c r="J213" s="181">
        <f t="shared" si="0"/>
        <v>0</v>
      </c>
      <c r="K213" s="177" t="s">
        <v>129</v>
      </c>
      <c r="L213" s="41"/>
      <c r="M213" s="182" t="s">
        <v>19</v>
      </c>
      <c r="N213" s="183" t="s">
        <v>40</v>
      </c>
      <c r="O213" s="66"/>
      <c r="P213" s="184">
        <f t="shared" si="1"/>
        <v>0</v>
      </c>
      <c r="Q213" s="184">
        <v>0.00167</v>
      </c>
      <c r="R213" s="184">
        <f t="shared" si="2"/>
        <v>0.00668</v>
      </c>
      <c r="S213" s="184">
        <v>0</v>
      </c>
      <c r="T213" s="185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130</v>
      </c>
      <c r="AT213" s="186" t="s">
        <v>125</v>
      </c>
      <c r="AU213" s="186" t="s">
        <v>79</v>
      </c>
      <c r="AY213" s="19" t="s">
        <v>123</v>
      </c>
      <c r="BE213" s="187">
        <f t="shared" si="4"/>
        <v>0</v>
      </c>
      <c r="BF213" s="187">
        <f t="shared" si="5"/>
        <v>0</v>
      </c>
      <c r="BG213" s="187">
        <f t="shared" si="6"/>
        <v>0</v>
      </c>
      <c r="BH213" s="187">
        <f t="shared" si="7"/>
        <v>0</v>
      </c>
      <c r="BI213" s="187">
        <f t="shared" si="8"/>
        <v>0</v>
      </c>
      <c r="BJ213" s="19" t="s">
        <v>77</v>
      </c>
      <c r="BK213" s="187">
        <f t="shared" si="9"/>
        <v>0</v>
      </c>
      <c r="BL213" s="19" t="s">
        <v>130</v>
      </c>
      <c r="BM213" s="186" t="s">
        <v>306</v>
      </c>
    </row>
    <row r="214" spans="1:65" s="2" customFormat="1" ht="21.75" customHeight="1">
      <c r="A214" s="36"/>
      <c r="B214" s="37"/>
      <c r="C214" s="214" t="s">
        <v>307</v>
      </c>
      <c r="D214" s="214" t="s">
        <v>218</v>
      </c>
      <c r="E214" s="215" t="s">
        <v>308</v>
      </c>
      <c r="F214" s="216" t="s">
        <v>309</v>
      </c>
      <c r="G214" s="217" t="s">
        <v>289</v>
      </c>
      <c r="H214" s="218">
        <v>4</v>
      </c>
      <c r="I214" s="219"/>
      <c r="J214" s="220">
        <f t="shared" si="0"/>
        <v>0</v>
      </c>
      <c r="K214" s="216" t="s">
        <v>19</v>
      </c>
      <c r="L214" s="221"/>
      <c r="M214" s="222" t="s">
        <v>19</v>
      </c>
      <c r="N214" s="223" t="s">
        <v>40</v>
      </c>
      <c r="O214" s="66"/>
      <c r="P214" s="184">
        <f t="shared" si="1"/>
        <v>0</v>
      </c>
      <c r="Q214" s="184">
        <v>0.0101</v>
      </c>
      <c r="R214" s="184">
        <f t="shared" si="2"/>
        <v>0.0404</v>
      </c>
      <c r="S214" s="184">
        <v>0</v>
      </c>
      <c r="T214" s="185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161</v>
      </c>
      <c r="AT214" s="186" t="s">
        <v>218</v>
      </c>
      <c r="AU214" s="186" t="s">
        <v>79</v>
      </c>
      <c r="AY214" s="19" t="s">
        <v>123</v>
      </c>
      <c r="BE214" s="187">
        <f t="shared" si="4"/>
        <v>0</v>
      </c>
      <c r="BF214" s="187">
        <f t="shared" si="5"/>
        <v>0</v>
      </c>
      <c r="BG214" s="187">
        <f t="shared" si="6"/>
        <v>0</v>
      </c>
      <c r="BH214" s="187">
        <f t="shared" si="7"/>
        <v>0</v>
      </c>
      <c r="BI214" s="187">
        <f t="shared" si="8"/>
        <v>0</v>
      </c>
      <c r="BJ214" s="19" t="s">
        <v>77</v>
      </c>
      <c r="BK214" s="187">
        <f t="shared" si="9"/>
        <v>0</v>
      </c>
      <c r="BL214" s="19" t="s">
        <v>130</v>
      </c>
      <c r="BM214" s="186" t="s">
        <v>310</v>
      </c>
    </row>
    <row r="215" spans="1:65" s="2" customFormat="1" ht="24">
      <c r="A215" s="36"/>
      <c r="B215" s="37"/>
      <c r="C215" s="214" t="s">
        <v>311</v>
      </c>
      <c r="D215" s="214" t="s">
        <v>218</v>
      </c>
      <c r="E215" s="215" t="s">
        <v>312</v>
      </c>
      <c r="F215" s="216" t="s">
        <v>313</v>
      </c>
      <c r="G215" s="217" t="s">
        <v>289</v>
      </c>
      <c r="H215" s="218">
        <v>4</v>
      </c>
      <c r="I215" s="219"/>
      <c r="J215" s="220">
        <f t="shared" si="0"/>
        <v>0</v>
      </c>
      <c r="K215" s="216" t="s">
        <v>129</v>
      </c>
      <c r="L215" s="221"/>
      <c r="M215" s="222" t="s">
        <v>19</v>
      </c>
      <c r="N215" s="223" t="s">
        <v>40</v>
      </c>
      <c r="O215" s="66"/>
      <c r="P215" s="184">
        <f t="shared" si="1"/>
        <v>0</v>
      </c>
      <c r="Q215" s="184">
        <v>0.004</v>
      </c>
      <c r="R215" s="184">
        <f t="shared" si="2"/>
        <v>0.016</v>
      </c>
      <c r="S215" s="184">
        <v>0</v>
      </c>
      <c r="T215" s="185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161</v>
      </c>
      <c r="AT215" s="186" t="s">
        <v>218</v>
      </c>
      <c r="AU215" s="186" t="s">
        <v>79</v>
      </c>
      <c r="AY215" s="19" t="s">
        <v>123</v>
      </c>
      <c r="BE215" s="187">
        <f t="shared" si="4"/>
        <v>0</v>
      </c>
      <c r="BF215" s="187">
        <f t="shared" si="5"/>
        <v>0</v>
      </c>
      <c r="BG215" s="187">
        <f t="shared" si="6"/>
        <v>0</v>
      </c>
      <c r="BH215" s="187">
        <f t="shared" si="7"/>
        <v>0</v>
      </c>
      <c r="BI215" s="187">
        <f t="shared" si="8"/>
        <v>0</v>
      </c>
      <c r="BJ215" s="19" t="s">
        <v>77</v>
      </c>
      <c r="BK215" s="187">
        <f t="shared" si="9"/>
        <v>0</v>
      </c>
      <c r="BL215" s="19" t="s">
        <v>130</v>
      </c>
      <c r="BM215" s="186" t="s">
        <v>314</v>
      </c>
    </row>
    <row r="216" spans="1:65" s="2" customFormat="1" ht="16.5" customHeight="1">
      <c r="A216" s="36"/>
      <c r="B216" s="37"/>
      <c r="C216" s="214" t="s">
        <v>315</v>
      </c>
      <c r="D216" s="214" t="s">
        <v>218</v>
      </c>
      <c r="E216" s="215" t="s">
        <v>316</v>
      </c>
      <c r="F216" s="216" t="s">
        <v>317</v>
      </c>
      <c r="G216" s="217" t="s">
        <v>289</v>
      </c>
      <c r="H216" s="218">
        <v>4</v>
      </c>
      <c r="I216" s="219"/>
      <c r="J216" s="220">
        <f t="shared" si="0"/>
        <v>0</v>
      </c>
      <c r="K216" s="216" t="s">
        <v>129</v>
      </c>
      <c r="L216" s="221"/>
      <c r="M216" s="222" t="s">
        <v>19</v>
      </c>
      <c r="N216" s="223" t="s">
        <v>40</v>
      </c>
      <c r="O216" s="66"/>
      <c r="P216" s="184">
        <f t="shared" si="1"/>
        <v>0</v>
      </c>
      <c r="Q216" s="184">
        <v>0.00072</v>
      </c>
      <c r="R216" s="184">
        <f t="shared" si="2"/>
        <v>0.00288</v>
      </c>
      <c r="S216" s="184">
        <v>0</v>
      </c>
      <c r="T216" s="185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161</v>
      </c>
      <c r="AT216" s="186" t="s">
        <v>218</v>
      </c>
      <c r="AU216" s="186" t="s">
        <v>79</v>
      </c>
      <c r="AY216" s="19" t="s">
        <v>123</v>
      </c>
      <c r="BE216" s="187">
        <f t="shared" si="4"/>
        <v>0</v>
      </c>
      <c r="BF216" s="187">
        <f t="shared" si="5"/>
        <v>0</v>
      </c>
      <c r="BG216" s="187">
        <f t="shared" si="6"/>
        <v>0</v>
      </c>
      <c r="BH216" s="187">
        <f t="shared" si="7"/>
        <v>0</v>
      </c>
      <c r="BI216" s="187">
        <f t="shared" si="8"/>
        <v>0</v>
      </c>
      <c r="BJ216" s="19" t="s">
        <v>77</v>
      </c>
      <c r="BK216" s="187">
        <f t="shared" si="9"/>
        <v>0</v>
      </c>
      <c r="BL216" s="19" t="s">
        <v>130</v>
      </c>
      <c r="BM216" s="186" t="s">
        <v>318</v>
      </c>
    </row>
    <row r="217" spans="1:65" s="2" customFormat="1" ht="24">
      <c r="A217" s="36"/>
      <c r="B217" s="37"/>
      <c r="C217" s="214" t="s">
        <v>319</v>
      </c>
      <c r="D217" s="214" t="s">
        <v>218</v>
      </c>
      <c r="E217" s="215" t="s">
        <v>320</v>
      </c>
      <c r="F217" s="216" t="s">
        <v>321</v>
      </c>
      <c r="G217" s="217" t="s">
        <v>289</v>
      </c>
      <c r="H217" s="218">
        <v>4</v>
      </c>
      <c r="I217" s="219"/>
      <c r="J217" s="220">
        <f t="shared" si="0"/>
        <v>0</v>
      </c>
      <c r="K217" s="216" t="s">
        <v>19</v>
      </c>
      <c r="L217" s="221"/>
      <c r="M217" s="222" t="s">
        <v>19</v>
      </c>
      <c r="N217" s="223" t="s">
        <v>40</v>
      </c>
      <c r="O217" s="66"/>
      <c r="P217" s="184">
        <f t="shared" si="1"/>
        <v>0</v>
      </c>
      <c r="Q217" s="184">
        <v>0.0073</v>
      </c>
      <c r="R217" s="184">
        <f t="shared" si="2"/>
        <v>0.0292</v>
      </c>
      <c r="S217" s="184">
        <v>0</v>
      </c>
      <c r="T217" s="185">
        <f t="shared" si="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161</v>
      </c>
      <c r="AT217" s="186" t="s">
        <v>218</v>
      </c>
      <c r="AU217" s="186" t="s">
        <v>79</v>
      </c>
      <c r="AY217" s="19" t="s">
        <v>123</v>
      </c>
      <c r="BE217" s="187">
        <f t="shared" si="4"/>
        <v>0</v>
      </c>
      <c r="BF217" s="187">
        <f t="shared" si="5"/>
        <v>0</v>
      </c>
      <c r="BG217" s="187">
        <f t="shared" si="6"/>
        <v>0</v>
      </c>
      <c r="BH217" s="187">
        <f t="shared" si="7"/>
        <v>0</v>
      </c>
      <c r="BI217" s="187">
        <f t="shared" si="8"/>
        <v>0</v>
      </c>
      <c r="BJ217" s="19" t="s">
        <v>77</v>
      </c>
      <c r="BK217" s="187">
        <f t="shared" si="9"/>
        <v>0</v>
      </c>
      <c r="BL217" s="19" t="s">
        <v>130</v>
      </c>
      <c r="BM217" s="186" t="s">
        <v>322</v>
      </c>
    </row>
    <row r="218" spans="1:65" s="2" customFormat="1" ht="24">
      <c r="A218" s="36"/>
      <c r="B218" s="37"/>
      <c r="C218" s="175" t="s">
        <v>323</v>
      </c>
      <c r="D218" s="175" t="s">
        <v>125</v>
      </c>
      <c r="E218" s="176" t="s">
        <v>324</v>
      </c>
      <c r="F218" s="177" t="s">
        <v>325</v>
      </c>
      <c r="G218" s="178" t="s">
        <v>289</v>
      </c>
      <c r="H218" s="179">
        <v>4</v>
      </c>
      <c r="I218" s="180"/>
      <c r="J218" s="181">
        <f t="shared" si="0"/>
        <v>0</v>
      </c>
      <c r="K218" s="177" t="s">
        <v>129</v>
      </c>
      <c r="L218" s="41"/>
      <c r="M218" s="182" t="s">
        <v>19</v>
      </c>
      <c r="N218" s="183" t="s">
        <v>40</v>
      </c>
      <c r="O218" s="66"/>
      <c r="P218" s="184">
        <f t="shared" si="1"/>
        <v>0</v>
      </c>
      <c r="Q218" s="184">
        <v>2E-05</v>
      </c>
      <c r="R218" s="184">
        <f t="shared" si="2"/>
        <v>8E-05</v>
      </c>
      <c r="S218" s="184">
        <v>0</v>
      </c>
      <c r="T218" s="185">
        <f t="shared" si="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130</v>
      </c>
      <c r="AT218" s="186" t="s">
        <v>125</v>
      </c>
      <c r="AU218" s="186" t="s">
        <v>79</v>
      </c>
      <c r="AY218" s="19" t="s">
        <v>123</v>
      </c>
      <c r="BE218" s="187">
        <f t="shared" si="4"/>
        <v>0</v>
      </c>
      <c r="BF218" s="187">
        <f t="shared" si="5"/>
        <v>0</v>
      </c>
      <c r="BG218" s="187">
        <f t="shared" si="6"/>
        <v>0</v>
      </c>
      <c r="BH218" s="187">
        <f t="shared" si="7"/>
        <v>0</v>
      </c>
      <c r="BI218" s="187">
        <f t="shared" si="8"/>
        <v>0</v>
      </c>
      <c r="BJ218" s="19" t="s">
        <v>77</v>
      </c>
      <c r="BK218" s="187">
        <f t="shared" si="9"/>
        <v>0</v>
      </c>
      <c r="BL218" s="19" t="s">
        <v>130</v>
      </c>
      <c r="BM218" s="186" t="s">
        <v>326</v>
      </c>
    </row>
    <row r="219" spans="1:65" s="2" customFormat="1" ht="24.2" customHeight="1">
      <c r="A219" s="36"/>
      <c r="B219" s="37"/>
      <c r="C219" s="214" t="s">
        <v>327</v>
      </c>
      <c r="D219" s="214" t="s">
        <v>218</v>
      </c>
      <c r="E219" s="215" t="s">
        <v>328</v>
      </c>
      <c r="F219" s="216" t="s">
        <v>329</v>
      </c>
      <c r="G219" s="217" t="s">
        <v>289</v>
      </c>
      <c r="H219" s="218">
        <v>4</v>
      </c>
      <c r="I219" s="219"/>
      <c r="J219" s="220">
        <f t="shared" si="0"/>
        <v>0</v>
      </c>
      <c r="K219" s="216" t="s">
        <v>19</v>
      </c>
      <c r="L219" s="221"/>
      <c r="M219" s="222" t="s">
        <v>19</v>
      </c>
      <c r="N219" s="223" t="s">
        <v>40</v>
      </c>
      <c r="O219" s="66"/>
      <c r="P219" s="184">
        <f t="shared" si="1"/>
        <v>0</v>
      </c>
      <c r="Q219" s="184">
        <v>0.0048</v>
      </c>
      <c r="R219" s="184">
        <f t="shared" si="2"/>
        <v>0.0192</v>
      </c>
      <c r="S219" s="184">
        <v>0</v>
      </c>
      <c r="T219" s="185">
        <f t="shared" si="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161</v>
      </c>
      <c r="AT219" s="186" t="s">
        <v>218</v>
      </c>
      <c r="AU219" s="186" t="s">
        <v>79</v>
      </c>
      <c r="AY219" s="19" t="s">
        <v>123</v>
      </c>
      <c r="BE219" s="187">
        <f t="shared" si="4"/>
        <v>0</v>
      </c>
      <c r="BF219" s="187">
        <f t="shared" si="5"/>
        <v>0</v>
      </c>
      <c r="BG219" s="187">
        <f t="shared" si="6"/>
        <v>0</v>
      </c>
      <c r="BH219" s="187">
        <f t="shared" si="7"/>
        <v>0</v>
      </c>
      <c r="BI219" s="187">
        <f t="shared" si="8"/>
        <v>0</v>
      </c>
      <c r="BJ219" s="19" t="s">
        <v>77</v>
      </c>
      <c r="BK219" s="187">
        <f t="shared" si="9"/>
        <v>0</v>
      </c>
      <c r="BL219" s="19" t="s">
        <v>130</v>
      </c>
      <c r="BM219" s="186" t="s">
        <v>330</v>
      </c>
    </row>
    <row r="220" spans="1:65" s="2" customFormat="1" ht="24">
      <c r="A220" s="36"/>
      <c r="B220" s="37"/>
      <c r="C220" s="175" t="s">
        <v>331</v>
      </c>
      <c r="D220" s="175" t="s">
        <v>125</v>
      </c>
      <c r="E220" s="176" t="s">
        <v>332</v>
      </c>
      <c r="F220" s="177" t="s">
        <v>333</v>
      </c>
      <c r="G220" s="178" t="s">
        <v>289</v>
      </c>
      <c r="H220" s="179">
        <v>4</v>
      </c>
      <c r="I220" s="180"/>
      <c r="J220" s="181">
        <f t="shared" si="0"/>
        <v>0</v>
      </c>
      <c r="K220" s="177" t="s">
        <v>129</v>
      </c>
      <c r="L220" s="41"/>
      <c r="M220" s="182" t="s">
        <v>19</v>
      </c>
      <c r="N220" s="183" t="s">
        <v>40</v>
      </c>
      <c r="O220" s="66"/>
      <c r="P220" s="184">
        <f t="shared" si="1"/>
        <v>0</v>
      </c>
      <c r="Q220" s="184">
        <v>2E-05</v>
      </c>
      <c r="R220" s="184">
        <f t="shared" si="2"/>
        <v>8E-05</v>
      </c>
      <c r="S220" s="184">
        <v>0</v>
      </c>
      <c r="T220" s="185">
        <f t="shared" si="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130</v>
      </c>
      <c r="AT220" s="186" t="s">
        <v>125</v>
      </c>
      <c r="AU220" s="186" t="s">
        <v>79</v>
      </c>
      <c r="AY220" s="19" t="s">
        <v>123</v>
      </c>
      <c r="BE220" s="187">
        <f t="shared" si="4"/>
        <v>0</v>
      </c>
      <c r="BF220" s="187">
        <f t="shared" si="5"/>
        <v>0</v>
      </c>
      <c r="BG220" s="187">
        <f t="shared" si="6"/>
        <v>0</v>
      </c>
      <c r="BH220" s="187">
        <f t="shared" si="7"/>
        <v>0</v>
      </c>
      <c r="BI220" s="187">
        <f t="shared" si="8"/>
        <v>0</v>
      </c>
      <c r="BJ220" s="19" t="s">
        <v>77</v>
      </c>
      <c r="BK220" s="187">
        <f t="shared" si="9"/>
        <v>0</v>
      </c>
      <c r="BL220" s="19" t="s">
        <v>130</v>
      </c>
      <c r="BM220" s="186" t="s">
        <v>334</v>
      </c>
    </row>
    <row r="221" spans="1:65" s="2" customFormat="1" ht="21.75" customHeight="1">
      <c r="A221" s="36"/>
      <c r="B221" s="37"/>
      <c r="C221" s="175" t="s">
        <v>335</v>
      </c>
      <c r="D221" s="175" t="s">
        <v>125</v>
      </c>
      <c r="E221" s="176" t="s">
        <v>336</v>
      </c>
      <c r="F221" s="177" t="s">
        <v>337</v>
      </c>
      <c r="G221" s="178" t="s">
        <v>338</v>
      </c>
      <c r="H221" s="179">
        <v>120</v>
      </c>
      <c r="I221" s="180"/>
      <c r="J221" s="181">
        <f t="shared" si="0"/>
        <v>0</v>
      </c>
      <c r="K221" s="177" t="s">
        <v>129</v>
      </c>
      <c r="L221" s="41"/>
      <c r="M221" s="182" t="s">
        <v>19</v>
      </c>
      <c r="N221" s="183" t="s">
        <v>40</v>
      </c>
      <c r="O221" s="66"/>
      <c r="P221" s="184">
        <f t="shared" si="1"/>
        <v>0</v>
      </c>
      <c r="Q221" s="184">
        <v>0</v>
      </c>
      <c r="R221" s="184">
        <f t="shared" si="2"/>
        <v>0</v>
      </c>
      <c r="S221" s="184">
        <v>0</v>
      </c>
      <c r="T221" s="185">
        <f t="shared" si="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130</v>
      </c>
      <c r="AT221" s="186" t="s">
        <v>125</v>
      </c>
      <c r="AU221" s="186" t="s">
        <v>79</v>
      </c>
      <c r="AY221" s="19" t="s">
        <v>123</v>
      </c>
      <c r="BE221" s="187">
        <f t="shared" si="4"/>
        <v>0</v>
      </c>
      <c r="BF221" s="187">
        <f t="shared" si="5"/>
        <v>0</v>
      </c>
      <c r="BG221" s="187">
        <f t="shared" si="6"/>
        <v>0</v>
      </c>
      <c r="BH221" s="187">
        <f t="shared" si="7"/>
        <v>0</v>
      </c>
      <c r="BI221" s="187">
        <f t="shared" si="8"/>
        <v>0</v>
      </c>
      <c r="BJ221" s="19" t="s">
        <v>77</v>
      </c>
      <c r="BK221" s="187">
        <f t="shared" si="9"/>
        <v>0</v>
      </c>
      <c r="BL221" s="19" t="s">
        <v>130</v>
      </c>
      <c r="BM221" s="186" t="s">
        <v>339</v>
      </c>
    </row>
    <row r="222" spans="1:65" s="2" customFormat="1" ht="24">
      <c r="A222" s="36"/>
      <c r="B222" s="37"/>
      <c r="C222" s="175" t="s">
        <v>340</v>
      </c>
      <c r="D222" s="175" t="s">
        <v>125</v>
      </c>
      <c r="E222" s="176" t="s">
        <v>341</v>
      </c>
      <c r="F222" s="177" t="s">
        <v>342</v>
      </c>
      <c r="G222" s="178" t="s">
        <v>338</v>
      </c>
      <c r="H222" s="179">
        <v>120</v>
      </c>
      <c r="I222" s="180"/>
      <c r="J222" s="181">
        <f t="shared" si="0"/>
        <v>0</v>
      </c>
      <c r="K222" s="177" t="s">
        <v>129</v>
      </c>
      <c r="L222" s="41"/>
      <c r="M222" s="182" t="s">
        <v>19</v>
      </c>
      <c r="N222" s="183" t="s">
        <v>40</v>
      </c>
      <c r="O222" s="66"/>
      <c r="P222" s="184">
        <f t="shared" si="1"/>
        <v>0</v>
      </c>
      <c r="Q222" s="184">
        <v>0</v>
      </c>
      <c r="R222" s="184">
        <f t="shared" si="2"/>
        <v>0</v>
      </c>
      <c r="S222" s="184">
        <v>0</v>
      </c>
      <c r="T222" s="185">
        <f t="shared" si="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130</v>
      </c>
      <c r="AT222" s="186" t="s">
        <v>125</v>
      </c>
      <c r="AU222" s="186" t="s">
        <v>79</v>
      </c>
      <c r="AY222" s="19" t="s">
        <v>123</v>
      </c>
      <c r="BE222" s="187">
        <f t="shared" si="4"/>
        <v>0</v>
      </c>
      <c r="BF222" s="187">
        <f t="shared" si="5"/>
        <v>0</v>
      </c>
      <c r="BG222" s="187">
        <f t="shared" si="6"/>
        <v>0</v>
      </c>
      <c r="BH222" s="187">
        <f t="shared" si="7"/>
        <v>0</v>
      </c>
      <c r="BI222" s="187">
        <f t="shared" si="8"/>
        <v>0</v>
      </c>
      <c r="BJ222" s="19" t="s">
        <v>77</v>
      </c>
      <c r="BK222" s="187">
        <f t="shared" si="9"/>
        <v>0</v>
      </c>
      <c r="BL222" s="19" t="s">
        <v>130</v>
      </c>
      <c r="BM222" s="186" t="s">
        <v>343</v>
      </c>
    </row>
    <row r="223" spans="1:65" s="2" customFormat="1" ht="16.5" customHeight="1">
      <c r="A223" s="36"/>
      <c r="B223" s="37"/>
      <c r="C223" s="175" t="s">
        <v>344</v>
      </c>
      <c r="D223" s="175" t="s">
        <v>125</v>
      </c>
      <c r="E223" s="176" t="s">
        <v>345</v>
      </c>
      <c r="F223" s="177" t="s">
        <v>346</v>
      </c>
      <c r="G223" s="178" t="s">
        <v>289</v>
      </c>
      <c r="H223" s="179">
        <v>4</v>
      </c>
      <c r="I223" s="180"/>
      <c r="J223" s="181">
        <f t="shared" si="0"/>
        <v>0</v>
      </c>
      <c r="K223" s="177" t="s">
        <v>129</v>
      </c>
      <c r="L223" s="41"/>
      <c r="M223" s="182" t="s">
        <v>19</v>
      </c>
      <c r="N223" s="183" t="s">
        <v>40</v>
      </c>
      <c r="O223" s="66"/>
      <c r="P223" s="184">
        <f t="shared" si="1"/>
        <v>0</v>
      </c>
      <c r="Q223" s="184">
        <v>0.06383</v>
      </c>
      <c r="R223" s="184">
        <f t="shared" si="2"/>
        <v>0.25532</v>
      </c>
      <c r="S223" s="184">
        <v>0</v>
      </c>
      <c r="T223" s="185">
        <f t="shared" si="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130</v>
      </c>
      <c r="AT223" s="186" t="s">
        <v>125</v>
      </c>
      <c r="AU223" s="186" t="s">
        <v>79</v>
      </c>
      <c r="AY223" s="19" t="s">
        <v>123</v>
      </c>
      <c r="BE223" s="187">
        <f t="shared" si="4"/>
        <v>0</v>
      </c>
      <c r="BF223" s="187">
        <f t="shared" si="5"/>
        <v>0</v>
      </c>
      <c r="BG223" s="187">
        <f t="shared" si="6"/>
        <v>0</v>
      </c>
      <c r="BH223" s="187">
        <f t="shared" si="7"/>
        <v>0</v>
      </c>
      <c r="BI223" s="187">
        <f t="shared" si="8"/>
        <v>0</v>
      </c>
      <c r="BJ223" s="19" t="s">
        <v>77</v>
      </c>
      <c r="BK223" s="187">
        <f t="shared" si="9"/>
        <v>0</v>
      </c>
      <c r="BL223" s="19" t="s">
        <v>130</v>
      </c>
      <c r="BM223" s="186" t="s">
        <v>347</v>
      </c>
    </row>
    <row r="224" spans="1:65" s="2" customFormat="1" ht="16.5" customHeight="1">
      <c r="A224" s="36"/>
      <c r="B224" s="37"/>
      <c r="C224" s="214" t="s">
        <v>348</v>
      </c>
      <c r="D224" s="214" t="s">
        <v>218</v>
      </c>
      <c r="E224" s="215" t="s">
        <v>349</v>
      </c>
      <c r="F224" s="216" t="s">
        <v>350</v>
      </c>
      <c r="G224" s="217" t="s">
        <v>289</v>
      </c>
      <c r="H224" s="218">
        <v>4</v>
      </c>
      <c r="I224" s="219"/>
      <c r="J224" s="220">
        <f t="shared" si="0"/>
        <v>0</v>
      </c>
      <c r="K224" s="216" t="s">
        <v>129</v>
      </c>
      <c r="L224" s="221"/>
      <c r="M224" s="222" t="s">
        <v>19</v>
      </c>
      <c r="N224" s="223" t="s">
        <v>40</v>
      </c>
      <c r="O224" s="66"/>
      <c r="P224" s="184">
        <f t="shared" si="1"/>
        <v>0</v>
      </c>
      <c r="Q224" s="184">
        <v>0.0073</v>
      </c>
      <c r="R224" s="184">
        <f t="shared" si="2"/>
        <v>0.0292</v>
      </c>
      <c r="S224" s="184">
        <v>0</v>
      </c>
      <c r="T224" s="185">
        <f t="shared" si="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161</v>
      </c>
      <c r="AT224" s="186" t="s">
        <v>218</v>
      </c>
      <c r="AU224" s="186" t="s">
        <v>79</v>
      </c>
      <c r="AY224" s="19" t="s">
        <v>123</v>
      </c>
      <c r="BE224" s="187">
        <f t="shared" si="4"/>
        <v>0</v>
      </c>
      <c r="BF224" s="187">
        <f t="shared" si="5"/>
        <v>0</v>
      </c>
      <c r="BG224" s="187">
        <f t="shared" si="6"/>
        <v>0</v>
      </c>
      <c r="BH224" s="187">
        <f t="shared" si="7"/>
        <v>0</v>
      </c>
      <c r="BI224" s="187">
        <f t="shared" si="8"/>
        <v>0</v>
      </c>
      <c r="BJ224" s="19" t="s">
        <v>77</v>
      </c>
      <c r="BK224" s="187">
        <f t="shared" si="9"/>
        <v>0</v>
      </c>
      <c r="BL224" s="19" t="s">
        <v>130</v>
      </c>
      <c r="BM224" s="186" t="s">
        <v>351</v>
      </c>
    </row>
    <row r="225" spans="2:63" s="12" customFormat="1" ht="22.9" customHeight="1">
      <c r="B225" s="159"/>
      <c r="C225" s="160"/>
      <c r="D225" s="161" t="s">
        <v>68</v>
      </c>
      <c r="E225" s="173" t="s">
        <v>167</v>
      </c>
      <c r="F225" s="173" t="s">
        <v>352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SUM(P226:P312)</f>
        <v>0</v>
      </c>
      <c r="Q225" s="167"/>
      <c r="R225" s="168">
        <f>SUM(R226:R312)</f>
        <v>0</v>
      </c>
      <c r="S225" s="167"/>
      <c r="T225" s="169">
        <f>SUM(T226:T312)</f>
        <v>6909.314877</v>
      </c>
      <c r="AR225" s="170" t="s">
        <v>77</v>
      </c>
      <c r="AT225" s="171" t="s">
        <v>68</v>
      </c>
      <c r="AU225" s="171" t="s">
        <v>77</v>
      </c>
      <c r="AY225" s="170" t="s">
        <v>123</v>
      </c>
      <c r="BK225" s="172">
        <f>SUM(BK226:BK312)</f>
        <v>0</v>
      </c>
    </row>
    <row r="226" spans="1:65" s="2" customFormat="1" ht="44.25" customHeight="1">
      <c r="A226" s="36"/>
      <c r="B226" s="37"/>
      <c r="C226" s="175" t="s">
        <v>353</v>
      </c>
      <c r="D226" s="175" t="s">
        <v>125</v>
      </c>
      <c r="E226" s="176" t="s">
        <v>354</v>
      </c>
      <c r="F226" s="177" t="s">
        <v>355</v>
      </c>
      <c r="G226" s="178" t="s">
        <v>128</v>
      </c>
      <c r="H226" s="179">
        <v>2400.6</v>
      </c>
      <c r="I226" s="180"/>
      <c r="J226" s="181">
        <f>ROUND(I226*H226,2)</f>
        <v>0</v>
      </c>
      <c r="K226" s="177" t="s">
        <v>129</v>
      </c>
      <c r="L226" s="41"/>
      <c r="M226" s="182" t="s">
        <v>19</v>
      </c>
      <c r="N226" s="183" t="s">
        <v>40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130</v>
      </c>
      <c r="AT226" s="186" t="s">
        <v>125</v>
      </c>
      <c r="AU226" s="186" t="s">
        <v>79</v>
      </c>
      <c r="AY226" s="19" t="s">
        <v>123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77</v>
      </c>
      <c r="BK226" s="187">
        <f>ROUND(I226*H226,2)</f>
        <v>0</v>
      </c>
      <c r="BL226" s="19" t="s">
        <v>130</v>
      </c>
      <c r="BM226" s="186" t="s">
        <v>356</v>
      </c>
    </row>
    <row r="227" spans="2:51" s="13" customFormat="1" ht="11.25">
      <c r="B227" s="188"/>
      <c r="C227" s="189"/>
      <c r="D227" s="190" t="s">
        <v>132</v>
      </c>
      <c r="E227" s="191" t="s">
        <v>19</v>
      </c>
      <c r="F227" s="192" t="s">
        <v>232</v>
      </c>
      <c r="G227" s="189"/>
      <c r="H227" s="191" t="s">
        <v>19</v>
      </c>
      <c r="I227" s="193"/>
      <c r="J227" s="189"/>
      <c r="K227" s="189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132</v>
      </c>
      <c r="AU227" s="198" t="s">
        <v>79</v>
      </c>
      <c r="AV227" s="13" t="s">
        <v>77</v>
      </c>
      <c r="AW227" s="13" t="s">
        <v>31</v>
      </c>
      <c r="AX227" s="13" t="s">
        <v>69</v>
      </c>
      <c r="AY227" s="198" t="s">
        <v>123</v>
      </c>
    </row>
    <row r="228" spans="2:51" s="14" customFormat="1" ht="11.25">
      <c r="B228" s="199"/>
      <c r="C228" s="200"/>
      <c r="D228" s="190" t="s">
        <v>132</v>
      </c>
      <c r="E228" s="201" t="s">
        <v>19</v>
      </c>
      <c r="F228" s="202" t="s">
        <v>357</v>
      </c>
      <c r="G228" s="200"/>
      <c r="H228" s="203">
        <v>227.5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132</v>
      </c>
      <c r="AU228" s="209" t="s">
        <v>79</v>
      </c>
      <c r="AV228" s="14" t="s">
        <v>79</v>
      </c>
      <c r="AW228" s="14" t="s">
        <v>31</v>
      </c>
      <c r="AX228" s="14" t="s">
        <v>69</v>
      </c>
      <c r="AY228" s="209" t="s">
        <v>123</v>
      </c>
    </row>
    <row r="229" spans="2:51" s="13" customFormat="1" ht="11.25">
      <c r="B229" s="188"/>
      <c r="C229" s="189"/>
      <c r="D229" s="190" t="s">
        <v>132</v>
      </c>
      <c r="E229" s="191" t="s">
        <v>19</v>
      </c>
      <c r="F229" s="192" t="s">
        <v>234</v>
      </c>
      <c r="G229" s="189"/>
      <c r="H229" s="191" t="s">
        <v>19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132</v>
      </c>
      <c r="AU229" s="198" t="s">
        <v>79</v>
      </c>
      <c r="AV229" s="13" t="s">
        <v>77</v>
      </c>
      <c r="AW229" s="13" t="s">
        <v>31</v>
      </c>
      <c r="AX229" s="13" t="s">
        <v>69</v>
      </c>
      <c r="AY229" s="198" t="s">
        <v>123</v>
      </c>
    </row>
    <row r="230" spans="2:51" s="14" customFormat="1" ht="11.25">
      <c r="B230" s="199"/>
      <c r="C230" s="200"/>
      <c r="D230" s="190" t="s">
        <v>132</v>
      </c>
      <c r="E230" s="201" t="s">
        <v>19</v>
      </c>
      <c r="F230" s="202" t="s">
        <v>358</v>
      </c>
      <c r="G230" s="200"/>
      <c r="H230" s="203">
        <v>169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132</v>
      </c>
      <c r="AU230" s="209" t="s">
        <v>79</v>
      </c>
      <c r="AV230" s="14" t="s">
        <v>79</v>
      </c>
      <c r="AW230" s="14" t="s">
        <v>31</v>
      </c>
      <c r="AX230" s="14" t="s">
        <v>69</v>
      </c>
      <c r="AY230" s="209" t="s">
        <v>123</v>
      </c>
    </row>
    <row r="231" spans="2:51" s="13" customFormat="1" ht="11.25">
      <c r="B231" s="188"/>
      <c r="C231" s="189"/>
      <c r="D231" s="190" t="s">
        <v>132</v>
      </c>
      <c r="E231" s="191" t="s">
        <v>19</v>
      </c>
      <c r="F231" s="192" t="s">
        <v>236</v>
      </c>
      <c r="G231" s="189"/>
      <c r="H231" s="191" t="s">
        <v>19</v>
      </c>
      <c r="I231" s="193"/>
      <c r="J231" s="189"/>
      <c r="K231" s="189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132</v>
      </c>
      <c r="AU231" s="198" t="s">
        <v>79</v>
      </c>
      <c r="AV231" s="13" t="s">
        <v>77</v>
      </c>
      <c r="AW231" s="13" t="s">
        <v>31</v>
      </c>
      <c r="AX231" s="13" t="s">
        <v>69</v>
      </c>
      <c r="AY231" s="198" t="s">
        <v>123</v>
      </c>
    </row>
    <row r="232" spans="2:51" s="14" customFormat="1" ht="11.25">
      <c r="B232" s="199"/>
      <c r="C232" s="200"/>
      <c r="D232" s="190" t="s">
        <v>132</v>
      </c>
      <c r="E232" s="201" t="s">
        <v>19</v>
      </c>
      <c r="F232" s="202" t="s">
        <v>359</v>
      </c>
      <c r="G232" s="200"/>
      <c r="H232" s="203">
        <v>184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132</v>
      </c>
      <c r="AU232" s="209" t="s">
        <v>79</v>
      </c>
      <c r="AV232" s="14" t="s">
        <v>79</v>
      </c>
      <c r="AW232" s="14" t="s">
        <v>31</v>
      </c>
      <c r="AX232" s="14" t="s">
        <v>69</v>
      </c>
      <c r="AY232" s="209" t="s">
        <v>123</v>
      </c>
    </row>
    <row r="233" spans="2:51" s="13" customFormat="1" ht="11.25">
      <c r="B233" s="188"/>
      <c r="C233" s="189"/>
      <c r="D233" s="190" t="s">
        <v>132</v>
      </c>
      <c r="E233" s="191" t="s">
        <v>19</v>
      </c>
      <c r="F233" s="192" t="s">
        <v>238</v>
      </c>
      <c r="G233" s="189"/>
      <c r="H233" s="191" t="s">
        <v>19</v>
      </c>
      <c r="I233" s="193"/>
      <c r="J233" s="189"/>
      <c r="K233" s="189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132</v>
      </c>
      <c r="AU233" s="198" t="s">
        <v>79</v>
      </c>
      <c r="AV233" s="13" t="s">
        <v>77</v>
      </c>
      <c r="AW233" s="13" t="s">
        <v>31</v>
      </c>
      <c r="AX233" s="13" t="s">
        <v>69</v>
      </c>
      <c r="AY233" s="198" t="s">
        <v>123</v>
      </c>
    </row>
    <row r="234" spans="2:51" s="14" customFormat="1" ht="11.25">
      <c r="B234" s="199"/>
      <c r="C234" s="200"/>
      <c r="D234" s="190" t="s">
        <v>132</v>
      </c>
      <c r="E234" s="201" t="s">
        <v>19</v>
      </c>
      <c r="F234" s="202" t="s">
        <v>360</v>
      </c>
      <c r="G234" s="200"/>
      <c r="H234" s="203">
        <v>690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132</v>
      </c>
      <c r="AU234" s="209" t="s">
        <v>79</v>
      </c>
      <c r="AV234" s="14" t="s">
        <v>79</v>
      </c>
      <c r="AW234" s="14" t="s">
        <v>31</v>
      </c>
      <c r="AX234" s="14" t="s">
        <v>69</v>
      </c>
      <c r="AY234" s="209" t="s">
        <v>123</v>
      </c>
    </row>
    <row r="235" spans="2:51" s="13" customFormat="1" ht="11.25">
      <c r="B235" s="188"/>
      <c r="C235" s="189"/>
      <c r="D235" s="190" t="s">
        <v>132</v>
      </c>
      <c r="E235" s="191" t="s">
        <v>19</v>
      </c>
      <c r="F235" s="192" t="s">
        <v>240</v>
      </c>
      <c r="G235" s="189"/>
      <c r="H235" s="191" t="s">
        <v>19</v>
      </c>
      <c r="I235" s="193"/>
      <c r="J235" s="189"/>
      <c r="K235" s="189"/>
      <c r="L235" s="194"/>
      <c r="M235" s="195"/>
      <c r="N235" s="196"/>
      <c r="O235" s="196"/>
      <c r="P235" s="196"/>
      <c r="Q235" s="196"/>
      <c r="R235" s="196"/>
      <c r="S235" s="196"/>
      <c r="T235" s="197"/>
      <c r="AT235" s="198" t="s">
        <v>132</v>
      </c>
      <c r="AU235" s="198" t="s">
        <v>79</v>
      </c>
      <c r="AV235" s="13" t="s">
        <v>77</v>
      </c>
      <c r="AW235" s="13" t="s">
        <v>31</v>
      </c>
      <c r="AX235" s="13" t="s">
        <v>69</v>
      </c>
      <c r="AY235" s="198" t="s">
        <v>123</v>
      </c>
    </row>
    <row r="236" spans="2:51" s="14" customFormat="1" ht="22.5">
      <c r="B236" s="199"/>
      <c r="C236" s="200"/>
      <c r="D236" s="190" t="s">
        <v>132</v>
      </c>
      <c r="E236" s="201" t="s">
        <v>19</v>
      </c>
      <c r="F236" s="202" t="s">
        <v>361</v>
      </c>
      <c r="G236" s="200"/>
      <c r="H236" s="203">
        <v>624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132</v>
      </c>
      <c r="AU236" s="209" t="s">
        <v>79</v>
      </c>
      <c r="AV236" s="14" t="s">
        <v>79</v>
      </c>
      <c r="AW236" s="14" t="s">
        <v>31</v>
      </c>
      <c r="AX236" s="14" t="s">
        <v>69</v>
      </c>
      <c r="AY236" s="209" t="s">
        <v>123</v>
      </c>
    </row>
    <row r="237" spans="2:51" s="13" customFormat="1" ht="11.25">
      <c r="B237" s="188"/>
      <c r="C237" s="189"/>
      <c r="D237" s="190" t="s">
        <v>132</v>
      </c>
      <c r="E237" s="191" t="s">
        <v>19</v>
      </c>
      <c r="F237" s="192" t="s">
        <v>242</v>
      </c>
      <c r="G237" s="189"/>
      <c r="H237" s="191" t="s">
        <v>19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132</v>
      </c>
      <c r="AU237" s="198" t="s">
        <v>79</v>
      </c>
      <c r="AV237" s="13" t="s">
        <v>77</v>
      </c>
      <c r="AW237" s="13" t="s">
        <v>31</v>
      </c>
      <c r="AX237" s="13" t="s">
        <v>69</v>
      </c>
      <c r="AY237" s="198" t="s">
        <v>123</v>
      </c>
    </row>
    <row r="238" spans="2:51" s="14" customFormat="1" ht="11.25">
      <c r="B238" s="199"/>
      <c r="C238" s="200"/>
      <c r="D238" s="190" t="s">
        <v>132</v>
      </c>
      <c r="E238" s="201" t="s">
        <v>19</v>
      </c>
      <c r="F238" s="202" t="s">
        <v>362</v>
      </c>
      <c r="G238" s="200"/>
      <c r="H238" s="203">
        <v>506.1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132</v>
      </c>
      <c r="AU238" s="209" t="s">
        <v>79</v>
      </c>
      <c r="AV238" s="14" t="s">
        <v>79</v>
      </c>
      <c r="AW238" s="14" t="s">
        <v>31</v>
      </c>
      <c r="AX238" s="14" t="s">
        <v>69</v>
      </c>
      <c r="AY238" s="209" t="s">
        <v>123</v>
      </c>
    </row>
    <row r="239" spans="2:51" s="15" customFormat="1" ht="11.25">
      <c r="B239" s="224"/>
      <c r="C239" s="225"/>
      <c r="D239" s="190" t="s">
        <v>132</v>
      </c>
      <c r="E239" s="226" t="s">
        <v>19</v>
      </c>
      <c r="F239" s="227" t="s">
        <v>248</v>
      </c>
      <c r="G239" s="225"/>
      <c r="H239" s="228">
        <v>2400.6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132</v>
      </c>
      <c r="AU239" s="234" t="s">
        <v>79</v>
      </c>
      <c r="AV239" s="15" t="s">
        <v>130</v>
      </c>
      <c r="AW239" s="15" t="s">
        <v>31</v>
      </c>
      <c r="AX239" s="15" t="s">
        <v>77</v>
      </c>
      <c r="AY239" s="234" t="s">
        <v>123</v>
      </c>
    </row>
    <row r="240" spans="1:65" s="2" customFormat="1" ht="55.5" customHeight="1">
      <c r="A240" s="36"/>
      <c r="B240" s="37"/>
      <c r="C240" s="175" t="s">
        <v>363</v>
      </c>
      <c r="D240" s="175" t="s">
        <v>125</v>
      </c>
      <c r="E240" s="176" t="s">
        <v>364</v>
      </c>
      <c r="F240" s="177" t="s">
        <v>365</v>
      </c>
      <c r="G240" s="178" t="s">
        <v>128</v>
      </c>
      <c r="H240" s="179">
        <v>36009</v>
      </c>
      <c r="I240" s="180"/>
      <c r="J240" s="181">
        <f>ROUND(I240*H240,2)</f>
        <v>0</v>
      </c>
      <c r="K240" s="177" t="s">
        <v>129</v>
      </c>
      <c r="L240" s="41"/>
      <c r="M240" s="182" t="s">
        <v>19</v>
      </c>
      <c r="N240" s="183" t="s">
        <v>40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130</v>
      </c>
      <c r="AT240" s="186" t="s">
        <v>125</v>
      </c>
      <c r="AU240" s="186" t="s">
        <v>79</v>
      </c>
      <c r="AY240" s="19" t="s">
        <v>123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77</v>
      </c>
      <c r="BK240" s="187">
        <f>ROUND(I240*H240,2)</f>
        <v>0</v>
      </c>
      <c r="BL240" s="19" t="s">
        <v>130</v>
      </c>
      <c r="BM240" s="186" t="s">
        <v>366</v>
      </c>
    </row>
    <row r="241" spans="2:51" s="14" customFormat="1" ht="11.25">
      <c r="B241" s="199"/>
      <c r="C241" s="200"/>
      <c r="D241" s="190" t="s">
        <v>132</v>
      </c>
      <c r="E241" s="201" t="s">
        <v>19</v>
      </c>
      <c r="F241" s="202" t="s">
        <v>367</v>
      </c>
      <c r="G241" s="200"/>
      <c r="H241" s="203">
        <v>36009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132</v>
      </c>
      <c r="AU241" s="209" t="s">
        <v>79</v>
      </c>
      <c r="AV241" s="14" t="s">
        <v>79</v>
      </c>
      <c r="AW241" s="14" t="s">
        <v>31</v>
      </c>
      <c r="AX241" s="14" t="s">
        <v>77</v>
      </c>
      <c r="AY241" s="209" t="s">
        <v>123</v>
      </c>
    </row>
    <row r="242" spans="1:65" s="2" customFormat="1" ht="44.25" customHeight="1">
      <c r="A242" s="36"/>
      <c r="B242" s="37"/>
      <c r="C242" s="175" t="s">
        <v>368</v>
      </c>
      <c r="D242" s="175" t="s">
        <v>125</v>
      </c>
      <c r="E242" s="176" t="s">
        <v>369</v>
      </c>
      <c r="F242" s="177" t="s">
        <v>370</v>
      </c>
      <c r="G242" s="178" t="s">
        <v>128</v>
      </c>
      <c r="H242" s="179">
        <v>2400.6</v>
      </c>
      <c r="I242" s="180"/>
      <c r="J242" s="181">
        <f>ROUND(I242*H242,2)</f>
        <v>0</v>
      </c>
      <c r="K242" s="177" t="s">
        <v>129</v>
      </c>
      <c r="L242" s="41"/>
      <c r="M242" s="182" t="s">
        <v>19</v>
      </c>
      <c r="N242" s="183" t="s">
        <v>40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130</v>
      </c>
      <c r="AT242" s="186" t="s">
        <v>125</v>
      </c>
      <c r="AU242" s="186" t="s">
        <v>79</v>
      </c>
      <c r="AY242" s="19" t="s">
        <v>123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77</v>
      </c>
      <c r="BK242" s="187">
        <f>ROUND(I242*H242,2)</f>
        <v>0</v>
      </c>
      <c r="BL242" s="19" t="s">
        <v>130</v>
      </c>
      <c r="BM242" s="186" t="s">
        <v>371</v>
      </c>
    </row>
    <row r="243" spans="1:65" s="2" customFormat="1" ht="16.5" customHeight="1">
      <c r="A243" s="36"/>
      <c r="B243" s="37"/>
      <c r="C243" s="175" t="s">
        <v>372</v>
      </c>
      <c r="D243" s="175" t="s">
        <v>125</v>
      </c>
      <c r="E243" s="176" t="s">
        <v>373</v>
      </c>
      <c r="F243" s="177" t="s">
        <v>374</v>
      </c>
      <c r="G243" s="178" t="s">
        <v>164</v>
      </c>
      <c r="H243" s="179">
        <v>60.841</v>
      </c>
      <c r="I243" s="180"/>
      <c r="J243" s="181">
        <f>ROUND(I243*H243,2)</f>
        <v>0</v>
      </c>
      <c r="K243" s="177" t="s">
        <v>19</v>
      </c>
      <c r="L243" s="41"/>
      <c r="M243" s="182" t="s">
        <v>19</v>
      </c>
      <c r="N243" s="183" t="s">
        <v>40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130</v>
      </c>
      <c r="AT243" s="186" t="s">
        <v>125</v>
      </c>
      <c r="AU243" s="186" t="s">
        <v>79</v>
      </c>
      <c r="AY243" s="19" t="s">
        <v>123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77</v>
      </c>
      <c r="BK243" s="187">
        <f>ROUND(I243*H243,2)</f>
        <v>0</v>
      </c>
      <c r="BL243" s="19" t="s">
        <v>130</v>
      </c>
      <c r="BM243" s="186" t="s">
        <v>375</v>
      </c>
    </row>
    <row r="244" spans="2:51" s="13" customFormat="1" ht="11.25">
      <c r="B244" s="188"/>
      <c r="C244" s="189"/>
      <c r="D244" s="190" t="s">
        <v>132</v>
      </c>
      <c r="E244" s="191" t="s">
        <v>19</v>
      </c>
      <c r="F244" s="192" t="s">
        <v>376</v>
      </c>
      <c r="G244" s="189"/>
      <c r="H244" s="191" t="s">
        <v>19</v>
      </c>
      <c r="I244" s="193"/>
      <c r="J244" s="189"/>
      <c r="K244" s="189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132</v>
      </c>
      <c r="AU244" s="198" t="s">
        <v>79</v>
      </c>
      <c r="AV244" s="13" t="s">
        <v>77</v>
      </c>
      <c r="AW244" s="13" t="s">
        <v>31</v>
      </c>
      <c r="AX244" s="13" t="s">
        <v>69</v>
      </c>
      <c r="AY244" s="198" t="s">
        <v>123</v>
      </c>
    </row>
    <row r="245" spans="2:51" s="14" customFormat="1" ht="11.25">
      <c r="B245" s="199"/>
      <c r="C245" s="200"/>
      <c r="D245" s="190" t="s">
        <v>132</v>
      </c>
      <c r="E245" s="201" t="s">
        <v>19</v>
      </c>
      <c r="F245" s="202" t="s">
        <v>377</v>
      </c>
      <c r="G245" s="200"/>
      <c r="H245" s="203">
        <v>55.156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132</v>
      </c>
      <c r="AU245" s="209" t="s">
        <v>79</v>
      </c>
      <c r="AV245" s="14" t="s">
        <v>79</v>
      </c>
      <c r="AW245" s="14" t="s">
        <v>31</v>
      </c>
      <c r="AX245" s="14" t="s">
        <v>69</v>
      </c>
      <c r="AY245" s="209" t="s">
        <v>123</v>
      </c>
    </row>
    <row r="246" spans="2:51" s="13" customFormat="1" ht="11.25">
      <c r="B246" s="188"/>
      <c r="C246" s="189"/>
      <c r="D246" s="190" t="s">
        <v>132</v>
      </c>
      <c r="E246" s="191" t="s">
        <v>19</v>
      </c>
      <c r="F246" s="192" t="s">
        <v>378</v>
      </c>
      <c r="G246" s="189"/>
      <c r="H246" s="191" t="s">
        <v>19</v>
      </c>
      <c r="I246" s="193"/>
      <c r="J246" s="189"/>
      <c r="K246" s="189"/>
      <c r="L246" s="194"/>
      <c r="M246" s="195"/>
      <c r="N246" s="196"/>
      <c r="O246" s="196"/>
      <c r="P246" s="196"/>
      <c r="Q246" s="196"/>
      <c r="R246" s="196"/>
      <c r="S246" s="196"/>
      <c r="T246" s="197"/>
      <c r="AT246" s="198" t="s">
        <v>132</v>
      </c>
      <c r="AU246" s="198" t="s">
        <v>79</v>
      </c>
      <c r="AV246" s="13" t="s">
        <v>77</v>
      </c>
      <c r="AW246" s="13" t="s">
        <v>31</v>
      </c>
      <c r="AX246" s="13" t="s">
        <v>69</v>
      </c>
      <c r="AY246" s="198" t="s">
        <v>123</v>
      </c>
    </row>
    <row r="247" spans="2:51" s="14" customFormat="1" ht="11.25">
      <c r="B247" s="199"/>
      <c r="C247" s="200"/>
      <c r="D247" s="190" t="s">
        <v>132</v>
      </c>
      <c r="E247" s="201" t="s">
        <v>19</v>
      </c>
      <c r="F247" s="202" t="s">
        <v>379</v>
      </c>
      <c r="G247" s="200"/>
      <c r="H247" s="203">
        <v>5.685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132</v>
      </c>
      <c r="AU247" s="209" t="s">
        <v>79</v>
      </c>
      <c r="AV247" s="14" t="s">
        <v>79</v>
      </c>
      <c r="AW247" s="14" t="s">
        <v>31</v>
      </c>
      <c r="AX247" s="14" t="s">
        <v>69</v>
      </c>
      <c r="AY247" s="209" t="s">
        <v>123</v>
      </c>
    </row>
    <row r="248" spans="2:51" s="15" customFormat="1" ht="11.25">
      <c r="B248" s="224"/>
      <c r="C248" s="225"/>
      <c r="D248" s="190" t="s">
        <v>132</v>
      </c>
      <c r="E248" s="226" t="s">
        <v>19</v>
      </c>
      <c r="F248" s="227" t="s">
        <v>248</v>
      </c>
      <c r="G248" s="225"/>
      <c r="H248" s="228">
        <v>60.841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132</v>
      </c>
      <c r="AU248" s="234" t="s">
        <v>79</v>
      </c>
      <c r="AV248" s="15" t="s">
        <v>130</v>
      </c>
      <c r="AW248" s="15" t="s">
        <v>31</v>
      </c>
      <c r="AX248" s="15" t="s">
        <v>77</v>
      </c>
      <c r="AY248" s="234" t="s">
        <v>123</v>
      </c>
    </row>
    <row r="249" spans="1:65" s="2" customFormat="1" ht="48">
      <c r="A249" s="36"/>
      <c r="B249" s="37"/>
      <c r="C249" s="175" t="s">
        <v>380</v>
      </c>
      <c r="D249" s="175" t="s">
        <v>125</v>
      </c>
      <c r="E249" s="176" t="s">
        <v>381</v>
      </c>
      <c r="F249" s="177" t="s">
        <v>382</v>
      </c>
      <c r="G249" s="178" t="s">
        <v>338</v>
      </c>
      <c r="H249" s="179">
        <v>494</v>
      </c>
      <c r="I249" s="180"/>
      <c r="J249" s="181">
        <f>ROUND(I249*H249,2)</f>
        <v>0</v>
      </c>
      <c r="K249" s="177" t="s">
        <v>129</v>
      </c>
      <c r="L249" s="41"/>
      <c r="M249" s="182" t="s">
        <v>19</v>
      </c>
      <c r="N249" s="183" t="s">
        <v>40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0.06</v>
      </c>
      <c r="T249" s="185">
        <f>S249*H249</f>
        <v>29.64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130</v>
      </c>
      <c r="AT249" s="186" t="s">
        <v>125</v>
      </c>
      <c r="AU249" s="186" t="s">
        <v>79</v>
      </c>
      <c r="AY249" s="19" t="s">
        <v>123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77</v>
      </c>
      <c r="BK249" s="187">
        <f>ROUND(I249*H249,2)</f>
        <v>0</v>
      </c>
      <c r="BL249" s="19" t="s">
        <v>130</v>
      </c>
      <c r="BM249" s="186" t="s">
        <v>383</v>
      </c>
    </row>
    <row r="250" spans="2:51" s="13" customFormat="1" ht="11.25">
      <c r="B250" s="188"/>
      <c r="C250" s="189"/>
      <c r="D250" s="190" t="s">
        <v>132</v>
      </c>
      <c r="E250" s="191" t="s">
        <v>19</v>
      </c>
      <c r="F250" s="192" t="s">
        <v>244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132</v>
      </c>
      <c r="AU250" s="198" t="s">
        <v>79</v>
      </c>
      <c r="AV250" s="13" t="s">
        <v>77</v>
      </c>
      <c r="AW250" s="13" t="s">
        <v>31</v>
      </c>
      <c r="AX250" s="13" t="s">
        <v>69</v>
      </c>
      <c r="AY250" s="198" t="s">
        <v>123</v>
      </c>
    </row>
    <row r="251" spans="2:51" s="14" customFormat="1" ht="11.25">
      <c r="B251" s="199"/>
      <c r="C251" s="200"/>
      <c r="D251" s="190" t="s">
        <v>132</v>
      </c>
      <c r="E251" s="201" t="s">
        <v>19</v>
      </c>
      <c r="F251" s="202" t="s">
        <v>384</v>
      </c>
      <c r="G251" s="200"/>
      <c r="H251" s="203">
        <v>494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132</v>
      </c>
      <c r="AU251" s="209" t="s">
        <v>79</v>
      </c>
      <c r="AV251" s="14" t="s">
        <v>79</v>
      </c>
      <c r="AW251" s="14" t="s">
        <v>31</v>
      </c>
      <c r="AX251" s="14" t="s">
        <v>77</v>
      </c>
      <c r="AY251" s="209" t="s">
        <v>123</v>
      </c>
    </row>
    <row r="252" spans="1:65" s="2" customFormat="1" ht="24">
      <c r="A252" s="36"/>
      <c r="B252" s="37"/>
      <c r="C252" s="175" t="s">
        <v>385</v>
      </c>
      <c r="D252" s="175" t="s">
        <v>125</v>
      </c>
      <c r="E252" s="176" t="s">
        <v>386</v>
      </c>
      <c r="F252" s="177" t="s">
        <v>387</v>
      </c>
      <c r="G252" s="178" t="s">
        <v>289</v>
      </c>
      <c r="H252" s="179">
        <v>1482</v>
      </c>
      <c r="I252" s="180"/>
      <c r="J252" s="181">
        <f>ROUND(I252*H252,2)</f>
        <v>0</v>
      </c>
      <c r="K252" s="177" t="s">
        <v>129</v>
      </c>
      <c r="L252" s="41"/>
      <c r="M252" s="182" t="s">
        <v>19</v>
      </c>
      <c r="N252" s="183" t="s">
        <v>40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130</v>
      </c>
      <c r="AT252" s="186" t="s">
        <v>125</v>
      </c>
      <c r="AU252" s="186" t="s">
        <v>79</v>
      </c>
      <c r="AY252" s="19" t="s">
        <v>123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77</v>
      </c>
      <c r="BK252" s="187">
        <f>ROUND(I252*H252,2)</f>
        <v>0</v>
      </c>
      <c r="BL252" s="19" t="s">
        <v>130</v>
      </c>
      <c r="BM252" s="186" t="s">
        <v>388</v>
      </c>
    </row>
    <row r="253" spans="2:51" s="13" customFormat="1" ht="11.25">
      <c r="B253" s="188"/>
      <c r="C253" s="189"/>
      <c r="D253" s="190" t="s">
        <v>132</v>
      </c>
      <c r="E253" s="191" t="s">
        <v>19</v>
      </c>
      <c r="F253" s="192" t="s">
        <v>244</v>
      </c>
      <c r="G253" s="189"/>
      <c r="H253" s="191" t="s">
        <v>19</v>
      </c>
      <c r="I253" s="193"/>
      <c r="J253" s="189"/>
      <c r="K253" s="189"/>
      <c r="L253" s="194"/>
      <c r="M253" s="195"/>
      <c r="N253" s="196"/>
      <c r="O253" s="196"/>
      <c r="P253" s="196"/>
      <c r="Q253" s="196"/>
      <c r="R253" s="196"/>
      <c r="S253" s="196"/>
      <c r="T253" s="197"/>
      <c r="AT253" s="198" t="s">
        <v>132</v>
      </c>
      <c r="AU253" s="198" t="s">
        <v>79</v>
      </c>
      <c r="AV253" s="13" t="s">
        <v>77</v>
      </c>
      <c r="AW253" s="13" t="s">
        <v>31</v>
      </c>
      <c r="AX253" s="13" t="s">
        <v>69</v>
      </c>
      <c r="AY253" s="198" t="s">
        <v>123</v>
      </c>
    </row>
    <row r="254" spans="2:51" s="14" customFormat="1" ht="11.25">
      <c r="B254" s="199"/>
      <c r="C254" s="200"/>
      <c r="D254" s="190" t="s">
        <v>132</v>
      </c>
      <c r="E254" s="201" t="s">
        <v>19</v>
      </c>
      <c r="F254" s="202" t="s">
        <v>389</v>
      </c>
      <c r="G254" s="200"/>
      <c r="H254" s="203">
        <v>1482</v>
      </c>
      <c r="I254" s="204"/>
      <c r="J254" s="200"/>
      <c r="K254" s="200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132</v>
      </c>
      <c r="AU254" s="209" t="s">
        <v>79</v>
      </c>
      <c r="AV254" s="14" t="s">
        <v>79</v>
      </c>
      <c r="AW254" s="14" t="s">
        <v>31</v>
      </c>
      <c r="AX254" s="14" t="s">
        <v>77</v>
      </c>
      <c r="AY254" s="209" t="s">
        <v>123</v>
      </c>
    </row>
    <row r="255" spans="1:65" s="2" customFormat="1" ht="24">
      <c r="A255" s="36"/>
      <c r="B255" s="37"/>
      <c r="C255" s="175" t="s">
        <v>390</v>
      </c>
      <c r="D255" s="175" t="s">
        <v>125</v>
      </c>
      <c r="E255" s="176" t="s">
        <v>391</v>
      </c>
      <c r="F255" s="177" t="s">
        <v>392</v>
      </c>
      <c r="G255" s="178" t="s">
        <v>289</v>
      </c>
      <c r="H255" s="179">
        <v>328</v>
      </c>
      <c r="I255" s="180"/>
      <c r="J255" s="181">
        <f>ROUND(I255*H255,2)</f>
        <v>0</v>
      </c>
      <c r="K255" s="177" t="s">
        <v>129</v>
      </c>
      <c r="L255" s="41"/>
      <c r="M255" s="182" t="s">
        <v>19</v>
      </c>
      <c r="N255" s="183" t="s">
        <v>40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0.054</v>
      </c>
      <c r="T255" s="185">
        <f>S255*H255</f>
        <v>17.712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130</v>
      </c>
      <c r="AT255" s="186" t="s">
        <v>125</v>
      </c>
      <c r="AU255" s="186" t="s">
        <v>79</v>
      </c>
      <c r="AY255" s="19" t="s">
        <v>123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77</v>
      </c>
      <c r="BK255" s="187">
        <f>ROUND(I255*H255,2)</f>
        <v>0</v>
      </c>
      <c r="BL255" s="19" t="s">
        <v>130</v>
      </c>
      <c r="BM255" s="186" t="s">
        <v>393</v>
      </c>
    </row>
    <row r="256" spans="2:51" s="13" customFormat="1" ht="11.25">
      <c r="B256" s="188"/>
      <c r="C256" s="189"/>
      <c r="D256" s="190" t="s">
        <v>132</v>
      </c>
      <c r="E256" s="191" t="s">
        <v>19</v>
      </c>
      <c r="F256" s="192" t="s">
        <v>244</v>
      </c>
      <c r="G256" s="189"/>
      <c r="H256" s="191" t="s">
        <v>19</v>
      </c>
      <c r="I256" s="193"/>
      <c r="J256" s="189"/>
      <c r="K256" s="189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132</v>
      </c>
      <c r="AU256" s="198" t="s">
        <v>79</v>
      </c>
      <c r="AV256" s="13" t="s">
        <v>77</v>
      </c>
      <c r="AW256" s="13" t="s">
        <v>31</v>
      </c>
      <c r="AX256" s="13" t="s">
        <v>69</v>
      </c>
      <c r="AY256" s="198" t="s">
        <v>123</v>
      </c>
    </row>
    <row r="257" spans="2:51" s="14" customFormat="1" ht="11.25">
      <c r="B257" s="199"/>
      <c r="C257" s="200"/>
      <c r="D257" s="190" t="s">
        <v>132</v>
      </c>
      <c r="E257" s="201" t="s">
        <v>19</v>
      </c>
      <c r="F257" s="202" t="s">
        <v>394</v>
      </c>
      <c r="G257" s="200"/>
      <c r="H257" s="203">
        <v>328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132</v>
      </c>
      <c r="AU257" s="209" t="s">
        <v>79</v>
      </c>
      <c r="AV257" s="14" t="s">
        <v>79</v>
      </c>
      <c r="AW257" s="14" t="s">
        <v>31</v>
      </c>
      <c r="AX257" s="14" t="s">
        <v>77</v>
      </c>
      <c r="AY257" s="209" t="s">
        <v>123</v>
      </c>
    </row>
    <row r="258" spans="1:65" s="2" customFormat="1" ht="24">
      <c r="A258" s="36"/>
      <c r="B258" s="37"/>
      <c r="C258" s="175" t="s">
        <v>395</v>
      </c>
      <c r="D258" s="175" t="s">
        <v>125</v>
      </c>
      <c r="E258" s="176" t="s">
        <v>396</v>
      </c>
      <c r="F258" s="177" t="s">
        <v>397</v>
      </c>
      <c r="G258" s="178" t="s">
        <v>338</v>
      </c>
      <c r="H258" s="179">
        <v>9880</v>
      </c>
      <c r="I258" s="180"/>
      <c r="J258" s="181">
        <f>ROUND(I258*H258,2)</f>
        <v>0</v>
      </c>
      <c r="K258" s="177" t="s">
        <v>129</v>
      </c>
      <c r="L258" s="41"/>
      <c r="M258" s="182" t="s">
        <v>19</v>
      </c>
      <c r="N258" s="183" t="s">
        <v>40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0.0001</v>
      </c>
      <c r="T258" s="185">
        <f>S258*H258</f>
        <v>0.9880000000000001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130</v>
      </c>
      <c r="AT258" s="186" t="s">
        <v>125</v>
      </c>
      <c r="AU258" s="186" t="s">
        <v>79</v>
      </c>
      <c r="AY258" s="19" t="s">
        <v>123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77</v>
      </c>
      <c r="BK258" s="187">
        <f>ROUND(I258*H258,2)</f>
        <v>0</v>
      </c>
      <c r="BL258" s="19" t="s">
        <v>130</v>
      </c>
      <c r="BM258" s="186" t="s">
        <v>398</v>
      </c>
    </row>
    <row r="259" spans="2:51" s="13" customFormat="1" ht="11.25">
      <c r="B259" s="188"/>
      <c r="C259" s="189"/>
      <c r="D259" s="190" t="s">
        <v>132</v>
      </c>
      <c r="E259" s="191" t="s">
        <v>19</v>
      </c>
      <c r="F259" s="192" t="s">
        <v>244</v>
      </c>
      <c r="G259" s="189"/>
      <c r="H259" s="191" t="s">
        <v>19</v>
      </c>
      <c r="I259" s="193"/>
      <c r="J259" s="189"/>
      <c r="K259" s="189"/>
      <c r="L259" s="194"/>
      <c r="M259" s="195"/>
      <c r="N259" s="196"/>
      <c r="O259" s="196"/>
      <c r="P259" s="196"/>
      <c r="Q259" s="196"/>
      <c r="R259" s="196"/>
      <c r="S259" s="196"/>
      <c r="T259" s="197"/>
      <c r="AT259" s="198" t="s">
        <v>132</v>
      </c>
      <c r="AU259" s="198" t="s">
        <v>79</v>
      </c>
      <c r="AV259" s="13" t="s">
        <v>77</v>
      </c>
      <c r="AW259" s="13" t="s">
        <v>31</v>
      </c>
      <c r="AX259" s="13" t="s">
        <v>69</v>
      </c>
      <c r="AY259" s="198" t="s">
        <v>123</v>
      </c>
    </row>
    <row r="260" spans="2:51" s="14" customFormat="1" ht="11.25">
      <c r="B260" s="199"/>
      <c r="C260" s="200"/>
      <c r="D260" s="190" t="s">
        <v>132</v>
      </c>
      <c r="E260" s="201" t="s">
        <v>19</v>
      </c>
      <c r="F260" s="202" t="s">
        <v>399</v>
      </c>
      <c r="G260" s="200"/>
      <c r="H260" s="203">
        <v>9880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132</v>
      </c>
      <c r="AU260" s="209" t="s">
        <v>79</v>
      </c>
      <c r="AV260" s="14" t="s">
        <v>79</v>
      </c>
      <c r="AW260" s="14" t="s">
        <v>31</v>
      </c>
      <c r="AX260" s="14" t="s">
        <v>77</v>
      </c>
      <c r="AY260" s="209" t="s">
        <v>123</v>
      </c>
    </row>
    <row r="261" spans="1:65" s="2" customFormat="1" ht="84">
      <c r="A261" s="36"/>
      <c r="B261" s="37"/>
      <c r="C261" s="175" t="s">
        <v>400</v>
      </c>
      <c r="D261" s="175" t="s">
        <v>125</v>
      </c>
      <c r="E261" s="176" t="s">
        <v>401</v>
      </c>
      <c r="F261" s="177" t="s">
        <v>402</v>
      </c>
      <c r="G261" s="178" t="s">
        <v>128</v>
      </c>
      <c r="H261" s="179">
        <v>1820.601</v>
      </c>
      <c r="I261" s="180"/>
      <c r="J261" s="181">
        <f>ROUND(I261*H261,2)</f>
        <v>0</v>
      </c>
      <c r="K261" s="177" t="s">
        <v>19</v>
      </c>
      <c r="L261" s="41"/>
      <c r="M261" s="182" t="s">
        <v>19</v>
      </c>
      <c r="N261" s="183" t="s">
        <v>40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0.027</v>
      </c>
      <c r="T261" s="185">
        <f>S261*H261</f>
        <v>49.156227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130</v>
      </c>
      <c r="AT261" s="186" t="s">
        <v>125</v>
      </c>
      <c r="AU261" s="186" t="s">
        <v>79</v>
      </c>
      <c r="AY261" s="19" t="s">
        <v>123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77</v>
      </c>
      <c r="BK261" s="187">
        <f>ROUND(I261*H261,2)</f>
        <v>0</v>
      </c>
      <c r="BL261" s="19" t="s">
        <v>130</v>
      </c>
      <c r="BM261" s="186" t="s">
        <v>403</v>
      </c>
    </row>
    <row r="262" spans="2:51" s="13" customFormat="1" ht="11.25">
      <c r="B262" s="188"/>
      <c r="C262" s="189"/>
      <c r="D262" s="190" t="s">
        <v>132</v>
      </c>
      <c r="E262" s="191" t="s">
        <v>19</v>
      </c>
      <c r="F262" s="192" t="s">
        <v>404</v>
      </c>
      <c r="G262" s="189"/>
      <c r="H262" s="191" t="s">
        <v>19</v>
      </c>
      <c r="I262" s="193"/>
      <c r="J262" s="189"/>
      <c r="K262" s="189"/>
      <c r="L262" s="194"/>
      <c r="M262" s="195"/>
      <c r="N262" s="196"/>
      <c r="O262" s="196"/>
      <c r="P262" s="196"/>
      <c r="Q262" s="196"/>
      <c r="R262" s="196"/>
      <c r="S262" s="196"/>
      <c r="T262" s="197"/>
      <c r="AT262" s="198" t="s">
        <v>132</v>
      </c>
      <c r="AU262" s="198" t="s">
        <v>79</v>
      </c>
      <c r="AV262" s="13" t="s">
        <v>77</v>
      </c>
      <c r="AW262" s="13" t="s">
        <v>31</v>
      </c>
      <c r="AX262" s="13" t="s">
        <v>69</v>
      </c>
      <c r="AY262" s="198" t="s">
        <v>123</v>
      </c>
    </row>
    <row r="263" spans="2:51" s="14" customFormat="1" ht="11.25">
      <c r="B263" s="199"/>
      <c r="C263" s="200"/>
      <c r="D263" s="190" t="s">
        <v>132</v>
      </c>
      <c r="E263" s="201" t="s">
        <v>19</v>
      </c>
      <c r="F263" s="202" t="s">
        <v>405</v>
      </c>
      <c r="G263" s="200"/>
      <c r="H263" s="203">
        <v>119.16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132</v>
      </c>
      <c r="AU263" s="209" t="s">
        <v>79</v>
      </c>
      <c r="AV263" s="14" t="s">
        <v>79</v>
      </c>
      <c r="AW263" s="14" t="s">
        <v>31</v>
      </c>
      <c r="AX263" s="14" t="s">
        <v>69</v>
      </c>
      <c r="AY263" s="209" t="s">
        <v>123</v>
      </c>
    </row>
    <row r="264" spans="2:51" s="13" customFormat="1" ht="11.25">
      <c r="B264" s="188"/>
      <c r="C264" s="189"/>
      <c r="D264" s="190" t="s">
        <v>132</v>
      </c>
      <c r="E264" s="191" t="s">
        <v>19</v>
      </c>
      <c r="F264" s="192" t="s">
        <v>234</v>
      </c>
      <c r="G264" s="189"/>
      <c r="H264" s="191" t="s">
        <v>19</v>
      </c>
      <c r="I264" s="193"/>
      <c r="J264" s="189"/>
      <c r="K264" s="189"/>
      <c r="L264" s="194"/>
      <c r="M264" s="195"/>
      <c r="N264" s="196"/>
      <c r="O264" s="196"/>
      <c r="P264" s="196"/>
      <c r="Q264" s="196"/>
      <c r="R264" s="196"/>
      <c r="S264" s="196"/>
      <c r="T264" s="197"/>
      <c r="AT264" s="198" t="s">
        <v>132</v>
      </c>
      <c r="AU264" s="198" t="s">
        <v>79</v>
      </c>
      <c r="AV264" s="13" t="s">
        <v>77</v>
      </c>
      <c r="AW264" s="13" t="s">
        <v>31</v>
      </c>
      <c r="AX264" s="13" t="s">
        <v>69</v>
      </c>
      <c r="AY264" s="198" t="s">
        <v>123</v>
      </c>
    </row>
    <row r="265" spans="2:51" s="14" customFormat="1" ht="11.25">
      <c r="B265" s="199"/>
      <c r="C265" s="200"/>
      <c r="D265" s="190" t="s">
        <v>132</v>
      </c>
      <c r="E265" s="201" t="s">
        <v>19</v>
      </c>
      <c r="F265" s="202" t="s">
        <v>406</v>
      </c>
      <c r="G265" s="200"/>
      <c r="H265" s="203">
        <v>121.823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132</v>
      </c>
      <c r="AU265" s="209" t="s">
        <v>79</v>
      </c>
      <c r="AV265" s="14" t="s">
        <v>79</v>
      </c>
      <c r="AW265" s="14" t="s">
        <v>31</v>
      </c>
      <c r="AX265" s="14" t="s">
        <v>69</v>
      </c>
      <c r="AY265" s="209" t="s">
        <v>123</v>
      </c>
    </row>
    <row r="266" spans="2:51" s="13" customFormat="1" ht="11.25">
      <c r="B266" s="188"/>
      <c r="C266" s="189"/>
      <c r="D266" s="190" t="s">
        <v>132</v>
      </c>
      <c r="E266" s="191" t="s">
        <v>19</v>
      </c>
      <c r="F266" s="192" t="s">
        <v>236</v>
      </c>
      <c r="G266" s="189"/>
      <c r="H266" s="191" t="s">
        <v>19</v>
      </c>
      <c r="I266" s="193"/>
      <c r="J266" s="189"/>
      <c r="K266" s="189"/>
      <c r="L266" s="194"/>
      <c r="M266" s="195"/>
      <c r="N266" s="196"/>
      <c r="O266" s="196"/>
      <c r="P266" s="196"/>
      <c r="Q266" s="196"/>
      <c r="R266" s="196"/>
      <c r="S266" s="196"/>
      <c r="T266" s="197"/>
      <c r="AT266" s="198" t="s">
        <v>132</v>
      </c>
      <c r="AU266" s="198" t="s">
        <v>79</v>
      </c>
      <c r="AV266" s="13" t="s">
        <v>77</v>
      </c>
      <c r="AW266" s="13" t="s">
        <v>31</v>
      </c>
      <c r="AX266" s="13" t="s">
        <v>69</v>
      </c>
      <c r="AY266" s="198" t="s">
        <v>123</v>
      </c>
    </row>
    <row r="267" spans="2:51" s="14" customFormat="1" ht="11.25">
      <c r="B267" s="199"/>
      <c r="C267" s="200"/>
      <c r="D267" s="190" t="s">
        <v>132</v>
      </c>
      <c r="E267" s="201" t="s">
        <v>19</v>
      </c>
      <c r="F267" s="202" t="s">
        <v>407</v>
      </c>
      <c r="G267" s="200"/>
      <c r="H267" s="203">
        <v>147.129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132</v>
      </c>
      <c r="AU267" s="209" t="s">
        <v>79</v>
      </c>
      <c r="AV267" s="14" t="s">
        <v>79</v>
      </c>
      <c r="AW267" s="14" t="s">
        <v>31</v>
      </c>
      <c r="AX267" s="14" t="s">
        <v>69</v>
      </c>
      <c r="AY267" s="209" t="s">
        <v>123</v>
      </c>
    </row>
    <row r="268" spans="2:51" s="13" customFormat="1" ht="11.25">
      <c r="B268" s="188"/>
      <c r="C268" s="189"/>
      <c r="D268" s="190" t="s">
        <v>132</v>
      </c>
      <c r="E268" s="191" t="s">
        <v>19</v>
      </c>
      <c r="F268" s="192" t="s">
        <v>238</v>
      </c>
      <c r="G268" s="189"/>
      <c r="H268" s="191" t="s">
        <v>19</v>
      </c>
      <c r="I268" s="193"/>
      <c r="J268" s="189"/>
      <c r="K268" s="189"/>
      <c r="L268" s="194"/>
      <c r="M268" s="195"/>
      <c r="N268" s="196"/>
      <c r="O268" s="196"/>
      <c r="P268" s="196"/>
      <c r="Q268" s="196"/>
      <c r="R268" s="196"/>
      <c r="S268" s="196"/>
      <c r="T268" s="197"/>
      <c r="AT268" s="198" t="s">
        <v>132</v>
      </c>
      <c r="AU268" s="198" t="s">
        <v>79</v>
      </c>
      <c r="AV268" s="13" t="s">
        <v>77</v>
      </c>
      <c r="AW268" s="13" t="s">
        <v>31</v>
      </c>
      <c r="AX268" s="13" t="s">
        <v>69</v>
      </c>
      <c r="AY268" s="198" t="s">
        <v>123</v>
      </c>
    </row>
    <row r="269" spans="2:51" s="14" customFormat="1" ht="22.5">
      <c r="B269" s="199"/>
      <c r="C269" s="200"/>
      <c r="D269" s="190" t="s">
        <v>132</v>
      </c>
      <c r="E269" s="201" t="s">
        <v>19</v>
      </c>
      <c r="F269" s="202" t="s">
        <v>408</v>
      </c>
      <c r="G269" s="200"/>
      <c r="H269" s="203">
        <v>586.303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132</v>
      </c>
      <c r="AU269" s="209" t="s">
        <v>79</v>
      </c>
      <c r="AV269" s="14" t="s">
        <v>79</v>
      </c>
      <c r="AW269" s="14" t="s">
        <v>31</v>
      </c>
      <c r="AX269" s="14" t="s">
        <v>69</v>
      </c>
      <c r="AY269" s="209" t="s">
        <v>123</v>
      </c>
    </row>
    <row r="270" spans="2:51" s="13" customFormat="1" ht="11.25">
      <c r="B270" s="188"/>
      <c r="C270" s="189"/>
      <c r="D270" s="190" t="s">
        <v>132</v>
      </c>
      <c r="E270" s="191" t="s">
        <v>19</v>
      </c>
      <c r="F270" s="192" t="s">
        <v>240</v>
      </c>
      <c r="G270" s="189"/>
      <c r="H270" s="191" t="s">
        <v>19</v>
      </c>
      <c r="I270" s="193"/>
      <c r="J270" s="189"/>
      <c r="K270" s="189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132</v>
      </c>
      <c r="AU270" s="198" t="s">
        <v>79</v>
      </c>
      <c r="AV270" s="13" t="s">
        <v>77</v>
      </c>
      <c r="AW270" s="13" t="s">
        <v>31</v>
      </c>
      <c r="AX270" s="13" t="s">
        <v>69</v>
      </c>
      <c r="AY270" s="198" t="s">
        <v>123</v>
      </c>
    </row>
    <row r="271" spans="2:51" s="14" customFormat="1" ht="22.5">
      <c r="B271" s="199"/>
      <c r="C271" s="200"/>
      <c r="D271" s="190" t="s">
        <v>132</v>
      </c>
      <c r="E271" s="201" t="s">
        <v>19</v>
      </c>
      <c r="F271" s="202" t="s">
        <v>409</v>
      </c>
      <c r="G271" s="200"/>
      <c r="H271" s="203">
        <v>547.844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132</v>
      </c>
      <c r="AU271" s="209" t="s">
        <v>79</v>
      </c>
      <c r="AV271" s="14" t="s">
        <v>79</v>
      </c>
      <c r="AW271" s="14" t="s">
        <v>31</v>
      </c>
      <c r="AX271" s="14" t="s">
        <v>69</v>
      </c>
      <c r="AY271" s="209" t="s">
        <v>123</v>
      </c>
    </row>
    <row r="272" spans="2:51" s="13" customFormat="1" ht="11.25">
      <c r="B272" s="188"/>
      <c r="C272" s="189"/>
      <c r="D272" s="190" t="s">
        <v>132</v>
      </c>
      <c r="E272" s="191" t="s">
        <v>19</v>
      </c>
      <c r="F272" s="192" t="s">
        <v>242</v>
      </c>
      <c r="G272" s="189"/>
      <c r="H272" s="191" t="s">
        <v>19</v>
      </c>
      <c r="I272" s="193"/>
      <c r="J272" s="189"/>
      <c r="K272" s="189"/>
      <c r="L272" s="194"/>
      <c r="M272" s="195"/>
      <c r="N272" s="196"/>
      <c r="O272" s="196"/>
      <c r="P272" s="196"/>
      <c r="Q272" s="196"/>
      <c r="R272" s="196"/>
      <c r="S272" s="196"/>
      <c r="T272" s="197"/>
      <c r="AT272" s="198" t="s">
        <v>132</v>
      </c>
      <c r="AU272" s="198" t="s">
        <v>79</v>
      </c>
      <c r="AV272" s="13" t="s">
        <v>77</v>
      </c>
      <c r="AW272" s="13" t="s">
        <v>31</v>
      </c>
      <c r="AX272" s="13" t="s">
        <v>69</v>
      </c>
      <c r="AY272" s="198" t="s">
        <v>123</v>
      </c>
    </row>
    <row r="273" spans="2:51" s="14" customFormat="1" ht="22.5">
      <c r="B273" s="199"/>
      <c r="C273" s="200"/>
      <c r="D273" s="190" t="s">
        <v>132</v>
      </c>
      <c r="E273" s="201" t="s">
        <v>19</v>
      </c>
      <c r="F273" s="202" t="s">
        <v>410</v>
      </c>
      <c r="G273" s="200"/>
      <c r="H273" s="203">
        <v>298.342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132</v>
      </c>
      <c r="AU273" s="209" t="s">
        <v>79</v>
      </c>
      <c r="AV273" s="14" t="s">
        <v>79</v>
      </c>
      <c r="AW273" s="14" t="s">
        <v>31</v>
      </c>
      <c r="AX273" s="14" t="s">
        <v>69</v>
      </c>
      <c r="AY273" s="209" t="s">
        <v>123</v>
      </c>
    </row>
    <row r="274" spans="2:51" s="15" customFormat="1" ht="11.25">
      <c r="B274" s="224"/>
      <c r="C274" s="225"/>
      <c r="D274" s="190" t="s">
        <v>132</v>
      </c>
      <c r="E274" s="226" t="s">
        <v>19</v>
      </c>
      <c r="F274" s="227" t="s">
        <v>248</v>
      </c>
      <c r="G274" s="225"/>
      <c r="H274" s="228">
        <v>1820.601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132</v>
      </c>
      <c r="AU274" s="234" t="s">
        <v>79</v>
      </c>
      <c r="AV274" s="15" t="s">
        <v>130</v>
      </c>
      <c r="AW274" s="15" t="s">
        <v>31</v>
      </c>
      <c r="AX274" s="15" t="s">
        <v>77</v>
      </c>
      <c r="AY274" s="234" t="s">
        <v>123</v>
      </c>
    </row>
    <row r="275" spans="1:65" s="2" customFormat="1" ht="55.5" customHeight="1">
      <c r="A275" s="36"/>
      <c r="B275" s="37"/>
      <c r="C275" s="175" t="s">
        <v>411</v>
      </c>
      <c r="D275" s="175" t="s">
        <v>125</v>
      </c>
      <c r="E275" s="176" t="s">
        <v>412</v>
      </c>
      <c r="F275" s="177" t="s">
        <v>413</v>
      </c>
      <c r="G275" s="178" t="s">
        <v>164</v>
      </c>
      <c r="H275" s="179">
        <v>6921.745</v>
      </c>
      <c r="I275" s="180"/>
      <c r="J275" s="181">
        <f>ROUND(I275*H275,2)</f>
        <v>0</v>
      </c>
      <c r="K275" s="177" t="s">
        <v>129</v>
      </c>
      <c r="L275" s="41"/>
      <c r="M275" s="182" t="s">
        <v>19</v>
      </c>
      <c r="N275" s="183" t="s">
        <v>40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0.45</v>
      </c>
      <c r="T275" s="185">
        <f>S275*H275</f>
        <v>3114.78525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130</v>
      </c>
      <c r="AT275" s="186" t="s">
        <v>125</v>
      </c>
      <c r="AU275" s="186" t="s">
        <v>79</v>
      </c>
      <c r="AY275" s="19" t="s">
        <v>123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77</v>
      </c>
      <c r="BK275" s="187">
        <f>ROUND(I275*H275,2)</f>
        <v>0</v>
      </c>
      <c r="BL275" s="19" t="s">
        <v>130</v>
      </c>
      <c r="BM275" s="186" t="s">
        <v>414</v>
      </c>
    </row>
    <row r="276" spans="2:51" s="13" customFormat="1" ht="11.25">
      <c r="B276" s="188"/>
      <c r="C276" s="189"/>
      <c r="D276" s="190" t="s">
        <v>132</v>
      </c>
      <c r="E276" s="191" t="s">
        <v>19</v>
      </c>
      <c r="F276" s="192" t="s">
        <v>234</v>
      </c>
      <c r="G276" s="189"/>
      <c r="H276" s="191" t="s">
        <v>19</v>
      </c>
      <c r="I276" s="193"/>
      <c r="J276" s="189"/>
      <c r="K276" s="189"/>
      <c r="L276" s="194"/>
      <c r="M276" s="195"/>
      <c r="N276" s="196"/>
      <c r="O276" s="196"/>
      <c r="P276" s="196"/>
      <c r="Q276" s="196"/>
      <c r="R276" s="196"/>
      <c r="S276" s="196"/>
      <c r="T276" s="197"/>
      <c r="AT276" s="198" t="s">
        <v>132</v>
      </c>
      <c r="AU276" s="198" t="s">
        <v>79</v>
      </c>
      <c r="AV276" s="13" t="s">
        <v>77</v>
      </c>
      <c r="AW276" s="13" t="s">
        <v>31</v>
      </c>
      <c r="AX276" s="13" t="s">
        <v>69</v>
      </c>
      <c r="AY276" s="198" t="s">
        <v>123</v>
      </c>
    </row>
    <row r="277" spans="2:51" s="14" customFormat="1" ht="11.25">
      <c r="B277" s="199"/>
      <c r="C277" s="200"/>
      <c r="D277" s="190" t="s">
        <v>132</v>
      </c>
      <c r="E277" s="201" t="s">
        <v>19</v>
      </c>
      <c r="F277" s="202" t="s">
        <v>415</v>
      </c>
      <c r="G277" s="200"/>
      <c r="H277" s="203">
        <v>263.025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132</v>
      </c>
      <c r="AU277" s="209" t="s">
        <v>79</v>
      </c>
      <c r="AV277" s="14" t="s">
        <v>79</v>
      </c>
      <c r="AW277" s="14" t="s">
        <v>31</v>
      </c>
      <c r="AX277" s="14" t="s">
        <v>69</v>
      </c>
      <c r="AY277" s="209" t="s">
        <v>123</v>
      </c>
    </row>
    <row r="278" spans="2:51" s="14" customFormat="1" ht="11.25">
      <c r="B278" s="199"/>
      <c r="C278" s="200"/>
      <c r="D278" s="190" t="s">
        <v>132</v>
      </c>
      <c r="E278" s="201" t="s">
        <v>19</v>
      </c>
      <c r="F278" s="202" t="s">
        <v>416</v>
      </c>
      <c r="G278" s="200"/>
      <c r="H278" s="203">
        <v>789.063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132</v>
      </c>
      <c r="AU278" s="209" t="s">
        <v>79</v>
      </c>
      <c r="AV278" s="14" t="s">
        <v>79</v>
      </c>
      <c r="AW278" s="14" t="s">
        <v>31</v>
      </c>
      <c r="AX278" s="14" t="s">
        <v>69</v>
      </c>
      <c r="AY278" s="209" t="s">
        <v>123</v>
      </c>
    </row>
    <row r="279" spans="2:51" s="14" customFormat="1" ht="11.25">
      <c r="B279" s="199"/>
      <c r="C279" s="200"/>
      <c r="D279" s="190" t="s">
        <v>132</v>
      </c>
      <c r="E279" s="201" t="s">
        <v>19</v>
      </c>
      <c r="F279" s="202" t="s">
        <v>417</v>
      </c>
      <c r="G279" s="200"/>
      <c r="H279" s="203">
        <v>55.286</v>
      </c>
      <c r="I279" s="204"/>
      <c r="J279" s="200"/>
      <c r="K279" s="200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132</v>
      </c>
      <c r="AU279" s="209" t="s">
        <v>79</v>
      </c>
      <c r="AV279" s="14" t="s">
        <v>79</v>
      </c>
      <c r="AW279" s="14" t="s">
        <v>31</v>
      </c>
      <c r="AX279" s="14" t="s">
        <v>69</v>
      </c>
      <c r="AY279" s="209" t="s">
        <v>123</v>
      </c>
    </row>
    <row r="280" spans="2:51" s="16" customFormat="1" ht="11.25">
      <c r="B280" s="235"/>
      <c r="C280" s="236"/>
      <c r="D280" s="190" t="s">
        <v>132</v>
      </c>
      <c r="E280" s="237" t="s">
        <v>19</v>
      </c>
      <c r="F280" s="238" t="s">
        <v>418</v>
      </c>
      <c r="G280" s="236"/>
      <c r="H280" s="239">
        <v>1107.374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132</v>
      </c>
      <c r="AU280" s="245" t="s">
        <v>79</v>
      </c>
      <c r="AV280" s="16" t="s">
        <v>138</v>
      </c>
      <c r="AW280" s="16" t="s">
        <v>31</v>
      </c>
      <c r="AX280" s="16" t="s">
        <v>69</v>
      </c>
      <c r="AY280" s="245" t="s">
        <v>123</v>
      </c>
    </row>
    <row r="281" spans="2:51" s="13" customFormat="1" ht="11.25">
      <c r="B281" s="188"/>
      <c r="C281" s="189"/>
      <c r="D281" s="190" t="s">
        <v>132</v>
      </c>
      <c r="E281" s="191" t="s">
        <v>19</v>
      </c>
      <c r="F281" s="192" t="s">
        <v>240</v>
      </c>
      <c r="G281" s="189"/>
      <c r="H281" s="191" t="s">
        <v>19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132</v>
      </c>
      <c r="AU281" s="198" t="s">
        <v>79</v>
      </c>
      <c r="AV281" s="13" t="s">
        <v>77</v>
      </c>
      <c r="AW281" s="13" t="s">
        <v>31</v>
      </c>
      <c r="AX281" s="13" t="s">
        <v>69</v>
      </c>
      <c r="AY281" s="198" t="s">
        <v>123</v>
      </c>
    </row>
    <row r="282" spans="2:51" s="14" customFormat="1" ht="11.25">
      <c r="B282" s="199"/>
      <c r="C282" s="200"/>
      <c r="D282" s="190" t="s">
        <v>132</v>
      </c>
      <c r="E282" s="201" t="s">
        <v>19</v>
      </c>
      <c r="F282" s="202" t="s">
        <v>419</v>
      </c>
      <c r="G282" s="200"/>
      <c r="H282" s="203">
        <v>672.918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132</v>
      </c>
      <c r="AU282" s="209" t="s">
        <v>79</v>
      </c>
      <c r="AV282" s="14" t="s">
        <v>79</v>
      </c>
      <c r="AW282" s="14" t="s">
        <v>31</v>
      </c>
      <c r="AX282" s="14" t="s">
        <v>69</v>
      </c>
      <c r="AY282" s="209" t="s">
        <v>123</v>
      </c>
    </row>
    <row r="283" spans="2:51" s="14" customFormat="1" ht="22.5">
      <c r="B283" s="199"/>
      <c r="C283" s="200"/>
      <c r="D283" s="190" t="s">
        <v>132</v>
      </c>
      <c r="E283" s="201" t="s">
        <v>19</v>
      </c>
      <c r="F283" s="202" t="s">
        <v>420</v>
      </c>
      <c r="G283" s="200"/>
      <c r="H283" s="203">
        <v>4833.441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132</v>
      </c>
      <c r="AU283" s="209" t="s">
        <v>79</v>
      </c>
      <c r="AV283" s="14" t="s">
        <v>79</v>
      </c>
      <c r="AW283" s="14" t="s">
        <v>31</v>
      </c>
      <c r="AX283" s="14" t="s">
        <v>69</v>
      </c>
      <c r="AY283" s="209" t="s">
        <v>123</v>
      </c>
    </row>
    <row r="284" spans="2:51" s="14" customFormat="1" ht="22.5">
      <c r="B284" s="199"/>
      <c r="C284" s="200"/>
      <c r="D284" s="190" t="s">
        <v>132</v>
      </c>
      <c r="E284" s="201" t="s">
        <v>19</v>
      </c>
      <c r="F284" s="202" t="s">
        <v>421</v>
      </c>
      <c r="G284" s="200"/>
      <c r="H284" s="203">
        <v>131.839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132</v>
      </c>
      <c r="AU284" s="209" t="s">
        <v>79</v>
      </c>
      <c r="AV284" s="14" t="s">
        <v>79</v>
      </c>
      <c r="AW284" s="14" t="s">
        <v>31</v>
      </c>
      <c r="AX284" s="14" t="s">
        <v>69</v>
      </c>
      <c r="AY284" s="209" t="s">
        <v>123</v>
      </c>
    </row>
    <row r="285" spans="2:51" s="14" customFormat="1" ht="11.25">
      <c r="B285" s="199"/>
      <c r="C285" s="200"/>
      <c r="D285" s="190" t="s">
        <v>132</v>
      </c>
      <c r="E285" s="201" t="s">
        <v>19</v>
      </c>
      <c r="F285" s="202" t="s">
        <v>422</v>
      </c>
      <c r="G285" s="200"/>
      <c r="H285" s="203">
        <v>25.128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132</v>
      </c>
      <c r="AU285" s="209" t="s">
        <v>79</v>
      </c>
      <c r="AV285" s="14" t="s">
        <v>79</v>
      </c>
      <c r="AW285" s="14" t="s">
        <v>31</v>
      </c>
      <c r="AX285" s="14" t="s">
        <v>69</v>
      </c>
      <c r="AY285" s="209" t="s">
        <v>123</v>
      </c>
    </row>
    <row r="286" spans="2:51" s="14" customFormat="1" ht="22.5">
      <c r="B286" s="199"/>
      <c r="C286" s="200"/>
      <c r="D286" s="190" t="s">
        <v>132</v>
      </c>
      <c r="E286" s="201" t="s">
        <v>19</v>
      </c>
      <c r="F286" s="202" t="s">
        <v>423</v>
      </c>
      <c r="G286" s="200"/>
      <c r="H286" s="203">
        <v>151.045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132</v>
      </c>
      <c r="AU286" s="209" t="s">
        <v>79</v>
      </c>
      <c r="AV286" s="14" t="s">
        <v>79</v>
      </c>
      <c r="AW286" s="14" t="s">
        <v>31</v>
      </c>
      <c r="AX286" s="14" t="s">
        <v>69</v>
      </c>
      <c r="AY286" s="209" t="s">
        <v>123</v>
      </c>
    </row>
    <row r="287" spans="2:51" s="16" customFormat="1" ht="11.25">
      <c r="B287" s="235"/>
      <c r="C287" s="236"/>
      <c r="D287" s="190" t="s">
        <v>132</v>
      </c>
      <c r="E287" s="237" t="s">
        <v>19</v>
      </c>
      <c r="F287" s="238" t="s">
        <v>418</v>
      </c>
      <c r="G287" s="236"/>
      <c r="H287" s="239">
        <v>5814.370999999999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AT287" s="245" t="s">
        <v>132</v>
      </c>
      <c r="AU287" s="245" t="s">
        <v>79</v>
      </c>
      <c r="AV287" s="16" t="s">
        <v>138</v>
      </c>
      <c r="AW287" s="16" t="s">
        <v>31</v>
      </c>
      <c r="AX287" s="16" t="s">
        <v>69</v>
      </c>
      <c r="AY287" s="245" t="s">
        <v>123</v>
      </c>
    </row>
    <row r="288" spans="2:51" s="15" customFormat="1" ht="11.25">
      <c r="B288" s="224"/>
      <c r="C288" s="225"/>
      <c r="D288" s="190" t="s">
        <v>132</v>
      </c>
      <c r="E288" s="226" t="s">
        <v>19</v>
      </c>
      <c r="F288" s="227" t="s">
        <v>248</v>
      </c>
      <c r="G288" s="225"/>
      <c r="H288" s="228">
        <v>6921.745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132</v>
      </c>
      <c r="AU288" s="234" t="s">
        <v>79</v>
      </c>
      <c r="AV288" s="15" t="s">
        <v>130</v>
      </c>
      <c r="AW288" s="15" t="s">
        <v>31</v>
      </c>
      <c r="AX288" s="15" t="s">
        <v>77</v>
      </c>
      <c r="AY288" s="234" t="s">
        <v>123</v>
      </c>
    </row>
    <row r="289" spans="1:65" s="2" customFormat="1" ht="55.5" customHeight="1">
      <c r="A289" s="36"/>
      <c r="B289" s="37"/>
      <c r="C289" s="175" t="s">
        <v>424</v>
      </c>
      <c r="D289" s="175" t="s">
        <v>125</v>
      </c>
      <c r="E289" s="176" t="s">
        <v>425</v>
      </c>
      <c r="F289" s="177" t="s">
        <v>426</v>
      </c>
      <c r="G289" s="178" t="s">
        <v>164</v>
      </c>
      <c r="H289" s="179">
        <v>5991.598</v>
      </c>
      <c r="I289" s="180"/>
      <c r="J289" s="181">
        <f>ROUND(I289*H289,2)</f>
        <v>0</v>
      </c>
      <c r="K289" s="177" t="s">
        <v>129</v>
      </c>
      <c r="L289" s="41"/>
      <c r="M289" s="182" t="s">
        <v>19</v>
      </c>
      <c r="N289" s="183" t="s">
        <v>40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0.55</v>
      </c>
      <c r="T289" s="185">
        <f>S289*H289</f>
        <v>3295.3789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130</v>
      </c>
      <c r="AT289" s="186" t="s">
        <v>125</v>
      </c>
      <c r="AU289" s="186" t="s">
        <v>79</v>
      </c>
      <c r="AY289" s="19" t="s">
        <v>123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77</v>
      </c>
      <c r="BK289" s="187">
        <f>ROUND(I289*H289,2)</f>
        <v>0</v>
      </c>
      <c r="BL289" s="19" t="s">
        <v>130</v>
      </c>
      <c r="BM289" s="186" t="s">
        <v>427</v>
      </c>
    </row>
    <row r="290" spans="2:51" s="13" customFormat="1" ht="11.25">
      <c r="B290" s="188"/>
      <c r="C290" s="189"/>
      <c r="D290" s="190" t="s">
        <v>132</v>
      </c>
      <c r="E290" s="191" t="s">
        <v>19</v>
      </c>
      <c r="F290" s="192" t="s">
        <v>428</v>
      </c>
      <c r="G290" s="189"/>
      <c r="H290" s="191" t="s">
        <v>19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132</v>
      </c>
      <c r="AU290" s="198" t="s">
        <v>79</v>
      </c>
      <c r="AV290" s="13" t="s">
        <v>77</v>
      </c>
      <c r="AW290" s="13" t="s">
        <v>31</v>
      </c>
      <c r="AX290" s="13" t="s">
        <v>69</v>
      </c>
      <c r="AY290" s="198" t="s">
        <v>123</v>
      </c>
    </row>
    <row r="291" spans="2:51" s="14" customFormat="1" ht="11.25">
      <c r="B291" s="199"/>
      <c r="C291" s="200"/>
      <c r="D291" s="190" t="s">
        <v>132</v>
      </c>
      <c r="E291" s="201" t="s">
        <v>19</v>
      </c>
      <c r="F291" s="202" t="s">
        <v>429</v>
      </c>
      <c r="G291" s="200"/>
      <c r="H291" s="203">
        <v>274.316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132</v>
      </c>
      <c r="AU291" s="209" t="s">
        <v>79</v>
      </c>
      <c r="AV291" s="14" t="s">
        <v>79</v>
      </c>
      <c r="AW291" s="14" t="s">
        <v>31</v>
      </c>
      <c r="AX291" s="14" t="s">
        <v>69</v>
      </c>
      <c r="AY291" s="209" t="s">
        <v>123</v>
      </c>
    </row>
    <row r="292" spans="2:51" s="14" customFormat="1" ht="11.25">
      <c r="B292" s="199"/>
      <c r="C292" s="200"/>
      <c r="D292" s="190" t="s">
        <v>132</v>
      </c>
      <c r="E292" s="201" t="s">
        <v>19</v>
      </c>
      <c r="F292" s="202" t="s">
        <v>430</v>
      </c>
      <c r="G292" s="200"/>
      <c r="H292" s="203">
        <v>819.225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132</v>
      </c>
      <c r="AU292" s="209" t="s">
        <v>79</v>
      </c>
      <c r="AV292" s="14" t="s">
        <v>79</v>
      </c>
      <c r="AW292" s="14" t="s">
        <v>31</v>
      </c>
      <c r="AX292" s="14" t="s">
        <v>69</v>
      </c>
      <c r="AY292" s="209" t="s">
        <v>123</v>
      </c>
    </row>
    <row r="293" spans="2:51" s="14" customFormat="1" ht="11.25">
      <c r="B293" s="199"/>
      <c r="C293" s="200"/>
      <c r="D293" s="190" t="s">
        <v>132</v>
      </c>
      <c r="E293" s="201" t="s">
        <v>19</v>
      </c>
      <c r="F293" s="202" t="s">
        <v>431</v>
      </c>
      <c r="G293" s="200"/>
      <c r="H293" s="203">
        <v>92.034</v>
      </c>
      <c r="I293" s="204"/>
      <c r="J293" s="200"/>
      <c r="K293" s="200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132</v>
      </c>
      <c r="AU293" s="209" t="s">
        <v>79</v>
      </c>
      <c r="AV293" s="14" t="s">
        <v>79</v>
      </c>
      <c r="AW293" s="14" t="s">
        <v>31</v>
      </c>
      <c r="AX293" s="14" t="s">
        <v>69</v>
      </c>
      <c r="AY293" s="209" t="s">
        <v>123</v>
      </c>
    </row>
    <row r="294" spans="2:51" s="16" customFormat="1" ht="11.25">
      <c r="B294" s="235"/>
      <c r="C294" s="236"/>
      <c r="D294" s="190" t="s">
        <v>132</v>
      </c>
      <c r="E294" s="237" t="s">
        <v>19</v>
      </c>
      <c r="F294" s="238" t="s">
        <v>418</v>
      </c>
      <c r="G294" s="236"/>
      <c r="H294" s="239">
        <v>1185.575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132</v>
      </c>
      <c r="AU294" s="245" t="s">
        <v>79</v>
      </c>
      <c r="AV294" s="16" t="s">
        <v>138</v>
      </c>
      <c r="AW294" s="16" t="s">
        <v>31</v>
      </c>
      <c r="AX294" s="16" t="s">
        <v>69</v>
      </c>
      <c r="AY294" s="245" t="s">
        <v>123</v>
      </c>
    </row>
    <row r="295" spans="2:51" s="13" customFormat="1" ht="11.25">
      <c r="B295" s="188"/>
      <c r="C295" s="189"/>
      <c r="D295" s="190" t="s">
        <v>132</v>
      </c>
      <c r="E295" s="191" t="s">
        <v>19</v>
      </c>
      <c r="F295" s="192" t="s">
        <v>238</v>
      </c>
      <c r="G295" s="189"/>
      <c r="H295" s="191" t="s">
        <v>19</v>
      </c>
      <c r="I295" s="193"/>
      <c r="J295" s="189"/>
      <c r="K295" s="189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132</v>
      </c>
      <c r="AU295" s="198" t="s">
        <v>79</v>
      </c>
      <c r="AV295" s="13" t="s">
        <v>77</v>
      </c>
      <c r="AW295" s="13" t="s">
        <v>31</v>
      </c>
      <c r="AX295" s="13" t="s">
        <v>69</v>
      </c>
      <c r="AY295" s="198" t="s">
        <v>123</v>
      </c>
    </row>
    <row r="296" spans="2:51" s="14" customFormat="1" ht="11.25">
      <c r="B296" s="199"/>
      <c r="C296" s="200"/>
      <c r="D296" s="190" t="s">
        <v>132</v>
      </c>
      <c r="E296" s="201" t="s">
        <v>19</v>
      </c>
      <c r="F296" s="202" t="s">
        <v>432</v>
      </c>
      <c r="G296" s="200"/>
      <c r="H296" s="203">
        <v>3011.11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132</v>
      </c>
      <c r="AU296" s="209" t="s">
        <v>79</v>
      </c>
      <c r="AV296" s="14" t="s">
        <v>79</v>
      </c>
      <c r="AW296" s="14" t="s">
        <v>31</v>
      </c>
      <c r="AX296" s="14" t="s">
        <v>69</v>
      </c>
      <c r="AY296" s="209" t="s">
        <v>123</v>
      </c>
    </row>
    <row r="297" spans="2:51" s="16" customFormat="1" ht="11.25">
      <c r="B297" s="235"/>
      <c r="C297" s="236"/>
      <c r="D297" s="190" t="s">
        <v>132</v>
      </c>
      <c r="E297" s="237" t="s">
        <v>19</v>
      </c>
      <c r="F297" s="238" t="s">
        <v>418</v>
      </c>
      <c r="G297" s="236"/>
      <c r="H297" s="239">
        <v>3011.11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132</v>
      </c>
      <c r="AU297" s="245" t="s">
        <v>79</v>
      </c>
      <c r="AV297" s="16" t="s">
        <v>138</v>
      </c>
      <c r="AW297" s="16" t="s">
        <v>31</v>
      </c>
      <c r="AX297" s="16" t="s">
        <v>69</v>
      </c>
      <c r="AY297" s="245" t="s">
        <v>123</v>
      </c>
    </row>
    <row r="298" spans="2:51" s="13" customFormat="1" ht="11.25">
      <c r="B298" s="188"/>
      <c r="C298" s="189"/>
      <c r="D298" s="190" t="s">
        <v>132</v>
      </c>
      <c r="E298" s="191" t="s">
        <v>19</v>
      </c>
      <c r="F298" s="192" t="s">
        <v>242</v>
      </c>
      <c r="G298" s="189"/>
      <c r="H298" s="191" t="s">
        <v>19</v>
      </c>
      <c r="I298" s="193"/>
      <c r="J298" s="189"/>
      <c r="K298" s="189"/>
      <c r="L298" s="194"/>
      <c r="M298" s="195"/>
      <c r="N298" s="196"/>
      <c r="O298" s="196"/>
      <c r="P298" s="196"/>
      <c r="Q298" s="196"/>
      <c r="R298" s="196"/>
      <c r="S298" s="196"/>
      <c r="T298" s="197"/>
      <c r="AT298" s="198" t="s">
        <v>132</v>
      </c>
      <c r="AU298" s="198" t="s">
        <v>79</v>
      </c>
      <c r="AV298" s="13" t="s">
        <v>77</v>
      </c>
      <c r="AW298" s="13" t="s">
        <v>31</v>
      </c>
      <c r="AX298" s="13" t="s">
        <v>69</v>
      </c>
      <c r="AY298" s="198" t="s">
        <v>123</v>
      </c>
    </row>
    <row r="299" spans="2:51" s="14" customFormat="1" ht="11.25">
      <c r="B299" s="199"/>
      <c r="C299" s="200"/>
      <c r="D299" s="190" t="s">
        <v>132</v>
      </c>
      <c r="E299" s="201" t="s">
        <v>19</v>
      </c>
      <c r="F299" s="202" t="s">
        <v>433</v>
      </c>
      <c r="G299" s="200"/>
      <c r="H299" s="203">
        <v>181.827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132</v>
      </c>
      <c r="AU299" s="209" t="s">
        <v>79</v>
      </c>
      <c r="AV299" s="14" t="s">
        <v>79</v>
      </c>
      <c r="AW299" s="14" t="s">
        <v>31</v>
      </c>
      <c r="AX299" s="14" t="s">
        <v>69</v>
      </c>
      <c r="AY299" s="209" t="s">
        <v>123</v>
      </c>
    </row>
    <row r="300" spans="2:51" s="14" customFormat="1" ht="11.25">
      <c r="B300" s="199"/>
      <c r="C300" s="200"/>
      <c r="D300" s="190" t="s">
        <v>132</v>
      </c>
      <c r="E300" s="201" t="s">
        <v>19</v>
      </c>
      <c r="F300" s="202" t="s">
        <v>434</v>
      </c>
      <c r="G300" s="200"/>
      <c r="H300" s="203">
        <v>1417.398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132</v>
      </c>
      <c r="AU300" s="209" t="s">
        <v>79</v>
      </c>
      <c r="AV300" s="14" t="s">
        <v>79</v>
      </c>
      <c r="AW300" s="14" t="s">
        <v>31</v>
      </c>
      <c r="AX300" s="14" t="s">
        <v>69</v>
      </c>
      <c r="AY300" s="209" t="s">
        <v>123</v>
      </c>
    </row>
    <row r="301" spans="2:51" s="14" customFormat="1" ht="11.25">
      <c r="B301" s="199"/>
      <c r="C301" s="200"/>
      <c r="D301" s="190" t="s">
        <v>132</v>
      </c>
      <c r="E301" s="201" t="s">
        <v>19</v>
      </c>
      <c r="F301" s="202" t="s">
        <v>435</v>
      </c>
      <c r="G301" s="200"/>
      <c r="H301" s="203">
        <v>68.878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132</v>
      </c>
      <c r="AU301" s="209" t="s">
        <v>79</v>
      </c>
      <c r="AV301" s="14" t="s">
        <v>79</v>
      </c>
      <c r="AW301" s="14" t="s">
        <v>31</v>
      </c>
      <c r="AX301" s="14" t="s">
        <v>69</v>
      </c>
      <c r="AY301" s="209" t="s">
        <v>123</v>
      </c>
    </row>
    <row r="302" spans="2:51" s="14" customFormat="1" ht="11.25">
      <c r="B302" s="199"/>
      <c r="C302" s="200"/>
      <c r="D302" s="190" t="s">
        <v>132</v>
      </c>
      <c r="E302" s="201" t="s">
        <v>19</v>
      </c>
      <c r="F302" s="202" t="s">
        <v>436</v>
      </c>
      <c r="G302" s="200"/>
      <c r="H302" s="203">
        <v>126.81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132</v>
      </c>
      <c r="AU302" s="209" t="s">
        <v>79</v>
      </c>
      <c r="AV302" s="14" t="s">
        <v>79</v>
      </c>
      <c r="AW302" s="14" t="s">
        <v>31</v>
      </c>
      <c r="AX302" s="14" t="s">
        <v>69</v>
      </c>
      <c r="AY302" s="209" t="s">
        <v>123</v>
      </c>
    </row>
    <row r="303" spans="2:51" s="16" customFormat="1" ht="11.25">
      <c r="B303" s="235"/>
      <c r="C303" s="236"/>
      <c r="D303" s="190" t="s">
        <v>132</v>
      </c>
      <c r="E303" s="237" t="s">
        <v>19</v>
      </c>
      <c r="F303" s="238" t="s">
        <v>418</v>
      </c>
      <c r="G303" s="236"/>
      <c r="H303" s="239">
        <v>1794.9129999999998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AT303" s="245" t="s">
        <v>132</v>
      </c>
      <c r="AU303" s="245" t="s">
        <v>79</v>
      </c>
      <c r="AV303" s="16" t="s">
        <v>138</v>
      </c>
      <c r="AW303" s="16" t="s">
        <v>31</v>
      </c>
      <c r="AX303" s="16" t="s">
        <v>69</v>
      </c>
      <c r="AY303" s="245" t="s">
        <v>123</v>
      </c>
    </row>
    <row r="304" spans="2:51" s="15" customFormat="1" ht="11.25">
      <c r="B304" s="224"/>
      <c r="C304" s="225"/>
      <c r="D304" s="190" t="s">
        <v>132</v>
      </c>
      <c r="E304" s="226" t="s">
        <v>19</v>
      </c>
      <c r="F304" s="227" t="s">
        <v>248</v>
      </c>
      <c r="G304" s="225"/>
      <c r="H304" s="228">
        <v>5991.598000000001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132</v>
      </c>
      <c r="AU304" s="234" t="s">
        <v>79</v>
      </c>
      <c r="AV304" s="15" t="s">
        <v>130</v>
      </c>
      <c r="AW304" s="15" t="s">
        <v>31</v>
      </c>
      <c r="AX304" s="15" t="s">
        <v>77</v>
      </c>
      <c r="AY304" s="234" t="s">
        <v>123</v>
      </c>
    </row>
    <row r="305" spans="1:65" s="2" customFormat="1" ht="55.5" customHeight="1">
      <c r="A305" s="36"/>
      <c r="B305" s="37"/>
      <c r="C305" s="175" t="s">
        <v>437</v>
      </c>
      <c r="D305" s="175" t="s">
        <v>125</v>
      </c>
      <c r="E305" s="176" t="s">
        <v>438</v>
      </c>
      <c r="F305" s="177" t="s">
        <v>439</v>
      </c>
      <c r="G305" s="178" t="s">
        <v>164</v>
      </c>
      <c r="H305" s="179">
        <v>617.93</v>
      </c>
      <c r="I305" s="180"/>
      <c r="J305" s="181">
        <f>ROUND(I305*H305,2)</f>
        <v>0</v>
      </c>
      <c r="K305" s="177" t="s">
        <v>129</v>
      </c>
      <c r="L305" s="41"/>
      <c r="M305" s="182" t="s">
        <v>19</v>
      </c>
      <c r="N305" s="183" t="s">
        <v>40</v>
      </c>
      <c r="O305" s="66"/>
      <c r="P305" s="184">
        <f>O305*H305</f>
        <v>0</v>
      </c>
      <c r="Q305" s="184">
        <v>0</v>
      </c>
      <c r="R305" s="184">
        <f>Q305*H305</f>
        <v>0</v>
      </c>
      <c r="S305" s="184">
        <v>0.65</v>
      </c>
      <c r="T305" s="185">
        <f>S305*H305</f>
        <v>401.6545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130</v>
      </c>
      <c r="AT305" s="186" t="s">
        <v>125</v>
      </c>
      <c r="AU305" s="186" t="s">
        <v>79</v>
      </c>
      <c r="AY305" s="19" t="s">
        <v>123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77</v>
      </c>
      <c r="BK305" s="187">
        <f>ROUND(I305*H305,2)</f>
        <v>0</v>
      </c>
      <c r="BL305" s="19" t="s">
        <v>130</v>
      </c>
      <c r="BM305" s="186" t="s">
        <v>440</v>
      </c>
    </row>
    <row r="306" spans="2:51" s="13" customFormat="1" ht="11.25">
      <c r="B306" s="188"/>
      <c r="C306" s="189"/>
      <c r="D306" s="190" t="s">
        <v>132</v>
      </c>
      <c r="E306" s="191" t="s">
        <v>19</v>
      </c>
      <c r="F306" s="192" t="s">
        <v>441</v>
      </c>
      <c r="G306" s="189"/>
      <c r="H306" s="191" t="s">
        <v>19</v>
      </c>
      <c r="I306" s="193"/>
      <c r="J306" s="189"/>
      <c r="K306" s="189"/>
      <c r="L306" s="194"/>
      <c r="M306" s="195"/>
      <c r="N306" s="196"/>
      <c r="O306" s="196"/>
      <c r="P306" s="196"/>
      <c r="Q306" s="196"/>
      <c r="R306" s="196"/>
      <c r="S306" s="196"/>
      <c r="T306" s="197"/>
      <c r="AT306" s="198" t="s">
        <v>132</v>
      </c>
      <c r="AU306" s="198" t="s">
        <v>79</v>
      </c>
      <c r="AV306" s="13" t="s">
        <v>77</v>
      </c>
      <c r="AW306" s="13" t="s">
        <v>31</v>
      </c>
      <c r="AX306" s="13" t="s">
        <v>69</v>
      </c>
      <c r="AY306" s="198" t="s">
        <v>123</v>
      </c>
    </row>
    <row r="307" spans="2:51" s="14" customFormat="1" ht="11.25">
      <c r="B307" s="199"/>
      <c r="C307" s="200"/>
      <c r="D307" s="190" t="s">
        <v>132</v>
      </c>
      <c r="E307" s="201" t="s">
        <v>19</v>
      </c>
      <c r="F307" s="202" t="s">
        <v>442</v>
      </c>
      <c r="G307" s="200"/>
      <c r="H307" s="203">
        <v>95.844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132</v>
      </c>
      <c r="AU307" s="209" t="s">
        <v>79</v>
      </c>
      <c r="AV307" s="14" t="s">
        <v>79</v>
      </c>
      <c r="AW307" s="14" t="s">
        <v>31</v>
      </c>
      <c r="AX307" s="14" t="s">
        <v>69</v>
      </c>
      <c r="AY307" s="209" t="s">
        <v>123</v>
      </c>
    </row>
    <row r="308" spans="2:51" s="14" customFormat="1" ht="22.5">
      <c r="B308" s="199"/>
      <c r="C308" s="200"/>
      <c r="D308" s="190" t="s">
        <v>132</v>
      </c>
      <c r="E308" s="201" t="s">
        <v>19</v>
      </c>
      <c r="F308" s="202" t="s">
        <v>443</v>
      </c>
      <c r="G308" s="200"/>
      <c r="H308" s="203">
        <v>459.026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132</v>
      </c>
      <c r="AU308" s="209" t="s">
        <v>79</v>
      </c>
      <c r="AV308" s="14" t="s">
        <v>79</v>
      </c>
      <c r="AW308" s="14" t="s">
        <v>31</v>
      </c>
      <c r="AX308" s="14" t="s">
        <v>69</v>
      </c>
      <c r="AY308" s="209" t="s">
        <v>123</v>
      </c>
    </row>
    <row r="309" spans="2:51" s="14" customFormat="1" ht="11.25">
      <c r="B309" s="199"/>
      <c r="C309" s="200"/>
      <c r="D309" s="190" t="s">
        <v>132</v>
      </c>
      <c r="E309" s="201" t="s">
        <v>19</v>
      </c>
      <c r="F309" s="202" t="s">
        <v>444</v>
      </c>
      <c r="G309" s="200"/>
      <c r="H309" s="203">
        <v>59.76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132</v>
      </c>
      <c r="AU309" s="209" t="s">
        <v>79</v>
      </c>
      <c r="AV309" s="14" t="s">
        <v>79</v>
      </c>
      <c r="AW309" s="14" t="s">
        <v>31</v>
      </c>
      <c r="AX309" s="14" t="s">
        <v>69</v>
      </c>
      <c r="AY309" s="209" t="s">
        <v>123</v>
      </c>
    </row>
    <row r="310" spans="2:51" s="14" customFormat="1" ht="11.25">
      <c r="B310" s="199"/>
      <c r="C310" s="200"/>
      <c r="D310" s="190" t="s">
        <v>132</v>
      </c>
      <c r="E310" s="201" t="s">
        <v>19</v>
      </c>
      <c r="F310" s="202" t="s">
        <v>445</v>
      </c>
      <c r="G310" s="200"/>
      <c r="H310" s="203">
        <v>3.3</v>
      </c>
      <c r="I310" s="204"/>
      <c r="J310" s="200"/>
      <c r="K310" s="200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132</v>
      </c>
      <c r="AU310" s="209" t="s">
        <v>79</v>
      </c>
      <c r="AV310" s="14" t="s">
        <v>79</v>
      </c>
      <c r="AW310" s="14" t="s">
        <v>31</v>
      </c>
      <c r="AX310" s="14" t="s">
        <v>69</v>
      </c>
      <c r="AY310" s="209" t="s">
        <v>123</v>
      </c>
    </row>
    <row r="311" spans="2:51" s="16" customFormat="1" ht="11.25">
      <c r="B311" s="235"/>
      <c r="C311" s="236"/>
      <c r="D311" s="190" t="s">
        <v>132</v>
      </c>
      <c r="E311" s="237" t="s">
        <v>19</v>
      </c>
      <c r="F311" s="238" t="s">
        <v>418</v>
      </c>
      <c r="G311" s="236"/>
      <c r="H311" s="239">
        <v>617.93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132</v>
      </c>
      <c r="AU311" s="245" t="s">
        <v>79</v>
      </c>
      <c r="AV311" s="16" t="s">
        <v>138</v>
      </c>
      <c r="AW311" s="16" t="s">
        <v>31</v>
      </c>
      <c r="AX311" s="16" t="s">
        <v>69</v>
      </c>
      <c r="AY311" s="245" t="s">
        <v>123</v>
      </c>
    </row>
    <row r="312" spans="2:51" s="15" customFormat="1" ht="11.25">
      <c r="B312" s="224"/>
      <c r="C312" s="225"/>
      <c r="D312" s="190" t="s">
        <v>132</v>
      </c>
      <c r="E312" s="226" t="s">
        <v>19</v>
      </c>
      <c r="F312" s="227" t="s">
        <v>248</v>
      </c>
      <c r="G312" s="225"/>
      <c r="H312" s="228">
        <v>617.93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132</v>
      </c>
      <c r="AU312" s="234" t="s">
        <v>79</v>
      </c>
      <c r="AV312" s="15" t="s">
        <v>130</v>
      </c>
      <c r="AW312" s="15" t="s">
        <v>31</v>
      </c>
      <c r="AX312" s="15" t="s">
        <v>77</v>
      </c>
      <c r="AY312" s="234" t="s">
        <v>123</v>
      </c>
    </row>
    <row r="313" spans="2:63" s="12" customFormat="1" ht="22.9" customHeight="1">
      <c r="B313" s="159"/>
      <c r="C313" s="160"/>
      <c r="D313" s="161" t="s">
        <v>68</v>
      </c>
      <c r="E313" s="173" t="s">
        <v>446</v>
      </c>
      <c r="F313" s="173" t="s">
        <v>447</v>
      </c>
      <c r="G313" s="160"/>
      <c r="H313" s="160"/>
      <c r="I313" s="163"/>
      <c r="J313" s="174">
        <f>BK313</f>
        <v>0</v>
      </c>
      <c r="K313" s="160"/>
      <c r="L313" s="165"/>
      <c r="M313" s="166"/>
      <c r="N313" s="167"/>
      <c r="O313" s="167"/>
      <c r="P313" s="168">
        <f>SUM(P314:P389)</f>
        <v>0</v>
      </c>
      <c r="Q313" s="167"/>
      <c r="R313" s="168">
        <f>SUM(R314:R389)</f>
        <v>0</v>
      </c>
      <c r="S313" s="167"/>
      <c r="T313" s="169">
        <f>SUM(T314:T389)</f>
        <v>0</v>
      </c>
      <c r="AR313" s="170" t="s">
        <v>77</v>
      </c>
      <c r="AT313" s="171" t="s">
        <v>68</v>
      </c>
      <c r="AU313" s="171" t="s">
        <v>77</v>
      </c>
      <c r="AY313" s="170" t="s">
        <v>123</v>
      </c>
      <c r="BK313" s="172">
        <f>SUM(BK314:BK389)</f>
        <v>0</v>
      </c>
    </row>
    <row r="314" spans="1:65" s="2" customFormat="1" ht="24">
      <c r="A314" s="36"/>
      <c r="B314" s="37"/>
      <c r="C314" s="175" t="s">
        <v>448</v>
      </c>
      <c r="D314" s="175" t="s">
        <v>125</v>
      </c>
      <c r="E314" s="176" t="s">
        <v>449</v>
      </c>
      <c r="F314" s="177" t="s">
        <v>450</v>
      </c>
      <c r="G314" s="178" t="s">
        <v>451</v>
      </c>
      <c r="H314" s="179">
        <v>8075.878</v>
      </c>
      <c r="I314" s="180"/>
      <c r="J314" s="181">
        <f>ROUND(I314*H314,2)</f>
        <v>0</v>
      </c>
      <c r="K314" s="177" t="s">
        <v>129</v>
      </c>
      <c r="L314" s="41"/>
      <c r="M314" s="182" t="s">
        <v>19</v>
      </c>
      <c r="N314" s="183" t="s">
        <v>40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130</v>
      </c>
      <c r="AT314" s="186" t="s">
        <v>125</v>
      </c>
      <c r="AU314" s="186" t="s">
        <v>79</v>
      </c>
      <c r="AY314" s="19" t="s">
        <v>123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77</v>
      </c>
      <c r="BK314" s="187">
        <f>ROUND(I314*H314,2)</f>
        <v>0</v>
      </c>
      <c r="BL314" s="19" t="s">
        <v>130</v>
      </c>
      <c r="BM314" s="186" t="s">
        <v>452</v>
      </c>
    </row>
    <row r="315" spans="1:47" s="2" customFormat="1" ht="48.75">
      <c r="A315" s="36"/>
      <c r="B315" s="37"/>
      <c r="C315" s="38"/>
      <c r="D315" s="190" t="s">
        <v>180</v>
      </c>
      <c r="E315" s="38"/>
      <c r="F315" s="210" t="s">
        <v>453</v>
      </c>
      <c r="G315" s="38"/>
      <c r="H315" s="38"/>
      <c r="I315" s="211"/>
      <c r="J315" s="38"/>
      <c r="K315" s="38"/>
      <c r="L315" s="41"/>
      <c r="M315" s="212"/>
      <c r="N315" s="213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180</v>
      </c>
      <c r="AU315" s="19" t="s">
        <v>79</v>
      </c>
    </row>
    <row r="316" spans="2:51" s="13" customFormat="1" ht="22.5">
      <c r="B316" s="188"/>
      <c r="C316" s="189"/>
      <c r="D316" s="190" t="s">
        <v>132</v>
      </c>
      <c r="E316" s="191" t="s">
        <v>19</v>
      </c>
      <c r="F316" s="192" t="s">
        <v>454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132</v>
      </c>
      <c r="AU316" s="198" t="s">
        <v>79</v>
      </c>
      <c r="AV316" s="13" t="s">
        <v>77</v>
      </c>
      <c r="AW316" s="13" t="s">
        <v>31</v>
      </c>
      <c r="AX316" s="13" t="s">
        <v>69</v>
      </c>
      <c r="AY316" s="198" t="s">
        <v>123</v>
      </c>
    </row>
    <row r="317" spans="2:51" s="14" customFormat="1" ht="11.25">
      <c r="B317" s="199"/>
      <c r="C317" s="200"/>
      <c r="D317" s="190" t="s">
        <v>132</v>
      </c>
      <c r="E317" s="201" t="s">
        <v>19</v>
      </c>
      <c r="F317" s="202" t="s">
        <v>455</v>
      </c>
      <c r="G317" s="200"/>
      <c r="H317" s="203">
        <v>8075.878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132</v>
      </c>
      <c r="AU317" s="209" t="s">
        <v>79</v>
      </c>
      <c r="AV317" s="14" t="s">
        <v>79</v>
      </c>
      <c r="AW317" s="14" t="s">
        <v>31</v>
      </c>
      <c r="AX317" s="14" t="s">
        <v>77</v>
      </c>
      <c r="AY317" s="209" t="s">
        <v>123</v>
      </c>
    </row>
    <row r="318" spans="1:65" s="2" customFormat="1" ht="36">
      <c r="A318" s="36"/>
      <c r="B318" s="37"/>
      <c r="C318" s="175" t="s">
        <v>456</v>
      </c>
      <c r="D318" s="175" t="s">
        <v>125</v>
      </c>
      <c r="E318" s="176" t="s">
        <v>457</v>
      </c>
      <c r="F318" s="177" t="s">
        <v>458</v>
      </c>
      <c r="G318" s="178" t="s">
        <v>451</v>
      </c>
      <c r="H318" s="179">
        <v>10715.878</v>
      </c>
      <c r="I318" s="180"/>
      <c r="J318" s="181">
        <f>ROUND(I318*H318,2)</f>
        <v>0</v>
      </c>
      <c r="K318" s="177" t="s">
        <v>129</v>
      </c>
      <c r="L318" s="41"/>
      <c r="M318" s="182" t="s">
        <v>19</v>
      </c>
      <c r="N318" s="183" t="s">
        <v>40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130</v>
      </c>
      <c r="AT318" s="186" t="s">
        <v>125</v>
      </c>
      <c r="AU318" s="186" t="s">
        <v>79</v>
      </c>
      <c r="AY318" s="19" t="s">
        <v>123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77</v>
      </c>
      <c r="BK318" s="187">
        <f>ROUND(I318*H318,2)</f>
        <v>0</v>
      </c>
      <c r="BL318" s="19" t="s">
        <v>130</v>
      </c>
      <c r="BM318" s="186" t="s">
        <v>459</v>
      </c>
    </row>
    <row r="319" spans="1:47" s="2" customFormat="1" ht="29.25">
      <c r="A319" s="36"/>
      <c r="B319" s="37"/>
      <c r="C319" s="38"/>
      <c r="D319" s="190" t="s">
        <v>180</v>
      </c>
      <c r="E319" s="38"/>
      <c r="F319" s="210" t="s">
        <v>460</v>
      </c>
      <c r="G319" s="38"/>
      <c r="H319" s="38"/>
      <c r="I319" s="211"/>
      <c r="J319" s="38"/>
      <c r="K319" s="38"/>
      <c r="L319" s="41"/>
      <c r="M319" s="212"/>
      <c r="N319" s="213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180</v>
      </c>
      <c r="AU319" s="19" t="s">
        <v>79</v>
      </c>
    </row>
    <row r="320" spans="2:51" s="13" customFormat="1" ht="22.5">
      <c r="B320" s="188"/>
      <c r="C320" s="189"/>
      <c r="D320" s="190" t="s">
        <v>132</v>
      </c>
      <c r="E320" s="191" t="s">
        <v>19</v>
      </c>
      <c r="F320" s="192" t="s">
        <v>461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132</v>
      </c>
      <c r="AU320" s="198" t="s">
        <v>79</v>
      </c>
      <c r="AV320" s="13" t="s">
        <v>77</v>
      </c>
      <c r="AW320" s="13" t="s">
        <v>31</v>
      </c>
      <c r="AX320" s="13" t="s">
        <v>69</v>
      </c>
      <c r="AY320" s="198" t="s">
        <v>123</v>
      </c>
    </row>
    <row r="321" spans="2:51" s="13" customFormat="1" ht="11.25">
      <c r="B321" s="188"/>
      <c r="C321" s="189"/>
      <c r="D321" s="190" t="s">
        <v>132</v>
      </c>
      <c r="E321" s="191" t="s">
        <v>19</v>
      </c>
      <c r="F321" s="192" t="s">
        <v>462</v>
      </c>
      <c r="G321" s="189"/>
      <c r="H321" s="191" t="s">
        <v>19</v>
      </c>
      <c r="I321" s="193"/>
      <c r="J321" s="189"/>
      <c r="K321" s="189"/>
      <c r="L321" s="194"/>
      <c r="M321" s="195"/>
      <c r="N321" s="196"/>
      <c r="O321" s="196"/>
      <c r="P321" s="196"/>
      <c r="Q321" s="196"/>
      <c r="R321" s="196"/>
      <c r="S321" s="196"/>
      <c r="T321" s="197"/>
      <c r="AT321" s="198" t="s">
        <v>132</v>
      </c>
      <c r="AU321" s="198" t="s">
        <v>79</v>
      </c>
      <c r="AV321" s="13" t="s">
        <v>77</v>
      </c>
      <c r="AW321" s="13" t="s">
        <v>31</v>
      </c>
      <c r="AX321" s="13" t="s">
        <v>69</v>
      </c>
      <c r="AY321" s="198" t="s">
        <v>123</v>
      </c>
    </row>
    <row r="322" spans="2:51" s="14" customFormat="1" ht="11.25">
      <c r="B322" s="199"/>
      <c r="C322" s="200"/>
      <c r="D322" s="190" t="s">
        <v>132</v>
      </c>
      <c r="E322" s="201" t="s">
        <v>19</v>
      </c>
      <c r="F322" s="202" t="s">
        <v>455</v>
      </c>
      <c r="G322" s="200"/>
      <c r="H322" s="203">
        <v>8075.878</v>
      </c>
      <c r="I322" s="204"/>
      <c r="J322" s="200"/>
      <c r="K322" s="200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132</v>
      </c>
      <c r="AU322" s="209" t="s">
        <v>79</v>
      </c>
      <c r="AV322" s="14" t="s">
        <v>79</v>
      </c>
      <c r="AW322" s="14" t="s">
        <v>31</v>
      </c>
      <c r="AX322" s="14" t="s">
        <v>69</v>
      </c>
      <c r="AY322" s="209" t="s">
        <v>123</v>
      </c>
    </row>
    <row r="323" spans="2:51" s="13" customFormat="1" ht="22.5">
      <c r="B323" s="188"/>
      <c r="C323" s="189"/>
      <c r="D323" s="190" t="s">
        <v>132</v>
      </c>
      <c r="E323" s="191" t="s">
        <v>19</v>
      </c>
      <c r="F323" s="192" t="s">
        <v>463</v>
      </c>
      <c r="G323" s="189"/>
      <c r="H323" s="191" t="s">
        <v>19</v>
      </c>
      <c r="I323" s="193"/>
      <c r="J323" s="189"/>
      <c r="K323" s="189"/>
      <c r="L323" s="194"/>
      <c r="M323" s="195"/>
      <c r="N323" s="196"/>
      <c r="O323" s="196"/>
      <c r="P323" s="196"/>
      <c r="Q323" s="196"/>
      <c r="R323" s="196"/>
      <c r="S323" s="196"/>
      <c r="T323" s="197"/>
      <c r="AT323" s="198" t="s">
        <v>132</v>
      </c>
      <c r="AU323" s="198" t="s">
        <v>79</v>
      </c>
      <c r="AV323" s="13" t="s">
        <v>77</v>
      </c>
      <c r="AW323" s="13" t="s">
        <v>31</v>
      </c>
      <c r="AX323" s="13" t="s">
        <v>69</v>
      </c>
      <c r="AY323" s="198" t="s">
        <v>123</v>
      </c>
    </row>
    <row r="324" spans="2:51" s="14" customFormat="1" ht="11.25">
      <c r="B324" s="199"/>
      <c r="C324" s="200"/>
      <c r="D324" s="190" t="s">
        <v>132</v>
      </c>
      <c r="E324" s="201" t="s">
        <v>19</v>
      </c>
      <c r="F324" s="202" t="s">
        <v>464</v>
      </c>
      <c r="G324" s="200"/>
      <c r="H324" s="203">
        <v>2640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132</v>
      </c>
      <c r="AU324" s="209" t="s">
        <v>79</v>
      </c>
      <c r="AV324" s="14" t="s">
        <v>79</v>
      </c>
      <c r="AW324" s="14" t="s">
        <v>31</v>
      </c>
      <c r="AX324" s="14" t="s">
        <v>69</v>
      </c>
      <c r="AY324" s="209" t="s">
        <v>123</v>
      </c>
    </row>
    <row r="325" spans="2:51" s="15" customFormat="1" ht="11.25">
      <c r="B325" s="224"/>
      <c r="C325" s="225"/>
      <c r="D325" s="190" t="s">
        <v>132</v>
      </c>
      <c r="E325" s="226" t="s">
        <v>19</v>
      </c>
      <c r="F325" s="227" t="s">
        <v>248</v>
      </c>
      <c r="G325" s="225"/>
      <c r="H325" s="228">
        <v>10715.878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AT325" s="234" t="s">
        <v>132</v>
      </c>
      <c r="AU325" s="234" t="s">
        <v>79</v>
      </c>
      <c r="AV325" s="15" t="s">
        <v>130</v>
      </c>
      <c r="AW325" s="15" t="s">
        <v>31</v>
      </c>
      <c r="AX325" s="15" t="s">
        <v>77</v>
      </c>
      <c r="AY325" s="234" t="s">
        <v>123</v>
      </c>
    </row>
    <row r="326" spans="1:65" s="2" customFormat="1" ht="60">
      <c r="A326" s="36"/>
      <c r="B326" s="37"/>
      <c r="C326" s="175" t="s">
        <v>465</v>
      </c>
      <c r="D326" s="175" t="s">
        <v>125</v>
      </c>
      <c r="E326" s="176" t="s">
        <v>466</v>
      </c>
      <c r="F326" s="177" t="s">
        <v>467</v>
      </c>
      <c r="G326" s="178" t="s">
        <v>451</v>
      </c>
      <c r="H326" s="179">
        <v>5435.628</v>
      </c>
      <c r="I326" s="180"/>
      <c r="J326" s="181">
        <f>ROUND(I326*H326,2)</f>
        <v>0</v>
      </c>
      <c r="K326" s="177" t="s">
        <v>19</v>
      </c>
      <c r="L326" s="41"/>
      <c r="M326" s="182" t="s">
        <v>19</v>
      </c>
      <c r="N326" s="183" t="s">
        <v>40</v>
      </c>
      <c r="O326" s="66"/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130</v>
      </c>
      <c r="AT326" s="186" t="s">
        <v>125</v>
      </c>
      <c r="AU326" s="186" t="s">
        <v>79</v>
      </c>
      <c r="AY326" s="19" t="s">
        <v>123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77</v>
      </c>
      <c r="BK326" s="187">
        <f>ROUND(I326*H326,2)</f>
        <v>0</v>
      </c>
      <c r="BL326" s="19" t="s">
        <v>130</v>
      </c>
      <c r="BM326" s="186" t="s">
        <v>468</v>
      </c>
    </row>
    <row r="327" spans="1:47" s="2" customFormat="1" ht="19.5">
      <c r="A327" s="36"/>
      <c r="B327" s="37"/>
      <c r="C327" s="38"/>
      <c r="D327" s="190" t="s">
        <v>180</v>
      </c>
      <c r="E327" s="38"/>
      <c r="F327" s="210" t="s">
        <v>469</v>
      </c>
      <c r="G327" s="38"/>
      <c r="H327" s="38"/>
      <c r="I327" s="211"/>
      <c r="J327" s="38"/>
      <c r="K327" s="38"/>
      <c r="L327" s="41"/>
      <c r="M327" s="212"/>
      <c r="N327" s="213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180</v>
      </c>
      <c r="AU327" s="19" t="s">
        <v>79</v>
      </c>
    </row>
    <row r="328" spans="2:51" s="13" customFormat="1" ht="11.25">
      <c r="B328" s="188"/>
      <c r="C328" s="189"/>
      <c r="D328" s="190" t="s">
        <v>132</v>
      </c>
      <c r="E328" s="191" t="s">
        <v>19</v>
      </c>
      <c r="F328" s="192" t="s">
        <v>470</v>
      </c>
      <c r="G328" s="189"/>
      <c r="H328" s="191" t="s">
        <v>19</v>
      </c>
      <c r="I328" s="193"/>
      <c r="J328" s="189"/>
      <c r="K328" s="189"/>
      <c r="L328" s="194"/>
      <c r="M328" s="195"/>
      <c r="N328" s="196"/>
      <c r="O328" s="196"/>
      <c r="P328" s="196"/>
      <c r="Q328" s="196"/>
      <c r="R328" s="196"/>
      <c r="S328" s="196"/>
      <c r="T328" s="197"/>
      <c r="AT328" s="198" t="s">
        <v>132</v>
      </c>
      <c r="AU328" s="198" t="s">
        <v>79</v>
      </c>
      <c r="AV328" s="13" t="s">
        <v>77</v>
      </c>
      <c r="AW328" s="13" t="s">
        <v>31</v>
      </c>
      <c r="AX328" s="13" t="s">
        <v>69</v>
      </c>
      <c r="AY328" s="198" t="s">
        <v>123</v>
      </c>
    </row>
    <row r="329" spans="2:51" s="14" customFormat="1" ht="11.25">
      <c r="B329" s="199"/>
      <c r="C329" s="200"/>
      <c r="D329" s="190" t="s">
        <v>132</v>
      </c>
      <c r="E329" s="201" t="s">
        <v>19</v>
      </c>
      <c r="F329" s="202" t="s">
        <v>471</v>
      </c>
      <c r="G329" s="200"/>
      <c r="H329" s="203">
        <v>5435.628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132</v>
      </c>
      <c r="AU329" s="209" t="s">
        <v>79</v>
      </c>
      <c r="AV329" s="14" t="s">
        <v>79</v>
      </c>
      <c r="AW329" s="14" t="s">
        <v>31</v>
      </c>
      <c r="AX329" s="14" t="s">
        <v>77</v>
      </c>
      <c r="AY329" s="209" t="s">
        <v>123</v>
      </c>
    </row>
    <row r="330" spans="1:65" s="2" customFormat="1" ht="44.25" customHeight="1">
      <c r="A330" s="36"/>
      <c r="B330" s="37"/>
      <c r="C330" s="175" t="s">
        <v>472</v>
      </c>
      <c r="D330" s="175" t="s">
        <v>125</v>
      </c>
      <c r="E330" s="176" t="s">
        <v>473</v>
      </c>
      <c r="F330" s="177" t="s">
        <v>474</v>
      </c>
      <c r="G330" s="178" t="s">
        <v>451</v>
      </c>
      <c r="H330" s="179">
        <v>14495.572</v>
      </c>
      <c r="I330" s="180"/>
      <c r="J330" s="181">
        <f>ROUND(I330*H330,2)</f>
        <v>0</v>
      </c>
      <c r="K330" s="177" t="s">
        <v>129</v>
      </c>
      <c r="L330" s="41"/>
      <c r="M330" s="182" t="s">
        <v>19</v>
      </c>
      <c r="N330" s="183" t="s">
        <v>40</v>
      </c>
      <c r="O330" s="66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130</v>
      </c>
      <c r="AT330" s="186" t="s">
        <v>125</v>
      </c>
      <c r="AU330" s="186" t="s">
        <v>79</v>
      </c>
      <c r="AY330" s="19" t="s">
        <v>123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77</v>
      </c>
      <c r="BK330" s="187">
        <f>ROUND(I330*H330,2)</f>
        <v>0</v>
      </c>
      <c r="BL330" s="19" t="s">
        <v>130</v>
      </c>
      <c r="BM330" s="186" t="s">
        <v>475</v>
      </c>
    </row>
    <row r="331" spans="2:51" s="13" customFormat="1" ht="11.25">
      <c r="B331" s="188"/>
      <c r="C331" s="189"/>
      <c r="D331" s="190" t="s">
        <v>132</v>
      </c>
      <c r="E331" s="191" t="s">
        <v>19</v>
      </c>
      <c r="F331" s="192" t="s">
        <v>476</v>
      </c>
      <c r="G331" s="189"/>
      <c r="H331" s="191" t="s">
        <v>19</v>
      </c>
      <c r="I331" s="193"/>
      <c r="J331" s="189"/>
      <c r="K331" s="189"/>
      <c r="L331" s="194"/>
      <c r="M331" s="195"/>
      <c r="N331" s="196"/>
      <c r="O331" s="196"/>
      <c r="P331" s="196"/>
      <c r="Q331" s="196"/>
      <c r="R331" s="196"/>
      <c r="S331" s="196"/>
      <c r="T331" s="197"/>
      <c r="AT331" s="198" t="s">
        <v>132</v>
      </c>
      <c r="AU331" s="198" t="s">
        <v>79</v>
      </c>
      <c r="AV331" s="13" t="s">
        <v>77</v>
      </c>
      <c r="AW331" s="13" t="s">
        <v>31</v>
      </c>
      <c r="AX331" s="13" t="s">
        <v>69</v>
      </c>
      <c r="AY331" s="198" t="s">
        <v>123</v>
      </c>
    </row>
    <row r="332" spans="2:51" s="13" customFormat="1" ht="11.25">
      <c r="B332" s="188"/>
      <c r="C332" s="189"/>
      <c r="D332" s="190" t="s">
        <v>132</v>
      </c>
      <c r="E332" s="191" t="s">
        <v>19</v>
      </c>
      <c r="F332" s="192" t="s">
        <v>477</v>
      </c>
      <c r="G332" s="189"/>
      <c r="H332" s="191" t="s">
        <v>19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132</v>
      </c>
      <c r="AU332" s="198" t="s">
        <v>79</v>
      </c>
      <c r="AV332" s="13" t="s">
        <v>77</v>
      </c>
      <c r="AW332" s="13" t="s">
        <v>31</v>
      </c>
      <c r="AX332" s="13" t="s">
        <v>69</v>
      </c>
      <c r="AY332" s="198" t="s">
        <v>123</v>
      </c>
    </row>
    <row r="333" spans="2:51" s="14" customFormat="1" ht="11.25">
      <c r="B333" s="199"/>
      <c r="C333" s="200"/>
      <c r="D333" s="190" t="s">
        <v>132</v>
      </c>
      <c r="E333" s="201" t="s">
        <v>19</v>
      </c>
      <c r="F333" s="202" t="s">
        <v>478</v>
      </c>
      <c r="G333" s="200"/>
      <c r="H333" s="203">
        <v>9.541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132</v>
      </c>
      <c r="AU333" s="209" t="s">
        <v>79</v>
      </c>
      <c r="AV333" s="14" t="s">
        <v>79</v>
      </c>
      <c r="AW333" s="14" t="s">
        <v>31</v>
      </c>
      <c r="AX333" s="14" t="s">
        <v>69</v>
      </c>
      <c r="AY333" s="209" t="s">
        <v>123</v>
      </c>
    </row>
    <row r="334" spans="2:51" s="13" customFormat="1" ht="11.25">
      <c r="B334" s="188"/>
      <c r="C334" s="189"/>
      <c r="D334" s="190" t="s">
        <v>132</v>
      </c>
      <c r="E334" s="191" t="s">
        <v>19</v>
      </c>
      <c r="F334" s="192" t="s">
        <v>479</v>
      </c>
      <c r="G334" s="189"/>
      <c r="H334" s="191" t="s">
        <v>19</v>
      </c>
      <c r="I334" s="193"/>
      <c r="J334" s="189"/>
      <c r="K334" s="189"/>
      <c r="L334" s="194"/>
      <c r="M334" s="195"/>
      <c r="N334" s="196"/>
      <c r="O334" s="196"/>
      <c r="P334" s="196"/>
      <c r="Q334" s="196"/>
      <c r="R334" s="196"/>
      <c r="S334" s="196"/>
      <c r="T334" s="197"/>
      <c r="AT334" s="198" t="s">
        <v>132</v>
      </c>
      <c r="AU334" s="198" t="s">
        <v>79</v>
      </c>
      <c r="AV334" s="13" t="s">
        <v>77</v>
      </c>
      <c r="AW334" s="13" t="s">
        <v>31</v>
      </c>
      <c r="AX334" s="13" t="s">
        <v>69</v>
      </c>
      <c r="AY334" s="198" t="s">
        <v>123</v>
      </c>
    </row>
    <row r="335" spans="2:51" s="14" customFormat="1" ht="22.5">
      <c r="B335" s="199"/>
      <c r="C335" s="200"/>
      <c r="D335" s="190" t="s">
        <v>132</v>
      </c>
      <c r="E335" s="201" t="s">
        <v>19</v>
      </c>
      <c r="F335" s="202" t="s">
        <v>480</v>
      </c>
      <c r="G335" s="200"/>
      <c r="H335" s="203">
        <v>160.593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132</v>
      </c>
      <c r="AU335" s="209" t="s">
        <v>79</v>
      </c>
      <c r="AV335" s="14" t="s">
        <v>79</v>
      </c>
      <c r="AW335" s="14" t="s">
        <v>31</v>
      </c>
      <c r="AX335" s="14" t="s">
        <v>69</v>
      </c>
      <c r="AY335" s="209" t="s">
        <v>123</v>
      </c>
    </row>
    <row r="336" spans="2:51" s="13" customFormat="1" ht="11.25">
      <c r="B336" s="188"/>
      <c r="C336" s="189"/>
      <c r="D336" s="190" t="s">
        <v>132</v>
      </c>
      <c r="E336" s="191" t="s">
        <v>19</v>
      </c>
      <c r="F336" s="192" t="s">
        <v>481</v>
      </c>
      <c r="G336" s="189"/>
      <c r="H336" s="191" t="s">
        <v>19</v>
      </c>
      <c r="I336" s="193"/>
      <c r="J336" s="189"/>
      <c r="K336" s="189"/>
      <c r="L336" s="194"/>
      <c r="M336" s="195"/>
      <c r="N336" s="196"/>
      <c r="O336" s="196"/>
      <c r="P336" s="196"/>
      <c r="Q336" s="196"/>
      <c r="R336" s="196"/>
      <c r="S336" s="196"/>
      <c r="T336" s="197"/>
      <c r="AT336" s="198" t="s">
        <v>132</v>
      </c>
      <c r="AU336" s="198" t="s">
        <v>79</v>
      </c>
      <c r="AV336" s="13" t="s">
        <v>77</v>
      </c>
      <c r="AW336" s="13" t="s">
        <v>31</v>
      </c>
      <c r="AX336" s="13" t="s">
        <v>69</v>
      </c>
      <c r="AY336" s="198" t="s">
        <v>123</v>
      </c>
    </row>
    <row r="337" spans="2:51" s="14" customFormat="1" ht="11.25">
      <c r="B337" s="199"/>
      <c r="C337" s="200"/>
      <c r="D337" s="190" t="s">
        <v>132</v>
      </c>
      <c r="E337" s="201" t="s">
        <v>19</v>
      </c>
      <c r="F337" s="202" t="s">
        <v>482</v>
      </c>
      <c r="G337" s="200"/>
      <c r="H337" s="203">
        <v>90.512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132</v>
      </c>
      <c r="AU337" s="209" t="s">
        <v>79</v>
      </c>
      <c r="AV337" s="14" t="s">
        <v>79</v>
      </c>
      <c r="AW337" s="14" t="s">
        <v>31</v>
      </c>
      <c r="AX337" s="14" t="s">
        <v>69</v>
      </c>
      <c r="AY337" s="209" t="s">
        <v>123</v>
      </c>
    </row>
    <row r="338" spans="2:51" s="13" customFormat="1" ht="11.25">
      <c r="B338" s="188"/>
      <c r="C338" s="189"/>
      <c r="D338" s="190" t="s">
        <v>132</v>
      </c>
      <c r="E338" s="191" t="s">
        <v>19</v>
      </c>
      <c r="F338" s="192" t="s">
        <v>483</v>
      </c>
      <c r="G338" s="189"/>
      <c r="H338" s="191" t="s">
        <v>19</v>
      </c>
      <c r="I338" s="193"/>
      <c r="J338" s="189"/>
      <c r="K338" s="189"/>
      <c r="L338" s="194"/>
      <c r="M338" s="195"/>
      <c r="N338" s="196"/>
      <c r="O338" s="196"/>
      <c r="P338" s="196"/>
      <c r="Q338" s="196"/>
      <c r="R338" s="196"/>
      <c r="S338" s="196"/>
      <c r="T338" s="197"/>
      <c r="AT338" s="198" t="s">
        <v>132</v>
      </c>
      <c r="AU338" s="198" t="s">
        <v>79</v>
      </c>
      <c r="AV338" s="13" t="s">
        <v>77</v>
      </c>
      <c r="AW338" s="13" t="s">
        <v>31</v>
      </c>
      <c r="AX338" s="13" t="s">
        <v>69</v>
      </c>
      <c r="AY338" s="198" t="s">
        <v>123</v>
      </c>
    </row>
    <row r="339" spans="2:51" s="14" customFormat="1" ht="11.25">
      <c r="B339" s="199"/>
      <c r="C339" s="200"/>
      <c r="D339" s="190" t="s">
        <v>132</v>
      </c>
      <c r="E339" s="201" t="s">
        <v>19</v>
      </c>
      <c r="F339" s="202" t="s">
        <v>484</v>
      </c>
      <c r="G339" s="200"/>
      <c r="H339" s="203">
        <v>287.369</v>
      </c>
      <c r="I339" s="204"/>
      <c r="J339" s="200"/>
      <c r="K339" s="200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132</v>
      </c>
      <c r="AU339" s="209" t="s">
        <v>79</v>
      </c>
      <c r="AV339" s="14" t="s">
        <v>79</v>
      </c>
      <c r="AW339" s="14" t="s">
        <v>31</v>
      </c>
      <c r="AX339" s="14" t="s">
        <v>69</v>
      </c>
      <c r="AY339" s="209" t="s">
        <v>123</v>
      </c>
    </row>
    <row r="340" spans="2:51" s="13" customFormat="1" ht="11.25">
      <c r="B340" s="188"/>
      <c r="C340" s="189"/>
      <c r="D340" s="190" t="s">
        <v>132</v>
      </c>
      <c r="E340" s="191" t="s">
        <v>19</v>
      </c>
      <c r="F340" s="192" t="s">
        <v>485</v>
      </c>
      <c r="G340" s="189"/>
      <c r="H340" s="191" t="s">
        <v>19</v>
      </c>
      <c r="I340" s="193"/>
      <c r="J340" s="189"/>
      <c r="K340" s="189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132</v>
      </c>
      <c r="AU340" s="198" t="s">
        <v>79</v>
      </c>
      <c r="AV340" s="13" t="s">
        <v>77</v>
      </c>
      <c r="AW340" s="13" t="s">
        <v>31</v>
      </c>
      <c r="AX340" s="13" t="s">
        <v>69</v>
      </c>
      <c r="AY340" s="198" t="s">
        <v>123</v>
      </c>
    </row>
    <row r="341" spans="2:51" s="14" customFormat="1" ht="11.25">
      <c r="B341" s="199"/>
      <c r="C341" s="200"/>
      <c r="D341" s="190" t="s">
        <v>132</v>
      </c>
      <c r="E341" s="201" t="s">
        <v>19</v>
      </c>
      <c r="F341" s="202" t="s">
        <v>486</v>
      </c>
      <c r="G341" s="200"/>
      <c r="H341" s="203">
        <v>9.507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132</v>
      </c>
      <c r="AU341" s="209" t="s">
        <v>79</v>
      </c>
      <c r="AV341" s="14" t="s">
        <v>79</v>
      </c>
      <c r="AW341" s="14" t="s">
        <v>31</v>
      </c>
      <c r="AX341" s="14" t="s">
        <v>69</v>
      </c>
      <c r="AY341" s="209" t="s">
        <v>123</v>
      </c>
    </row>
    <row r="342" spans="2:51" s="15" customFormat="1" ht="11.25">
      <c r="B342" s="224"/>
      <c r="C342" s="225"/>
      <c r="D342" s="190" t="s">
        <v>132</v>
      </c>
      <c r="E342" s="226" t="s">
        <v>19</v>
      </c>
      <c r="F342" s="227" t="s">
        <v>248</v>
      </c>
      <c r="G342" s="225"/>
      <c r="H342" s="228">
        <v>557.5219999999999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AT342" s="234" t="s">
        <v>132</v>
      </c>
      <c r="AU342" s="234" t="s">
        <v>79</v>
      </c>
      <c r="AV342" s="15" t="s">
        <v>130</v>
      </c>
      <c r="AW342" s="15" t="s">
        <v>31</v>
      </c>
      <c r="AX342" s="15" t="s">
        <v>77</v>
      </c>
      <c r="AY342" s="234" t="s">
        <v>123</v>
      </c>
    </row>
    <row r="343" spans="2:51" s="14" customFormat="1" ht="11.25">
      <c r="B343" s="199"/>
      <c r="C343" s="200"/>
      <c r="D343" s="190" t="s">
        <v>132</v>
      </c>
      <c r="E343" s="200"/>
      <c r="F343" s="202" t="s">
        <v>487</v>
      </c>
      <c r="G343" s="200"/>
      <c r="H343" s="203">
        <v>14495.572</v>
      </c>
      <c r="I343" s="204"/>
      <c r="J343" s="200"/>
      <c r="K343" s="200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132</v>
      </c>
      <c r="AU343" s="209" t="s">
        <v>79</v>
      </c>
      <c r="AV343" s="14" t="s">
        <v>79</v>
      </c>
      <c r="AW343" s="14" t="s">
        <v>4</v>
      </c>
      <c r="AX343" s="14" t="s">
        <v>77</v>
      </c>
      <c r="AY343" s="209" t="s">
        <v>123</v>
      </c>
    </row>
    <row r="344" spans="1:65" s="2" customFormat="1" ht="60">
      <c r="A344" s="36"/>
      <c r="B344" s="37"/>
      <c r="C344" s="175" t="s">
        <v>488</v>
      </c>
      <c r="D344" s="175" t="s">
        <v>125</v>
      </c>
      <c r="E344" s="176" t="s">
        <v>489</v>
      </c>
      <c r="F344" s="177" t="s">
        <v>490</v>
      </c>
      <c r="G344" s="178" t="s">
        <v>451</v>
      </c>
      <c r="H344" s="179">
        <v>5435.628</v>
      </c>
      <c r="I344" s="180"/>
      <c r="J344" s="181">
        <f>ROUND(I344*H344,2)</f>
        <v>0</v>
      </c>
      <c r="K344" s="177" t="s">
        <v>129</v>
      </c>
      <c r="L344" s="41"/>
      <c r="M344" s="182" t="s">
        <v>19</v>
      </c>
      <c r="N344" s="183" t="s">
        <v>40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130</v>
      </c>
      <c r="AT344" s="186" t="s">
        <v>125</v>
      </c>
      <c r="AU344" s="186" t="s">
        <v>79</v>
      </c>
      <c r="AY344" s="19" t="s">
        <v>123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77</v>
      </c>
      <c r="BK344" s="187">
        <f>ROUND(I344*H344,2)</f>
        <v>0</v>
      </c>
      <c r="BL344" s="19" t="s">
        <v>130</v>
      </c>
      <c r="BM344" s="186" t="s">
        <v>491</v>
      </c>
    </row>
    <row r="345" spans="1:47" s="2" customFormat="1" ht="48.75">
      <c r="A345" s="36"/>
      <c r="B345" s="37"/>
      <c r="C345" s="38"/>
      <c r="D345" s="190" t="s">
        <v>180</v>
      </c>
      <c r="E345" s="38"/>
      <c r="F345" s="210" t="s">
        <v>492</v>
      </c>
      <c r="G345" s="38"/>
      <c r="H345" s="38"/>
      <c r="I345" s="211"/>
      <c r="J345" s="38"/>
      <c r="K345" s="38"/>
      <c r="L345" s="41"/>
      <c r="M345" s="212"/>
      <c r="N345" s="213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180</v>
      </c>
      <c r="AU345" s="19" t="s">
        <v>79</v>
      </c>
    </row>
    <row r="346" spans="2:51" s="14" customFormat="1" ht="11.25">
      <c r="B346" s="199"/>
      <c r="C346" s="200"/>
      <c r="D346" s="190" t="s">
        <v>132</v>
      </c>
      <c r="E346" s="201" t="s">
        <v>19</v>
      </c>
      <c r="F346" s="202" t="s">
        <v>471</v>
      </c>
      <c r="G346" s="200"/>
      <c r="H346" s="203">
        <v>5435.628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132</v>
      </c>
      <c r="AU346" s="209" t="s">
        <v>79</v>
      </c>
      <c r="AV346" s="14" t="s">
        <v>79</v>
      </c>
      <c r="AW346" s="14" t="s">
        <v>31</v>
      </c>
      <c r="AX346" s="14" t="s">
        <v>77</v>
      </c>
      <c r="AY346" s="209" t="s">
        <v>123</v>
      </c>
    </row>
    <row r="347" spans="1:65" s="2" customFormat="1" ht="66.75" customHeight="1">
      <c r="A347" s="36"/>
      <c r="B347" s="37"/>
      <c r="C347" s="175" t="s">
        <v>493</v>
      </c>
      <c r="D347" s="175" t="s">
        <v>125</v>
      </c>
      <c r="E347" s="176" t="s">
        <v>494</v>
      </c>
      <c r="F347" s="177" t="s">
        <v>495</v>
      </c>
      <c r="G347" s="178" t="s">
        <v>451</v>
      </c>
      <c r="H347" s="179">
        <v>65227.536</v>
      </c>
      <c r="I347" s="180"/>
      <c r="J347" s="181">
        <f>ROUND(I347*H347,2)</f>
        <v>0</v>
      </c>
      <c r="K347" s="177" t="s">
        <v>19</v>
      </c>
      <c r="L347" s="41"/>
      <c r="M347" s="182" t="s">
        <v>19</v>
      </c>
      <c r="N347" s="183" t="s">
        <v>40</v>
      </c>
      <c r="O347" s="66"/>
      <c r="P347" s="184">
        <f>O347*H347</f>
        <v>0</v>
      </c>
      <c r="Q347" s="184">
        <v>0</v>
      </c>
      <c r="R347" s="184">
        <f>Q347*H347</f>
        <v>0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130</v>
      </c>
      <c r="AT347" s="186" t="s">
        <v>125</v>
      </c>
      <c r="AU347" s="186" t="s">
        <v>79</v>
      </c>
      <c r="AY347" s="19" t="s">
        <v>123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77</v>
      </c>
      <c r="BK347" s="187">
        <f>ROUND(I347*H347,2)</f>
        <v>0</v>
      </c>
      <c r="BL347" s="19" t="s">
        <v>130</v>
      </c>
      <c r="BM347" s="186" t="s">
        <v>496</v>
      </c>
    </row>
    <row r="348" spans="2:51" s="14" customFormat="1" ht="11.25">
      <c r="B348" s="199"/>
      <c r="C348" s="200"/>
      <c r="D348" s="190" t="s">
        <v>132</v>
      </c>
      <c r="E348" s="201" t="s">
        <v>19</v>
      </c>
      <c r="F348" s="202" t="s">
        <v>497</v>
      </c>
      <c r="G348" s="200"/>
      <c r="H348" s="203">
        <v>65227.536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132</v>
      </c>
      <c r="AU348" s="209" t="s">
        <v>79</v>
      </c>
      <c r="AV348" s="14" t="s">
        <v>79</v>
      </c>
      <c r="AW348" s="14" t="s">
        <v>31</v>
      </c>
      <c r="AX348" s="14" t="s">
        <v>77</v>
      </c>
      <c r="AY348" s="209" t="s">
        <v>123</v>
      </c>
    </row>
    <row r="349" spans="1:65" s="2" customFormat="1" ht="60">
      <c r="A349" s="36"/>
      <c r="B349" s="37"/>
      <c r="C349" s="175" t="s">
        <v>498</v>
      </c>
      <c r="D349" s="175" t="s">
        <v>125</v>
      </c>
      <c r="E349" s="176" t="s">
        <v>499</v>
      </c>
      <c r="F349" s="177" t="s">
        <v>500</v>
      </c>
      <c r="G349" s="178" t="s">
        <v>501</v>
      </c>
      <c r="H349" s="179">
        <v>1</v>
      </c>
      <c r="I349" s="180"/>
      <c r="J349" s="181">
        <f>ROUND(I349*H349,2)</f>
        <v>0</v>
      </c>
      <c r="K349" s="177" t="s">
        <v>19</v>
      </c>
      <c r="L349" s="41"/>
      <c r="M349" s="182" t="s">
        <v>19</v>
      </c>
      <c r="N349" s="183" t="s">
        <v>40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130</v>
      </c>
      <c r="AT349" s="186" t="s">
        <v>125</v>
      </c>
      <c r="AU349" s="186" t="s">
        <v>79</v>
      </c>
      <c r="AY349" s="19" t="s">
        <v>123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77</v>
      </c>
      <c r="BK349" s="187">
        <f>ROUND(I349*H349,2)</f>
        <v>0</v>
      </c>
      <c r="BL349" s="19" t="s">
        <v>130</v>
      </c>
      <c r="BM349" s="186" t="s">
        <v>502</v>
      </c>
    </row>
    <row r="350" spans="1:47" s="2" customFormat="1" ht="48.75">
      <c r="A350" s="36"/>
      <c r="B350" s="37"/>
      <c r="C350" s="38"/>
      <c r="D350" s="190" t="s">
        <v>180</v>
      </c>
      <c r="E350" s="38"/>
      <c r="F350" s="210" t="s">
        <v>503</v>
      </c>
      <c r="G350" s="38"/>
      <c r="H350" s="38"/>
      <c r="I350" s="211"/>
      <c r="J350" s="38"/>
      <c r="K350" s="38"/>
      <c r="L350" s="41"/>
      <c r="M350" s="212"/>
      <c r="N350" s="213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180</v>
      </c>
      <c r="AU350" s="19" t="s">
        <v>79</v>
      </c>
    </row>
    <row r="351" spans="1:65" s="2" customFormat="1" ht="44.25" customHeight="1">
      <c r="A351" s="36"/>
      <c r="B351" s="37"/>
      <c r="C351" s="175" t="s">
        <v>504</v>
      </c>
      <c r="D351" s="175" t="s">
        <v>125</v>
      </c>
      <c r="E351" s="176" t="s">
        <v>505</v>
      </c>
      <c r="F351" s="177" t="s">
        <v>506</v>
      </c>
      <c r="G351" s="178" t="s">
        <v>451</v>
      </c>
      <c r="H351" s="179">
        <v>4511.029</v>
      </c>
      <c r="I351" s="180"/>
      <c r="J351" s="181">
        <f>ROUND(I351*H351,2)</f>
        <v>0</v>
      </c>
      <c r="K351" s="177" t="s">
        <v>19</v>
      </c>
      <c r="L351" s="41"/>
      <c r="M351" s="182" t="s">
        <v>19</v>
      </c>
      <c r="N351" s="183" t="s">
        <v>40</v>
      </c>
      <c r="O351" s="66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130</v>
      </c>
      <c r="AT351" s="186" t="s">
        <v>125</v>
      </c>
      <c r="AU351" s="186" t="s">
        <v>79</v>
      </c>
      <c r="AY351" s="19" t="s">
        <v>123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77</v>
      </c>
      <c r="BK351" s="187">
        <f>ROUND(I351*H351,2)</f>
        <v>0</v>
      </c>
      <c r="BL351" s="19" t="s">
        <v>130</v>
      </c>
      <c r="BM351" s="186" t="s">
        <v>507</v>
      </c>
    </row>
    <row r="352" spans="1:47" s="2" customFormat="1" ht="39">
      <c r="A352" s="36"/>
      <c r="B352" s="37"/>
      <c r="C352" s="38"/>
      <c r="D352" s="190" t="s">
        <v>180</v>
      </c>
      <c r="E352" s="38"/>
      <c r="F352" s="210" t="s">
        <v>508</v>
      </c>
      <c r="G352" s="38"/>
      <c r="H352" s="38"/>
      <c r="I352" s="211"/>
      <c r="J352" s="38"/>
      <c r="K352" s="38"/>
      <c r="L352" s="41"/>
      <c r="M352" s="212"/>
      <c r="N352" s="213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180</v>
      </c>
      <c r="AU352" s="19" t="s">
        <v>79</v>
      </c>
    </row>
    <row r="353" spans="2:51" s="13" customFormat="1" ht="22.5">
      <c r="B353" s="188"/>
      <c r="C353" s="189"/>
      <c r="D353" s="190" t="s">
        <v>132</v>
      </c>
      <c r="E353" s="191" t="s">
        <v>19</v>
      </c>
      <c r="F353" s="192" t="s">
        <v>509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132</v>
      </c>
      <c r="AU353" s="198" t="s">
        <v>79</v>
      </c>
      <c r="AV353" s="13" t="s">
        <v>77</v>
      </c>
      <c r="AW353" s="13" t="s">
        <v>31</v>
      </c>
      <c r="AX353" s="13" t="s">
        <v>69</v>
      </c>
      <c r="AY353" s="198" t="s">
        <v>123</v>
      </c>
    </row>
    <row r="354" spans="2:51" s="14" customFormat="1" ht="11.25">
      <c r="B354" s="199"/>
      <c r="C354" s="200"/>
      <c r="D354" s="190" t="s">
        <v>132</v>
      </c>
      <c r="E354" s="201" t="s">
        <v>19</v>
      </c>
      <c r="F354" s="202" t="s">
        <v>510</v>
      </c>
      <c r="G354" s="200"/>
      <c r="H354" s="203">
        <v>4511.029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132</v>
      </c>
      <c r="AU354" s="209" t="s">
        <v>79</v>
      </c>
      <c r="AV354" s="14" t="s">
        <v>79</v>
      </c>
      <c r="AW354" s="14" t="s">
        <v>31</v>
      </c>
      <c r="AX354" s="14" t="s">
        <v>77</v>
      </c>
      <c r="AY354" s="209" t="s">
        <v>123</v>
      </c>
    </row>
    <row r="355" spans="1:65" s="2" customFormat="1" ht="36">
      <c r="A355" s="36"/>
      <c r="B355" s="37"/>
      <c r="C355" s="175" t="s">
        <v>511</v>
      </c>
      <c r="D355" s="175" t="s">
        <v>125</v>
      </c>
      <c r="E355" s="176" t="s">
        <v>512</v>
      </c>
      <c r="F355" s="177" t="s">
        <v>513</v>
      </c>
      <c r="G355" s="178" t="s">
        <v>451</v>
      </c>
      <c r="H355" s="179">
        <v>2255.288</v>
      </c>
      <c r="I355" s="180"/>
      <c r="J355" s="181">
        <f>ROUND(I355*H355,2)</f>
        <v>0</v>
      </c>
      <c r="K355" s="177" t="s">
        <v>19</v>
      </c>
      <c r="L355" s="41"/>
      <c r="M355" s="182" t="s">
        <v>19</v>
      </c>
      <c r="N355" s="183" t="s">
        <v>40</v>
      </c>
      <c r="O355" s="66"/>
      <c r="P355" s="184">
        <f>O355*H355</f>
        <v>0</v>
      </c>
      <c r="Q355" s="184">
        <v>0</v>
      </c>
      <c r="R355" s="184">
        <f>Q355*H355</f>
        <v>0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130</v>
      </c>
      <c r="AT355" s="186" t="s">
        <v>125</v>
      </c>
      <c r="AU355" s="186" t="s">
        <v>79</v>
      </c>
      <c r="AY355" s="19" t="s">
        <v>123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77</v>
      </c>
      <c r="BK355" s="187">
        <f>ROUND(I355*H355,2)</f>
        <v>0</v>
      </c>
      <c r="BL355" s="19" t="s">
        <v>130</v>
      </c>
      <c r="BM355" s="186" t="s">
        <v>514</v>
      </c>
    </row>
    <row r="356" spans="1:47" s="2" customFormat="1" ht="29.25">
      <c r="A356" s="36"/>
      <c r="B356" s="37"/>
      <c r="C356" s="38"/>
      <c r="D356" s="190" t="s">
        <v>180</v>
      </c>
      <c r="E356" s="38"/>
      <c r="F356" s="210" t="s">
        <v>515</v>
      </c>
      <c r="G356" s="38"/>
      <c r="H356" s="38"/>
      <c r="I356" s="211"/>
      <c r="J356" s="38"/>
      <c r="K356" s="38"/>
      <c r="L356" s="41"/>
      <c r="M356" s="212"/>
      <c r="N356" s="213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180</v>
      </c>
      <c r="AU356" s="19" t="s">
        <v>79</v>
      </c>
    </row>
    <row r="357" spans="2:51" s="13" customFormat="1" ht="22.5">
      <c r="B357" s="188"/>
      <c r="C357" s="189"/>
      <c r="D357" s="190" t="s">
        <v>132</v>
      </c>
      <c r="E357" s="191" t="s">
        <v>19</v>
      </c>
      <c r="F357" s="192" t="s">
        <v>509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132</v>
      </c>
      <c r="AU357" s="198" t="s">
        <v>79</v>
      </c>
      <c r="AV357" s="13" t="s">
        <v>77</v>
      </c>
      <c r="AW357" s="13" t="s">
        <v>31</v>
      </c>
      <c r="AX357" s="13" t="s">
        <v>69</v>
      </c>
      <c r="AY357" s="198" t="s">
        <v>123</v>
      </c>
    </row>
    <row r="358" spans="2:51" s="14" customFormat="1" ht="11.25">
      <c r="B358" s="199"/>
      <c r="C358" s="200"/>
      <c r="D358" s="190" t="s">
        <v>132</v>
      </c>
      <c r="E358" s="201" t="s">
        <v>19</v>
      </c>
      <c r="F358" s="202" t="s">
        <v>516</v>
      </c>
      <c r="G358" s="200"/>
      <c r="H358" s="203">
        <v>2255.288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132</v>
      </c>
      <c r="AU358" s="209" t="s">
        <v>79</v>
      </c>
      <c r="AV358" s="14" t="s">
        <v>79</v>
      </c>
      <c r="AW358" s="14" t="s">
        <v>31</v>
      </c>
      <c r="AX358" s="14" t="s">
        <v>77</v>
      </c>
      <c r="AY358" s="209" t="s">
        <v>123</v>
      </c>
    </row>
    <row r="359" spans="1:65" s="2" customFormat="1" ht="36">
      <c r="A359" s="36"/>
      <c r="B359" s="37"/>
      <c r="C359" s="175" t="s">
        <v>517</v>
      </c>
      <c r="D359" s="175" t="s">
        <v>125</v>
      </c>
      <c r="E359" s="176" t="s">
        <v>518</v>
      </c>
      <c r="F359" s="177" t="s">
        <v>519</v>
      </c>
      <c r="G359" s="178" t="s">
        <v>451</v>
      </c>
      <c r="H359" s="179">
        <v>751.838</v>
      </c>
      <c r="I359" s="180"/>
      <c r="J359" s="181">
        <f>ROUND(I359*H359,2)</f>
        <v>0</v>
      </c>
      <c r="K359" s="177" t="s">
        <v>19</v>
      </c>
      <c r="L359" s="41"/>
      <c r="M359" s="182" t="s">
        <v>19</v>
      </c>
      <c r="N359" s="183" t="s">
        <v>40</v>
      </c>
      <c r="O359" s="66"/>
      <c r="P359" s="184">
        <f>O359*H359</f>
        <v>0</v>
      </c>
      <c r="Q359" s="184">
        <v>0</v>
      </c>
      <c r="R359" s="184">
        <f>Q359*H359</f>
        <v>0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130</v>
      </c>
      <c r="AT359" s="186" t="s">
        <v>125</v>
      </c>
      <c r="AU359" s="186" t="s">
        <v>79</v>
      </c>
      <c r="AY359" s="19" t="s">
        <v>123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77</v>
      </c>
      <c r="BK359" s="187">
        <f>ROUND(I359*H359,2)</f>
        <v>0</v>
      </c>
      <c r="BL359" s="19" t="s">
        <v>130</v>
      </c>
      <c r="BM359" s="186" t="s">
        <v>520</v>
      </c>
    </row>
    <row r="360" spans="1:47" s="2" customFormat="1" ht="58.5">
      <c r="A360" s="36"/>
      <c r="B360" s="37"/>
      <c r="C360" s="38"/>
      <c r="D360" s="190" t="s">
        <v>180</v>
      </c>
      <c r="E360" s="38"/>
      <c r="F360" s="210" t="s">
        <v>521</v>
      </c>
      <c r="G360" s="38"/>
      <c r="H360" s="38"/>
      <c r="I360" s="211"/>
      <c r="J360" s="38"/>
      <c r="K360" s="38"/>
      <c r="L360" s="41"/>
      <c r="M360" s="212"/>
      <c r="N360" s="213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180</v>
      </c>
      <c r="AU360" s="19" t="s">
        <v>79</v>
      </c>
    </row>
    <row r="361" spans="2:51" s="13" customFormat="1" ht="22.5">
      <c r="B361" s="188"/>
      <c r="C361" s="189"/>
      <c r="D361" s="190" t="s">
        <v>132</v>
      </c>
      <c r="E361" s="191" t="s">
        <v>19</v>
      </c>
      <c r="F361" s="192" t="s">
        <v>509</v>
      </c>
      <c r="G361" s="189"/>
      <c r="H361" s="191" t="s">
        <v>19</v>
      </c>
      <c r="I361" s="193"/>
      <c r="J361" s="189"/>
      <c r="K361" s="189"/>
      <c r="L361" s="194"/>
      <c r="M361" s="195"/>
      <c r="N361" s="196"/>
      <c r="O361" s="196"/>
      <c r="P361" s="196"/>
      <c r="Q361" s="196"/>
      <c r="R361" s="196"/>
      <c r="S361" s="196"/>
      <c r="T361" s="197"/>
      <c r="AT361" s="198" t="s">
        <v>132</v>
      </c>
      <c r="AU361" s="198" t="s">
        <v>79</v>
      </c>
      <c r="AV361" s="13" t="s">
        <v>77</v>
      </c>
      <c r="AW361" s="13" t="s">
        <v>31</v>
      </c>
      <c r="AX361" s="13" t="s">
        <v>69</v>
      </c>
      <c r="AY361" s="198" t="s">
        <v>123</v>
      </c>
    </row>
    <row r="362" spans="2:51" s="14" customFormat="1" ht="11.25">
      <c r="B362" s="199"/>
      <c r="C362" s="200"/>
      <c r="D362" s="190" t="s">
        <v>132</v>
      </c>
      <c r="E362" s="201" t="s">
        <v>19</v>
      </c>
      <c r="F362" s="202" t="s">
        <v>522</v>
      </c>
      <c r="G362" s="200"/>
      <c r="H362" s="203">
        <v>751.838</v>
      </c>
      <c r="I362" s="204"/>
      <c r="J362" s="200"/>
      <c r="K362" s="200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132</v>
      </c>
      <c r="AU362" s="209" t="s">
        <v>79</v>
      </c>
      <c r="AV362" s="14" t="s">
        <v>79</v>
      </c>
      <c r="AW362" s="14" t="s">
        <v>31</v>
      </c>
      <c r="AX362" s="14" t="s">
        <v>77</v>
      </c>
      <c r="AY362" s="209" t="s">
        <v>123</v>
      </c>
    </row>
    <row r="363" spans="1:65" s="2" customFormat="1" ht="44.25" customHeight="1">
      <c r="A363" s="36"/>
      <c r="B363" s="37"/>
      <c r="C363" s="175" t="s">
        <v>523</v>
      </c>
      <c r="D363" s="175" t="s">
        <v>125</v>
      </c>
      <c r="E363" s="176" t="s">
        <v>524</v>
      </c>
      <c r="F363" s="177" t="s">
        <v>525</v>
      </c>
      <c r="G363" s="178" t="s">
        <v>451</v>
      </c>
      <c r="H363" s="179">
        <v>287.369</v>
      </c>
      <c r="I363" s="180"/>
      <c r="J363" s="181">
        <f>ROUND(I363*H363,2)</f>
        <v>0</v>
      </c>
      <c r="K363" s="177" t="s">
        <v>129</v>
      </c>
      <c r="L363" s="41"/>
      <c r="M363" s="182" t="s">
        <v>19</v>
      </c>
      <c r="N363" s="183" t="s">
        <v>40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130</v>
      </c>
      <c r="AT363" s="186" t="s">
        <v>125</v>
      </c>
      <c r="AU363" s="186" t="s">
        <v>79</v>
      </c>
      <c r="AY363" s="19" t="s">
        <v>123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77</v>
      </c>
      <c r="BK363" s="187">
        <f>ROUND(I363*H363,2)</f>
        <v>0</v>
      </c>
      <c r="BL363" s="19" t="s">
        <v>130</v>
      </c>
      <c r="BM363" s="186" t="s">
        <v>526</v>
      </c>
    </row>
    <row r="364" spans="1:47" s="2" customFormat="1" ht="19.5">
      <c r="A364" s="36"/>
      <c r="B364" s="37"/>
      <c r="C364" s="38"/>
      <c r="D364" s="190" t="s">
        <v>180</v>
      </c>
      <c r="E364" s="38"/>
      <c r="F364" s="210" t="s">
        <v>527</v>
      </c>
      <c r="G364" s="38"/>
      <c r="H364" s="38"/>
      <c r="I364" s="211"/>
      <c r="J364" s="38"/>
      <c r="K364" s="38"/>
      <c r="L364" s="41"/>
      <c r="M364" s="212"/>
      <c r="N364" s="213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180</v>
      </c>
      <c r="AU364" s="19" t="s">
        <v>79</v>
      </c>
    </row>
    <row r="365" spans="2:51" s="13" customFormat="1" ht="11.25">
      <c r="B365" s="188"/>
      <c r="C365" s="189"/>
      <c r="D365" s="190" t="s">
        <v>132</v>
      </c>
      <c r="E365" s="191" t="s">
        <v>19</v>
      </c>
      <c r="F365" s="192" t="s">
        <v>483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132</v>
      </c>
      <c r="AU365" s="198" t="s">
        <v>79</v>
      </c>
      <c r="AV365" s="13" t="s">
        <v>77</v>
      </c>
      <c r="AW365" s="13" t="s">
        <v>31</v>
      </c>
      <c r="AX365" s="13" t="s">
        <v>69</v>
      </c>
      <c r="AY365" s="198" t="s">
        <v>123</v>
      </c>
    </row>
    <row r="366" spans="2:51" s="14" customFormat="1" ht="11.25">
      <c r="B366" s="199"/>
      <c r="C366" s="200"/>
      <c r="D366" s="190" t="s">
        <v>132</v>
      </c>
      <c r="E366" s="201" t="s">
        <v>19</v>
      </c>
      <c r="F366" s="202" t="s">
        <v>484</v>
      </c>
      <c r="G366" s="200"/>
      <c r="H366" s="203">
        <v>287.369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132</v>
      </c>
      <c r="AU366" s="209" t="s">
        <v>79</v>
      </c>
      <c r="AV366" s="14" t="s">
        <v>79</v>
      </c>
      <c r="AW366" s="14" t="s">
        <v>31</v>
      </c>
      <c r="AX366" s="14" t="s">
        <v>77</v>
      </c>
      <c r="AY366" s="209" t="s">
        <v>123</v>
      </c>
    </row>
    <row r="367" spans="1:65" s="2" customFormat="1" ht="36">
      <c r="A367" s="36"/>
      <c r="B367" s="37"/>
      <c r="C367" s="175" t="s">
        <v>528</v>
      </c>
      <c r="D367" s="175" t="s">
        <v>125</v>
      </c>
      <c r="E367" s="176" t="s">
        <v>529</v>
      </c>
      <c r="F367" s="177" t="s">
        <v>530</v>
      </c>
      <c r="G367" s="178" t="s">
        <v>451</v>
      </c>
      <c r="H367" s="179">
        <v>9.541</v>
      </c>
      <c r="I367" s="180"/>
      <c r="J367" s="181">
        <f>ROUND(I367*H367,2)</f>
        <v>0</v>
      </c>
      <c r="K367" s="177" t="s">
        <v>129</v>
      </c>
      <c r="L367" s="41"/>
      <c r="M367" s="182" t="s">
        <v>19</v>
      </c>
      <c r="N367" s="183" t="s">
        <v>40</v>
      </c>
      <c r="O367" s="66"/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130</v>
      </c>
      <c r="AT367" s="186" t="s">
        <v>125</v>
      </c>
      <c r="AU367" s="186" t="s">
        <v>79</v>
      </c>
      <c r="AY367" s="19" t="s">
        <v>123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77</v>
      </c>
      <c r="BK367" s="187">
        <f>ROUND(I367*H367,2)</f>
        <v>0</v>
      </c>
      <c r="BL367" s="19" t="s">
        <v>130</v>
      </c>
      <c r="BM367" s="186" t="s">
        <v>531</v>
      </c>
    </row>
    <row r="368" spans="1:47" s="2" customFormat="1" ht="19.5">
      <c r="A368" s="36"/>
      <c r="B368" s="37"/>
      <c r="C368" s="38"/>
      <c r="D368" s="190" t="s">
        <v>180</v>
      </c>
      <c r="E368" s="38"/>
      <c r="F368" s="210" t="s">
        <v>532</v>
      </c>
      <c r="G368" s="38"/>
      <c r="H368" s="38"/>
      <c r="I368" s="211"/>
      <c r="J368" s="38"/>
      <c r="K368" s="38"/>
      <c r="L368" s="41"/>
      <c r="M368" s="212"/>
      <c r="N368" s="213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180</v>
      </c>
      <c r="AU368" s="19" t="s">
        <v>79</v>
      </c>
    </row>
    <row r="369" spans="2:51" s="13" customFormat="1" ht="11.25">
      <c r="B369" s="188"/>
      <c r="C369" s="189"/>
      <c r="D369" s="190" t="s">
        <v>132</v>
      </c>
      <c r="E369" s="191" t="s">
        <v>19</v>
      </c>
      <c r="F369" s="192" t="s">
        <v>477</v>
      </c>
      <c r="G369" s="189"/>
      <c r="H369" s="191" t="s">
        <v>19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132</v>
      </c>
      <c r="AU369" s="198" t="s">
        <v>79</v>
      </c>
      <c r="AV369" s="13" t="s">
        <v>77</v>
      </c>
      <c r="AW369" s="13" t="s">
        <v>31</v>
      </c>
      <c r="AX369" s="13" t="s">
        <v>69</v>
      </c>
      <c r="AY369" s="198" t="s">
        <v>123</v>
      </c>
    </row>
    <row r="370" spans="2:51" s="14" customFormat="1" ht="11.25">
      <c r="B370" s="199"/>
      <c r="C370" s="200"/>
      <c r="D370" s="190" t="s">
        <v>132</v>
      </c>
      <c r="E370" s="201" t="s">
        <v>19</v>
      </c>
      <c r="F370" s="202" t="s">
        <v>478</v>
      </c>
      <c r="G370" s="200"/>
      <c r="H370" s="203">
        <v>9.541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132</v>
      </c>
      <c r="AU370" s="209" t="s">
        <v>79</v>
      </c>
      <c r="AV370" s="14" t="s">
        <v>79</v>
      </c>
      <c r="AW370" s="14" t="s">
        <v>31</v>
      </c>
      <c r="AX370" s="14" t="s">
        <v>77</v>
      </c>
      <c r="AY370" s="209" t="s">
        <v>123</v>
      </c>
    </row>
    <row r="371" spans="1:65" s="2" customFormat="1" ht="36">
      <c r="A371" s="36"/>
      <c r="B371" s="37"/>
      <c r="C371" s="175" t="s">
        <v>533</v>
      </c>
      <c r="D371" s="175" t="s">
        <v>125</v>
      </c>
      <c r="E371" s="176" t="s">
        <v>534</v>
      </c>
      <c r="F371" s="177" t="s">
        <v>535</v>
      </c>
      <c r="G371" s="178" t="s">
        <v>451</v>
      </c>
      <c r="H371" s="179">
        <v>160.593</v>
      </c>
      <c r="I371" s="180"/>
      <c r="J371" s="181">
        <f>ROUND(I371*H371,2)</f>
        <v>0</v>
      </c>
      <c r="K371" s="177" t="s">
        <v>129</v>
      </c>
      <c r="L371" s="41"/>
      <c r="M371" s="182" t="s">
        <v>19</v>
      </c>
      <c r="N371" s="183" t="s">
        <v>40</v>
      </c>
      <c r="O371" s="66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130</v>
      </c>
      <c r="AT371" s="186" t="s">
        <v>125</v>
      </c>
      <c r="AU371" s="186" t="s">
        <v>79</v>
      </c>
      <c r="AY371" s="19" t="s">
        <v>123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77</v>
      </c>
      <c r="BK371" s="187">
        <f>ROUND(I371*H371,2)</f>
        <v>0</v>
      </c>
      <c r="BL371" s="19" t="s">
        <v>130</v>
      </c>
      <c r="BM371" s="186" t="s">
        <v>536</v>
      </c>
    </row>
    <row r="372" spans="1:47" s="2" customFormat="1" ht="29.25">
      <c r="A372" s="36"/>
      <c r="B372" s="37"/>
      <c r="C372" s="38"/>
      <c r="D372" s="190" t="s">
        <v>180</v>
      </c>
      <c r="E372" s="38"/>
      <c r="F372" s="210" t="s">
        <v>537</v>
      </c>
      <c r="G372" s="38"/>
      <c r="H372" s="38"/>
      <c r="I372" s="211"/>
      <c r="J372" s="38"/>
      <c r="K372" s="38"/>
      <c r="L372" s="41"/>
      <c r="M372" s="212"/>
      <c r="N372" s="213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180</v>
      </c>
      <c r="AU372" s="19" t="s">
        <v>79</v>
      </c>
    </row>
    <row r="373" spans="2:51" s="13" customFormat="1" ht="11.25">
      <c r="B373" s="188"/>
      <c r="C373" s="189"/>
      <c r="D373" s="190" t="s">
        <v>132</v>
      </c>
      <c r="E373" s="191" t="s">
        <v>19</v>
      </c>
      <c r="F373" s="192" t="s">
        <v>479</v>
      </c>
      <c r="G373" s="189"/>
      <c r="H373" s="191" t="s">
        <v>19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132</v>
      </c>
      <c r="AU373" s="198" t="s">
        <v>79</v>
      </c>
      <c r="AV373" s="13" t="s">
        <v>77</v>
      </c>
      <c r="AW373" s="13" t="s">
        <v>31</v>
      </c>
      <c r="AX373" s="13" t="s">
        <v>69</v>
      </c>
      <c r="AY373" s="198" t="s">
        <v>123</v>
      </c>
    </row>
    <row r="374" spans="2:51" s="14" customFormat="1" ht="22.5">
      <c r="B374" s="199"/>
      <c r="C374" s="200"/>
      <c r="D374" s="190" t="s">
        <v>132</v>
      </c>
      <c r="E374" s="201" t="s">
        <v>19</v>
      </c>
      <c r="F374" s="202" t="s">
        <v>538</v>
      </c>
      <c r="G374" s="200"/>
      <c r="H374" s="203">
        <v>160.593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132</v>
      </c>
      <c r="AU374" s="209" t="s">
        <v>79</v>
      </c>
      <c r="AV374" s="14" t="s">
        <v>79</v>
      </c>
      <c r="AW374" s="14" t="s">
        <v>31</v>
      </c>
      <c r="AX374" s="14" t="s">
        <v>77</v>
      </c>
      <c r="AY374" s="209" t="s">
        <v>123</v>
      </c>
    </row>
    <row r="375" spans="1:65" s="2" customFormat="1" ht="44.25" customHeight="1">
      <c r="A375" s="36"/>
      <c r="B375" s="37"/>
      <c r="C375" s="175" t="s">
        <v>539</v>
      </c>
      <c r="D375" s="175" t="s">
        <v>125</v>
      </c>
      <c r="E375" s="176" t="s">
        <v>540</v>
      </c>
      <c r="F375" s="177" t="s">
        <v>541</v>
      </c>
      <c r="G375" s="178" t="s">
        <v>451</v>
      </c>
      <c r="H375" s="179">
        <v>9.507</v>
      </c>
      <c r="I375" s="180"/>
      <c r="J375" s="181">
        <f>ROUND(I375*H375,2)</f>
        <v>0</v>
      </c>
      <c r="K375" s="177" t="s">
        <v>129</v>
      </c>
      <c r="L375" s="41"/>
      <c r="M375" s="182" t="s">
        <v>19</v>
      </c>
      <c r="N375" s="183" t="s">
        <v>40</v>
      </c>
      <c r="O375" s="66"/>
      <c r="P375" s="184">
        <f>O375*H375</f>
        <v>0</v>
      </c>
      <c r="Q375" s="184">
        <v>0</v>
      </c>
      <c r="R375" s="184">
        <f>Q375*H375</f>
        <v>0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130</v>
      </c>
      <c r="AT375" s="186" t="s">
        <v>125</v>
      </c>
      <c r="AU375" s="186" t="s">
        <v>79</v>
      </c>
      <c r="AY375" s="19" t="s">
        <v>123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77</v>
      </c>
      <c r="BK375" s="187">
        <f>ROUND(I375*H375,2)</f>
        <v>0</v>
      </c>
      <c r="BL375" s="19" t="s">
        <v>130</v>
      </c>
      <c r="BM375" s="186" t="s">
        <v>542</v>
      </c>
    </row>
    <row r="376" spans="1:47" s="2" customFormat="1" ht="19.5">
      <c r="A376" s="36"/>
      <c r="B376" s="37"/>
      <c r="C376" s="38"/>
      <c r="D376" s="190" t="s">
        <v>180</v>
      </c>
      <c r="E376" s="38"/>
      <c r="F376" s="210" t="s">
        <v>527</v>
      </c>
      <c r="G376" s="38"/>
      <c r="H376" s="38"/>
      <c r="I376" s="211"/>
      <c r="J376" s="38"/>
      <c r="K376" s="38"/>
      <c r="L376" s="41"/>
      <c r="M376" s="212"/>
      <c r="N376" s="213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180</v>
      </c>
      <c r="AU376" s="19" t="s">
        <v>79</v>
      </c>
    </row>
    <row r="377" spans="2:51" s="13" customFormat="1" ht="11.25">
      <c r="B377" s="188"/>
      <c r="C377" s="189"/>
      <c r="D377" s="190" t="s">
        <v>132</v>
      </c>
      <c r="E377" s="191" t="s">
        <v>19</v>
      </c>
      <c r="F377" s="192" t="s">
        <v>485</v>
      </c>
      <c r="G377" s="189"/>
      <c r="H377" s="191" t="s">
        <v>19</v>
      </c>
      <c r="I377" s="193"/>
      <c r="J377" s="189"/>
      <c r="K377" s="189"/>
      <c r="L377" s="194"/>
      <c r="M377" s="195"/>
      <c r="N377" s="196"/>
      <c r="O377" s="196"/>
      <c r="P377" s="196"/>
      <c r="Q377" s="196"/>
      <c r="R377" s="196"/>
      <c r="S377" s="196"/>
      <c r="T377" s="197"/>
      <c r="AT377" s="198" t="s">
        <v>132</v>
      </c>
      <c r="AU377" s="198" t="s">
        <v>79</v>
      </c>
      <c r="AV377" s="13" t="s">
        <v>77</v>
      </c>
      <c r="AW377" s="13" t="s">
        <v>31</v>
      </c>
      <c r="AX377" s="13" t="s">
        <v>69</v>
      </c>
      <c r="AY377" s="198" t="s">
        <v>123</v>
      </c>
    </row>
    <row r="378" spans="2:51" s="14" customFormat="1" ht="11.25">
      <c r="B378" s="199"/>
      <c r="C378" s="200"/>
      <c r="D378" s="190" t="s">
        <v>132</v>
      </c>
      <c r="E378" s="201" t="s">
        <v>19</v>
      </c>
      <c r="F378" s="202" t="s">
        <v>486</v>
      </c>
      <c r="G378" s="200"/>
      <c r="H378" s="203">
        <v>9.507</v>
      </c>
      <c r="I378" s="204"/>
      <c r="J378" s="200"/>
      <c r="K378" s="200"/>
      <c r="L378" s="205"/>
      <c r="M378" s="206"/>
      <c r="N378" s="207"/>
      <c r="O378" s="207"/>
      <c r="P378" s="207"/>
      <c r="Q378" s="207"/>
      <c r="R378" s="207"/>
      <c r="S378" s="207"/>
      <c r="T378" s="208"/>
      <c r="AT378" s="209" t="s">
        <v>132</v>
      </c>
      <c r="AU378" s="209" t="s">
        <v>79</v>
      </c>
      <c r="AV378" s="14" t="s">
        <v>79</v>
      </c>
      <c r="AW378" s="14" t="s">
        <v>31</v>
      </c>
      <c r="AX378" s="14" t="s">
        <v>77</v>
      </c>
      <c r="AY378" s="209" t="s">
        <v>123</v>
      </c>
    </row>
    <row r="379" spans="1:65" s="2" customFormat="1" ht="48">
      <c r="A379" s="36"/>
      <c r="B379" s="37"/>
      <c r="C379" s="175" t="s">
        <v>543</v>
      </c>
      <c r="D379" s="175" t="s">
        <v>125</v>
      </c>
      <c r="E379" s="176" t="s">
        <v>544</v>
      </c>
      <c r="F379" s="177" t="s">
        <v>545</v>
      </c>
      <c r="G379" s="178" t="s">
        <v>451</v>
      </c>
      <c r="H379" s="179">
        <v>90.512</v>
      </c>
      <c r="I379" s="180"/>
      <c r="J379" s="181">
        <f>ROUND(I379*H379,2)</f>
        <v>0</v>
      </c>
      <c r="K379" s="177" t="s">
        <v>129</v>
      </c>
      <c r="L379" s="41"/>
      <c r="M379" s="182" t="s">
        <v>19</v>
      </c>
      <c r="N379" s="183" t="s">
        <v>40</v>
      </c>
      <c r="O379" s="66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130</v>
      </c>
      <c r="AT379" s="186" t="s">
        <v>125</v>
      </c>
      <c r="AU379" s="186" t="s">
        <v>79</v>
      </c>
      <c r="AY379" s="19" t="s">
        <v>123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77</v>
      </c>
      <c r="BK379" s="187">
        <f>ROUND(I379*H379,2)</f>
        <v>0</v>
      </c>
      <c r="BL379" s="19" t="s">
        <v>130</v>
      </c>
      <c r="BM379" s="186" t="s">
        <v>546</v>
      </c>
    </row>
    <row r="380" spans="1:47" s="2" customFormat="1" ht="19.5">
      <c r="A380" s="36"/>
      <c r="B380" s="37"/>
      <c r="C380" s="38"/>
      <c r="D380" s="190" t="s">
        <v>180</v>
      </c>
      <c r="E380" s="38"/>
      <c r="F380" s="210" t="s">
        <v>547</v>
      </c>
      <c r="G380" s="38"/>
      <c r="H380" s="38"/>
      <c r="I380" s="211"/>
      <c r="J380" s="38"/>
      <c r="K380" s="38"/>
      <c r="L380" s="41"/>
      <c r="M380" s="212"/>
      <c r="N380" s="213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180</v>
      </c>
      <c r="AU380" s="19" t="s">
        <v>79</v>
      </c>
    </row>
    <row r="381" spans="2:51" s="13" customFormat="1" ht="11.25">
      <c r="B381" s="188"/>
      <c r="C381" s="189"/>
      <c r="D381" s="190" t="s">
        <v>132</v>
      </c>
      <c r="E381" s="191" t="s">
        <v>19</v>
      </c>
      <c r="F381" s="192" t="s">
        <v>481</v>
      </c>
      <c r="G381" s="189"/>
      <c r="H381" s="191" t="s">
        <v>19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132</v>
      </c>
      <c r="AU381" s="198" t="s">
        <v>79</v>
      </c>
      <c r="AV381" s="13" t="s">
        <v>77</v>
      </c>
      <c r="AW381" s="13" t="s">
        <v>31</v>
      </c>
      <c r="AX381" s="13" t="s">
        <v>69</v>
      </c>
      <c r="AY381" s="198" t="s">
        <v>123</v>
      </c>
    </row>
    <row r="382" spans="2:51" s="14" customFormat="1" ht="11.25">
      <c r="B382" s="199"/>
      <c r="C382" s="200"/>
      <c r="D382" s="190" t="s">
        <v>132</v>
      </c>
      <c r="E382" s="201" t="s">
        <v>19</v>
      </c>
      <c r="F382" s="202" t="s">
        <v>482</v>
      </c>
      <c r="G382" s="200"/>
      <c r="H382" s="203">
        <v>90.512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132</v>
      </c>
      <c r="AU382" s="209" t="s">
        <v>79</v>
      </c>
      <c r="AV382" s="14" t="s">
        <v>79</v>
      </c>
      <c r="AW382" s="14" t="s">
        <v>31</v>
      </c>
      <c r="AX382" s="14" t="s">
        <v>77</v>
      </c>
      <c r="AY382" s="209" t="s">
        <v>123</v>
      </c>
    </row>
    <row r="383" spans="1:65" s="2" customFormat="1" ht="24">
      <c r="A383" s="36"/>
      <c r="B383" s="37"/>
      <c r="C383" s="175" t="s">
        <v>548</v>
      </c>
      <c r="D383" s="175" t="s">
        <v>125</v>
      </c>
      <c r="E383" s="176" t="s">
        <v>549</v>
      </c>
      <c r="F383" s="177" t="s">
        <v>550</v>
      </c>
      <c r="G383" s="178" t="s">
        <v>451</v>
      </c>
      <c r="H383" s="179">
        <v>-29.963</v>
      </c>
      <c r="I383" s="180"/>
      <c r="J383" s="181">
        <f>ROUND(I383*H383,2)</f>
        <v>0</v>
      </c>
      <c r="K383" s="177" t="s">
        <v>19</v>
      </c>
      <c r="L383" s="41"/>
      <c r="M383" s="182" t="s">
        <v>19</v>
      </c>
      <c r="N383" s="183" t="s">
        <v>40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130</v>
      </c>
      <c r="AT383" s="186" t="s">
        <v>125</v>
      </c>
      <c r="AU383" s="186" t="s">
        <v>79</v>
      </c>
      <c r="AY383" s="19" t="s">
        <v>123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77</v>
      </c>
      <c r="BK383" s="187">
        <f>ROUND(I383*H383,2)</f>
        <v>0</v>
      </c>
      <c r="BL383" s="19" t="s">
        <v>130</v>
      </c>
      <c r="BM383" s="186" t="s">
        <v>551</v>
      </c>
    </row>
    <row r="384" spans="1:47" s="2" customFormat="1" ht="58.5">
      <c r="A384" s="36"/>
      <c r="B384" s="37"/>
      <c r="C384" s="38"/>
      <c r="D384" s="190" t="s">
        <v>180</v>
      </c>
      <c r="E384" s="38"/>
      <c r="F384" s="210" t="s">
        <v>552</v>
      </c>
      <c r="G384" s="38"/>
      <c r="H384" s="38"/>
      <c r="I384" s="211"/>
      <c r="J384" s="38"/>
      <c r="K384" s="38"/>
      <c r="L384" s="41"/>
      <c r="M384" s="212"/>
      <c r="N384" s="213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180</v>
      </c>
      <c r="AU384" s="19" t="s">
        <v>79</v>
      </c>
    </row>
    <row r="385" spans="2:51" s="13" customFormat="1" ht="11.25">
      <c r="B385" s="188"/>
      <c r="C385" s="189"/>
      <c r="D385" s="190" t="s">
        <v>132</v>
      </c>
      <c r="E385" s="191" t="s">
        <v>19</v>
      </c>
      <c r="F385" s="192" t="s">
        <v>553</v>
      </c>
      <c r="G385" s="189"/>
      <c r="H385" s="191" t="s">
        <v>19</v>
      </c>
      <c r="I385" s="193"/>
      <c r="J385" s="189"/>
      <c r="K385" s="189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132</v>
      </c>
      <c r="AU385" s="198" t="s">
        <v>79</v>
      </c>
      <c r="AV385" s="13" t="s">
        <v>77</v>
      </c>
      <c r="AW385" s="13" t="s">
        <v>31</v>
      </c>
      <c r="AX385" s="13" t="s">
        <v>69</v>
      </c>
      <c r="AY385" s="198" t="s">
        <v>123</v>
      </c>
    </row>
    <row r="386" spans="2:51" s="14" customFormat="1" ht="11.25">
      <c r="B386" s="199"/>
      <c r="C386" s="200"/>
      <c r="D386" s="190" t="s">
        <v>132</v>
      </c>
      <c r="E386" s="201" t="s">
        <v>19</v>
      </c>
      <c r="F386" s="202" t="s">
        <v>554</v>
      </c>
      <c r="G386" s="200"/>
      <c r="H386" s="203">
        <v>-14.963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132</v>
      </c>
      <c r="AU386" s="209" t="s">
        <v>79</v>
      </c>
      <c r="AV386" s="14" t="s">
        <v>79</v>
      </c>
      <c r="AW386" s="14" t="s">
        <v>31</v>
      </c>
      <c r="AX386" s="14" t="s">
        <v>69</v>
      </c>
      <c r="AY386" s="209" t="s">
        <v>123</v>
      </c>
    </row>
    <row r="387" spans="2:51" s="13" customFormat="1" ht="22.5">
      <c r="B387" s="188"/>
      <c r="C387" s="189"/>
      <c r="D387" s="190" t="s">
        <v>132</v>
      </c>
      <c r="E387" s="191" t="s">
        <v>19</v>
      </c>
      <c r="F387" s="192" t="s">
        <v>555</v>
      </c>
      <c r="G387" s="189"/>
      <c r="H387" s="191" t="s">
        <v>19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132</v>
      </c>
      <c r="AU387" s="198" t="s">
        <v>79</v>
      </c>
      <c r="AV387" s="13" t="s">
        <v>77</v>
      </c>
      <c r="AW387" s="13" t="s">
        <v>31</v>
      </c>
      <c r="AX387" s="13" t="s">
        <v>69</v>
      </c>
      <c r="AY387" s="198" t="s">
        <v>123</v>
      </c>
    </row>
    <row r="388" spans="2:51" s="14" customFormat="1" ht="11.25">
      <c r="B388" s="199"/>
      <c r="C388" s="200"/>
      <c r="D388" s="190" t="s">
        <v>132</v>
      </c>
      <c r="E388" s="201" t="s">
        <v>19</v>
      </c>
      <c r="F388" s="202" t="s">
        <v>556</v>
      </c>
      <c r="G388" s="200"/>
      <c r="H388" s="203">
        <v>-15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132</v>
      </c>
      <c r="AU388" s="209" t="s">
        <v>79</v>
      </c>
      <c r="AV388" s="14" t="s">
        <v>79</v>
      </c>
      <c r="AW388" s="14" t="s">
        <v>31</v>
      </c>
      <c r="AX388" s="14" t="s">
        <v>69</v>
      </c>
      <c r="AY388" s="209" t="s">
        <v>123</v>
      </c>
    </row>
    <row r="389" spans="2:51" s="15" customFormat="1" ht="11.25">
      <c r="B389" s="224"/>
      <c r="C389" s="225"/>
      <c r="D389" s="190" t="s">
        <v>132</v>
      </c>
      <c r="E389" s="226" t="s">
        <v>19</v>
      </c>
      <c r="F389" s="227" t="s">
        <v>248</v>
      </c>
      <c r="G389" s="225"/>
      <c r="H389" s="228">
        <v>-29.963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AT389" s="234" t="s">
        <v>132</v>
      </c>
      <c r="AU389" s="234" t="s">
        <v>79</v>
      </c>
      <c r="AV389" s="15" t="s">
        <v>130</v>
      </c>
      <c r="AW389" s="15" t="s">
        <v>31</v>
      </c>
      <c r="AX389" s="15" t="s">
        <v>77</v>
      </c>
      <c r="AY389" s="234" t="s">
        <v>123</v>
      </c>
    </row>
    <row r="390" spans="2:63" s="12" customFormat="1" ht="22.9" customHeight="1">
      <c r="B390" s="159"/>
      <c r="C390" s="160"/>
      <c r="D390" s="161" t="s">
        <v>68</v>
      </c>
      <c r="E390" s="173" t="s">
        <v>557</v>
      </c>
      <c r="F390" s="173" t="s">
        <v>558</v>
      </c>
      <c r="G390" s="160"/>
      <c r="H390" s="160"/>
      <c r="I390" s="163"/>
      <c r="J390" s="174">
        <f>BK390</f>
        <v>0</v>
      </c>
      <c r="K390" s="160"/>
      <c r="L390" s="165"/>
      <c r="M390" s="166"/>
      <c r="N390" s="167"/>
      <c r="O390" s="167"/>
      <c r="P390" s="168">
        <f>SUM(P391:P392)</f>
        <v>0</v>
      </c>
      <c r="Q390" s="167"/>
      <c r="R390" s="168">
        <f>SUM(R391:R392)</f>
        <v>0</v>
      </c>
      <c r="S390" s="167"/>
      <c r="T390" s="169">
        <f>SUM(T391:T392)</f>
        <v>0</v>
      </c>
      <c r="AR390" s="170" t="s">
        <v>77</v>
      </c>
      <c r="AT390" s="171" t="s">
        <v>68</v>
      </c>
      <c r="AU390" s="171" t="s">
        <v>77</v>
      </c>
      <c r="AY390" s="170" t="s">
        <v>123</v>
      </c>
      <c r="BK390" s="172">
        <f>SUM(BK391:BK392)</f>
        <v>0</v>
      </c>
    </row>
    <row r="391" spans="1:65" s="2" customFormat="1" ht="55.5" customHeight="1">
      <c r="A391" s="36"/>
      <c r="B391" s="37"/>
      <c r="C391" s="175" t="s">
        <v>559</v>
      </c>
      <c r="D391" s="175" t="s">
        <v>125</v>
      </c>
      <c r="E391" s="176" t="s">
        <v>560</v>
      </c>
      <c r="F391" s="177" t="s">
        <v>561</v>
      </c>
      <c r="G391" s="178" t="s">
        <v>451</v>
      </c>
      <c r="H391" s="179">
        <v>1.901</v>
      </c>
      <c r="I391" s="180"/>
      <c r="J391" s="181">
        <f>ROUND(I391*H391,2)</f>
        <v>0</v>
      </c>
      <c r="K391" s="177" t="s">
        <v>129</v>
      </c>
      <c r="L391" s="41"/>
      <c r="M391" s="182" t="s">
        <v>19</v>
      </c>
      <c r="N391" s="183" t="s">
        <v>40</v>
      </c>
      <c r="O391" s="66"/>
      <c r="P391" s="184">
        <f>O391*H391</f>
        <v>0</v>
      </c>
      <c r="Q391" s="184">
        <v>0</v>
      </c>
      <c r="R391" s="184">
        <f>Q391*H391</f>
        <v>0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130</v>
      </c>
      <c r="AT391" s="186" t="s">
        <v>125</v>
      </c>
      <c r="AU391" s="186" t="s">
        <v>79</v>
      </c>
      <c r="AY391" s="19" t="s">
        <v>123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77</v>
      </c>
      <c r="BK391" s="187">
        <f>ROUND(I391*H391,2)</f>
        <v>0</v>
      </c>
      <c r="BL391" s="19" t="s">
        <v>130</v>
      </c>
      <c r="BM391" s="186" t="s">
        <v>562</v>
      </c>
    </row>
    <row r="392" spans="1:65" s="2" customFormat="1" ht="66.75" customHeight="1">
      <c r="A392" s="36"/>
      <c r="B392" s="37"/>
      <c r="C392" s="175" t="s">
        <v>563</v>
      </c>
      <c r="D392" s="175" t="s">
        <v>125</v>
      </c>
      <c r="E392" s="176" t="s">
        <v>564</v>
      </c>
      <c r="F392" s="177" t="s">
        <v>565</v>
      </c>
      <c r="G392" s="178" t="s">
        <v>451</v>
      </c>
      <c r="H392" s="179">
        <v>1.901</v>
      </c>
      <c r="I392" s="180"/>
      <c r="J392" s="181">
        <f>ROUND(I392*H392,2)</f>
        <v>0</v>
      </c>
      <c r="K392" s="177" t="s">
        <v>129</v>
      </c>
      <c r="L392" s="41"/>
      <c r="M392" s="182" t="s">
        <v>19</v>
      </c>
      <c r="N392" s="183" t="s">
        <v>40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130</v>
      </c>
      <c r="AT392" s="186" t="s">
        <v>125</v>
      </c>
      <c r="AU392" s="186" t="s">
        <v>79</v>
      </c>
      <c r="AY392" s="19" t="s">
        <v>123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77</v>
      </c>
      <c r="BK392" s="187">
        <f>ROUND(I392*H392,2)</f>
        <v>0</v>
      </c>
      <c r="BL392" s="19" t="s">
        <v>130</v>
      </c>
      <c r="BM392" s="186" t="s">
        <v>566</v>
      </c>
    </row>
    <row r="393" spans="2:63" s="12" customFormat="1" ht="25.9" customHeight="1">
      <c r="B393" s="159"/>
      <c r="C393" s="160"/>
      <c r="D393" s="161" t="s">
        <v>68</v>
      </c>
      <c r="E393" s="162" t="s">
        <v>567</v>
      </c>
      <c r="F393" s="162" t="s">
        <v>568</v>
      </c>
      <c r="G393" s="160"/>
      <c r="H393" s="160"/>
      <c r="I393" s="163"/>
      <c r="J393" s="164">
        <f>BK393</f>
        <v>0</v>
      </c>
      <c r="K393" s="160"/>
      <c r="L393" s="165"/>
      <c r="M393" s="166"/>
      <c r="N393" s="167"/>
      <c r="O393" s="167"/>
      <c r="P393" s="168">
        <f>P394+P409</f>
        <v>0</v>
      </c>
      <c r="Q393" s="167"/>
      <c r="R393" s="168">
        <f>R394+R409</f>
        <v>0</v>
      </c>
      <c r="S393" s="167"/>
      <c r="T393" s="169">
        <f>T394+T409</f>
        <v>14.663626559999999</v>
      </c>
      <c r="AR393" s="170" t="s">
        <v>79</v>
      </c>
      <c r="AT393" s="171" t="s">
        <v>68</v>
      </c>
      <c r="AU393" s="171" t="s">
        <v>69</v>
      </c>
      <c r="AY393" s="170" t="s">
        <v>123</v>
      </c>
      <c r="BK393" s="172">
        <f>BK394+BK409</f>
        <v>0</v>
      </c>
    </row>
    <row r="394" spans="2:63" s="12" customFormat="1" ht="22.9" customHeight="1">
      <c r="B394" s="159"/>
      <c r="C394" s="160"/>
      <c r="D394" s="161" t="s">
        <v>68</v>
      </c>
      <c r="E394" s="173" t="s">
        <v>569</v>
      </c>
      <c r="F394" s="173" t="s">
        <v>570</v>
      </c>
      <c r="G394" s="160"/>
      <c r="H394" s="160"/>
      <c r="I394" s="163"/>
      <c r="J394" s="174">
        <f>BK394</f>
        <v>0</v>
      </c>
      <c r="K394" s="160"/>
      <c r="L394" s="165"/>
      <c r="M394" s="166"/>
      <c r="N394" s="167"/>
      <c r="O394" s="167"/>
      <c r="P394" s="168">
        <f>SUM(P395:P408)</f>
        <v>0</v>
      </c>
      <c r="Q394" s="167"/>
      <c r="R394" s="168">
        <f>SUM(R395:R408)</f>
        <v>0</v>
      </c>
      <c r="S394" s="167"/>
      <c r="T394" s="169">
        <f>SUM(T395:T408)</f>
        <v>14.663626559999999</v>
      </c>
      <c r="AR394" s="170" t="s">
        <v>79</v>
      </c>
      <c r="AT394" s="171" t="s">
        <v>68</v>
      </c>
      <c r="AU394" s="171" t="s">
        <v>77</v>
      </c>
      <c r="AY394" s="170" t="s">
        <v>123</v>
      </c>
      <c r="BK394" s="172">
        <f>SUM(BK395:BK408)</f>
        <v>0</v>
      </c>
    </row>
    <row r="395" spans="1:65" s="2" customFormat="1" ht="24">
      <c r="A395" s="36"/>
      <c r="B395" s="37"/>
      <c r="C395" s="175" t="s">
        <v>571</v>
      </c>
      <c r="D395" s="175" t="s">
        <v>125</v>
      </c>
      <c r="E395" s="176" t="s">
        <v>572</v>
      </c>
      <c r="F395" s="177" t="s">
        <v>573</v>
      </c>
      <c r="G395" s="178" t="s">
        <v>128</v>
      </c>
      <c r="H395" s="179">
        <v>2468.624</v>
      </c>
      <c r="I395" s="180"/>
      <c r="J395" s="181">
        <f>ROUND(I395*H395,2)</f>
        <v>0</v>
      </c>
      <c r="K395" s="177" t="s">
        <v>129</v>
      </c>
      <c r="L395" s="41"/>
      <c r="M395" s="182" t="s">
        <v>19</v>
      </c>
      <c r="N395" s="183" t="s">
        <v>40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0.00594</v>
      </c>
      <c r="T395" s="185">
        <f>S395*H395</f>
        <v>14.663626559999999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202</v>
      </c>
      <c r="AT395" s="186" t="s">
        <v>125</v>
      </c>
      <c r="AU395" s="186" t="s">
        <v>79</v>
      </c>
      <c r="AY395" s="19" t="s">
        <v>123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77</v>
      </c>
      <c r="BK395" s="187">
        <f>ROUND(I395*H395,2)</f>
        <v>0</v>
      </c>
      <c r="BL395" s="19" t="s">
        <v>202</v>
      </c>
      <c r="BM395" s="186" t="s">
        <v>574</v>
      </c>
    </row>
    <row r="396" spans="2:51" s="13" customFormat="1" ht="11.25">
      <c r="B396" s="188"/>
      <c r="C396" s="189"/>
      <c r="D396" s="190" t="s">
        <v>132</v>
      </c>
      <c r="E396" s="191" t="s">
        <v>19</v>
      </c>
      <c r="F396" s="192" t="s">
        <v>428</v>
      </c>
      <c r="G396" s="189"/>
      <c r="H396" s="191" t="s">
        <v>19</v>
      </c>
      <c r="I396" s="193"/>
      <c r="J396" s="189"/>
      <c r="K396" s="189"/>
      <c r="L396" s="194"/>
      <c r="M396" s="195"/>
      <c r="N396" s="196"/>
      <c r="O396" s="196"/>
      <c r="P396" s="196"/>
      <c r="Q396" s="196"/>
      <c r="R396" s="196"/>
      <c r="S396" s="196"/>
      <c r="T396" s="197"/>
      <c r="AT396" s="198" t="s">
        <v>132</v>
      </c>
      <c r="AU396" s="198" t="s">
        <v>79</v>
      </c>
      <c r="AV396" s="13" t="s">
        <v>77</v>
      </c>
      <c r="AW396" s="13" t="s">
        <v>31</v>
      </c>
      <c r="AX396" s="13" t="s">
        <v>69</v>
      </c>
      <c r="AY396" s="198" t="s">
        <v>123</v>
      </c>
    </row>
    <row r="397" spans="2:51" s="14" customFormat="1" ht="11.25">
      <c r="B397" s="199"/>
      <c r="C397" s="200"/>
      <c r="D397" s="190" t="s">
        <v>132</v>
      </c>
      <c r="E397" s="201" t="s">
        <v>19</v>
      </c>
      <c r="F397" s="202" t="s">
        <v>575</v>
      </c>
      <c r="G397" s="200"/>
      <c r="H397" s="203">
        <v>626.415</v>
      </c>
      <c r="I397" s="204"/>
      <c r="J397" s="200"/>
      <c r="K397" s="200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132</v>
      </c>
      <c r="AU397" s="209" t="s">
        <v>79</v>
      </c>
      <c r="AV397" s="14" t="s">
        <v>79</v>
      </c>
      <c r="AW397" s="14" t="s">
        <v>31</v>
      </c>
      <c r="AX397" s="14" t="s">
        <v>69</v>
      </c>
      <c r="AY397" s="209" t="s">
        <v>123</v>
      </c>
    </row>
    <row r="398" spans="2:51" s="13" customFormat="1" ht="11.25">
      <c r="B398" s="188"/>
      <c r="C398" s="189"/>
      <c r="D398" s="190" t="s">
        <v>132</v>
      </c>
      <c r="E398" s="191" t="s">
        <v>19</v>
      </c>
      <c r="F398" s="192" t="s">
        <v>234</v>
      </c>
      <c r="G398" s="189"/>
      <c r="H398" s="191" t="s">
        <v>19</v>
      </c>
      <c r="I398" s="193"/>
      <c r="J398" s="189"/>
      <c r="K398" s="189"/>
      <c r="L398" s="194"/>
      <c r="M398" s="195"/>
      <c r="N398" s="196"/>
      <c r="O398" s="196"/>
      <c r="P398" s="196"/>
      <c r="Q398" s="196"/>
      <c r="R398" s="196"/>
      <c r="S398" s="196"/>
      <c r="T398" s="197"/>
      <c r="AT398" s="198" t="s">
        <v>132</v>
      </c>
      <c r="AU398" s="198" t="s">
        <v>79</v>
      </c>
      <c r="AV398" s="13" t="s">
        <v>77</v>
      </c>
      <c r="AW398" s="13" t="s">
        <v>31</v>
      </c>
      <c r="AX398" s="13" t="s">
        <v>69</v>
      </c>
      <c r="AY398" s="198" t="s">
        <v>123</v>
      </c>
    </row>
    <row r="399" spans="2:51" s="14" customFormat="1" ht="11.25">
      <c r="B399" s="199"/>
      <c r="C399" s="200"/>
      <c r="D399" s="190" t="s">
        <v>132</v>
      </c>
      <c r="E399" s="201" t="s">
        <v>19</v>
      </c>
      <c r="F399" s="202" t="s">
        <v>576</v>
      </c>
      <c r="G399" s="200"/>
      <c r="H399" s="203">
        <v>204.972</v>
      </c>
      <c r="I399" s="204"/>
      <c r="J399" s="200"/>
      <c r="K399" s="200"/>
      <c r="L399" s="205"/>
      <c r="M399" s="206"/>
      <c r="N399" s="207"/>
      <c r="O399" s="207"/>
      <c r="P399" s="207"/>
      <c r="Q399" s="207"/>
      <c r="R399" s="207"/>
      <c r="S399" s="207"/>
      <c r="T399" s="208"/>
      <c r="AT399" s="209" t="s">
        <v>132</v>
      </c>
      <c r="AU399" s="209" t="s">
        <v>79</v>
      </c>
      <c r="AV399" s="14" t="s">
        <v>79</v>
      </c>
      <c r="AW399" s="14" t="s">
        <v>31</v>
      </c>
      <c r="AX399" s="14" t="s">
        <v>69</v>
      </c>
      <c r="AY399" s="209" t="s">
        <v>123</v>
      </c>
    </row>
    <row r="400" spans="2:51" s="13" customFormat="1" ht="11.25">
      <c r="B400" s="188"/>
      <c r="C400" s="189"/>
      <c r="D400" s="190" t="s">
        <v>132</v>
      </c>
      <c r="E400" s="191" t="s">
        <v>19</v>
      </c>
      <c r="F400" s="192" t="s">
        <v>236</v>
      </c>
      <c r="G400" s="189"/>
      <c r="H400" s="191" t="s">
        <v>19</v>
      </c>
      <c r="I400" s="193"/>
      <c r="J400" s="189"/>
      <c r="K400" s="189"/>
      <c r="L400" s="194"/>
      <c r="M400" s="195"/>
      <c r="N400" s="196"/>
      <c r="O400" s="196"/>
      <c r="P400" s="196"/>
      <c r="Q400" s="196"/>
      <c r="R400" s="196"/>
      <c r="S400" s="196"/>
      <c r="T400" s="197"/>
      <c r="AT400" s="198" t="s">
        <v>132</v>
      </c>
      <c r="AU400" s="198" t="s">
        <v>79</v>
      </c>
      <c r="AV400" s="13" t="s">
        <v>77</v>
      </c>
      <c r="AW400" s="13" t="s">
        <v>31</v>
      </c>
      <c r="AX400" s="13" t="s">
        <v>69</v>
      </c>
      <c r="AY400" s="198" t="s">
        <v>123</v>
      </c>
    </row>
    <row r="401" spans="2:51" s="14" customFormat="1" ht="11.25">
      <c r="B401" s="199"/>
      <c r="C401" s="200"/>
      <c r="D401" s="190" t="s">
        <v>132</v>
      </c>
      <c r="E401" s="201" t="s">
        <v>19</v>
      </c>
      <c r="F401" s="202" t="s">
        <v>577</v>
      </c>
      <c r="G401" s="200"/>
      <c r="H401" s="203">
        <v>146.633</v>
      </c>
      <c r="I401" s="204"/>
      <c r="J401" s="200"/>
      <c r="K401" s="200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132</v>
      </c>
      <c r="AU401" s="209" t="s">
        <v>79</v>
      </c>
      <c r="AV401" s="14" t="s">
        <v>79</v>
      </c>
      <c r="AW401" s="14" t="s">
        <v>31</v>
      </c>
      <c r="AX401" s="14" t="s">
        <v>69</v>
      </c>
      <c r="AY401" s="209" t="s">
        <v>123</v>
      </c>
    </row>
    <row r="402" spans="2:51" s="13" customFormat="1" ht="11.25">
      <c r="B402" s="188"/>
      <c r="C402" s="189"/>
      <c r="D402" s="190" t="s">
        <v>132</v>
      </c>
      <c r="E402" s="191" t="s">
        <v>19</v>
      </c>
      <c r="F402" s="192" t="s">
        <v>238</v>
      </c>
      <c r="G402" s="189"/>
      <c r="H402" s="191" t="s">
        <v>19</v>
      </c>
      <c r="I402" s="193"/>
      <c r="J402" s="189"/>
      <c r="K402" s="189"/>
      <c r="L402" s="194"/>
      <c r="M402" s="195"/>
      <c r="N402" s="196"/>
      <c r="O402" s="196"/>
      <c r="P402" s="196"/>
      <c r="Q402" s="196"/>
      <c r="R402" s="196"/>
      <c r="S402" s="196"/>
      <c r="T402" s="197"/>
      <c r="AT402" s="198" t="s">
        <v>132</v>
      </c>
      <c r="AU402" s="198" t="s">
        <v>79</v>
      </c>
      <c r="AV402" s="13" t="s">
        <v>77</v>
      </c>
      <c r="AW402" s="13" t="s">
        <v>31</v>
      </c>
      <c r="AX402" s="13" t="s">
        <v>69</v>
      </c>
      <c r="AY402" s="198" t="s">
        <v>123</v>
      </c>
    </row>
    <row r="403" spans="2:51" s="14" customFormat="1" ht="11.25">
      <c r="B403" s="199"/>
      <c r="C403" s="200"/>
      <c r="D403" s="190" t="s">
        <v>132</v>
      </c>
      <c r="E403" s="201" t="s">
        <v>19</v>
      </c>
      <c r="F403" s="202" t="s">
        <v>578</v>
      </c>
      <c r="G403" s="200"/>
      <c r="H403" s="203">
        <v>295.974</v>
      </c>
      <c r="I403" s="204"/>
      <c r="J403" s="200"/>
      <c r="K403" s="200"/>
      <c r="L403" s="205"/>
      <c r="M403" s="206"/>
      <c r="N403" s="207"/>
      <c r="O403" s="207"/>
      <c r="P403" s="207"/>
      <c r="Q403" s="207"/>
      <c r="R403" s="207"/>
      <c r="S403" s="207"/>
      <c r="T403" s="208"/>
      <c r="AT403" s="209" t="s">
        <v>132</v>
      </c>
      <c r="AU403" s="209" t="s">
        <v>79</v>
      </c>
      <c r="AV403" s="14" t="s">
        <v>79</v>
      </c>
      <c r="AW403" s="14" t="s">
        <v>31</v>
      </c>
      <c r="AX403" s="14" t="s">
        <v>69</v>
      </c>
      <c r="AY403" s="209" t="s">
        <v>123</v>
      </c>
    </row>
    <row r="404" spans="2:51" s="13" customFormat="1" ht="11.25">
      <c r="B404" s="188"/>
      <c r="C404" s="189"/>
      <c r="D404" s="190" t="s">
        <v>132</v>
      </c>
      <c r="E404" s="191" t="s">
        <v>19</v>
      </c>
      <c r="F404" s="192" t="s">
        <v>240</v>
      </c>
      <c r="G404" s="189"/>
      <c r="H404" s="191" t="s">
        <v>19</v>
      </c>
      <c r="I404" s="193"/>
      <c r="J404" s="189"/>
      <c r="K404" s="189"/>
      <c r="L404" s="194"/>
      <c r="M404" s="195"/>
      <c r="N404" s="196"/>
      <c r="O404" s="196"/>
      <c r="P404" s="196"/>
      <c r="Q404" s="196"/>
      <c r="R404" s="196"/>
      <c r="S404" s="196"/>
      <c r="T404" s="197"/>
      <c r="AT404" s="198" t="s">
        <v>132</v>
      </c>
      <c r="AU404" s="198" t="s">
        <v>79</v>
      </c>
      <c r="AV404" s="13" t="s">
        <v>77</v>
      </c>
      <c r="AW404" s="13" t="s">
        <v>31</v>
      </c>
      <c r="AX404" s="13" t="s">
        <v>69</v>
      </c>
      <c r="AY404" s="198" t="s">
        <v>123</v>
      </c>
    </row>
    <row r="405" spans="2:51" s="14" customFormat="1" ht="11.25">
      <c r="B405" s="199"/>
      <c r="C405" s="200"/>
      <c r="D405" s="190" t="s">
        <v>132</v>
      </c>
      <c r="E405" s="201" t="s">
        <v>19</v>
      </c>
      <c r="F405" s="202" t="s">
        <v>579</v>
      </c>
      <c r="G405" s="200"/>
      <c r="H405" s="203">
        <v>805.455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132</v>
      </c>
      <c r="AU405" s="209" t="s">
        <v>79</v>
      </c>
      <c r="AV405" s="14" t="s">
        <v>79</v>
      </c>
      <c r="AW405" s="14" t="s">
        <v>31</v>
      </c>
      <c r="AX405" s="14" t="s">
        <v>69</v>
      </c>
      <c r="AY405" s="209" t="s">
        <v>123</v>
      </c>
    </row>
    <row r="406" spans="2:51" s="13" customFormat="1" ht="11.25">
      <c r="B406" s="188"/>
      <c r="C406" s="189"/>
      <c r="D406" s="190" t="s">
        <v>132</v>
      </c>
      <c r="E406" s="191" t="s">
        <v>19</v>
      </c>
      <c r="F406" s="192" t="s">
        <v>242</v>
      </c>
      <c r="G406" s="189"/>
      <c r="H406" s="191" t="s">
        <v>19</v>
      </c>
      <c r="I406" s="193"/>
      <c r="J406" s="189"/>
      <c r="K406" s="189"/>
      <c r="L406" s="194"/>
      <c r="M406" s="195"/>
      <c r="N406" s="196"/>
      <c r="O406" s="196"/>
      <c r="P406" s="196"/>
      <c r="Q406" s="196"/>
      <c r="R406" s="196"/>
      <c r="S406" s="196"/>
      <c r="T406" s="197"/>
      <c r="AT406" s="198" t="s">
        <v>132</v>
      </c>
      <c r="AU406" s="198" t="s">
        <v>79</v>
      </c>
      <c r="AV406" s="13" t="s">
        <v>77</v>
      </c>
      <c r="AW406" s="13" t="s">
        <v>31</v>
      </c>
      <c r="AX406" s="13" t="s">
        <v>69</v>
      </c>
      <c r="AY406" s="198" t="s">
        <v>123</v>
      </c>
    </row>
    <row r="407" spans="2:51" s="14" customFormat="1" ht="11.25">
      <c r="B407" s="199"/>
      <c r="C407" s="200"/>
      <c r="D407" s="190" t="s">
        <v>132</v>
      </c>
      <c r="E407" s="201" t="s">
        <v>19</v>
      </c>
      <c r="F407" s="202" t="s">
        <v>580</v>
      </c>
      <c r="G407" s="200"/>
      <c r="H407" s="203">
        <v>389.175</v>
      </c>
      <c r="I407" s="204"/>
      <c r="J407" s="200"/>
      <c r="K407" s="200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132</v>
      </c>
      <c r="AU407" s="209" t="s">
        <v>79</v>
      </c>
      <c r="AV407" s="14" t="s">
        <v>79</v>
      </c>
      <c r="AW407" s="14" t="s">
        <v>31</v>
      </c>
      <c r="AX407" s="14" t="s">
        <v>69</v>
      </c>
      <c r="AY407" s="209" t="s">
        <v>123</v>
      </c>
    </row>
    <row r="408" spans="2:51" s="15" customFormat="1" ht="11.25">
      <c r="B408" s="224"/>
      <c r="C408" s="225"/>
      <c r="D408" s="190" t="s">
        <v>132</v>
      </c>
      <c r="E408" s="226" t="s">
        <v>19</v>
      </c>
      <c r="F408" s="227" t="s">
        <v>248</v>
      </c>
      <c r="G408" s="225"/>
      <c r="H408" s="228">
        <v>2468.6240000000003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AT408" s="234" t="s">
        <v>132</v>
      </c>
      <c r="AU408" s="234" t="s">
        <v>79</v>
      </c>
      <c r="AV408" s="15" t="s">
        <v>130</v>
      </c>
      <c r="AW408" s="15" t="s">
        <v>31</v>
      </c>
      <c r="AX408" s="15" t="s">
        <v>77</v>
      </c>
      <c r="AY408" s="234" t="s">
        <v>123</v>
      </c>
    </row>
    <row r="409" spans="2:63" s="12" customFormat="1" ht="22.9" customHeight="1">
      <c r="B409" s="159"/>
      <c r="C409" s="160"/>
      <c r="D409" s="161" t="s">
        <v>68</v>
      </c>
      <c r="E409" s="173" t="s">
        <v>581</v>
      </c>
      <c r="F409" s="173" t="s">
        <v>582</v>
      </c>
      <c r="G409" s="160"/>
      <c r="H409" s="160"/>
      <c r="I409" s="163"/>
      <c r="J409" s="174">
        <f>BK409</f>
        <v>0</v>
      </c>
      <c r="K409" s="160"/>
      <c r="L409" s="165"/>
      <c r="M409" s="166"/>
      <c r="N409" s="167"/>
      <c r="O409" s="167"/>
      <c r="P409" s="168">
        <f>SUM(P410:P412)</f>
        <v>0</v>
      </c>
      <c r="Q409" s="167"/>
      <c r="R409" s="168">
        <f>SUM(R410:R412)</f>
        <v>0</v>
      </c>
      <c r="S409" s="167"/>
      <c r="T409" s="169">
        <f>SUM(T410:T412)</f>
        <v>0</v>
      </c>
      <c r="AR409" s="170" t="s">
        <v>79</v>
      </c>
      <c r="AT409" s="171" t="s">
        <v>68</v>
      </c>
      <c r="AU409" s="171" t="s">
        <v>77</v>
      </c>
      <c r="AY409" s="170" t="s">
        <v>123</v>
      </c>
      <c r="BK409" s="172">
        <f>SUM(BK410:BK412)</f>
        <v>0</v>
      </c>
    </row>
    <row r="410" spans="1:65" s="2" customFormat="1" ht="24">
      <c r="A410" s="36"/>
      <c r="B410" s="37"/>
      <c r="C410" s="175" t="s">
        <v>583</v>
      </c>
      <c r="D410" s="175" t="s">
        <v>125</v>
      </c>
      <c r="E410" s="176" t="s">
        <v>584</v>
      </c>
      <c r="F410" s="177" t="s">
        <v>585</v>
      </c>
      <c r="G410" s="178" t="s">
        <v>338</v>
      </c>
      <c r="H410" s="179">
        <v>36.62</v>
      </c>
      <c r="I410" s="180"/>
      <c r="J410" s="181">
        <f>ROUND(I410*H410,2)</f>
        <v>0</v>
      </c>
      <c r="K410" s="177" t="s">
        <v>19</v>
      </c>
      <c r="L410" s="41"/>
      <c r="M410" s="182" t="s">
        <v>19</v>
      </c>
      <c r="N410" s="183" t="s">
        <v>40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202</v>
      </c>
      <c r="AT410" s="186" t="s">
        <v>125</v>
      </c>
      <c r="AU410" s="186" t="s">
        <v>79</v>
      </c>
      <c r="AY410" s="19" t="s">
        <v>123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77</v>
      </c>
      <c r="BK410" s="187">
        <f>ROUND(I410*H410,2)</f>
        <v>0</v>
      </c>
      <c r="BL410" s="19" t="s">
        <v>202</v>
      </c>
      <c r="BM410" s="186" t="s">
        <v>586</v>
      </c>
    </row>
    <row r="411" spans="2:51" s="13" customFormat="1" ht="11.25">
      <c r="B411" s="188"/>
      <c r="C411" s="189"/>
      <c r="D411" s="190" t="s">
        <v>132</v>
      </c>
      <c r="E411" s="191" t="s">
        <v>19</v>
      </c>
      <c r="F411" s="192" t="s">
        <v>587</v>
      </c>
      <c r="G411" s="189"/>
      <c r="H411" s="191" t="s">
        <v>19</v>
      </c>
      <c r="I411" s="193"/>
      <c r="J411" s="189"/>
      <c r="K411" s="189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132</v>
      </c>
      <c r="AU411" s="198" t="s">
        <v>79</v>
      </c>
      <c r="AV411" s="13" t="s">
        <v>77</v>
      </c>
      <c r="AW411" s="13" t="s">
        <v>31</v>
      </c>
      <c r="AX411" s="13" t="s">
        <v>69</v>
      </c>
      <c r="AY411" s="198" t="s">
        <v>123</v>
      </c>
    </row>
    <row r="412" spans="2:51" s="14" customFormat="1" ht="11.25">
      <c r="B412" s="199"/>
      <c r="C412" s="200"/>
      <c r="D412" s="190" t="s">
        <v>132</v>
      </c>
      <c r="E412" s="201" t="s">
        <v>19</v>
      </c>
      <c r="F412" s="202" t="s">
        <v>588</v>
      </c>
      <c r="G412" s="200"/>
      <c r="H412" s="203">
        <v>36.62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132</v>
      </c>
      <c r="AU412" s="209" t="s">
        <v>79</v>
      </c>
      <c r="AV412" s="14" t="s">
        <v>79</v>
      </c>
      <c r="AW412" s="14" t="s">
        <v>31</v>
      </c>
      <c r="AX412" s="14" t="s">
        <v>77</v>
      </c>
      <c r="AY412" s="209" t="s">
        <v>123</v>
      </c>
    </row>
    <row r="413" spans="2:63" s="12" customFormat="1" ht="25.9" customHeight="1">
      <c r="B413" s="159"/>
      <c r="C413" s="160"/>
      <c r="D413" s="161" t="s">
        <v>68</v>
      </c>
      <c r="E413" s="162" t="s">
        <v>589</v>
      </c>
      <c r="F413" s="162" t="s">
        <v>590</v>
      </c>
      <c r="G413" s="160"/>
      <c r="H413" s="160"/>
      <c r="I413" s="163"/>
      <c r="J413" s="164">
        <f>BK413</f>
        <v>0</v>
      </c>
      <c r="K413" s="160"/>
      <c r="L413" s="165"/>
      <c r="M413" s="166"/>
      <c r="N413" s="167"/>
      <c r="O413" s="167"/>
      <c r="P413" s="168">
        <f>SUM(P414:P417)</f>
        <v>0</v>
      </c>
      <c r="Q413" s="167"/>
      <c r="R413" s="168">
        <f>SUM(R414:R417)</f>
        <v>0</v>
      </c>
      <c r="S413" s="167"/>
      <c r="T413" s="169">
        <f>SUM(T414:T417)</f>
        <v>0</v>
      </c>
      <c r="AR413" s="170" t="s">
        <v>130</v>
      </c>
      <c r="AT413" s="171" t="s">
        <v>68</v>
      </c>
      <c r="AU413" s="171" t="s">
        <v>69</v>
      </c>
      <c r="AY413" s="170" t="s">
        <v>123</v>
      </c>
      <c r="BK413" s="172">
        <f>SUM(BK414:BK417)</f>
        <v>0</v>
      </c>
    </row>
    <row r="414" spans="1:65" s="2" customFormat="1" ht="24">
      <c r="A414" s="36"/>
      <c r="B414" s="37"/>
      <c r="C414" s="175" t="s">
        <v>591</v>
      </c>
      <c r="D414" s="175" t="s">
        <v>125</v>
      </c>
      <c r="E414" s="176" t="s">
        <v>592</v>
      </c>
      <c r="F414" s="177" t="s">
        <v>593</v>
      </c>
      <c r="G414" s="178" t="s">
        <v>501</v>
      </c>
      <c r="H414" s="179">
        <v>1</v>
      </c>
      <c r="I414" s="180"/>
      <c r="J414" s="181">
        <f>ROUND(I414*H414,2)</f>
        <v>0</v>
      </c>
      <c r="K414" s="177" t="s">
        <v>19</v>
      </c>
      <c r="L414" s="41"/>
      <c r="M414" s="182" t="s">
        <v>19</v>
      </c>
      <c r="N414" s="183" t="s">
        <v>40</v>
      </c>
      <c r="O414" s="66"/>
      <c r="P414" s="184">
        <f>O414*H414</f>
        <v>0</v>
      </c>
      <c r="Q414" s="184">
        <v>0</v>
      </c>
      <c r="R414" s="184">
        <f>Q414*H414</f>
        <v>0</v>
      </c>
      <c r="S414" s="184">
        <v>0</v>
      </c>
      <c r="T414" s="185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594</v>
      </c>
      <c r="AT414" s="186" t="s">
        <v>125</v>
      </c>
      <c r="AU414" s="186" t="s">
        <v>77</v>
      </c>
      <c r="AY414" s="19" t="s">
        <v>123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9" t="s">
        <v>77</v>
      </c>
      <c r="BK414" s="187">
        <f>ROUND(I414*H414,2)</f>
        <v>0</v>
      </c>
      <c r="BL414" s="19" t="s">
        <v>594</v>
      </c>
      <c r="BM414" s="186" t="s">
        <v>595</v>
      </c>
    </row>
    <row r="415" spans="2:51" s="13" customFormat="1" ht="11.25">
      <c r="B415" s="188"/>
      <c r="C415" s="189"/>
      <c r="D415" s="190" t="s">
        <v>132</v>
      </c>
      <c r="E415" s="191" t="s">
        <v>19</v>
      </c>
      <c r="F415" s="192" t="s">
        <v>596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132</v>
      </c>
      <c r="AU415" s="198" t="s">
        <v>77</v>
      </c>
      <c r="AV415" s="13" t="s">
        <v>77</v>
      </c>
      <c r="AW415" s="13" t="s">
        <v>31</v>
      </c>
      <c r="AX415" s="13" t="s">
        <v>69</v>
      </c>
      <c r="AY415" s="198" t="s">
        <v>123</v>
      </c>
    </row>
    <row r="416" spans="2:51" s="13" customFormat="1" ht="11.25">
      <c r="B416" s="188"/>
      <c r="C416" s="189"/>
      <c r="D416" s="190" t="s">
        <v>132</v>
      </c>
      <c r="E416" s="191" t="s">
        <v>19</v>
      </c>
      <c r="F416" s="192" t="s">
        <v>597</v>
      </c>
      <c r="G416" s="189"/>
      <c r="H416" s="191" t="s">
        <v>19</v>
      </c>
      <c r="I416" s="193"/>
      <c r="J416" s="189"/>
      <c r="K416" s="189"/>
      <c r="L416" s="194"/>
      <c r="M416" s="195"/>
      <c r="N416" s="196"/>
      <c r="O416" s="196"/>
      <c r="P416" s="196"/>
      <c r="Q416" s="196"/>
      <c r="R416" s="196"/>
      <c r="S416" s="196"/>
      <c r="T416" s="197"/>
      <c r="AT416" s="198" t="s">
        <v>132</v>
      </c>
      <c r="AU416" s="198" t="s">
        <v>77</v>
      </c>
      <c r="AV416" s="13" t="s">
        <v>77</v>
      </c>
      <c r="AW416" s="13" t="s">
        <v>31</v>
      </c>
      <c r="AX416" s="13" t="s">
        <v>69</v>
      </c>
      <c r="AY416" s="198" t="s">
        <v>123</v>
      </c>
    </row>
    <row r="417" spans="2:51" s="14" customFormat="1" ht="11.25">
      <c r="B417" s="199"/>
      <c r="C417" s="200"/>
      <c r="D417" s="190" t="s">
        <v>132</v>
      </c>
      <c r="E417" s="201" t="s">
        <v>19</v>
      </c>
      <c r="F417" s="202" t="s">
        <v>77</v>
      </c>
      <c r="G417" s="200"/>
      <c r="H417" s="203">
        <v>1</v>
      </c>
      <c r="I417" s="204"/>
      <c r="J417" s="200"/>
      <c r="K417" s="200"/>
      <c r="L417" s="205"/>
      <c r="M417" s="246"/>
      <c r="N417" s="247"/>
      <c r="O417" s="247"/>
      <c r="P417" s="247"/>
      <c r="Q417" s="247"/>
      <c r="R417" s="247"/>
      <c r="S417" s="247"/>
      <c r="T417" s="248"/>
      <c r="AT417" s="209" t="s">
        <v>132</v>
      </c>
      <c r="AU417" s="209" t="s">
        <v>77</v>
      </c>
      <c r="AV417" s="14" t="s">
        <v>79</v>
      </c>
      <c r="AW417" s="14" t="s">
        <v>31</v>
      </c>
      <c r="AX417" s="14" t="s">
        <v>77</v>
      </c>
      <c r="AY417" s="209" t="s">
        <v>123</v>
      </c>
    </row>
    <row r="418" spans="1:31" s="2" customFormat="1" ht="6.95" customHeight="1">
      <c r="A418" s="36"/>
      <c r="B418" s="49"/>
      <c r="C418" s="50"/>
      <c r="D418" s="50"/>
      <c r="E418" s="50"/>
      <c r="F418" s="50"/>
      <c r="G418" s="50"/>
      <c r="H418" s="50"/>
      <c r="I418" s="50"/>
      <c r="J418" s="50"/>
      <c r="K418" s="50"/>
      <c r="L418" s="41"/>
      <c r="M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</row>
  </sheetData>
  <sheetProtection algorithmName="SHA-512" hashValue="u0aPmUA8uCj7J2wOm2WMXwf8Zn6xZQ0txYOUxDgldm/BWgzRijL6kWd8x9XhgGQLw5gq0KhPANK4bdGxQd3Kcg==" saltValue="GibRTg3vLW/XafXy2jyrBUB4Itdd3bd9J6zpJgjFZZiJWspHWlM1ZIp6TfgNE7iQchDqtcOd1J1GURkB09Lfkg==" spinCount="100000" sheet="1" objects="1" scenarios="1" formatColumns="0" formatRows="0" autoFilter="0"/>
  <autoFilter ref="C90:K417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79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5" t="str">
        <f>'Rekapitulace stavby'!K6</f>
        <v>ČERCHOV,BYSTŘICE,MALINOVÁ HORA odstranění stávajících objektů bývalé vojenské posádky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598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4. 3. 2020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32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33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35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37</v>
      </c>
      <c r="G32" s="36"/>
      <c r="H32" s="36"/>
      <c r="I32" s="117" t="s">
        <v>36</v>
      </c>
      <c r="J32" s="117" t="s">
        <v>38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39</v>
      </c>
      <c r="E33" s="107" t="s">
        <v>40</v>
      </c>
      <c r="F33" s="119">
        <f>ROUND((SUM(BE89:BE326)),2)</f>
        <v>0</v>
      </c>
      <c r="G33" s="36"/>
      <c r="H33" s="36"/>
      <c r="I33" s="120">
        <v>0.21</v>
      </c>
      <c r="J33" s="119">
        <f>ROUND(((SUM(BE89:BE326))*I33),2)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41</v>
      </c>
      <c r="F34" s="119">
        <f>ROUND((SUM(BF89:BF326)),2)</f>
        <v>0</v>
      </c>
      <c r="G34" s="36"/>
      <c r="H34" s="36"/>
      <c r="I34" s="120">
        <v>0.15</v>
      </c>
      <c r="J34" s="119">
        <f>ROUND(((SUM(BF89:BF326))*I34),2)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42</v>
      </c>
      <c r="F35" s="119">
        <f>ROUND((SUM(BG89:BG326)),2)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43</v>
      </c>
      <c r="F36" s="119">
        <f>ROUND((SUM(BH89:BH326)),2)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44</v>
      </c>
      <c r="F37" s="119">
        <f>ROUND((SUM(BI89:BI326)),2)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2" t="str">
        <f>E7</f>
        <v>ČERCHOV,BYSTŘICE,MALINOVÁ HORA odstranění stávajících objektů bývalé vojenské posádky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E9</f>
        <v>D2 - BYSTŘICE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4. 3. 2020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67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99</v>
      </c>
      <c r="E62" s="145"/>
      <c r="F62" s="145"/>
      <c r="G62" s="145"/>
      <c r="H62" s="145"/>
      <c r="I62" s="145"/>
      <c r="J62" s="146">
        <f>J141</f>
        <v>0</v>
      </c>
      <c r="K62" s="143"/>
      <c r="L62" s="147"/>
    </row>
    <row r="63" spans="2:12" s="10" customFormat="1" ht="19.9" customHeight="1">
      <c r="B63" s="142"/>
      <c r="C63" s="143"/>
      <c r="D63" s="144" t="s">
        <v>101</v>
      </c>
      <c r="E63" s="145"/>
      <c r="F63" s="145"/>
      <c r="G63" s="145"/>
      <c r="H63" s="145"/>
      <c r="I63" s="145"/>
      <c r="J63" s="146">
        <f>J150</f>
        <v>0</v>
      </c>
      <c r="K63" s="143"/>
      <c r="L63" s="147"/>
    </row>
    <row r="64" spans="2:12" s="10" customFormat="1" ht="19.9" customHeight="1">
      <c r="B64" s="142"/>
      <c r="C64" s="143"/>
      <c r="D64" s="144" t="s">
        <v>102</v>
      </c>
      <c r="E64" s="145"/>
      <c r="F64" s="145"/>
      <c r="G64" s="145"/>
      <c r="H64" s="145"/>
      <c r="I64" s="145"/>
      <c r="J64" s="146">
        <f>J246</f>
        <v>0</v>
      </c>
      <c r="K64" s="143"/>
      <c r="L64" s="147"/>
    </row>
    <row r="65" spans="2:12" s="9" customFormat="1" ht="24.95" customHeight="1">
      <c r="B65" s="136"/>
      <c r="C65" s="137"/>
      <c r="D65" s="138" t="s">
        <v>104</v>
      </c>
      <c r="E65" s="139"/>
      <c r="F65" s="139"/>
      <c r="G65" s="139"/>
      <c r="H65" s="139"/>
      <c r="I65" s="139"/>
      <c r="J65" s="140">
        <f>J299</f>
        <v>0</v>
      </c>
      <c r="K65" s="137"/>
      <c r="L65" s="141"/>
    </row>
    <row r="66" spans="2:12" s="10" customFormat="1" ht="19.9" customHeight="1">
      <c r="B66" s="142"/>
      <c r="C66" s="143"/>
      <c r="D66" s="144" t="s">
        <v>105</v>
      </c>
      <c r="E66" s="145"/>
      <c r="F66" s="145"/>
      <c r="G66" s="145"/>
      <c r="H66" s="145"/>
      <c r="I66" s="145"/>
      <c r="J66" s="146">
        <f>J300</f>
        <v>0</v>
      </c>
      <c r="K66" s="143"/>
      <c r="L66" s="147"/>
    </row>
    <row r="67" spans="2:12" s="10" customFormat="1" ht="19.9" customHeight="1">
      <c r="B67" s="142"/>
      <c r="C67" s="143"/>
      <c r="D67" s="144" t="s">
        <v>599</v>
      </c>
      <c r="E67" s="145"/>
      <c r="F67" s="145"/>
      <c r="G67" s="145"/>
      <c r="H67" s="145"/>
      <c r="I67" s="145"/>
      <c r="J67" s="146">
        <f>J311</f>
        <v>0</v>
      </c>
      <c r="K67" s="143"/>
      <c r="L67" s="147"/>
    </row>
    <row r="68" spans="2:12" s="10" customFormat="1" ht="19.9" customHeight="1">
      <c r="B68" s="142"/>
      <c r="C68" s="143"/>
      <c r="D68" s="144" t="s">
        <v>106</v>
      </c>
      <c r="E68" s="145"/>
      <c r="F68" s="145"/>
      <c r="G68" s="145"/>
      <c r="H68" s="145"/>
      <c r="I68" s="145"/>
      <c r="J68" s="146">
        <f>J324</f>
        <v>0</v>
      </c>
      <c r="K68" s="143"/>
      <c r="L68" s="147"/>
    </row>
    <row r="69" spans="2:12" s="9" customFormat="1" ht="24.95" customHeight="1">
      <c r="B69" s="136"/>
      <c r="C69" s="137"/>
      <c r="D69" s="138" t="s">
        <v>107</v>
      </c>
      <c r="E69" s="139"/>
      <c r="F69" s="139"/>
      <c r="G69" s="139"/>
      <c r="H69" s="139"/>
      <c r="I69" s="139"/>
      <c r="J69" s="140">
        <f>J325</f>
        <v>0</v>
      </c>
      <c r="K69" s="137"/>
      <c r="L69" s="141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108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6.25" customHeight="1">
      <c r="A79" s="36"/>
      <c r="B79" s="37"/>
      <c r="C79" s="38"/>
      <c r="D79" s="38"/>
      <c r="E79" s="382" t="str">
        <f>E7</f>
        <v>ČERCHOV,BYSTŘICE,MALINOVÁ HORA odstranění stávajících objektů bývalé vojenské posádky</v>
      </c>
      <c r="F79" s="383"/>
      <c r="G79" s="383"/>
      <c r="H79" s="383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90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35" t="str">
        <f>E9</f>
        <v>D2 - BYSTŘICE</v>
      </c>
      <c r="F81" s="384"/>
      <c r="G81" s="384"/>
      <c r="H81" s="384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 xml:space="preserve"> </v>
      </c>
      <c r="G83" s="38"/>
      <c r="H83" s="38"/>
      <c r="I83" s="31" t="s">
        <v>23</v>
      </c>
      <c r="J83" s="61" t="str">
        <f>IF(J12="","",J12)</f>
        <v>4. 3. 2020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25</v>
      </c>
      <c r="D85" s="38"/>
      <c r="E85" s="38"/>
      <c r="F85" s="29" t="str">
        <f>E15</f>
        <v xml:space="preserve"> </v>
      </c>
      <c r="G85" s="38"/>
      <c r="H85" s="38"/>
      <c r="I85" s="31" t="s">
        <v>30</v>
      </c>
      <c r="J85" s="34" t="str">
        <f>E21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28</v>
      </c>
      <c r="D86" s="38"/>
      <c r="E86" s="38"/>
      <c r="F86" s="29" t="str">
        <f>IF(E18="","",E18)</f>
        <v>Vyplň údaj</v>
      </c>
      <c r="G86" s="38"/>
      <c r="H86" s="38"/>
      <c r="I86" s="31" t="s">
        <v>32</v>
      </c>
      <c r="J86" s="34" t="str">
        <f>E24</f>
        <v xml:space="preserve"> 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109</v>
      </c>
      <c r="D88" s="151" t="s">
        <v>54</v>
      </c>
      <c r="E88" s="151" t="s">
        <v>50</v>
      </c>
      <c r="F88" s="151" t="s">
        <v>51</v>
      </c>
      <c r="G88" s="151" t="s">
        <v>110</v>
      </c>
      <c r="H88" s="151" t="s">
        <v>111</v>
      </c>
      <c r="I88" s="151" t="s">
        <v>112</v>
      </c>
      <c r="J88" s="151" t="s">
        <v>94</v>
      </c>
      <c r="K88" s="152" t="s">
        <v>113</v>
      </c>
      <c r="L88" s="153"/>
      <c r="M88" s="70" t="s">
        <v>19</v>
      </c>
      <c r="N88" s="71" t="s">
        <v>39</v>
      </c>
      <c r="O88" s="71" t="s">
        <v>114</v>
      </c>
      <c r="P88" s="71" t="s">
        <v>115</v>
      </c>
      <c r="Q88" s="71" t="s">
        <v>116</v>
      </c>
      <c r="R88" s="71" t="s">
        <v>117</v>
      </c>
      <c r="S88" s="71" t="s">
        <v>118</v>
      </c>
      <c r="T88" s="72" t="s">
        <v>119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6"/>
      <c r="B89" s="37"/>
      <c r="C89" s="77" t="s">
        <v>120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P90+P299+P325</f>
        <v>0</v>
      </c>
      <c r="Q89" s="74"/>
      <c r="R89" s="156">
        <f>R90+R299+R325</f>
        <v>0.917</v>
      </c>
      <c r="S89" s="74"/>
      <c r="T89" s="157">
        <f>T90+T299+T325</f>
        <v>8734.0120785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68</v>
      </c>
      <c r="AU89" s="19" t="s">
        <v>95</v>
      </c>
      <c r="BK89" s="158">
        <f>BK90+BK299+BK325</f>
        <v>0</v>
      </c>
    </row>
    <row r="90" spans="2:63" s="12" customFormat="1" ht="25.9" customHeight="1">
      <c r="B90" s="159"/>
      <c r="C90" s="160"/>
      <c r="D90" s="161" t="s">
        <v>68</v>
      </c>
      <c r="E90" s="162" t="s">
        <v>121</v>
      </c>
      <c r="F90" s="162" t="s">
        <v>122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P91+P141+P150+P246</f>
        <v>0</v>
      </c>
      <c r="Q90" s="167"/>
      <c r="R90" s="168">
        <f>R91+R141+R150+R246</f>
        <v>0.917</v>
      </c>
      <c r="S90" s="167"/>
      <c r="T90" s="169">
        <f>T91+T141+T150+T246</f>
        <v>8679.905218</v>
      </c>
      <c r="AR90" s="170" t="s">
        <v>77</v>
      </c>
      <c r="AT90" s="171" t="s">
        <v>68</v>
      </c>
      <c r="AU90" s="171" t="s">
        <v>69</v>
      </c>
      <c r="AY90" s="170" t="s">
        <v>123</v>
      </c>
      <c r="BK90" s="172">
        <f>BK91+BK141+BK150+BK246</f>
        <v>0</v>
      </c>
    </row>
    <row r="91" spans="2:63" s="12" customFormat="1" ht="22.9" customHeight="1">
      <c r="B91" s="159"/>
      <c r="C91" s="160"/>
      <c r="D91" s="161" t="s">
        <v>68</v>
      </c>
      <c r="E91" s="173" t="s">
        <v>77</v>
      </c>
      <c r="F91" s="173" t="s">
        <v>124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SUM(P92:P140)</f>
        <v>0</v>
      </c>
      <c r="Q91" s="167"/>
      <c r="R91" s="168">
        <f>SUM(R92:R140)</f>
        <v>0.917</v>
      </c>
      <c r="S91" s="167"/>
      <c r="T91" s="169">
        <f>SUM(T92:T140)</f>
        <v>350.841</v>
      </c>
      <c r="AR91" s="170" t="s">
        <v>77</v>
      </c>
      <c r="AT91" s="171" t="s">
        <v>68</v>
      </c>
      <c r="AU91" s="171" t="s">
        <v>77</v>
      </c>
      <c r="AY91" s="170" t="s">
        <v>123</v>
      </c>
      <c r="BK91" s="172">
        <f>SUM(BK92:BK140)</f>
        <v>0</v>
      </c>
    </row>
    <row r="92" spans="1:65" s="2" customFormat="1" ht="66.75" customHeight="1">
      <c r="A92" s="36"/>
      <c r="B92" s="37"/>
      <c r="C92" s="175" t="s">
        <v>77</v>
      </c>
      <c r="D92" s="175" t="s">
        <v>125</v>
      </c>
      <c r="E92" s="176" t="s">
        <v>126</v>
      </c>
      <c r="F92" s="177" t="s">
        <v>127</v>
      </c>
      <c r="G92" s="178" t="s">
        <v>128</v>
      </c>
      <c r="H92" s="179">
        <v>544</v>
      </c>
      <c r="I92" s="180"/>
      <c r="J92" s="181">
        <f>ROUND(I92*H92,2)</f>
        <v>0</v>
      </c>
      <c r="K92" s="177" t="s">
        <v>129</v>
      </c>
      <c r="L92" s="41"/>
      <c r="M92" s="182" t="s">
        <v>19</v>
      </c>
      <c r="N92" s="183" t="s">
        <v>40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0.29</v>
      </c>
      <c r="T92" s="185">
        <f>S92*H92</f>
        <v>157.76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130</v>
      </c>
      <c r="AT92" s="186" t="s">
        <v>125</v>
      </c>
      <c r="AU92" s="186" t="s">
        <v>79</v>
      </c>
      <c r="AY92" s="19" t="s">
        <v>123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77</v>
      </c>
      <c r="BK92" s="187">
        <f>ROUND(I92*H92,2)</f>
        <v>0</v>
      </c>
      <c r="BL92" s="19" t="s">
        <v>130</v>
      </c>
      <c r="BM92" s="186" t="s">
        <v>600</v>
      </c>
    </row>
    <row r="93" spans="2:51" s="13" customFormat="1" ht="11.25">
      <c r="B93" s="188"/>
      <c r="C93" s="189"/>
      <c r="D93" s="190" t="s">
        <v>132</v>
      </c>
      <c r="E93" s="191" t="s">
        <v>19</v>
      </c>
      <c r="F93" s="192" t="s">
        <v>601</v>
      </c>
      <c r="G93" s="189"/>
      <c r="H93" s="191" t="s">
        <v>19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132</v>
      </c>
      <c r="AU93" s="198" t="s">
        <v>79</v>
      </c>
      <c r="AV93" s="13" t="s">
        <v>77</v>
      </c>
      <c r="AW93" s="13" t="s">
        <v>31</v>
      </c>
      <c r="AX93" s="13" t="s">
        <v>69</v>
      </c>
      <c r="AY93" s="198" t="s">
        <v>123</v>
      </c>
    </row>
    <row r="94" spans="2:51" s="14" customFormat="1" ht="11.25">
      <c r="B94" s="199"/>
      <c r="C94" s="200"/>
      <c r="D94" s="190" t="s">
        <v>132</v>
      </c>
      <c r="E94" s="201" t="s">
        <v>19</v>
      </c>
      <c r="F94" s="202" t="s">
        <v>353</v>
      </c>
      <c r="G94" s="200"/>
      <c r="H94" s="203">
        <v>44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132</v>
      </c>
      <c r="AU94" s="209" t="s">
        <v>79</v>
      </c>
      <c r="AV94" s="14" t="s">
        <v>79</v>
      </c>
      <c r="AW94" s="14" t="s">
        <v>31</v>
      </c>
      <c r="AX94" s="14" t="s">
        <v>69</v>
      </c>
      <c r="AY94" s="209" t="s">
        <v>123</v>
      </c>
    </row>
    <row r="95" spans="2:51" s="13" customFormat="1" ht="11.25">
      <c r="B95" s="188"/>
      <c r="C95" s="189"/>
      <c r="D95" s="190" t="s">
        <v>132</v>
      </c>
      <c r="E95" s="191" t="s">
        <v>19</v>
      </c>
      <c r="F95" s="192" t="s">
        <v>602</v>
      </c>
      <c r="G95" s="189"/>
      <c r="H95" s="191" t="s">
        <v>19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132</v>
      </c>
      <c r="AU95" s="198" t="s">
        <v>79</v>
      </c>
      <c r="AV95" s="13" t="s">
        <v>77</v>
      </c>
      <c r="AW95" s="13" t="s">
        <v>31</v>
      </c>
      <c r="AX95" s="13" t="s">
        <v>69</v>
      </c>
      <c r="AY95" s="198" t="s">
        <v>123</v>
      </c>
    </row>
    <row r="96" spans="2:51" s="14" customFormat="1" ht="11.25">
      <c r="B96" s="199"/>
      <c r="C96" s="200"/>
      <c r="D96" s="190" t="s">
        <v>132</v>
      </c>
      <c r="E96" s="201" t="s">
        <v>19</v>
      </c>
      <c r="F96" s="202" t="s">
        <v>353</v>
      </c>
      <c r="G96" s="200"/>
      <c r="H96" s="203">
        <v>44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132</v>
      </c>
      <c r="AU96" s="209" t="s">
        <v>79</v>
      </c>
      <c r="AV96" s="14" t="s">
        <v>79</v>
      </c>
      <c r="AW96" s="14" t="s">
        <v>31</v>
      </c>
      <c r="AX96" s="14" t="s">
        <v>69</v>
      </c>
      <c r="AY96" s="209" t="s">
        <v>123</v>
      </c>
    </row>
    <row r="97" spans="2:51" s="13" customFormat="1" ht="11.25">
      <c r="B97" s="188"/>
      <c r="C97" s="189"/>
      <c r="D97" s="190" t="s">
        <v>132</v>
      </c>
      <c r="E97" s="191" t="s">
        <v>19</v>
      </c>
      <c r="F97" s="192" t="s">
        <v>603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132</v>
      </c>
      <c r="AU97" s="198" t="s">
        <v>79</v>
      </c>
      <c r="AV97" s="13" t="s">
        <v>77</v>
      </c>
      <c r="AW97" s="13" t="s">
        <v>31</v>
      </c>
      <c r="AX97" s="13" t="s">
        <v>69</v>
      </c>
      <c r="AY97" s="198" t="s">
        <v>123</v>
      </c>
    </row>
    <row r="98" spans="2:51" s="14" customFormat="1" ht="11.25">
      <c r="B98" s="199"/>
      <c r="C98" s="200"/>
      <c r="D98" s="190" t="s">
        <v>132</v>
      </c>
      <c r="E98" s="201" t="s">
        <v>19</v>
      </c>
      <c r="F98" s="202" t="s">
        <v>604</v>
      </c>
      <c r="G98" s="200"/>
      <c r="H98" s="203">
        <v>456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132</v>
      </c>
      <c r="AU98" s="209" t="s">
        <v>79</v>
      </c>
      <c r="AV98" s="14" t="s">
        <v>79</v>
      </c>
      <c r="AW98" s="14" t="s">
        <v>31</v>
      </c>
      <c r="AX98" s="14" t="s">
        <v>69</v>
      </c>
      <c r="AY98" s="209" t="s">
        <v>123</v>
      </c>
    </row>
    <row r="99" spans="2:51" s="15" customFormat="1" ht="11.25">
      <c r="B99" s="224"/>
      <c r="C99" s="225"/>
      <c r="D99" s="190" t="s">
        <v>132</v>
      </c>
      <c r="E99" s="226" t="s">
        <v>19</v>
      </c>
      <c r="F99" s="227" t="s">
        <v>248</v>
      </c>
      <c r="G99" s="225"/>
      <c r="H99" s="228">
        <v>544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AT99" s="234" t="s">
        <v>132</v>
      </c>
      <c r="AU99" s="234" t="s">
        <v>79</v>
      </c>
      <c r="AV99" s="15" t="s">
        <v>130</v>
      </c>
      <c r="AW99" s="15" t="s">
        <v>31</v>
      </c>
      <c r="AX99" s="15" t="s">
        <v>77</v>
      </c>
      <c r="AY99" s="234" t="s">
        <v>123</v>
      </c>
    </row>
    <row r="100" spans="1:65" s="2" customFormat="1" ht="66.75" customHeight="1">
      <c r="A100" s="36"/>
      <c r="B100" s="37"/>
      <c r="C100" s="175" t="s">
        <v>79</v>
      </c>
      <c r="D100" s="175" t="s">
        <v>125</v>
      </c>
      <c r="E100" s="176" t="s">
        <v>605</v>
      </c>
      <c r="F100" s="177" t="s">
        <v>606</v>
      </c>
      <c r="G100" s="178" t="s">
        <v>128</v>
      </c>
      <c r="H100" s="179">
        <v>191.2</v>
      </c>
      <c r="I100" s="180"/>
      <c r="J100" s="181">
        <f>ROUND(I100*H100,2)</f>
        <v>0</v>
      </c>
      <c r="K100" s="177" t="s">
        <v>129</v>
      </c>
      <c r="L100" s="41"/>
      <c r="M100" s="182" t="s">
        <v>19</v>
      </c>
      <c r="N100" s="183" t="s">
        <v>40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0.63</v>
      </c>
      <c r="T100" s="185">
        <f>S100*H100</f>
        <v>120.45599999999999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130</v>
      </c>
      <c r="AT100" s="186" t="s">
        <v>125</v>
      </c>
      <c r="AU100" s="186" t="s">
        <v>79</v>
      </c>
      <c r="AY100" s="19" t="s">
        <v>123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77</v>
      </c>
      <c r="BK100" s="187">
        <f>ROUND(I100*H100,2)</f>
        <v>0</v>
      </c>
      <c r="BL100" s="19" t="s">
        <v>130</v>
      </c>
      <c r="BM100" s="186" t="s">
        <v>607</v>
      </c>
    </row>
    <row r="101" spans="2:51" s="13" customFormat="1" ht="11.25">
      <c r="B101" s="188"/>
      <c r="C101" s="189"/>
      <c r="D101" s="190" t="s">
        <v>132</v>
      </c>
      <c r="E101" s="191" t="s">
        <v>19</v>
      </c>
      <c r="F101" s="192" t="s">
        <v>608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132</v>
      </c>
      <c r="AU101" s="198" t="s">
        <v>79</v>
      </c>
      <c r="AV101" s="13" t="s">
        <v>77</v>
      </c>
      <c r="AW101" s="13" t="s">
        <v>31</v>
      </c>
      <c r="AX101" s="13" t="s">
        <v>69</v>
      </c>
      <c r="AY101" s="198" t="s">
        <v>123</v>
      </c>
    </row>
    <row r="102" spans="2:51" s="14" customFormat="1" ht="11.25">
      <c r="B102" s="199"/>
      <c r="C102" s="200"/>
      <c r="D102" s="190" t="s">
        <v>132</v>
      </c>
      <c r="E102" s="201" t="s">
        <v>19</v>
      </c>
      <c r="F102" s="202" t="s">
        <v>353</v>
      </c>
      <c r="G102" s="200"/>
      <c r="H102" s="203">
        <v>44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132</v>
      </c>
      <c r="AU102" s="209" t="s">
        <v>79</v>
      </c>
      <c r="AV102" s="14" t="s">
        <v>79</v>
      </c>
      <c r="AW102" s="14" t="s">
        <v>31</v>
      </c>
      <c r="AX102" s="14" t="s">
        <v>69</v>
      </c>
      <c r="AY102" s="209" t="s">
        <v>123</v>
      </c>
    </row>
    <row r="103" spans="2:51" s="13" customFormat="1" ht="11.25">
      <c r="B103" s="188"/>
      <c r="C103" s="189"/>
      <c r="D103" s="190" t="s">
        <v>132</v>
      </c>
      <c r="E103" s="191" t="s">
        <v>19</v>
      </c>
      <c r="F103" s="192" t="s">
        <v>609</v>
      </c>
      <c r="G103" s="189"/>
      <c r="H103" s="191" t="s">
        <v>19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132</v>
      </c>
      <c r="AU103" s="198" t="s">
        <v>79</v>
      </c>
      <c r="AV103" s="13" t="s">
        <v>77</v>
      </c>
      <c r="AW103" s="13" t="s">
        <v>31</v>
      </c>
      <c r="AX103" s="13" t="s">
        <v>69</v>
      </c>
      <c r="AY103" s="198" t="s">
        <v>123</v>
      </c>
    </row>
    <row r="104" spans="2:51" s="14" customFormat="1" ht="11.25">
      <c r="B104" s="199"/>
      <c r="C104" s="200"/>
      <c r="D104" s="190" t="s">
        <v>132</v>
      </c>
      <c r="E104" s="201" t="s">
        <v>19</v>
      </c>
      <c r="F104" s="202" t="s">
        <v>353</v>
      </c>
      <c r="G104" s="200"/>
      <c r="H104" s="203">
        <v>44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132</v>
      </c>
      <c r="AU104" s="209" t="s">
        <v>79</v>
      </c>
      <c r="AV104" s="14" t="s">
        <v>79</v>
      </c>
      <c r="AW104" s="14" t="s">
        <v>31</v>
      </c>
      <c r="AX104" s="14" t="s">
        <v>69</v>
      </c>
      <c r="AY104" s="209" t="s">
        <v>123</v>
      </c>
    </row>
    <row r="105" spans="2:51" s="13" customFormat="1" ht="11.25">
      <c r="B105" s="188"/>
      <c r="C105" s="189"/>
      <c r="D105" s="190" t="s">
        <v>132</v>
      </c>
      <c r="E105" s="191" t="s">
        <v>19</v>
      </c>
      <c r="F105" s="192" t="s">
        <v>610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132</v>
      </c>
      <c r="AU105" s="198" t="s">
        <v>79</v>
      </c>
      <c r="AV105" s="13" t="s">
        <v>77</v>
      </c>
      <c r="AW105" s="13" t="s">
        <v>31</v>
      </c>
      <c r="AX105" s="13" t="s">
        <v>69</v>
      </c>
      <c r="AY105" s="198" t="s">
        <v>123</v>
      </c>
    </row>
    <row r="106" spans="2:51" s="14" customFormat="1" ht="11.25">
      <c r="B106" s="199"/>
      <c r="C106" s="200"/>
      <c r="D106" s="190" t="s">
        <v>132</v>
      </c>
      <c r="E106" s="201" t="s">
        <v>19</v>
      </c>
      <c r="F106" s="202" t="s">
        <v>611</v>
      </c>
      <c r="G106" s="200"/>
      <c r="H106" s="203">
        <v>80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132</v>
      </c>
      <c r="AU106" s="209" t="s">
        <v>79</v>
      </c>
      <c r="AV106" s="14" t="s">
        <v>79</v>
      </c>
      <c r="AW106" s="14" t="s">
        <v>31</v>
      </c>
      <c r="AX106" s="14" t="s">
        <v>69</v>
      </c>
      <c r="AY106" s="209" t="s">
        <v>123</v>
      </c>
    </row>
    <row r="107" spans="2:51" s="14" customFormat="1" ht="11.25">
      <c r="B107" s="199"/>
      <c r="C107" s="200"/>
      <c r="D107" s="190" t="s">
        <v>132</v>
      </c>
      <c r="E107" s="201" t="s">
        <v>19</v>
      </c>
      <c r="F107" s="202" t="s">
        <v>612</v>
      </c>
      <c r="G107" s="200"/>
      <c r="H107" s="203">
        <v>23.2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132</v>
      </c>
      <c r="AU107" s="209" t="s">
        <v>79</v>
      </c>
      <c r="AV107" s="14" t="s">
        <v>79</v>
      </c>
      <c r="AW107" s="14" t="s">
        <v>31</v>
      </c>
      <c r="AX107" s="14" t="s">
        <v>69</v>
      </c>
      <c r="AY107" s="209" t="s">
        <v>123</v>
      </c>
    </row>
    <row r="108" spans="2:51" s="15" customFormat="1" ht="11.25">
      <c r="B108" s="224"/>
      <c r="C108" s="225"/>
      <c r="D108" s="190" t="s">
        <v>132</v>
      </c>
      <c r="E108" s="226" t="s">
        <v>19</v>
      </c>
      <c r="F108" s="227" t="s">
        <v>248</v>
      </c>
      <c r="G108" s="225"/>
      <c r="H108" s="228">
        <v>191.2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AT108" s="234" t="s">
        <v>132</v>
      </c>
      <c r="AU108" s="234" t="s">
        <v>79</v>
      </c>
      <c r="AV108" s="15" t="s">
        <v>130</v>
      </c>
      <c r="AW108" s="15" t="s">
        <v>31</v>
      </c>
      <c r="AX108" s="15" t="s">
        <v>77</v>
      </c>
      <c r="AY108" s="234" t="s">
        <v>123</v>
      </c>
    </row>
    <row r="109" spans="1:65" s="2" customFormat="1" ht="60">
      <c r="A109" s="36"/>
      <c r="B109" s="37"/>
      <c r="C109" s="175" t="s">
        <v>138</v>
      </c>
      <c r="D109" s="175" t="s">
        <v>125</v>
      </c>
      <c r="E109" s="176" t="s">
        <v>142</v>
      </c>
      <c r="F109" s="177" t="s">
        <v>143</v>
      </c>
      <c r="G109" s="178" t="s">
        <v>128</v>
      </c>
      <c r="H109" s="179">
        <v>104</v>
      </c>
      <c r="I109" s="180"/>
      <c r="J109" s="181">
        <f>ROUND(I109*H109,2)</f>
        <v>0</v>
      </c>
      <c r="K109" s="177" t="s">
        <v>129</v>
      </c>
      <c r="L109" s="41"/>
      <c r="M109" s="182" t="s">
        <v>19</v>
      </c>
      <c r="N109" s="183" t="s">
        <v>40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0.5</v>
      </c>
      <c r="T109" s="185">
        <f>S109*H109</f>
        <v>52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130</v>
      </c>
      <c r="AT109" s="186" t="s">
        <v>125</v>
      </c>
      <c r="AU109" s="186" t="s">
        <v>79</v>
      </c>
      <c r="AY109" s="19" t="s">
        <v>123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77</v>
      </c>
      <c r="BK109" s="187">
        <f>ROUND(I109*H109,2)</f>
        <v>0</v>
      </c>
      <c r="BL109" s="19" t="s">
        <v>130</v>
      </c>
      <c r="BM109" s="186" t="s">
        <v>613</v>
      </c>
    </row>
    <row r="110" spans="2:51" s="13" customFormat="1" ht="11.25">
      <c r="B110" s="188"/>
      <c r="C110" s="189"/>
      <c r="D110" s="190" t="s">
        <v>132</v>
      </c>
      <c r="E110" s="191" t="s">
        <v>19</v>
      </c>
      <c r="F110" s="192" t="s">
        <v>614</v>
      </c>
      <c r="G110" s="189"/>
      <c r="H110" s="191" t="s">
        <v>19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132</v>
      </c>
      <c r="AU110" s="198" t="s">
        <v>79</v>
      </c>
      <c r="AV110" s="13" t="s">
        <v>77</v>
      </c>
      <c r="AW110" s="13" t="s">
        <v>31</v>
      </c>
      <c r="AX110" s="13" t="s">
        <v>69</v>
      </c>
      <c r="AY110" s="198" t="s">
        <v>123</v>
      </c>
    </row>
    <row r="111" spans="2:51" s="14" customFormat="1" ht="11.25">
      <c r="B111" s="199"/>
      <c r="C111" s="200"/>
      <c r="D111" s="190" t="s">
        <v>132</v>
      </c>
      <c r="E111" s="201" t="s">
        <v>19</v>
      </c>
      <c r="F111" s="202" t="s">
        <v>615</v>
      </c>
      <c r="G111" s="200"/>
      <c r="H111" s="203">
        <v>104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132</v>
      </c>
      <c r="AU111" s="209" t="s">
        <v>79</v>
      </c>
      <c r="AV111" s="14" t="s">
        <v>79</v>
      </c>
      <c r="AW111" s="14" t="s">
        <v>31</v>
      </c>
      <c r="AX111" s="14" t="s">
        <v>77</v>
      </c>
      <c r="AY111" s="209" t="s">
        <v>123</v>
      </c>
    </row>
    <row r="112" spans="1:65" s="2" customFormat="1" ht="55.5" customHeight="1">
      <c r="A112" s="36"/>
      <c r="B112" s="37"/>
      <c r="C112" s="175" t="s">
        <v>130</v>
      </c>
      <c r="D112" s="175" t="s">
        <v>125</v>
      </c>
      <c r="E112" s="176" t="s">
        <v>146</v>
      </c>
      <c r="F112" s="177" t="s">
        <v>147</v>
      </c>
      <c r="G112" s="178" t="s">
        <v>128</v>
      </c>
      <c r="H112" s="179">
        <v>93.75</v>
      </c>
      <c r="I112" s="180"/>
      <c r="J112" s="181">
        <f>ROUND(I112*H112,2)</f>
        <v>0</v>
      </c>
      <c r="K112" s="177" t="s">
        <v>129</v>
      </c>
      <c r="L112" s="41"/>
      <c r="M112" s="182" t="s">
        <v>19</v>
      </c>
      <c r="N112" s="183" t="s">
        <v>40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0.22</v>
      </c>
      <c r="T112" s="185">
        <f>S112*H112</f>
        <v>20.625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130</v>
      </c>
      <c r="AT112" s="186" t="s">
        <v>125</v>
      </c>
      <c r="AU112" s="186" t="s">
        <v>79</v>
      </c>
      <c r="AY112" s="19" t="s">
        <v>123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77</v>
      </c>
      <c r="BK112" s="187">
        <f>ROUND(I112*H112,2)</f>
        <v>0</v>
      </c>
      <c r="BL112" s="19" t="s">
        <v>130</v>
      </c>
      <c r="BM112" s="186" t="s">
        <v>616</v>
      </c>
    </row>
    <row r="113" spans="2:51" s="13" customFormat="1" ht="11.25">
      <c r="B113" s="188"/>
      <c r="C113" s="189"/>
      <c r="D113" s="190" t="s">
        <v>132</v>
      </c>
      <c r="E113" s="191" t="s">
        <v>19</v>
      </c>
      <c r="F113" s="192" t="s">
        <v>617</v>
      </c>
      <c r="G113" s="189"/>
      <c r="H113" s="191" t="s">
        <v>19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132</v>
      </c>
      <c r="AU113" s="198" t="s">
        <v>79</v>
      </c>
      <c r="AV113" s="13" t="s">
        <v>77</v>
      </c>
      <c r="AW113" s="13" t="s">
        <v>31</v>
      </c>
      <c r="AX113" s="13" t="s">
        <v>69</v>
      </c>
      <c r="AY113" s="198" t="s">
        <v>123</v>
      </c>
    </row>
    <row r="114" spans="2:51" s="14" customFormat="1" ht="11.25">
      <c r="B114" s="199"/>
      <c r="C114" s="200"/>
      <c r="D114" s="190" t="s">
        <v>132</v>
      </c>
      <c r="E114" s="201" t="s">
        <v>19</v>
      </c>
      <c r="F114" s="202" t="s">
        <v>618</v>
      </c>
      <c r="G114" s="200"/>
      <c r="H114" s="203">
        <v>93.75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132</v>
      </c>
      <c r="AU114" s="209" t="s">
        <v>79</v>
      </c>
      <c r="AV114" s="14" t="s">
        <v>79</v>
      </c>
      <c r="AW114" s="14" t="s">
        <v>31</v>
      </c>
      <c r="AX114" s="14" t="s">
        <v>77</v>
      </c>
      <c r="AY114" s="209" t="s">
        <v>123</v>
      </c>
    </row>
    <row r="115" spans="1:65" s="2" customFormat="1" ht="56.25" customHeight="1">
      <c r="A115" s="36"/>
      <c r="B115" s="37"/>
      <c r="C115" s="175" t="s">
        <v>145</v>
      </c>
      <c r="D115" s="175" t="s">
        <v>125</v>
      </c>
      <c r="E115" s="176" t="s">
        <v>177</v>
      </c>
      <c r="F115" s="177" t="s">
        <v>619</v>
      </c>
      <c r="G115" s="178" t="s">
        <v>164</v>
      </c>
      <c r="H115" s="179">
        <v>2620</v>
      </c>
      <c r="I115" s="180"/>
      <c r="J115" s="181">
        <f>ROUND(I115*H115,2)</f>
        <v>0</v>
      </c>
      <c r="K115" s="177" t="s">
        <v>19</v>
      </c>
      <c r="L115" s="41"/>
      <c r="M115" s="182" t="s">
        <v>19</v>
      </c>
      <c r="N115" s="183" t="s">
        <v>40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130</v>
      </c>
      <c r="AT115" s="186" t="s">
        <v>125</v>
      </c>
      <c r="AU115" s="186" t="s">
        <v>79</v>
      </c>
      <c r="AY115" s="19" t="s">
        <v>123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77</v>
      </c>
      <c r="BK115" s="187">
        <f>ROUND(I115*H115,2)</f>
        <v>0</v>
      </c>
      <c r="BL115" s="19" t="s">
        <v>130</v>
      </c>
      <c r="BM115" s="186" t="s">
        <v>620</v>
      </c>
    </row>
    <row r="116" spans="1:47" s="2" customFormat="1" ht="29.25">
      <c r="A116" s="36"/>
      <c r="B116" s="37"/>
      <c r="C116" s="38"/>
      <c r="D116" s="190" t="s">
        <v>180</v>
      </c>
      <c r="E116" s="38"/>
      <c r="F116" s="210" t="s">
        <v>181</v>
      </c>
      <c r="G116" s="38"/>
      <c r="H116" s="38"/>
      <c r="I116" s="211"/>
      <c r="J116" s="38"/>
      <c r="K116" s="38"/>
      <c r="L116" s="41"/>
      <c r="M116" s="212"/>
      <c r="N116" s="213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180</v>
      </c>
      <c r="AU116" s="19" t="s">
        <v>79</v>
      </c>
    </row>
    <row r="117" spans="2:51" s="14" customFormat="1" ht="11.25">
      <c r="B117" s="199"/>
      <c r="C117" s="200"/>
      <c r="D117" s="190" t="s">
        <v>132</v>
      </c>
      <c r="E117" s="201" t="s">
        <v>19</v>
      </c>
      <c r="F117" s="202" t="s">
        <v>621</v>
      </c>
      <c r="G117" s="200"/>
      <c r="H117" s="203">
        <v>2620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132</v>
      </c>
      <c r="AU117" s="209" t="s">
        <v>79</v>
      </c>
      <c r="AV117" s="14" t="s">
        <v>79</v>
      </c>
      <c r="AW117" s="14" t="s">
        <v>31</v>
      </c>
      <c r="AX117" s="14" t="s">
        <v>77</v>
      </c>
      <c r="AY117" s="209" t="s">
        <v>123</v>
      </c>
    </row>
    <row r="118" spans="1:65" s="2" customFormat="1" ht="78.75" customHeight="1">
      <c r="A118" s="36"/>
      <c r="B118" s="37"/>
      <c r="C118" s="175" t="s">
        <v>149</v>
      </c>
      <c r="D118" s="175" t="s">
        <v>125</v>
      </c>
      <c r="E118" s="176" t="s">
        <v>185</v>
      </c>
      <c r="F118" s="177" t="s">
        <v>186</v>
      </c>
      <c r="G118" s="178" t="s">
        <v>164</v>
      </c>
      <c r="H118" s="179">
        <v>2620</v>
      </c>
      <c r="I118" s="180"/>
      <c r="J118" s="181">
        <f>ROUND(I118*H118,2)</f>
        <v>0</v>
      </c>
      <c r="K118" s="177" t="s">
        <v>19</v>
      </c>
      <c r="L118" s="41"/>
      <c r="M118" s="182" t="s">
        <v>19</v>
      </c>
      <c r="N118" s="183" t="s">
        <v>40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130</v>
      </c>
      <c r="AT118" s="186" t="s">
        <v>125</v>
      </c>
      <c r="AU118" s="186" t="s">
        <v>79</v>
      </c>
      <c r="AY118" s="19" t="s">
        <v>123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77</v>
      </c>
      <c r="BK118" s="187">
        <f>ROUND(I118*H118,2)</f>
        <v>0</v>
      </c>
      <c r="BL118" s="19" t="s">
        <v>130</v>
      </c>
      <c r="BM118" s="186" t="s">
        <v>622</v>
      </c>
    </row>
    <row r="119" spans="1:47" s="2" customFormat="1" ht="19.5">
      <c r="A119" s="36"/>
      <c r="B119" s="37"/>
      <c r="C119" s="38"/>
      <c r="D119" s="190" t="s">
        <v>180</v>
      </c>
      <c r="E119" s="38"/>
      <c r="F119" s="210" t="s">
        <v>188</v>
      </c>
      <c r="G119" s="38"/>
      <c r="H119" s="38"/>
      <c r="I119" s="211"/>
      <c r="J119" s="38"/>
      <c r="K119" s="38"/>
      <c r="L119" s="41"/>
      <c r="M119" s="212"/>
      <c r="N119" s="213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180</v>
      </c>
      <c r="AU119" s="19" t="s">
        <v>79</v>
      </c>
    </row>
    <row r="120" spans="2:51" s="14" customFormat="1" ht="11.25">
      <c r="B120" s="199"/>
      <c r="C120" s="200"/>
      <c r="D120" s="190" t="s">
        <v>132</v>
      </c>
      <c r="E120" s="201" t="s">
        <v>19</v>
      </c>
      <c r="F120" s="202" t="s">
        <v>621</v>
      </c>
      <c r="G120" s="200"/>
      <c r="H120" s="203">
        <v>2620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132</v>
      </c>
      <c r="AU120" s="209" t="s">
        <v>79</v>
      </c>
      <c r="AV120" s="14" t="s">
        <v>79</v>
      </c>
      <c r="AW120" s="14" t="s">
        <v>31</v>
      </c>
      <c r="AX120" s="14" t="s">
        <v>77</v>
      </c>
      <c r="AY120" s="209" t="s">
        <v>123</v>
      </c>
    </row>
    <row r="121" spans="1:65" s="2" customFormat="1" ht="36">
      <c r="A121" s="36"/>
      <c r="B121" s="37"/>
      <c r="C121" s="175" t="s">
        <v>156</v>
      </c>
      <c r="D121" s="175" t="s">
        <v>125</v>
      </c>
      <c r="E121" s="176" t="s">
        <v>190</v>
      </c>
      <c r="F121" s="177" t="s">
        <v>191</v>
      </c>
      <c r="G121" s="178" t="s">
        <v>164</v>
      </c>
      <c r="H121" s="179">
        <v>2620</v>
      </c>
      <c r="I121" s="180"/>
      <c r="J121" s="181">
        <f>ROUND(I121*H121,2)</f>
        <v>0</v>
      </c>
      <c r="K121" s="177" t="s">
        <v>129</v>
      </c>
      <c r="L121" s="41"/>
      <c r="M121" s="182" t="s">
        <v>19</v>
      </c>
      <c r="N121" s="183" t="s">
        <v>40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130</v>
      </c>
      <c r="AT121" s="186" t="s">
        <v>125</v>
      </c>
      <c r="AU121" s="186" t="s">
        <v>79</v>
      </c>
      <c r="AY121" s="19" t="s">
        <v>123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77</v>
      </c>
      <c r="BK121" s="187">
        <f>ROUND(I121*H121,2)</f>
        <v>0</v>
      </c>
      <c r="BL121" s="19" t="s">
        <v>130</v>
      </c>
      <c r="BM121" s="186" t="s">
        <v>623</v>
      </c>
    </row>
    <row r="122" spans="1:65" s="2" customFormat="1" ht="48">
      <c r="A122" s="36"/>
      <c r="B122" s="37"/>
      <c r="C122" s="175" t="s">
        <v>161</v>
      </c>
      <c r="D122" s="175" t="s">
        <v>125</v>
      </c>
      <c r="E122" s="176" t="s">
        <v>194</v>
      </c>
      <c r="F122" s="177" t="s">
        <v>195</v>
      </c>
      <c r="G122" s="178" t="s">
        <v>164</v>
      </c>
      <c r="H122" s="179">
        <v>10480</v>
      </c>
      <c r="I122" s="180"/>
      <c r="J122" s="181">
        <f>ROUND(I122*H122,2)</f>
        <v>0</v>
      </c>
      <c r="K122" s="177" t="s">
        <v>129</v>
      </c>
      <c r="L122" s="41"/>
      <c r="M122" s="182" t="s">
        <v>19</v>
      </c>
      <c r="N122" s="183" t="s">
        <v>40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130</v>
      </c>
      <c r="AT122" s="186" t="s">
        <v>125</v>
      </c>
      <c r="AU122" s="186" t="s">
        <v>79</v>
      </c>
      <c r="AY122" s="19" t="s">
        <v>123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77</v>
      </c>
      <c r="BK122" s="187">
        <f>ROUND(I122*H122,2)</f>
        <v>0</v>
      </c>
      <c r="BL122" s="19" t="s">
        <v>130</v>
      </c>
      <c r="BM122" s="186" t="s">
        <v>624</v>
      </c>
    </row>
    <row r="123" spans="2:51" s="13" customFormat="1" ht="11.25">
      <c r="B123" s="188"/>
      <c r="C123" s="189"/>
      <c r="D123" s="190" t="s">
        <v>132</v>
      </c>
      <c r="E123" s="191" t="s">
        <v>19</v>
      </c>
      <c r="F123" s="192" t="s">
        <v>625</v>
      </c>
      <c r="G123" s="189"/>
      <c r="H123" s="191" t="s">
        <v>19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132</v>
      </c>
      <c r="AU123" s="198" t="s">
        <v>79</v>
      </c>
      <c r="AV123" s="13" t="s">
        <v>77</v>
      </c>
      <c r="AW123" s="13" t="s">
        <v>31</v>
      </c>
      <c r="AX123" s="13" t="s">
        <v>69</v>
      </c>
      <c r="AY123" s="198" t="s">
        <v>123</v>
      </c>
    </row>
    <row r="124" spans="2:51" s="14" customFormat="1" ht="11.25">
      <c r="B124" s="199"/>
      <c r="C124" s="200"/>
      <c r="D124" s="190" t="s">
        <v>132</v>
      </c>
      <c r="E124" s="201" t="s">
        <v>19</v>
      </c>
      <c r="F124" s="202" t="s">
        <v>626</v>
      </c>
      <c r="G124" s="200"/>
      <c r="H124" s="203">
        <v>10480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132</v>
      </c>
      <c r="AU124" s="209" t="s">
        <v>79</v>
      </c>
      <c r="AV124" s="14" t="s">
        <v>79</v>
      </c>
      <c r="AW124" s="14" t="s">
        <v>31</v>
      </c>
      <c r="AX124" s="14" t="s">
        <v>77</v>
      </c>
      <c r="AY124" s="209" t="s">
        <v>123</v>
      </c>
    </row>
    <row r="125" spans="1:65" s="2" customFormat="1" ht="33" customHeight="1">
      <c r="A125" s="36"/>
      <c r="B125" s="37"/>
      <c r="C125" s="175" t="s">
        <v>167</v>
      </c>
      <c r="D125" s="175" t="s">
        <v>125</v>
      </c>
      <c r="E125" s="176" t="s">
        <v>199</v>
      </c>
      <c r="F125" s="177" t="s">
        <v>200</v>
      </c>
      <c r="G125" s="178" t="s">
        <v>164</v>
      </c>
      <c r="H125" s="179">
        <v>2620</v>
      </c>
      <c r="I125" s="180"/>
      <c r="J125" s="181">
        <f>ROUND(I125*H125,2)</f>
        <v>0</v>
      </c>
      <c r="K125" s="177" t="s">
        <v>129</v>
      </c>
      <c r="L125" s="41"/>
      <c r="M125" s="182" t="s">
        <v>19</v>
      </c>
      <c r="N125" s="183" t="s">
        <v>40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130</v>
      </c>
      <c r="AT125" s="186" t="s">
        <v>125</v>
      </c>
      <c r="AU125" s="186" t="s">
        <v>79</v>
      </c>
      <c r="AY125" s="19" t="s">
        <v>123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77</v>
      </c>
      <c r="BK125" s="187">
        <f>ROUND(I125*H125,2)</f>
        <v>0</v>
      </c>
      <c r="BL125" s="19" t="s">
        <v>130</v>
      </c>
      <c r="BM125" s="186" t="s">
        <v>627</v>
      </c>
    </row>
    <row r="126" spans="2:51" s="14" customFormat="1" ht="11.25">
      <c r="B126" s="199"/>
      <c r="C126" s="200"/>
      <c r="D126" s="190" t="s">
        <v>132</v>
      </c>
      <c r="E126" s="201" t="s">
        <v>19</v>
      </c>
      <c r="F126" s="202" t="s">
        <v>628</v>
      </c>
      <c r="G126" s="200"/>
      <c r="H126" s="203">
        <v>2620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132</v>
      </c>
      <c r="AU126" s="209" t="s">
        <v>79</v>
      </c>
      <c r="AV126" s="14" t="s">
        <v>79</v>
      </c>
      <c r="AW126" s="14" t="s">
        <v>31</v>
      </c>
      <c r="AX126" s="14" t="s">
        <v>77</v>
      </c>
      <c r="AY126" s="209" t="s">
        <v>123</v>
      </c>
    </row>
    <row r="127" spans="1:65" s="2" customFormat="1" ht="33" customHeight="1">
      <c r="A127" s="36"/>
      <c r="B127" s="37"/>
      <c r="C127" s="175" t="s">
        <v>172</v>
      </c>
      <c r="D127" s="175" t="s">
        <v>125</v>
      </c>
      <c r="E127" s="176" t="s">
        <v>203</v>
      </c>
      <c r="F127" s="177" t="s">
        <v>204</v>
      </c>
      <c r="G127" s="178" t="s">
        <v>128</v>
      </c>
      <c r="H127" s="179">
        <v>26260</v>
      </c>
      <c r="I127" s="180"/>
      <c r="J127" s="181">
        <f>ROUND(I127*H127,2)</f>
        <v>0</v>
      </c>
      <c r="K127" s="177" t="s">
        <v>129</v>
      </c>
      <c r="L127" s="41"/>
      <c r="M127" s="182" t="s">
        <v>19</v>
      </c>
      <c r="N127" s="183" t="s">
        <v>40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130</v>
      </c>
      <c r="AT127" s="186" t="s">
        <v>125</v>
      </c>
      <c r="AU127" s="186" t="s">
        <v>79</v>
      </c>
      <c r="AY127" s="19" t="s">
        <v>123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77</v>
      </c>
      <c r="BK127" s="187">
        <f>ROUND(I127*H127,2)</f>
        <v>0</v>
      </c>
      <c r="BL127" s="19" t="s">
        <v>130</v>
      </c>
      <c r="BM127" s="186" t="s">
        <v>629</v>
      </c>
    </row>
    <row r="128" spans="1:65" s="2" customFormat="1" ht="24">
      <c r="A128" s="36"/>
      <c r="B128" s="37"/>
      <c r="C128" s="175" t="s">
        <v>176</v>
      </c>
      <c r="D128" s="175" t="s">
        <v>125</v>
      </c>
      <c r="E128" s="176" t="s">
        <v>208</v>
      </c>
      <c r="F128" s="177" t="s">
        <v>209</v>
      </c>
      <c r="G128" s="178" t="s">
        <v>164</v>
      </c>
      <c r="H128" s="179">
        <v>2620</v>
      </c>
      <c r="I128" s="180"/>
      <c r="J128" s="181">
        <f>ROUND(I128*H128,2)</f>
        <v>0</v>
      </c>
      <c r="K128" s="177" t="s">
        <v>129</v>
      </c>
      <c r="L128" s="41"/>
      <c r="M128" s="182" t="s">
        <v>19</v>
      </c>
      <c r="N128" s="183" t="s">
        <v>40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130</v>
      </c>
      <c r="AT128" s="186" t="s">
        <v>125</v>
      </c>
      <c r="AU128" s="186" t="s">
        <v>79</v>
      </c>
      <c r="AY128" s="19" t="s">
        <v>123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77</v>
      </c>
      <c r="BK128" s="187">
        <f>ROUND(I128*H128,2)</f>
        <v>0</v>
      </c>
      <c r="BL128" s="19" t="s">
        <v>130</v>
      </c>
      <c r="BM128" s="186" t="s">
        <v>630</v>
      </c>
    </row>
    <row r="129" spans="1:47" s="2" customFormat="1" ht="29.25">
      <c r="A129" s="36"/>
      <c r="B129" s="37"/>
      <c r="C129" s="38"/>
      <c r="D129" s="190" t="s">
        <v>180</v>
      </c>
      <c r="E129" s="38"/>
      <c r="F129" s="210" t="s">
        <v>211</v>
      </c>
      <c r="G129" s="38"/>
      <c r="H129" s="38"/>
      <c r="I129" s="211"/>
      <c r="J129" s="38"/>
      <c r="K129" s="38"/>
      <c r="L129" s="41"/>
      <c r="M129" s="212"/>
      <c r="N129" s="213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180</v>
      </c>
      <c r="AU129" s="19" t="s">
        <v>79</v>
      </c>
    </row>
    <row r="130" spans="1:65" s="2" customFormat="1" ht="36">
      <c r="A130" s="36"/>
      <c r="B130" s="37"/>
      <c r="C130" s="175" t="s">
        <v>184</v>
      </c>
      <c r="D130" s="175" t="s">
        <v>125</v>
      </c>
      <c r="E130" s="176" t="s">
        <v>214</v>
      </c>
      <c r="F130" s="177" t="s">
        <v>215</v>
      </c>
      <c r="G130" s="178" t="s">
        <v>128</v>
      </c>
      <c r="H130" s="179">
        <v>26200</v>
      </c>
      <c r="I130" s="180"/>
      <c r="J130" s="181">
        <f>ROUND(I130*H130,2)</f>
        <v>0</v>
      </c>
      <c r="K130" s="177" t="s">
        <v>129</v>
      </c>
      <c r="L130" s="41"/>
      <c r="M130" s="182" t="s">
        <v>19</v>
      </c>
      <c r="N130" s="183" t="s">
        <v>40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130</v>
      </c>
      <c r="AT130" s="186" t="s">
        <v>125</v>
      </c>
      <c r="AU130" s="186" t="s">
        <v>79</v>
      </c>
      <c r="AY130" s="19" t="s">
        <v>123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77</v>
      </c>
      <c r="BK130" s="187">
        <f>ROUND(I130*H130,2)</f>
        <v>0</v>
      </c>
      <c r="BL130" s="19" t="s">
        <v>130</v>
      </c>
      <c r="BM130" s="186" t="s">
        <v>631</v>
      </c>
    </row>
    <row r="131" spans="1:65" s="2" customFormat="1" ht="16.5" customHeight="1">
      <c r="A131" s="36"/>
      <c r="B131" s="37"/>
      <c r="C131" s="214" t="s">
        <v>189</v>
      </c>
      <c r="D131" s="214" t="s">
        <v>218</v>
      </c>
      <c r="E131" s="215" t="s">
        <v>219</v>
      </c>
      <c r="F131" s="216" t="s">
        <v>220</v>
      </c>
      <c r="G131" s="217" t="s">
        <v>221</v>
      </c>
      <c r="H131" s="218">
        <v>917</v>
      </c>
      <c r="I131" s="219"/>
      <c r="J131" s="220">
        <f>ROUND(I131*H131,2)</f>
        <v>0</v>
      </c>
      <c r="K131" s="216" t="s">
        <v>19</v>
      </c>
      <c r="L131" s="221"/>
      <c r="M131" s="222" t="s">
        <v>19</v>
      </c>
      <c r="N131" s="223" t="s">
        <v>40</v>
      </c>
      <c r="O131" s="66"/>
      <c r="P131" s="184">
        <f>O131*H131</f>
        <v>0</v>
      </c>
      <c r="Q131" s="184">
        <v>0.001</v>
      </c>
      <c r="R131" s="184">
        <f>Q131*H131</f>
        <v>0.917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161</v>
      </c>
      <c r="AT131" s="186" t="s">
        <v>218</v>
      </c>
      <c r="AU131" s="186" t="s">
        <v>79</v>
      </c>
      <c r="AY131" s="19" t="s">
        <v>123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77</v>
      </c>
      <c r="BK131" s="187">
        <f>ROUND(I131*H131,2)</f>
        <v>0</v>
      </c>
      <c r="BL131" s="19" t="s">
        <v>130</v>
      </c>
      <c r="BM131" s="186" t="s">
        <v>632</v>
      </c>
    </row>
    <row r="132" spans="1:47" s="2" customFormat="1" ht="58.5">
      <c r="A132" s="36"/>
      <c r="B132" s="37"/>
      <c r="C132" s="38"/>
      <c r="D132" s="190" t="s">
        <v>180</v>
      </c>
      <c r="E132" s="38"/>
      <c r="F132" s="210" t="s">
        <v>223</v>
      </c>
      <c r="G132" s="38"/>
      <c r="H132" s="38"/>
      <c r="I132" s="211"/>
      <c r="J132" s="38"/>
      <c r="K132" s="38"/>
      <c r="L132" s="41"/>
      <c r="M132" s="212"/>
      <c r="N132" s="213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180</v>
      </c>
      <c r="AU132" s="19" t="s">
        <v>79</v>
      </c>
    </row>
    <row r="133" spans="2:51" s="14" customFormat="1" ht="11.25">
      <c r="B133" s="199"/>
      <c r="C133" s="200"/>
      <c r="D133" s="190" t="s">
        <v>132</v>
      </c>
      <c r="E133" s="201" t="s">
        <v>19</v>
      </c>
      <c r="F133" s="202" t="s">
        <v>633</v>
      </c>
      <c r="G133" s="200"/>
      <c r="H133" s="203">
        <v>26200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132</v>
      </c>
      <c r="AU133" s="209" t="s">
        <v>79</v>
      </c>
      <c r="AV133" s="14" t="s">
        <v>79</v>
      </c>
      <c r="AW133" s="14" t="s">
        <v>31</v>
      </c>
      <c r="AX133" s="14" t="s">
        <v>77</v>
      </c>
      <c r="AY133" s="209" t="s">
        <v>123</v>
      </c>
    </row>
    <row r="134" spans="2:51" s="14" customFormat="1" ht="11.25">
      <c r="B134" s="199"/>
      <c r="C134" s="200"/>
      <c r="D134" s="190" t="s">
        <v>132</v>
      </c>
      <c r="E134" s="200"/>
      <c r="F134" s="202" t="s">
        <v>634</v>
      </c>
      <c r="G134" s="200"/>
      <c r="H134" s="203">
        <v>917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132</v>
      </c>
      <c r="AU134" s="209" t="s">
        <v>79</v>
      </c>
      <c r="AV134" s="14" t="s">
        <v>79</v>
      </c>
      <c r="AW134" s="14" t="s">
        <v>4</v>
      </c>
      <c r="AX134" s="14" t="s">
        <v>77</v>
      </c>
      <c r="AY134" s="209" t="s">
        <v>123</v>
      </c>
    </row>
    <row r="135" spans="1:65" s="2" customFormat="1" ht="21.75" customHeight="1">
      <c r="A135" s="36"/>
      <c r="B135" s="37"/>
      <c r="C135" s="175" t="s">
        <v>193</v>
      </c>
      <c r="D135" s="175" t="s">
        <v>125</v>
      </c>
      <c r="E135" s="176" t="s">
        <v>227</v>
      </c>
      <c r="F135" s="177" t="s">
        <v>228</v>
      </c>
      <c r="G135" s="178" t="s">
        <v>164</v>
      </c>
      <c r="H135" s="179">
        <v>852</v>
      </c>
      <c r="I135" s="180"/>
      <c r="J135" s="181">
        <f>ROUND(I135*H135,2)</f>
        <v>0</v>
      </c>
      <c r="K135" s="177" t="s">
        <v>19</v>
      </c>
      <c r="L135" s="41"/>
      <c r="M135" s="182" t="s">
        <v>19</v>
      </c>
      <c r="N135" s="183" t="s">
        <v>40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130</v>
      </c>
      <c r="AT135" s="186" t="s">
        <v>125</v>
      </c>
      <c r="AU135" s="186" t="s">
        <v>79</v>
      </c>
      <c r="AY135" s="19" t="s">
        <v>123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77</v>
      </c>
      <c r="BK135" s="187">
        <f>ROUND(I135*H135,2)</f>
        <v>0</v>
      </c>
      <c r="BL135" s="19" t="s">
        <v>130</v>
      </c>
      <c r="BM135" s="186" t="s">
        <v>635</v>
      </c>
    </row>
    <row r="136" spans="2:51" s="14" customFormat="1" ht="11.25">
      <c r="B136" s="199"/>
      <c r="C136" s="200"/>
      <c r="D136" s="190" t="s">
        <v>132</v>
      </c>
      <c r="E136" s="201" t="s">
        <v>19</v>
      </c>
      <c r="F136" s="202" t="s">
        <v>636</v>
      </c>
      <c r="G136" s="200"/>
      <c r="H136" s="203">
        <v>852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132</v>
      </c>
      <c r="AU136" s="209" t="s">
        <v>79</v>
      </c>
      <c r="AV136" s="14" t="s">
        <v>79</v>
      </c>
      <c r="AW136" s="14" t="s">
        <v>31</v>
      </c>
      <c r="AX136" s="14" t="s">
        <v>77</v>
      </c>
      <c r="AY136" s="209" t="s">
        <v>123</v>
      </c>
    </row>
    <row r="137" spans="1:65" s="2" customFormat="1" ht="48">
      <c r="A137" s="36"/>
      <c r="B137" s="37"/>
      <c r="C137" s="175" t="s">
        <v>8</v>
      </c>
      <c r="D137" s="175" t="s">
        <v>125</v>
      </c>
      <c r="E137" s="176" t="s">
        <v>637</v>
      </c>
      <c r="F137" s="177" t="s">
        <v>638</v>
      </c>
      <c r="G137" s="178" t="s">
        <v>164</v>
      </c>
      <c r="H137" s="179">
        <v>852</v>
      </c>
      <c r="I137" s="180"/>
      <c r="J137" s="181">
        <f>ROUND(I137*H137,2)</f>
        <v>0</v>
      </c>
      <c r="K137" s="177" t="s">
        <v>19</v>
      </c>
      <c r="L137" s="41"/>
      <c r="M137" s="182" t="s">
        <v>19</v>
      </c>
      <c r="N137" s="183" t="s">
        <v>40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130</v>
      </c>
      <c r="AT137" s="186" t="s">
        <v>125</v>
      </c>
      <c r="AU137" s="186" t="s">
        <v>79</v>
      </c>
      <c r="AY137" s="19" t="s">
        <v>123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77</v>
      </c>
      <c r="BK137" s="187">
        <f>ROUND(I137*H137,2)</f>
        <v>0</v>
      </c>
      <c r="BL137" s="19" t="s">
        <v>130</v>
      </c>
      <c r="BM137" s="186" t="s">
        <v>639</v>
      </c>
    </row>
    <row r="138" spans="1:65" s="2" customFormat="1" ht="36">
      <c r="A138" s="36"/>
      <c r="B138" s="37"/>
      <c r="C138" s="175" t="s">
        <v>202</v>
      </c>
      <c r="D138" s="175" t="s">
        <v>125</v>
      </c>
      <c r="E138" s="176" t="s">
        <v>640</v>
      </c>
      <c r="F138" s="177" t="s">
        <v>255</v>
      </c>
      <c r="G138" s="178" t="s">
        <v>164</v>
      </c>
      <c r="H138" s="179">
        <v>852</v>
      </c>
      <c r="I138" s="180"/>
      <c r="J138" s="181">
        <f>ROUND(I138*H138,2)</f>
        <v>0</v>
      </c>
      <c r="K138" s="177" t="s">
        <v>19</v>
      </c>
      <c r="L138" s="41"/>
      <c r="M138" s="182" t="s">
        <v>19</v>
      </c>
      <c r="N138" s="183" t="s">
        <v>40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130</v>
      </c>
      <c r="AT138" s="186" t="s">
        <v>125</v>
      </c>
      <c r="AU138" s="186" t="s">
        <v>79</v>
      </c>
      <c r="AY138" s="19" t="s">
        <v>123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77</v>
      </c>
      <c r="BK138" s="187">
        <f>ROUND(I138*H138,2)</f>
        <v>0</v>
      </c>
      <c r="BL138" s="19" t="s">
        <v>130</v>
      </c>
      <c r="BM138" s="186" t="s">
        <v>641</v>
      </c>
    </row>
    <row r="139" spans="1:65" s="2" customFormat="1" ht="55.5" customHeight="1">
      <c r="A139" s="36"/>
      <c r="B139" s="37"/>
      <c r="C139" s="175" t="s">
        <v>207</v>
      </c>
      <c r="D139" s="175" t="s">
        <v>125</v>
      </c>
      <c r="E139" s="176" t="s">
        <v>259</v>
      </c>
      <c r="F139" s="177" t="s">
        <v>260</v>
      </c>
      <c r="G139" s="178" t="s">
        <v>164</v>
      </c>
      <c r="H139" s="179">
        <v>13.5</v>
      </c>
      <c r="I139" s="180"/>
      <c r="J139" s="181">
        <f>ROUND(I139*H139,2)</f>
        <v>0</v>
      </c>
      <c r="K139" s="177" t="s">
        <v>129</v>
      </c>
      <c r="L139" s="41"/>
      <c r="M139" s="182" t="s">
        <v>19</v>
      </c>
      <c r="N139" s="183" t="s">
        <v>40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130</v>
      </c>
      <c r="AT139" s="186" t="s">
        <v>125</v>
      </c>
      <c r="AU139" s="186" t="s">
        <v>79</v>
      </c>
      <c r="AY139" s="19" t="s">
        <v>123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77</v>
      </c>
      <c r="BK139" s="187">
        <f>ROUND(I139*H139,2)</f>
        <v>0</v>
      </c>
      <c r="BL139" s="19" t="s">
        <v>130</v>
      </c>
      <c r="BM139" s="186" t="s">
        <v>642</v>
      </c>
    </row>
    <row r="140" spans="2:51" s="14" customFormat="1" ht="11.25">
      <c r="B140" s="199"/>
      <c r="C140" s="200"/>
      <c r="D140" s="190" t="s">
        <v>132</v>
      </c>
      <c r="E140" s="201" t="s">
        <v>19</v>
      </c>
      <c r="F140" s="202" t="s">
        <v>643</v>
      </c>
      <c r="G140" s="200"/>
      <c r="H140" s="203">
        <v>13.5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132</v>
      </c>
      <c r="AU140" s="209" t="s">
        <v>79</v>
      </c>
      <c r="AV140" s="14" t="s">
        <v>79</v>
      </c>
      <c r="AW140" s="14" t="s">
        <v>31</v>
      </c>
      <c r="AX140" s="14" t="s">
        <v>77</v>
      </c>
      <c r="AY140" s="209" t="s">
        <v>123</v>
      </c>
    </row>
    <row r="141" spans="2:63" s="12" customFormat="1" ht="22.9" customHeight="1">
      <c r="B141" s="159"/>
      <c r="C141" s="160"/>
      <c r="D141" s="161" t="s">
        <v>68</v>
      </c>
      <c r="E141" s="173" t="s">
        <v>145</v>
      </c>
      <c r="F141" s="173" t="s">
        <v>268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SUM(P142:P149)</f>
        <v>0</v>
      </c>
      <c r="Q141" s="167"/>
      <c r="R141" s="168">
        <f>SUM(R142:R149)</f>
        <v>0</v>
      </c>
      <c r="S141" s="167"/>
      <c r="T141" s="169">
        <f>SUM(T142:T149)</f>
        <v>0</v>
      </c>
      <c r="AR141" s="170" t="s">
        <v>77</v>
      </c>
      <c r="AT141" s="171" t="s">
        <v>68</v>
      </c>
      <c r="AU141" s="171" t="s">
        <v>77</v>
      </c>
      <c r="AY141" s="170" t="s">
        <v>123</v>
      </c>
      <c r="BK141" s="172">
        <f>SUM(BK142:BK149)</f>
        <v>0</v>
      </c>
    </row>
    <row r="142" spans="1:65" s="2" customFormat="1" ht="24">
      <c r="A142" s="36"/>
      <c r="B142" s="37"/>
      <c r="C142" s="175" t="s">
        <v>213</v>
      </c>
      <c r="D142" s="175" t="s">
        <v>125</v>
      </c>
      <c r="E142" s="176" t="s">
        <v>270</v>
      </c>
      <c r="F142" s="177" t="s">
        <v>271</v>
      </c>
      <c r="G142" s="178" t="s">
        <v>128</v>
      </c>
      <c r="H142" s="179">
        <v>93.75</v>
      </c>
      <c r="I142" s="180"/>
      <c r="J142" s="181">
        <f>ROUND(I142*H142,2)</f>
        <v>0</v>
      </c>
      <c r="K142" s="177" t="s">
        <v>129</v>
      </c>
      <c r="L142" s="41"/>
      <c r="M142" s="182" t="s">
        <v>19</v>
      </c>
      <c r="N142" s="183" t="s">
        <v>40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130</v>
      </c>
      <c r="AT142" s="186" t="s">
        <v>125</v>
      </c>
      <c r="AU142" s="186" t="s">
        <v>79</v>
      </c>
      <c r="AY142" s="19" t="s">
        <v>123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77</v>
      </c>
      <c r="BK142" s="187">
        <f>ROUND(I142*H142,2)</f>
        <v>0</v>
      </c>
      <c r="BL142" s="19" t="s">
        <v>130</v>
      </c>
      <c r="BM142" s="186" t="s">
        <v>644</v>
      </c>
    </row>
    <row r="143" spans="2:51" s="14" customFormat="1" ht="11.25">
      <c r="B143" s="199"/>
      <c r="C143" s="200"/>
      <c r="D143" s="190" t="s">
        <v>132</v>
      </c>
      <c r="E143" s="201" t="s">
        <v>19</v>
      </c>
      <c r="F143" s="202" t="s">
        <v>618</v>
      </c>
      <c r="G143" s="200"/>
      <c r="H143" s="203">
        <v>93.75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132</v>
      </c>
      <c r="AU143" s="209" t="s">
        <v>79</v>
      </c>
      <c r="AV143" s="14" t="s">
        <v>79</v>
      </c>
      <c r="AW143" s="14" t="s">
        <v>31</v>
      </c>
      <c r="AX143" s="14" t="s">
        <v>77</v>
      </c>
      <c r="AY143" s="209" t="s">
        <v>123</v>
      </c>
    </row>
    <row r="144" spans="1:65" s="2" customFormat="1" ht="24">
      <c r="A144" s="36"/>
      <c r="B144" s="37"/>
      <c r="C144" s="175" t="s">
        <v>217</v>
      </c>
      <c r="D144" s="175" t="s">
        <v>125</v>
      </c>
      <c r="E144" s="176" t="s">
        <v>276</v>
      </c>
      <c r="F144" s="177" t="s">
        <v>277</v>
      </c>
      <c r="G144" s="178" t="s">
        <v>128</v>
      </c>
      <c r="H144" s="179">
        <v>104</v>
      </c>
      <c r="I144" s="180"/>
      <c r="J144" s="181">
        <f>ROUND(I144*H144,2)</f>
        <v>0</v>
      </c>
      <c r="K144" s="177" t="s">
        <v>129</v>
      </c>
      <c r="L144" s="41"/>
      <c r="M144" s="182" t="s">
        <v>19</v>
      </c>
      <c r="N144" s="183" t="s">
        <v>40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130</v>
      </c>
      <c r="AT144" s="186" t="s">
        <v>125</v>
      </c>
      <c r="AU144" s="186" t="s">
        <v>79</v>
      </c>
      <c r="AY144" s="19" t="s">
        <v>123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77</v>
      </c>
      <c r="BK144" s="187">
        <f>ROUND(I144*H144,2)</f>
        <v>0</v>
      </c>
      <c r="BL144" s="19" t="s">
        <v>130</v>
      </c>
      <c r="BM144" s="186" t="s">
        <v>645</v>
      </c>
    </row>
    <row r="145" spans="2:51" s="14" customFormat="1" ht="11.25">
      <c r="B145" s="199"/>
      <c r="C145" s="200"/>
      <c r="D145" s="190" t="s">
        <v>132</v>
      </c>
      <c r="E145" s="201" t="s">
        <v>19</v>
      </c>
      <c r="F145" s="202" t="s">
        <v>615</v>
      </c>
      <c r="G145" s="200"/>
      <c r="H145" s="203">
        <v>104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132</v>
      </c>
      <c r="AU145" s="209" t="s">
        <v>79</v>
      </c>
      <c r="AV145" s="14" t="s">
        <v>79</v>
      </c>
      <c r="AW145" s="14" t="s">
        <v>31</v>
      </c>
      <c r="AX145" s="14" t="s">
        <v>77</v>
      </c>
      <c r="AY145" s="209" t="s">
        <v>123</v>
      </c>
    </row>
    <row r="146" spans="1:65" s="2" customFormat="1" ht="33" customHeight="1">
      <c r="A146" s="36"/>
      <c r="B146" s="37"/>
      <c r="C146" s="175" t="s">
        <v>155</v>
      </c>
      <c r="D146" s="175" t="s">
        <v>125</v>
      </c>
      <c r="E146" s="176" t="s">
        <v>281</v>
      </c>
      <c r="F146" s="177" t="s">
        <v>282</v>
      </c>
      <c r="G146" s="178" t="s">
        <v>128</v>
      </c>
      <c r="H146" s="179">
        <v>1000</v>
      </c>
      <c r="I146" s="180"/>
      <c r="J146" s="181">
        <f>ROUND(I146*H146,2)</f>
        <v>0</v>
      </c>
      <c r="K146" s="177" t="s">
        <v>19</v>
      </c>
      <c r="L146" s="41"/>
      <c r="M146" s="182" t="s">
        <v>19</v>
      </c>
      <c r="N146" s="183" t="s">
        <v>40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130</v>
      </c>
      <c r="AT146" s="186" t="s">
        <v>125</v>
      </c>
      <c r="AU146" s="186" t="s">
        <v>79</v>
      </c>
      <c r="AY146" s="19" t="s">
        <v>123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77</v>
      </c>
      <c r="BK146" s="187">
        <f>ROUND(I146*H146,2)</f>
        <v>0</v>
      </c>
      <c r="BL146" s="19" t="s">
        <v>130</v>
      </c>
      <c r="BM146" s="186" t="s">
        <v>646</v>
      </c>
    </row>
    <row r="147" spans="1:47" s="2" customFormat="1" ht="39">
      <c r="A147" s="36"/>
      <c r="B147" s="37"/>
      <c r="C147" s="38"/>
      <c r="D147" s="190" t="s">
        <v>180</v>
      </c>
      <c r="E147" s="38"/>
      <c r="F147" s="210" t="s">
        <v>284</v>
      </c>
      <c r="G147" s="38"/>
      <c r="H147" s="38"/>
      <c r="I147" s="211"/>
      <c r="J147" s="38"/>
      <c r="K147" s="38"/>
      <c r="L147" s="41"/>
      <c r="M147" s="212"/>
      <c r="N147" s="213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180</v>
      </c>
      <c r="AU147" s="19" t="s">
        <v>79</v>
      </c>
    </row>
    <row r="148" spans="2:51" s="13" customFormat="1" ht="22.5">
      <c r="B148" s="188"/>
      <c r="C148" s="189"/>
      <c r="D148" s="190" t="s">
        <v>132</v>
      </c>
      <c r="E148" s="191" t="s">
        <v>19</v>
      </c>
      <c r="F148" s="192" t="s">
        <v>647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132</v>
      </c>
      <c r="AU148" s="198" t="s">
        <v>79</v>
      </c>
      <c r="AV148" s="13" t="s">
        <v>77</v>
      </c>
      <c r="AW148" s="13" t="s">
        <v>31</v>
      </c>
      <c r="AX148" s="13" t="s">
        <v>69</v>
      </c>
      <c r="AY148" s="198" t="s">
        <v>123</v>
      </c>
    </row>
    <row r="149" spans="2:51" s="14" customFormat="1" ht="11.25">
      <c r="B149" s="199"/>
      <c r="C149" s="200"/>
      <c r="D149" s="190" t="s">
        <v>132</v>
      </c>
      <c r="E149" s="201" t="s">
        <v>19</v>
      </c>
      <c r="F149" s="202" t="s">
        <v>648</v>
      </c>
      <c r="G149" s="200"/>
      <c r="H149" s="203">
        <v>1000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132</v>
      </c>
      <c r="AU149" s="209" t="s">
        <v>79</v>
      </c>
      <c r="AV149" s="14" t="s">
        <v>79</v>
      </c>
      <c r="AW149" s="14" t="s">
        <v>31</v>
      </c>
      <c r="AX149" s="14" t="s">
        <v>77</v>
      </c>
      <c r="AY149" s="209" t="s">
        <v>123</v>
      </c>
    </row>
    <row r="150" spans="2:63" s="12" customFormat="1" ht="22.9" customHeight="1">
      <c r="B150" s="159"/>
      <c r="C150" s="160"/>
      <c r="D150" s="161" t="s">
        <v>68</v>
      </c>
      <c r="E150" s="173" t="s">
        <v>167</v>
      </c>
      <c r="F150" s="173" t="s">
        <v>352</v>
      </c>
      <c r="G150" s="160"/>
      <c r="H150" s="160"/>
      <c r="I150" s="163"/>
      <c r="J150" s="174">
        <f>BK150</f>
        <v>0</v>
      </c>
      <c r="K150" s="160"/>
      <c r="L150" s="165"/>
      <c r="M150" s="166"/>
      <c r="N150" s="167"/>
      <c r="O150" s="167"/>
      <c r="P150" s="168">
        <f>SUM(P151:P245)</f>
        <v>0</v>
      </c>
      <c r="Q150" s="167"/>
      <c r="R150" s="168">
        <f>SUM(R151:R245)</f>
        <v>0</v>
      </c>
      <c r="S150" s="167"/>
      <c r="T150" s="169">
        <f>SUM(T151:T245)</f>
        <v>8329.064218</v>
      </c>
      <c r="AR150" s="170" t="s">
        <v>77</v>
      </c>
      <c r="AT150" s="171" t="s">
        <v>68</v>
      </c>
      <c r="AU150" s="171" t="s">
        <v>77</v>
      </c>
      <c r="AY150" s="170" t="s">
        <v>123</v>
      </c>
      <c r="BK150" s="172">
        <f>SUM(BK151:BK245)</f>
        <v>0</v>
      </c>
    </row>
    <row r="151" spans="1:65" s="2" customFormat="1" ht="44.25" customHeight="1">
      <c r="A151" s="36"/>
      <c r="B151" s="37"/>
      <c r="C151" s="175" t="s">
        <v>7</v>
      </c>
      <c r="D151" s="175" t="s">
        <v>125</v>
      </c>
      <c r="E151" s="176" t="s">
        <v>354</v>
      </c>
      <c r="F151" s="177" t="s">
        <v>355</v>
      </c>
      <c r="G151" s="178" t="s">
        <v>128</v>
      </c>
      <c r="H151" s="179">
        <v>1863</v>
      </c>
      <c r="I151" s="180"/>
      <c r="J151" s="181">
        <f>ROUND(I151*H151,2)</f>
        <v>0</v>
      </c>
      <c r="K151" s="177" t="s">
        <v>129</v>
      </c>
      <c r="L151" s="41"/>
      <c r="M151" s="182" t="s">
        <v>19</v>
      </c>
      <c r="N151" s="183" t="s">
        <v>40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130</v>
      </c>
      <c r="AT151" s="186" t="s">
        <v>125</v>
      </c>
      <c r="AU151" s="186" t="s">
        <v>79</v>
      </c>
      <c r="AY151" s="19" t="s">
        <v>123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77</v>
      </c>
      <c r="BK151" s="187">
        <f>ROUND(I151*H151,2)</f>
        <v>0</v>
      </c>
      <c r="BL151" s="19" t="s">
        <v>130</v>
      </c>
      <c r="BM151" s="186" t="s">
        <v>649</v>
      </c>
    </row>
    <row r="152" spans="2:51" s="13" customFormat="1" ht="11.25">
      <c r="B152" s="188"/>
      <c r="C152" s="189"/>
      <c r="D152" s="190" t="s">
        <v>132</v>
      </c>
      <c r="E152" s="191" t="s">
        <v>19</v>
      </c>
      <c r="F152" s="192" t="s">
        <v>650</v>
      </c>
      <c r="G152" s="189"/>
      <c r="H152" s="191" t="s">
        <v>19</v>
      </c>
      <c r="I152" s="193"/>
      <c r="J152" s="189"/>
      <c r="K152" s="189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132</v>
      </c>
      <c r="AU152" s="198" t="s">
        <v>79</v>
      </c>
      <c r="AV152" s="13" t="s">
        <v>77</v>
      </c>
      <c r="AW152" s="13" t="s">
        <v>31</v>
      </c>
      <c r="AX152" s="13" t="s">
        <v>69</v>
      </c>
      <c r="AY152" s="198" t="s">
        <v>123</v>
      </c>
    </row>
    <row r="153" spans="2:51" s="14" customFormat="1" ht="11.25">
      <c r="B153" s="199"/>
      <c r="C153" s="200"/>
      <c r="D153" s="190" t="s">
        <v>132</v>
      </c>
      <c r="E153" s="201" t="s">
        <v>19</v>
      </c>
      <c r="F153" s="202" t="s">
        <v>651</v>
      </c>
      <c r="G153" s="200"/>
      <c r="H153" s="203">
        <v>1263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132</v>
      </c>
      <c r="AU153" s="209" t="s">
        <v>79</v>
      </c>
      <c r="AV153" s="14" t="s">
        <v>79</v>
      </c>
      <c r="AW153" s="14" t="s">
        <v>31</v>
      </c>
      <c r="AX153" s="14" t="s">
        <v>69</v>
      </c>
      <c r="AY153" s="209" t="s">
        <v>123</v>
      </c>
    </row>
    <row r="154" spans="2:51" s="13" customFormat="1" ht="11.25">
      <c r="B154" s="188"/>
      <c r="C154" s="189"/>
      <c r="D154" s="190" t="s">
        <v>132</v>
      </c>
      <c r="E154" s="191" t="s">
        <v>19</v>
      </c>
      <c r="F154" s="192" t="s">
        <v>652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132</v>
      </c>
      <c r="AU154" s="198" t="s">
        <v>79</v>
      </c>
      <c r="AV154" s="13" t="s">
        <v>77</v>
      </c>
      <c r="AW154" s="13" t="s">
        <v>31</v>
      </c>
      <c r="AX154" s="13" t="s">
        <v>69</v>
      </c>
      <c r="AY154" s="198" t="s">
        <v>123</v>
      </c>
    </row>
    <row r="155" spans="2:51" s="14" customFormat="1" ht="11.25">
      <c r="B155" s="199"/>
      <c r="C155" s="200"/>
      <c r="D155" s="190" t="s">
        <v>132</v>
      </c>
      <c r="E155" s="201" t="s">
        <v>19</v>
      </c>
      <c r="F155" s="202" t="s">
        <v>653</v>
      </c>
      <c r="G155" s="200"/>
      <c r="H155" s="203">
        <v>180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132</v>
      </c>
      <c r="AU155" s="209" t="s">
        <v>79</v>
      </c>
      <c r="AV155" s="14" t="s">
        <v>79</v>
      </c>
      <c r="AW155" s="14" t="s">
        <v>31</v>
      </c>
      <c r="AX155" s="14" t="s">
        <v>69</v>
      </c>
      <c r="AY155" s="209" t="s">
        <v>123</v>
      </c>
    </row>
    <row r="156" spans="2:51" s="13" customFormat="1" ht="11.25">
      <c r="B156" s="188"/>
      <c r="C156" s="189"/>
      <c r="D156" s="190" t="s">
        <v>132</v>
      </c>
      <c r="E156" s="191" t="s">
        <v>19</v>
      </c>
      <c r="F156" s="192" t="s">
        <v>654</v>
      </c>
      <c r="G156" s="189"/>
      <c r="H156" s="191" t="s">
        <v>19</v>
      </c>
      <c r="I156" s="193"/>
      <c r="J156" s="189"/>
      <c r="K156" s="189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132</v>
      </c>
      <c r="AU156" s="198" t="s">
        <v>79</v>
      </c>
      <c r="AV156" s="13" t="s">
        <v>77</v>
      </c>
      <c r="AW156" s="13" t="s">
        <v>31</v>
      </c>
      <c r="AX156" s="13" t="s">
        <v>69</v>
      </c>
      <c r="AY156" s="198" t="s">
        <v>123</v>
      </c>
    </row>
    <row r="157" spans="2:51" s="14" customFormat="1" ht="11.25">
      <c r="B157" s="199"/>
      <c r="C157" s="200"/>
      <c r="D157" s="190" t="s">
        <v>132</v>
      </c>
      <c r="E157" s="201" t="s">
        <v>19</v>
      </c>
      <c r="F157" s="202" t="s">
        <v>655</v>
      </c>
      <c r="G157" s="200"/>
      <c r="H157" s="203">
        <v>24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132</v>
      </c>
      <c r="AU157" s="209" t="s">
        <v>79</v>
      </c>
      <c r="AV157" s="14" t="s">
        <v>79</v>
      </c>
      <c r="AW157" s="14" t="s">
        <v>31</v>
      </c>
      <c r="AX157" s="14" t="s">
        <v>69</v>
      </c>
      <c r="AY157" s="209" t="s">
        <v>123</v>
      </c>
    </row>
    <row r="158" spans="2:51" s="13" customFormat="1" ht="11.25">
      <c r="B158" s="188"/>
      <c r="C158" s="189"/>
      <c r="D158" s="190" t="s">
        <v>132</v>
      </c>
      <c r="E158" s="191" t="s">
        <v>19</v>
      </c>
      <c r="F158" s="192" t="s">
        <v>656</v>
      </c>
      <c r="G158" s="189"/>
      <c r="H158" s="191" t="s">
        <v>19</v>
      </c>
      <c r="I158" s="193"/>
      <c r="J158" s="189"/>
      <c r="K158" s="189"/>
      <c r="L158" s="194"/>
      <c r="M158" s="195"/>
      <c r="N158" s="196"/>
      <c r="O158" s="196"/>
      <c r="P158" s="196"/>
      <c r="Q158" s="196"/>
      <c r="R158" s="196"/>
      <c r="S158" s="196"/>
      <c r="T158" s="197"/>
      <c r="AT158" s="198" t="s">
        <v>132</v>
      </c>
      <c r="AU158" s="198" t="s">
        <v>79</v>
      </c>
      <c r="AV158" s="13" t="s">
        <v>77</v>
      </c>
      <c r="AW158" s="13" t="s">
        <v>31</v>
      </c>
      <c r="AX158" s="13" t="s">
        <v>69</v>
      </c>
      <c r="AY158" s="198" t="s">
        <v>123</v>
      </c>
    </row>
    <row r="159" spans="2:51" s="14" customFormat="1" ht="11.25">
      <c r="B159" s="199"/>
      <c r="C159" s="200"/>
      <c r="D159" s="190" t="s">
        <v>132</v>
      </c>
      <c r="E159" s="201" t="s">
        <v>19</v>
      </c>
      <c r="F159" s="202" t="s">
        <v>657</v>
      </c>
      <c r="G159" s="200"/>
      <c r="H159" s="203">
        <v>36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132</v>
      </c>
      <c r="AU159" s="209" t="s">
        <v>79</v>
      </c>
      <c r="AV159" s="14" t="s">
        <v>79</v>
      </c>
      <c r="AW159" s="14" t="s">
        <v>31</v>
      </c>
      <c r="AX159" s="14" t="s">
        <v>69</v>
      </c>
      <c r="AY159" s="209" t="s">
        <v>123</v>
      </c>
    </row>
    <row r="160" spans="2:51" s="13" customFormat="1" ht="11.25">
      <c r="B160" s="188"/>
      <c r="C160" s="189"/>
      <c r="D160" s="190" t="s">
        <v>132</v>
      </c>
      <c r="E160" s="191" t="s">
        <v>19</v>
      </c>
      <c r="F160" s="192" t="s">
        <v>658</v>
      </c>
      <c r="G160" s="189"/>
      <c r="H160" s="191" t="s">
        <v>19</v>
      </c>
      <c r="I160" s="193"/>
      <c r="J160" s="189"/>
      <c r="K160" s="189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132</v>
      </c>
      <c r="AU160" s="198" t="s">
        <v>79</v>
      </c>
      <c r="AV160" s="13" t="s">
        <v>77</v>
      </c>
      <c r="AW160" s="13" t="s">
        <v>31</v>
      </c>
      <c r="AX160" s="13" t="s">
        <v>69</v>
      </c>
      <c r="AY160" s="198" t="s">
        <v>123</v>
      </c>
    </row>
    <row r="161" spans="2:51" s="14" customFormat="1" ht="11.25">
      <c r="B161" s="199"/>
      <c r="C161" s="200"/>
      <c r="D161" s="190" t="s">
        <v>132</v>
      </c>
      <c r="E161" s="201" t="s">
        <v>19</v>
      </c>
      <c r="F161" s="202" t="s">
        <v>659</v>
      </c>
      <c r="G161" s="200"/>
      <c r="H161" s="203">
        <v>60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132</v>
      </c>
      <c r="AU161" s="209" t="s">
        <v>79</v>
      </c>
      <c r="AV161" s="14" t="s">
        <v>79</v>
      </c>
      <c r="AW161" s="14" t="s">
        <v>31</v>
      </c>
      <c r="AX161" s="14" t="s">
        <v>69</v>
      </c>
      <c r="AY161" s="209" t="s">
        <v>123</v>
      </c>
    </row>
    <row r="162" spans="2:51" s="13" customFormat="1" ht="11.25">
      <c r="B162" s="188"/>
      <c r="C162" s="189"/>
      <c r="D162" s="190" t="s">
        <v>132</v>
      </c>
      <c r="E162" s="191" t="s">
        <v>19</v>
      </c>
      <c r="F162" s="192" t="s">
        <v>660</v>
      </c>
      <c r="G162" s="189"/>
      <c r="H162" s="191" t="s">
        <v>19</v>
      </c>
      <c r="I162" s="193"/>
      <c r="J162" s="189"/>
      <c r="K162" s="189"/>
      <c r="L162" s="194"/>
      <c r="M162" s="195"/>
      <c r="N162" s="196"/>
      <c r="O162" s="196"/>
      <c r="P162" s="196"/>
      <c r="Q162" s="196"/>
      <c r="R162" s="196"/>
      <c r="S162" s="196"/>
      <c r="T162" s="197"/>
      <c r="AT162" s="198" t="s">
        <v>132</v>
      </c>
      <c r="AU162" s="198" t="s">
        <v>79</v>
      </c>
      <c r="AV162" s="13" t="s">
        <v>77</v>
      </c>
      <c r="AW162" s="13" t="s">
        <v>31</v>
      </c>
      <c r="AX162" s="13" t="s">
        <v>69</v>
      </c>
      <c r="AY162" s="198" t="s">
        <v>123</v>
      </c>
    </row>
    <row r="163" spans="2:51" s="14" customFormat="1" ht="11.25">
      <c r="B163" s="199"/>
      <c r="C163" s="200"/>
      <c r="D163" s="190" t="s">
        <v>132</v>
      </c>
      <c r="E163" s="201" t="s">
        <v>19</v>
      </c>
      <c r="F163" s="202" t="s">
        <v>661</v>
      </c>
      <c r="G163" s="200"/>
      <c r="H163" s="203">
        <v>300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132</v>
      </c>
      <c r="AU163" s="209" t="s">
        <v>79</v>
      </c>
      <c r="AV163" s="14" t="s">
        <v>79</v>
      </c>
      <c r="AW163" s="14" t="s">
        <v>31</v>
      </c>
      <c r="AX163" s="14" t="s">
        <v>69</v>
      </c>
      <c r="AY163" s="209" t="s">
        <v>123</v>
      </c>
    </row>
    <row r="164" spans="2:51" s="15" customFormat="1" ht="11.25">
      <c r="B164" s="224"/>
      <c r="C164" s="225"/>
      <c r="D164" s="190" t="s">
        <v>132</v>
      </c>
      <c r="E164" s="226" t="s">
        <v>19</v>
      </c>
      <c r="F164" s="227" t="s">
        <v>248</v>
      </c>
      <c r="G164" s="225"/>
      <c r="H164" s="228">
        <v>1863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132</v>
      </c>
      <c r="AU164" s="234" t="s">
        <v>79</v>
      </c>
      <c r="AV164" s="15" t="s">
        <v>130</v>
      </c>
      <c r="AW164" s="15" t="s">
        <v>31</v>
      </c>
      <c r="AX164" s="15" t="s">
        <v>77</v>
      </c>
      <c r="AY164" s="234" t="s">
        <v>123</v>
      </c>
    </row>
    <row r="165" spans="1:65" s="2" customFormat="1" ht="55.5" customHeight="1">
      <c r="A165" s="36"/>
      <c r="B165" s="37"/>
      <c r="C165" s="175" t="s">
        <v>253</v>
      </c>
      <c r="D165" s="175" t="s">
        <v>125</v>
      </c>
      <c r="E165" s="176" t="s">
        <v>364</v>
      </c>
      <c r="F165" s="177" t="s">
        <v>365</v>
      </c>
      <c r="G165" s="178" t="s">
        <v>128</v>
      </c>
      <c r="H165" s="179">
        <v>27945</v>
      </c>
      <c r="I165" s="180"/>
      <c r="J165" s="181">
        <f>ROUND(I165*H165,2)</f>
        <v>0</v>
      </c>
      <c r="K165" s="177" t="s">
        <v>129</v>
      </c>
      <c r="L165" s="41"/>
      <c r="M165" s="182" t="s">
        <v>19</v>
      </c>
      <c r="N165" s="183" t="s">
        <v>40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130</v>
      </c>
      <c r="AT165" s="186" t="s">
        <v>125</v>
      </c>
      <c r="AU165" s="186" t="s">
        <v>79</v>
      </c>
      <c r="AY165" s="19" t="s">
        <v>123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77</v>
      </c>
      <c r="BK165" s="187">
        <f>ROUND(I165*H165,2)</f>
        <v>0</v>
      </c>
      <c r="BL165" s="19" t="s">
        <v>130</v>
      </c>
      <c r="BM165" s="186" t="s">
        <v>662</v>
      </c>
    </row>
    <row r="166" spans="2:51" s="14" customFormat="1" ht="11.25">
      <c r="B166" s="199"/>
      <c r="C166" s="200"/>
      <c r="D166" s="190" t="s">
        <v>132</v>
      </c>
      <c r="E166" s="201" t="s">
        <v>19</v>
      </c>
      <c r="F166" s="202" t="s">
        <v>663</v>
      </c>
      <c r="G166" s="200"/>
      <c r="H166" s="203">
        <v>27945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132</v>
      </c>
      <c r="AU166" s="209" t="s">
        <v>79</v>
      </c>
      <c r="AV166" s="14" t="s">
        <v>79</v>
      </c>
      <c r="AW166" s="14" t="s">
        <v>31</v>
      </c>
      <c r="AX166" s="14" t="s">
        <v>77</v>
      </c>
      <c r="AY166" s="209" t="s">
        <v>123</v>
      </c>
    </row>
    <row r="167" spans="1:65" s="2" customFormat="1" ht="44.25" customHeight="1">
      <c r="A167" s="36"/>
      <c r="B167" s="37"/>
      <c r="C167" s="175" t="s">
        <v>258</v>
      </c>
      <c r="D167" s="175" t="s">
        <v>125</v>
      </c>
      <c r="E167" s="176" t="s">
        <v>369</v>
      </c>
      <c r="F167" s="177" t="s">
        <v>370</v>
      </c>
      <c r="G167" s="178" t="s">
        <v>128</v>
      </c>
      <c r="H167" s="179">
        <v>1863</v>
      </c>
      <c r="I167" s="180"/>
      <c r="J167" s="181">
        <f>ROUND(I167*H167,2)</f>
        <v>0</v>
      </c>
      <c r="K167" s="177" t="s">
        <v>129</v>
      </c>
      <c r="L167" s="41"/>
      <c r="M167" s="182" t="s">
        <v>19</v>
      </c>
      <c r="N167" s="183" t="s">
        <v>40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130</v>
      </c>
      <c r="AT167" s="186" t="s">
        <v>125</v>
      </c>
      <c r="AU167" s="186" t="s">
        <v>79</v>
      </c>
      <c r="AY167" s="19" t="s">
        <v>123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77</v>
      </c>
      <c r="BK167" s="187">
        <f>ROUND(I167*H167,2)</f>
        <v>0</v>
      </c>
      <c r="BL167" s="19" t="s">
        <v>130</v>
      </c>
      <c r="BM167" s="186" t="s">
        <v>664</v>
      </c>
    </row>
    <row r="168" spans="2:51" s="13" customFormat="1" ht="11.25">
      <c r="B168" s="188"/>
      <c r="C168" s="189"/>
      <c r="D168" s="190" t="s">
        <v>132</v>
      </c>
      <c r="E168" s="191" t="s">
        <v>19</v>
      </c>
      <c r="F168" s="192" t="s">
        <v>650</v>
      </c>
      <c r="G168" s="189"/>
      <c r="H168" s="191" t="s">
        <v>19</v>
      </c>
      <c r="I168" s="193"/>
      <c r="J168" s="189"/>
      <c r="K168" s="189"/>
      <c r="L168" s="194"/>
      <c r="M168" s="195"/>
      <c r="N168" s="196"/>
      <c r="O168" s="196"/>
      <c r="P168" s="196"/>
      <c r="Q168" s="196"/>
      <c r="R168" s="196"/>
      <c r="S168" s="196"/>
      <c r="T168" s="197"/>
      <c r="AT168" s="198" t="s">
        <v>132</v>
      </c>
      <c r="AU168" s="198" t="s">
        <v>79</v>
      </c>
      <c r="AV168" s="13" t="s">
        <v>77</v>
      </c>
      <c r="AW168" s="13" t="s">
        <v>31</v>
      </c>
      <c r="AX168" s="13" t="s">
        <v>69</v>
      </c>
      <c r="AY168" s="198" t="s">
        <v>123</v>
      </c>
    </row>
    <row r="169" spans="2:51" s="14" customFormat="1" ht="11.25">
      <c r="B169" s="199"/>
      <c r="C169" s="200"/>
      <c r="D169" s="190" t="s">
        <v>132</v>
      </c>
      <c r="E169" s="201" t="s">
        <v>19</v>
      </c>
      <c r="F169" s="202" t="s">
        <v>651</v>
      </c>
      <c r="G169" s="200"/>
      <c r="H169" s="203">
        <v>1263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132</v>
      </c>
      <c r="AU169" s="209" t="s">
        <v>79</v>
      </c>
      <c r="AV169" s="14" t="s">
        <v>79</v>
      </c>
      <c r="AW169" s="14" t="s">
        <v>31</v>
      </c>
      <c r="AX169" s="14" t="s">
        <v>69</v>
      </c>
      <c r="AY169" s="209" t="s">
        <v>123</v>
      </c>
    </row>
    <row r="170" spans="2:51" s="13" customFormat="1" ht="11.25">
      <c r="B170" s="188"/>
      <c r="C170" s="189"/>
      <c r="D170" s="190" t="s">
        <v>132</v>
      </c>
      <c r="E170" s="191" t="s">
        <v>19</v>
      </c>
      <c r="F170" s="192" t="s">
        <v>652</v>
      </c>
      <c r="G170" s="189"/>
      <c r="H170" s="191" t="s">
        <v>19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132</v>
      </c>
      <c r="AU170" s="198" t="s">
        <v>79</v>
      </c>
      <c r="AV170" s="13" t="s">
        <v>77</v>
      </c>
      <c r="AW170" s="13" t="s">
        <v>31</v>
      </c>
      <c r="AX170" s="13" t="s">
        <v>69</v>
      </c>
      <c r="AY170" s="198" t="s">
        <v>123</v>
      </c>
    </row>
    <row r="171" spans="2:51" s="14" customFormat="1" ht="11.25">
      <c r="B171" s="199"/>
      <c r="C171" s="200"/>
      <c r="D171" s="190" t="s">
        <v>132</v>
      </c>
      <c r="E171" s="201" t="s">
        <v>19</v>
      </c>
      <c r="F171" s="202" t="s">
        <v>653</v>
      </c>
      <c r="G171" s="200"/>
      <c r="H171" s="203">
        <v>180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132</v>
      </c>
      <c r="AU171" s="209" t="s">
        <v>79</v>
      </c>
      <c r="AV171" s="14" t="s">
        <v>79</v>
      </c>
      <c r="AW171" s="14" t="s">
        <v>31</v>
      </c>
      <c r="AX171" s="14" t="s">
        <v>69</v>
      </c>
      <c r="AY171" s="209" t="s">
        <v>123</v>
      </c>
    </row>
    <row r="172" spans="2:51" s="13" customFormat="1" ht="11.25">
      <c r="B172" s="188"/>
      <c r="C172" s="189"/>
      <c r="D172" s="190" t="s">
        <v>132</v>
      </c>
      <c r="E172" s="191" t="s">
        <v>19</v>
      </c>
      <c r="F172" s="192" t="s">
        <v>654</v>
      </c>
      <c r="G172" s="189"/>
      <c r="H172" s="191" t="s">
        <v>19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132</v>
      </c>
      <c r="AU172" s="198" t="s">
        <v>79</v>
      </c>
      <c r="AV172" s="13" t="s">
        <v>77</v>
      </c>
      <c r="AW172" s="13" t="s">
        <v>31</v>
      </c>
      <c r="AX172" s="13" t="s">
        <v>69</v>
      </c>
      <c r="AY172" s="198" t="s">
        <v>123</v>
      </c>
    </row>
    <row r="173" spans="2:51" s="14" customFormat="1" ht="11.25">
      <c r="B173" s="199"/>
      <c r="C173" s="200"/>
      <c r="D173" s="190" t="s">
        <v>132</v>
      </c>
      <c r="E173" s="201" t="s">
        <v>19</v>
      </c>
      <c r="F173" s="202" t="s">
        <v>655</v>
      </c>
      <c r="G173" s="200"/>
      <c r="H173" s="203">
        <v>24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132</v>
      </c>
      <c r="AU173" s="209" t="s">
        <v>79</v>
      </c>
      <c r="AV173" s="14" t="s">
        <v>79</v>
      </c>
      <c r="AW173" s="14" t="s">
        <v>31</v>
      </c>
      <c r="AX173" s="14" t="s">
        <v>69</v>
      </c>
      <c r="AY173" s="209" t="s">
        <v>123</v>
      </c>
    </row>
    <row r="174" spans="2:51" s="13" customFormat="1" ht="11.25">
      <c r="B174" s="188"/>
      <c r="C174" s="189"/>
      <c r="D174" s="190" t="s">
        <v>132</v>
      </c>
      <c r="E174" s="191" t="s">
        <v>19</v>
      </c>
      <c r="F174" s="192" t="s">
        <v>656</v>
      </c>
      <c r="G174" s="189"/>
      <c r="H174" s="191" t="s">
        <v>19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132</v>
      </c>
      <c r="AU174" s="198" t="s">
        <v>79</v>
      </c>
      <c r="AV174" s="13" t="s">
        <v>77</v>
      </c>
      <c r="AW174" s="13" t="s">
        <v>31</v>
      </c>
      <c r="AX174" s="13" t="s">
        <v>69</v>
      </c>
      <c r="AY174" s="198" t="s">
        <v>123</v>
      </c>
    </row>
    <row r="175" spans="2:51" s="14" customFormat="1" ht="11.25">
      <c r="B175" s="199"/>
      <c r="C175" s="200"/>
      <c r="D175" s="190" t="s">
        <v>132</v>
      </c>
      <c r="E175" s="201" t="s">
        <v>19</v>
      </c>
      <c r="F175" s="202" t="s">
        <v>657</v>
      </c>
      <c r="G175" s="200"/>
      <c r="H175" s="203">
        <v>36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132</v>
      </c>
      <c r="AU175" s="209" t="s">
        <v>79</v>
      </c>
      <c r="AV175" s="14" t="s">
        <v>79</v>
      </c>
      <c r="AW175" s="14" t="s">
        <v>31</v>
      </c>
      <c r="AX175" s="14" t="s">
        <v>69</v>
      </c>
      <c r="AY175" s="209" t="s">
        <v>123</v>
      </c>
    </row>
    <row r="176" spans="2:51" s="13" customFormat="1" ht="11.25">
      <c r="B176" s="188"/>
      <c r="C176" s="189"/>
      <c r="D176" s="190" t="s">
        <v>132</v>
      </c>
      <c r="E176" s="191" t="s">
        <v>19</v>
      </c>
      <c r="F176" s="192" t="s">
        <v>658</v>
      </c>
      <c r="G176" s="189"/>
      <c r="H176" s="191" t="s">
        <v>19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132</v>
      </c>
      <c r="AU176" s="198" t="s">
        <v>79</v>
      </c>
      <c r="AV176" s="13" t="s">
        <v>77</v>
      </c>
      <c r="AW176" s="13" t="s">
        <v>31</v>
      </c>
      <c r="AX176" s="13" t="s">
        <v>69</v>
      </c>
      <c r="AY176" s="198" t="s">
        <v>123</v>
      </c>
    </row>
    <row r="177" spans="2:51" s="14" customFormat="1" ht="11.25">
      <c r="B177" s="199"/>
      <c r="C177" s="200"/>
      <c r="D177" s="190" t="s">
        <v>132</v>
      </c>
      <c r="E177" s="201" t="s">
        <v>19</v>
      </c>
      <c r="F177" s="202" t="s">
        <v>659</v>
      </c>
      <c r="G177" s="200"/>
      <c r="H177" s="203">
        <v>60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132</v>
      </c>
      <c r="AU177" s="209" t="s">
        <v>79</v>
      </c>
      <c r="AV177" s="14" t="s">
        <v>79</v>
      </c>
      <c r="AW177" s="14" t="s">
        <v>31</v>
      </c>
      <c r="AX177" s="14" t="s">
        <v>69</v>
      </c>
      <c r="AY177" s="209" t="s">
        <v>123</v>
      </c>
    </row>
    <row r="178" spans="2:51" s="13" customFormat="1" ht="11.25">
      <c r="B178" s="188"/>
      <c r="C178" s="189"/>
      <c r="D178" s="190" t="s">
        <v>132</v>
      </c>
      <c r="E178" s="191" t="s">
        <v>19</v>
      </c>
      <c r="F178" s="192" t="s">
        <v>660</v>
      </c>
      <c r="G178" s="189"/>
      <c r="H178" s="191" t="s">
        <v>19</v>
      </c>
      <c r="I178" s="193"/>
      <c r="J178" s="189"/>
      <c r="K178" s="189"/>
      <c r="L178" s="194"/>
      <c r="M178" s="195"/>
      <c r="N178" s="196"/>
      <c r="O178" s="196"/>
      <c r="P178" s="196"/>
      <c r="Q178" s="196"/>
      <c r="R178" s="196"/>
      <c r="S178" s="196"/>
      <c r="T178" s="197"/>
      <c r="AT178" s="198" t="s">
        <v>132</v>
      </c>
      <c r="AU178" s="198" t="s">
        <v>79</v>
      </c>
      <c r="AV178" s="13" t="s">
        <v>77</v>
      </c>
      <c r="AW178" s="13" t="s">
        <v>31</v>
      </c>
      <c r="AX178" s="13" t="s">
        <v>69</v>
      </c>
      <c r="AY178" s="198" t="s">
        <v>123</v>
      </c>
    </row>
    <row r="179" spans="2:51" s="14" customFormat="1" ht="11.25">
      <c r="B179" s="199"/>
      <c r="C179" s="200"/>
      <c r="D179" s="190" t="s">
        <v>132</v>
      </c>
      <c r="E179" s="201" t="s">
        <v>19</v>
      </c>
      <c r="F179" s="202" t="s">
        <v>661</v>
      </c>
      <c r="G179" s="200"/>
      <c r="H179" s="203">
        <v>300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132</v>
      </c>
      <c r="AU179" s="209" t="s">
        <v>79</v>
      </c>
      <c r="AV179" s="14" t="s">
        <v>79</v>
      </c>
      <c r="AW179" s="14" t="s">
        <v>31</v>
      </c>
      <c r="AX179" s="14" t="s">
        <v>69</v>
      </c>
      <c r="AY179" s="209" t="s">
        <v>123</v>
      </c>
    </row>
    <row r="180" spans="2:51" s="15" customFormat="1" ht="11.25">
      <c r="B180" s="224"/>
      <c r="C180" s="225"/>
      <c r="D180" s="190" t="s">
        <v>132</v>
      </c>
      <c r="E180" s="226" t="s">
        <v>19</v>
      </c>
      <c r="F180" s="227" t="s">
        <v>248</v>
      </c>
      <c r="G180" s="225"/>
      <c r="H180" s="228">
        <v>1863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132</v>
      </c>
      <c r="AU180" s="234" t="s">
        <v>79</v>
      </c>
      <c r="AV180" s="15" t="s">
        <v>130</v>
      </c>
      <c r="AW180" s="15" t="s">
        <v>31</v>
      </c>
      <c r="AX180" s="15" t="s">
        <v>77</v>
      </c>
      <c r="AY180" s="234" t="s">
        <v>123</v>
      </c>
    </row>
    <row r="181" spans="1:65" s="2" customFormat="1" ht="16.5" customHeight="1">
      <c r="A181" s="36"/>
      <c r="B181" s="37"/>
      <c r="C181" s="175" t="s">
        <v>263</v>
      </c>
      <c r="D181" s="175" t="s">
        <v>125</v>
      </c>
      <c r="E181" s="176" t="s">
        <v>373</v>
      </c>
      <c r="F181" s="177" t="s">
        <v>374</v>
      </c>
      <c r="G181" s="178" t="s">
        <v>164</v>
      </c>
      <c r="H181" s="179">
        <v>14</v>
      </c>
      <c r="I181" s="180"/>
      <c r="J181" s="181">
        <f>ROUND(I181*H181,2)</f>
        <v>0</v>
      </c>
      <c r="K181" s="177" t="s">
        <v>19</v>
      </c>
      <c r="L181" s="41"/>
      <c r="M181" s="182" t="s">
        <v>19</v>
      </c>
      <c r="N181" s="183" t="s">
        <v>40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130</v>
      </c>
      <c r="AT181" s="186" t="s">
        <v>125</v>
      </c>
      <c r="AU181" s="186" t="s">
        <v>79</v>
      </c>
      <c r="AY181" s="19" t="s">
        <v>123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77</v>
      </c>
      <c r="BK181" s="187">
        <f>ROUND(I181*H181,2)</f>
        <v>0</v>
      </c>
      <c r="BL181" s="19" t="s">
        <v>130</v>
      </c>
      <c r="BM181" s="186" t="s">
        <v>665</v>
      </c>
    </row>
    <row r="182" spans="2:51" s="13" customFormat="1" ht="11.25">
      <c r="B182" s="188"/>
      <c r="C182" s="189"/>
      <c r="D182" s="190" t="s">
        <v>132</v>
      </c>
      <c r="E182" s="191" t="s">
        <v>19</v>
      </c>
      <c r="F182" s="192" t="s">
        <v>666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132</v>
      </c>
      <c r="AU182" s="198" t="s">
        <v>79</v>
      </c>
      <c r="AV182" s="13" t="s">
        <v>77</v>
      </c>
      <c r="AW182" s="13" t="s">
        <v>31</v>
      </c>
      <c r="AX182" s="13" t="s">
        <v>69</v>
      </c>
      <c r="AY182" s="198" t="s">
        <v>123</v>
      </c>
    </row>
    <row r="183" spans="2:51" s="14" customFormat="1" ht="11.25">
      <c r="B183" s="199"/>
      <c r="C183" s="200"/>
      <c r="D183" s="190" t="s">
        <v>132</v>
      </c>
      <c r="E183" s="201" t="s">
        <v>19</v>
      </c>
      <c r="F183" s="202" t="s">
        <v>193</v>
      </c>
      <c r="G183" s="200"/>
      <c r="H183" s="203">
        <v>14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132</v>
      </c>
      <c r="AU183" s="209" t="s">
        <v>79</v>
      </c>
      <c r="AV183" s="14" t="s">
        <v>79</v>
      </c>
      <c r="AW183" s="14" t="s">
        <v>31</v>
      </c>
      <c r="AX183" s="14" t="s">
        <v>77</v>
      </c>
      <c r="AY183" s="209" t="s">
        <v>123</v>
      </c>
    </row>
    <row r="184" spans="1:65" s="2" customFormat="1" ht="36">
      <c r="A184" s="36"/>
      <c r="B184" s="37"/>
      <c r="C184" s="175" t="s">
        <v>269</v>
      </c>
      <c r="D184" s="175" t="s">
        <v>125</v>
      </c>
      <c r="E184" s="176" t="s">
        <v>667</v>
      </c>
      <c r="F184" s="177" t="s">
        <v>668</v>
      </c>
      <c r="G184" s="178" t="s">
        <v>164</v>
      </c>
      <c r="H184" s="179">
        <v>0</v>
      </c>
      <c r="I184" s="180"/>
      <c r="J184" s="181">
        <f>ROUND(I184*H184,2)</f>
        <v>0</v>
      </c>
      <c r="K184" s="177" t="s">
        <v>129</v>
      </c>
      <c r="L184" s="41"/>
      <c r="M184" s="182" t="s">
        <v>19</v>
      </c>
      <c r="N184" s="183" t="s">
        <v>40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1.95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130</v>
      </c>
      <c r="AT184" s="186" t="s">
        <v>125</v>
      </c>
      <c r="AU184" s="186" t="s">
        <v>79</v>
      </c>
      <c r="AY184" s="19" t="s">
        <v>123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77</v>
      </c>
      <c r="BK184" s="187">
        <f>ROUND(I184*H184,2)</f>
        <v>0</v>
      </c>
      <c r="BL184" s="19" t="s">
        <v>130</v>
      </c>
      <c r="BM184" s="186" t="s">
        <v>669</v>
      </c>
    </row>
    <row r="185" spans="2:51" s="14" customFormat="1" ht="11.25">
      <c r="B185" s="199"/>
      <c r="C185" s="200"/>
      <c r="D185" s="190" t="s">
        <v>132</v>
      </c>
      <c r="E185" s="201" t="s">
        <v>19</v>
      </c>
      <c r="F185" s="202" t="s">
        <v>69</v>
      </c>
      <c r="G185" s="200"/>
      <c r="H185" s="203">
        <v>0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132</v>
      </c>
      <c r="AU185" s="209" t="s">
        <v>79</v>
      </c>
      <c r="AV185" s="14" t="s">
        <v>79</v>
      </c>
      <c r="AW185" s="14" t="s">
        <v>31</v>
      </c>
      <c r="AX185" s="14" t="s">
        <v>77</v>
      </c>
      <c r="AY185" s="209" t="s">
        <v>123</v>
      </c>
    </row>
    <row r="186" spans="1:65" s="2" customFormat="1" ht="33" customHeight="1">
      <c r="A186" s="36"/>
      <c r="B186" s="37"/>
      <c r="C186" s="175" t="s">
        <v>275</v>
      </c>
      <c r="D186" s="175" t="s">
        <v>125</v>
      </c>
      <c r="E186" s="176" t="s">
        <v>670</v>
      </c>
      <c r="F186" s="177" t="s">
        <v>671</v>
      </c>
      <c r="G186" s="178" t="s">
        <v>289</v>
      </c>
      <c r="H186" s="179">
        <v>235</v>
      </c>
      <c r="I186" s="180"/>
      <c r="J186" s="181">
        <f>ROUND(I186*H186,2)</f>
        <v>0</v>
      </c>
      <c r="K186" s="177" t="s">
        <v>129</v>
      </c>
      <c r="L186" s="41"/>
      <c r="M186" s="182" t="s">
        <v>19</v>
      </c>
      <c r="N186" s="183" t="s">
        <v>40</v>
      </c>
      <c r="O186" s="66"/>
      <c r="P186" s="184">
        <f>O186*H186</f>
        <v>0</v>
      </c>
      <c r="Q186" s="184">
        <v>0</v>
      </c>
      <c r="R186" s="184">
        <f>Q186*H186</f>
        <v>0</v>
      </c>
      <c r="S186" s="184">
        <v>0.0684</v>
      </c>
      <c r="T186" s="185">
        <f>S186*H186</f>
        <v>16.074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130</v>
      </c>
      <c r="AT186" s="186" t="s">
        <v>125</v>
      </c>
      <c r="AU186" s="186" t="s">
        <v>79</v>
      </c>
      <c r="AY186" s="19" t="s">
        <v>123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77</v>
      </c>
      <c r="BK186" s="187">
        <f>ROUND(I186*H186,2)</f>
        <v>0</v>
      </c>
      <c r="BL186" s="19" t="s">
        <v>130</v>
      </c>
      <c r="BM186" s="186" t="s">
        <v>672</v>
      </c>
    </row>
    <row r="187" spans="2:51" s="13" customFormat="1" ht="11.25">
      <c r="B187" s="188"/>
      <c r="C187" s="189"/>
      <c r="D187" s="190" t="s">
        <v>132</v>
      </c>
      <c r="E187" s="191" t="s">
        <v>19</v>
      </c>
      <c r="F187" s="192" t="s">
        <v>673</v>
      </c>
      <c r="G187" s="189"/>
      <c r="H187" s="191" t="s">
        <v>19</v>
      </c>
      <c r="I187" s="193"/>
      <c r="J187" s="189"/>
      <c r="K187" s="189"/>
      <c r="L187" s="194"/>
      <c r="M187" s="195"/>
      <c r="N187" s="196"/>
      <c r="O187" s="196"/>
      <c r="P187" s="196"/>
      <c r="Q187" s="196"/>
      <c r="R187" s="196"/>
      <c r="S187" s="196"/>
      <c r="T187" s="197"/>
      <c r="AT187" s="198" t="s">
        <v>132</v>
      </c>
      <c r="AU187" s="198" t="s">
        <v>79</v>
      </c>
      <c r="AV187" s="13" t="s">
        <v>77</v>
      </c>
      <c r="AW187" s="13" t="s">
        <v>31</v>
      </c>
      <c r="AX187" s="13" t="s">
        <v>69</v>
      </c>
      <c r="AY187" s="198" t="s">
        <v>123</v>
      </c>
    </row>
    <row r="188" spans="2:51" s="14" customFormat="1" ht="11.25">
      <c r="B188" s="199"/>
      <c r="C188" s="200"/>
      <c r="D188" s="190" t="s">
        <v>132</v>
      </c>
      <c r="E188" s="201" t="s">
        <v>19</v>
      </c>
      <c r="F188" s="202" t="s">
        <v>674</v>
      </c>
      <c r="G188" s="200"/>
      <c r="H188" s="203">
        <v>235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132</v>
      </c>
      <c r="AU188" s="209" t="s">
        <v>79</v>
      </c>
      <c r="AV188" s="14" t="s">
        <v>79</v>
      </c>
      <c r="AW188" s="14" t="s">
        <v>31</v>
      </c>
      <c r="AX188" s="14" t="s">
        <v>77</v>
      </c>
      <c r="AY188" s="209" t="s">
        <v>123</v>
      </c>
    </row>
    <row r="189" spans="1:65" s="2" customFormat="1" ht="33" customHeight="1">
      <c r="A189" s="36"/>
      <c r="B189" s="37"/>
      <c r="C189" s="175" t="s">
        <v>280</v>
      </c>
      <c r="D189" s="175" t="s">
        <v>125</v>
      </c>
      <c r="E189" s="176" t="s">
        <v>675</v>
      </c>
      <c r="F189" s="177" t="s">
        <v>676</v>
      </c>
      <c r="G189" s="178" t="s">
        <v>289</v>
      </c>
      <c r="H189" s="179">
        <v>27</v>
      </c>
      <c r="I189" s="180"/>
      <c r="J189" s="181">
        <f>ROUND(I189*H189,2)</f>
        <v>0</v>
      </c>
      <c r="K189" s="177" t="s">
        <v>129</v>
      </c>
      <c r="L189" s="41"/>
      <c r="M189" s="182" t="s">
        <v>19</v>
      </c>
      <c r="N189" s="183" t="s">
        <v>40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0.0657</v>
      </c>
      <c r="T189" s="185">
        <f>S189*H189</f>
        <v>1.7738999999999998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130</v>
      </c>
      <c r="AT189" s="186" t="s">
        <v>125</v>
      </c>
      <c r="AU189" s="186" t="s">
        <v>79</v>
      </c>
      <c r="AY189" s="19" t="s">
        <v>123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77</v>
      </c>
      <c r="BK189" s="187">
        <f>ROUND(I189*H189,2)</f>
        <v>0</v>
      </c>
      <c r="BL189" s="19" t="s">
        <v>130</v>
      </c>
      <c r="BM189" s="186" t="s">
        <v>677</v>
      </c>
    </row>
    <row r="190" spans="2:51" s="13" customFormat="1" ht="11.25">
      <c r="B190" s="188"/>
      <c r="C190" s="189"/>
      <c r="D190" s="190" t="s">
        <v>132</v>
      </c>
      <c r="E190" s="191" t="s">
        <v>19</v>
      </c>
      <c r="F190" s="192" t="s">
        <v>678</v>
      </c>
      <c r="G190" s="189"/>
      <c r="H190" s="191" t="s">
        <v>19</v>
      </c>
      <c r="I190" s="193"/>
      <c r="J190" s="189"/>
      <c r="K190" s="189"/>
      <c r="L190" s="194"/>
      <c r="M190" s="195"/>
      <c r="N190" s="196"/>
      <c r="O190" s="196"/>
      <c r="P190" s="196"/>
      <c r="Q190" s="196"/>
      <c r="R190" s="196"/>
      <c r="S190" s="196"/>
      <c r="T190" s="197"/>
      <c r="AT190" s="198" t="s">
        <v>132</v>
      </c>
      <c r="AU190" s="198" t="s">
        <v>79</v>
      </c>
      <c r="AV190" s="13" t="s">
        <v>77</v>
      </c>
      <c r="AW190" s="13" t="s">
        <v>31</v>
      </c>
      <c r="AX190" s="13" t="s">
        <v>69</v>
      </c>
      <c r="AY190" s="198" t="s">
        <v>123</v>
      </c>
    </row>
    <row r="191" spans="2:51" s="14" customFormat="1" ht="11.25">
      <c r="B191" s="199"/>
      <c r="C191" s="200"/>
      <c r="D191" s="190" t="s">
        <v>132</v>
      </c>
      <c r="E191" s="201" t="s">
        <v>19</v>
      </c>
      <c r="F191" s="202" t="s">
        <v>679</v>
      </c>
      <c r="G191" s="200"/>
      <c r="H191" s="203">
        <v>27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132</v>
      </c>
      <c r="AU191" s="209" t="s">
        <v>79</v>
      </c>
      <c r="AV191" s="14" t="s">
        <v>79</v>
      </c>
      <c r="AW191" s="14" t="s">
        <v>31</v>
      </c>
      <c r="AX191" s="14" t="s">
        <v>77</v>
      </c>
      <c r="AY191" s="209" t="s">
        <v>123</v>
      </c>
    </row>
    <row r="192" spans="1:65" s="2" customFormat="1" ht="24">
      <c r="A192" s="36"/>
      <c r="B192" s="37"/>
      <c r="C192" s="175" t="s">
        <v>286</v>
      </c>
      <c r="D192" s="175" t="s">
        <v>125</v>
      </c>
      <c r="E192" s="176" t="s">
        <v>680</v>
      </c>
      <c r="F192" s="177" t="s">
        <v>681</v>
      </c>
      <c r="G192" s="178" t="s">
        <v>338</v>
      </c>
      <c r="H192" s="179">
        <v>754</v>
      </c>
      <c r="I192" s="180"/>
      <c r="J192" s="181">
        <f>ROUND(I192*H192,2)</f>
        <v>0</v>
      </c>
      <c r="K192" s="177" t="s">
        <v>129</v>
      </c>
      <c r="L192" s="41"/>
      <c r="M192" s="182" t="s">
        <v>19</v>
      </c>
      <c r="N192" s="183" t="s">
        <v>40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0.00248</v>
      </c>
      <c r="T192" s="185">
        <f>S192*H192</f>
        <v>1.86992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130</v>
      </c>
      <c r="AT192" s="186" t="s">
        <v>125</v>
      </c>
      <c r="AU192" s="186" t="s">
        <v>79</v>
      </c>
      <c r="AY192" s="19" t="s">
        <v>123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77</v>
      </c>
      <c r="BK192" s="187">
        <f>ROUND(I192*H192,2)</f>
        <v>0</v>
      </c>
      <c r="BL192" s="19" t="s">
        <v>130</v>
      </c>
      <c r="BM192" s="186" t="s">
        <v>682</v>
      </c>
    </row>
    <row r="193" spans="2:51" s="13" customFormat="1" ht="11.25">
      <c r="B193" s="188"/>
      <c r="C193" s="189"/>
      <c r="D193" s="190" t="s">
        <v>132</v>
      </c>
      <c r="E193" s="191" t="s">
        <v>19</v>
      </c>
      <c r="F193" s="192" t="s">
        <v>683</v>
      </c>
      <c r="G193" s="189"/>
      <c r="H193" s="191" t="s">
        <v>19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132</v>
      </c>
      <c r="AU193" s="198" t="s">
        <v>79</v>
      </c>
      <c r="AV193" s="13" t="s">
        <v>77</v>
      </c>
      <c r="AW193" s="13" t="s">
        <v>31</v>
      </c>
      <c r="AX193" s="13" t="s">
        <v>69</v>
      </c>
      <c r="AY193" s="198" t="s">
        <v>123</v>
      </c>
    </row>
    <row r="194" spans="2:51" s="14" customFormat="1" ht="11.25">
      <c r="B194" s="199"/>
      <c r="C194" s="200"/>
      <c r="D194" s="190" t="s">
        <v>132</v>
      </c>
      <c r="E194" s="201" t="s">
        <v>19</v>
      </c>
      <c r="F194" s="202" t="s">
        <v>684</v>
      </c>
      <c r="G194" s="200"/>
      <c r="H194" s="203">
        <v>700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132</v>
      </c>
      <c r="AU194" s="209" t="s">
        <v>79</v>
      </c>
      <c r="AV194" s="14" t="s">
        <v>79</v>
      </c>
      <c r="AW194" s="14" t="s">
        <v>31</v>
      </c>
      <c r="AX194" s="14" t="s">
        <v>69</v>
      </c>
      <c r="AY194" s="209" t="s">
        <v>123</v>
      </c>
    </row>
    <row r="195" spans="2:51" s="13" customFormat="1" ht="11.25">
      <c r="B195" s="188"/>
      <c r="C195" s="189"/>
      <c r="D195" s="190" t="s">
        <v>132</v>
      </c>
      <c r="E195" s="191" t="s">
        <v>19</v>
      </c>
      <c r="F195" s="192" t="s">
        <v>685</v>
      </c>
      <c r="G195" s="189"/>
      <c r="H195" s="191" t="s">
        <v>19</v>
      </c>
      <c r="I195" s="193"/>
      <c r="J195" s="189"/>
      <c r="K195" s="189"/>
      <c r="L195" s="194"/>
      <c r="M195" s="195"/>
      <c r="N195" s="196"/>
      <c r="O195" s="196"/>
      <c r="P195" s="196"/>
      <c r="Q195" s="196"/>
      <c r="R195" s="196"/>
      <c r="S195" s="196"/>
      <c r="T195" s="197"/>
      <c r="AT195" s="198" t="s">
        <v>132</v>
      </c>
      <c r="AU195" s="198" t="s">
        <v>79</v>
      </c>
      <c r="AV195" s="13" t="s">
        <v>77</v>
      </c>
      <c r="AW195" s="13" t="s">
        <v>31</v>
      </c>
      <c r="AX195" s="13" t="s">
        <v>69</v>
      </c>
      <c r="AY195" s="198" t="s">
        <v>123</v>
      </c>
    </row>
    <row r="196" spans="2:51" s="14" customFormat="1" ht="11.25">
      <c r="B196" s="199"/>
      <c r="C196" s="200"/>
      <c r="D196" s="190" t="s">
        <v>132</v>
      </c>
      <c r="E196" s="201" t="s">
        <v>19</v>
      </c>
      <c r="F196" s="202" t="s">
        <v>424</v>
      </c>
      <c r="G196" s="200"/>
      <c r="H196" s="203">
        <v>54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132</v>
      </c>
      <c r="AU196" s="209" t="s">
        <v>79</v>
      </c>
      <c r="AV196" s="14" t="s">
        <v>79</v>
      </c>
      <c r="AW196" s="14" t="s">
        <v>31</v>
      </c>
      <c r="AX196" s="14" t="s">
        <v>69</v>
      </c>
      <c r="AY196" s="209" t="s">
        <v>123</v>
      </c>
    </row>
    <row r="197" spans="2:51" s="15" customFormat="1" ht="11.25">
      <c r="B197" s="224"/>
      <c r="C197" s="225"/>
      <c r="D197" s="190" t="s">
        <v>132</v>
      </c>
      <c r="E197" s="226" t="s">
        <v>19</v>
      </c>
      <c r="F197" s="227" t="s">
        <v>248</v>
      </c>
      <c r="G197" s="225"/>
      <c r="H197" s="228">
        <v>754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132</v>
      </c>
      <c r="AU197" s="234" t="s">
        <v>79</v>
      </c>
      <c r="AV197" s="15" t="s">
        <v>130</v>
      </c>
      <c r="AW197" s="15" t="s">
        <v>31</v>
      </c>
      <c r="AX197" s="15" t="s">
        <v>77</v>
      </c>
      <c r="AY197" s="234" t="s">
        <v>123</v>
      </c>
    </row>
    <row r="198" spans="1:65" s="2" customFormat="1" ht="84">
      <c r="A198" s="36"/>
      <c r="B198" s="37"/>
      <c r="C198" s="175" t="s">
        <v>291</v>
      </c>
      <c r="D198" s="175" t="s">
        <v>125</v>
      </c>
      <c r="E198" s="176" t="s">
        <v>401</v>
      </c>
      <c r="F198" s="177" t="s">
        <v>402</v>
      </c>
      <c r="G198" s="178" t="s">
        <v>128</v>
      </c>
      <c r="H198" s="179">
        <v>703.024</v>
      </c>
      <c r="I198" s="180"/>
      <c r="J198" s="181">
        <f>ROUND(I198*H198,2)</f>
        <v>0</v>
      </c>
      <c r="K198" s="177" t="s">
        <v>19</v>
      </c>
      <c r="L198" s="41"/>
      <c r="M198" s="182" t="s">
        <v>19</v>
      </c>
      <c r="N198" s="183" t="s">
        <v>40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0.027</v>
      </c>
      <c r="T198" s="185">
        <f>S198*H198</f>
        <v>18.981648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130</v>
      </c>
      <c r="AT198" s="186" t="s">
        <v>125</v>
      </c>
      <c r="AU198" s="186" t="s">
        <v>79</v>
      </c>
      <c r="AY198" s="19" t="s">
        <v>123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77</v>
      </c>
      <c r="BK198" s="187">
        <f>ROUND(I198*H198,2)</f>
        <v>0</v>
      </c>
      <c r="BL198" s="19" t="s">
        <v>130</v>
      </c>
      <c r="BM198" s="186" t="s">
        <v>686</v>
      </c>
    </row>
    <row r="199" spans="2:51" s="13" customFormat="1" ht="11.25">
      <c r="B199" s="188"/>
      <c r="C199" s="189"/>
      <c r="D199" s="190" t="s">
        <v>132</v>
      </c>
      <c r="E199" s="191" t="s">
        <v>19</v>
      </c>
      <c r="F199" s="192" t="s">
        <v>687</v>
      </c>
      <c r="G199" s="189"/>
      <c r="H199" s="191" t="s">
        <v>19</v>
      </c>
      <c r="I199" s="193"/>
      <c r="J199" s="189"/>
      <c r="K199" s="189"/>
      <c r="L199" s="194"/>
      <c r="M199" s="195"/>
      <c r="N199" s="196"/>
      <c r="O199" s="196"/>
      <c r="P199" s="196"/>
      <c r="Q199" s="196"/>
      <c r="R199" s="196"/>
      <c r="S199" s="196"/>
      <c r="T199" s="197"/>
      <c r="AT199" s="198" t="s">
        <v>132</v>
      </c>
      <c r="AU199" s="198" t="s">
        <v>79</v>
      </c>
      <c r="AV199" s="13" t="s">
        <v>77</v>
      </c>
      <c r="AW199" s="13" t="s">
        <v>31</v>
      </c>
      <c r="AX199" s="13" t="s">
        <v>69</v>
      </c>
      <c r="AY199" s="198" t="s">
        <v>123</v>
      </c>
    </row>
    <row r="200" spans="2:51" s="14" customFormat="1" ht="11.25">
      <c r="B200" s="199"/>
      <c r="C200" s="200"/>
      <c r="D200" s="190" t="s">
        <v>132</v>
      </c>
      <c r="E200" s="201" t="s">
        <v>19</v>
      </c>
      <c r="F200" s="202" t="s">
        <v>688</v>
      </c>
      <c r="G200" s="200"/>
      <c r="H200" s="203">
        <v>527.14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132</v>
      </c>
      <c r="AU200" s="209" t="s">
        <v>79</v>
      </c>
      <c r="AV200" s="14" t="s">
        <v>79</v>
      </c>
      <c r="AW200" s="14" t="s">
        <v>31</v>
      </c>
      <c r="AX200" s="14" t="s">
        <v>69</v>
      </c>
      <c r="AY200" s="209" t="s">
        <v>123</v>
      </c>
    </row>
    <row r="201" spans="2:51" s="14" customFormat="1" ht="11.25">
      <c r="B201" s="199"/>
      <c r="C201" s="200"/>
      <c r="D201" s="190" t="s">
        <v>132</v>
      </c>
      <c r="E201" s="201" t="s">
        <v>19</v>
      </c>
      <c r="F201" s="202" t="s">
        <v>689</v>
      </c>
      <c r="G201" s="200"/>
      <c r="H201" s="203">
        <v>304.014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132</v>
      </c>
      <c r="AU201" s="209" t="s">
        <v>79</v>
      </c>
      <c r="AV201" s="14" t="s">
        <v>79</v>
      </c>
      <c r="AW201" s="14" t="s">
        <v>31</v>
      </c>
      <c r="AX201" s="14" t="s">
        <v>69</v>
      </c>
      <c r="AY201" s="209" t="s">
        <v>123</v>
      </c>
    </row>
    <row r="202" spans="2:51" s="14" customFormat="1" ht="33.75">
      <c r="B202" s="199"/>
      <c r="C202" s="200"/>
      <c r="D202" s="190" t="s">
        <v>132</v>
      </c>
      <c r="E202" s="201" t="s">
        <v>19</v>
      </c>
      <c r="F202" s="202" t="s">
        <v>690</v>
      </c>
      <c r="G202" s="200"/>
      <c r="H202" s="203">
        <v>-128.13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132</v>
      </c>
      <c r="AU202" s="209" t="s">
        <v>79</v>
      </c>
      <c r="AV202" s="14" t="s">
        <v>79</v>
      </c>
      <c r="AW202" s="14" t="s">
        <v>31</v>
      </c>
      <c r="AX202" s="14" t="s">
        <v>69</v>
      </c>
      <c r="AY202" s="209" t="s">
        <v>123</v>
      </c>
    </row>
    <row r="203" spans="2:51" s="15" customFormat="1" ht="11.25">
      <c r="B203" s="224"/>
      <c r="C203" s="225"/>
      <c r="D203" s="190" t="s">
        <v>132</v>
      </c>
      <c r="E203" s="226" t="s">
        <v>19</v>
      </c>
      <c r="F203" s="227" t="s">
        <v>248</v>
      </c>
      <c r="G203" s="225"/>
      <c r="H203" s="228">
        <v>703.024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132</v>
      </c>
      <c r="AU203" s="234" t="s">
        <v>79</v>
      </c>
      <c r="AV203" s="15" t="s">
        <v>130</v>
      </c>
      <c r="AW203" s="15" t="s">
        <v>31</v>
      </c>
      <c r="AX203" s="15" t="s">
        <v>77</v>
      </c>
      <c r="AY203" s="234" t="s">
        <v>123</v>
      </c>
    </row>
    <row r="204" spans="1:65" s="2" customFormat="1" ht="55.5" customHeight="1">
      <c r="A204" s="36"/>
      <c r="B204" s="37"/>
      <c r="C204" s="175" t="s">
        <v>295</v>
      </c>
      <c r="D204" s="175" t="s">
        <v>125</v>
      </c>
      <c r="E204" s="176" t="s">
        <v>691</v>
      </c>
      <c r="F204" s="177" t="s">
        <v>692</v>
      </c>
      <c r="G204" s="178" t="s">
        <v>164</v>
      </c>
      <c r="H204" s="179">
        <v>2439.501</v>
      </c>
      <c r="I204" s="180"/>
      <c r="J204" s="181">
        <f>ROUND(I204*H204,2)</f>
        <v>0</v>
      </c>
      <c r="K204" s="177" t="s">
        <v>129</v>
      </c>
      <c r="L204" s="41"/>
      <c r="M204" s="182" t="s">
        <v>19</v>
      </c>
      <c r="N204" s="183" t="s">
        <v>40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0.25</v>
      </c>
      <c r="T204" s="185">
        <f>S204*H204</f>
        <v>609.87525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130</v>
      </c>
      <c r="AT204" s="186" t="s">
        <v>125</v>
      </c>
      <c r="AU204" s="186" t="s">
        <v>79</v>
      </c>
      <c r="AY204" s="19" t="s">
        <v>123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77</v>
      </c>
      <c r="BK204" s="187">
        <f>ROUND(I204*H204,2)</f>
        <v>0</v>
      </c>
      <c r="BL204" s="19" t="s">
        <v>130</v>
      </c>
      <c r="BM204" s="186" t="s">
        <v>693</v>
      </c>
    </row>
    <row r="205" spans="2:51" s="13" customFormat="1" ht="11.25">
      <c r="B205" s="188"/>
      <c r="C205" s="189"/>
      <c r="D205" s="190" t="s">
        <v>132</v>
      </c>
      <c r="E205" s="191" t="s">
        <v>19</v>
      </c>
      <c r="F205" s="192" t="s">
        <v>694</v>
      </c>
      <c r="G205" s="189"/>
      <c r="H205" s="191" t="s">
        <v>19</v>
      </c>
      <c r="I205" s="193"/>
      <c r="J205" s="189"/>
      <c r="K205" s="189"/>
      <c r="L205" s="194"/>
      <c r="M205" s="195"/>
      <c r="N205" s="196"/>
      <c r="O205" s="196"/>
      <c r="P205" s="196"/>
      <c r="Q205" s="196"/>
      <c r="R205" s="196"/>
      <c r="S205" s="196"/>
      <c r="T205" s="197"/>
      <c r="AT205" s="198" t="s">
        <v>132</v>
      </c>
      <c r="AU205" s="198" t="s">
        <v>79</v>
      </c>
      <c r="AV205" s="13" t="s">
        <v>77</v>
      </c>
      <c r="AW205" s="13" t="s">
        <v>31</v>
      </c>
      <c r="AX205" s="13" t="s">
        <v>69</v>
      </c>
      <c r="AY205" s="198" t="s">
        <v>123</v>
      </c>
    </row>
    <row r="206" spans="2:51" s="14" customFormat="1" ht="11.25">
      <c r="B206" s="199"/>
      <c r="C206" s="200"/>
      <c r="D206" s="190" t="s">
        <v>132</v>
      </c>
      <c r="E206" s="201" t="s">
        <v>19</v>
      </c>
      <c r="F206" s="202" t="s">
        <v>695</v>
      </c>
      <c r="G206" s="200"/>
      <c r="H206" s="203">
        <v>1140.628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132</v>
      </c>
      <c r="AU206" s="209" t="s">
        <v>79</v>
      </c>
      <c r="AV206" s="14" t="s">
        <v>79</v>
      </c>
      <c r="AW206" s="14" t="s">
        <v>31</v>
      </c>
      <c r="AX206" s="14" t="s">
        <v>69</v>
      </c>
      <c r="AY206" s="209" t="s">
        <v>123</v>
      </c>
    </row>
    <row r="207" spans="2:51" s="14" customFormat="1" ht="11.25">
      <c r="B207" s="199"/>
      <c r="C207" s="200"/>
      <c r="D207" s="190" t="s">
        <v>132</v>
      </c>
      <c r="E207" s="201" t="s">
        <v>19</v>
      </c>
      <c r="F207" s="202" t="s">
        <v>696</v>
      </c>
      <c r="G207" s="200"/>
      <c r="H207" s="203">
        <v>1154.37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132</v>
      </c>
      <c r="AU207" s="209" t="s">
        <v>79</v>
      </c>
      <c r="AV207" s="14" t="s">
        <v>79</v>
      </c>
      <c r="AW207" s="14" t="s">
        <v>31</v>
      </c>
      <c r="AX207" s="14" t="s">
        <v>69</v>
      </c>
      <c r="AY207" s="209" t="s">
        <v>123</v>
      </c>
    </row>
    <row r="208" spans="2:51" s="14" customFormat="1" ht="11.25">
      <c r="B208" s="199"/>
      <c r="C208" s="200"/>
      <c r="D208" s="190" t="s">
        <v>132</v>
      </c>
      <c r="E208" s="201" t="s">
        <v>19</v>
      </c>
      <c r="F208" s="202" t="s">
        <v>697</v>
      </c>
      <c r="G208" s="200"/>
      <c r="H208" s="203">
        <v>103.275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132</v>
      </c>
      <c r="AU208" s="209" t="s">
        <v>79</v>
      </c>
      <c r="AV208" s="14" t="s">
        <v>79</v>
      </c>
      <c r="AW208" s="14" t="s">
        <v>31</v>
      </c>
      <c r="AX208" s="14" t="s">
        <v>69</v>
      </c>
      <c r="AY208" s="209" t="s">
        <v>123</v>
      </c>
    </row>
    <row r="209" spans="2:51" s="14" customFormat="1" ht="11.25">
      <c r="B209" s="199"/>
      <c r="C209" s="200"/>
      <c r="D209" s="190" t="s">
        <v>132</v>
      </c>
      <c r="E209" s="201" t="s">
        <v>19</v>
      </c>
      <c r="F209" s="202" t="s">
        <v>698</v>
      </c>
      <c r="G209" s="200"/>
      <c r="H209" s="203">
        <v>41.228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132</v>
      </c>
      <c r="AU209" s="209" t="s">
        <v>79</v>
      </c>
      <c r="AV209" s="14" t="s">
        <v>79</v>
      </c>
      <c r="AW209" s="14" t="s">
        <v>31</v>
      </c>
      <c r="AX209" s="14" t="s">
        <v>69</v>
      </c>
      <c r="AY209" s="209" t="s">
        <v>123</v>
      </c>
    </row>
    <row r="210" spans="2:51" s="15" customFormat="1" ht="11.25">
      <c r="B210" s="224"/>
      <c r="C210" s="225"/>
      <c r="D210" s="190" t="s">
        <v>132</v>
      </c>
      <c r="E210" s="226" t="s">
        <v>19</v>
      </c>
      <c r="F210" s="227" t="s">
        <v>248</v>
      </c>
      <c r="G210" s="225"/>
      <c r="H210" s="228">
        <v>2439.5009999999997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132</v>
      </c>
      <c r="AU210" s="234" t="s">
        <v>79</v>
      </c>
      <c r="AV210" s="15" t="s">
        <v>130</v>
      </c>
      <c r="AW210" s="15" t="s">
        <v>31</v>
      </c>
      <c r="AX210" s="15" t="s">
        <v>77</v>
      </c>
      <c r="AY210" s="234" t="s">
        <v>123</v>
      </c>
    </row>
    <row r="211" spans="1:65" s="2" customFormat="1" ht="55.5" customHeight="1">
      <c r="A211" s="36"/>
      <c r="B211" s="37"/>
      <c r="C211" s="175" t="s">
        <v>299</v>
      </c>
      <c r="D211" s="175" t="s">
        <v>125</v>
      </c>
      <c r="E211" s="176" t="s">
        <v>699</v>
      </c>
      <c r="F211" s="177" t="s">
        <v>700</v>
      </c>
      <c r="G211" s="178" t="s">
        <v>164</v>
      </c>
      <c r="H211" s="179">
        <v>391.24</v>
      </c>
      <c r="I211" s="180"/>
      <c r="J211" s="181">
        <f>ROUND(I211*H211,2)</f>
        <v>0</v>
      </c>
      <c r="K211" s="177" t="s">
        <v>129</v>
      </c>
      <c r="L211" s="41"/>
      <c r="M211" s="182" t="s">
        <v>19</v>
      </c>
      <c r="N211" s="183" t="s">
        <v>40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0.35</v>
      </c>
      <c r="T211" s="185">
        <f>S211*H211</f>
        <v>136.934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130</v>
      </c>
      <c r="AT211" s="186" t="s">
        <v>125</v>
      </c>
      <c r="AU211" s="186" t="s">
        <v>79</v>
      </c>
      <c r="AY211" s="19" t="s">
        <v>123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77</v>
      </c>
      <c r="BK211" s="187">
        <f>ROUND(I211*H211,2)</f>
        <v>0</v>
      </c>
      <c r="BL211" s="19" t="s">
        <v>130</v>
      </c>
      <c r="BM211" s="186" t="s">
        <v>701</v>
      </c>
    </row>
    <row r="212" spans="2:51" s="13" customFormat="1" ht="11.25">
      <c r="B212" s="188"/>
      <c r="C212" s="189"/>
      <c r="D212" s="190" t="s">
        <v>132</v>
      </c>
      <c r="E212" s="191" t="s">
        <v>19</v>
      </c>
      <c r="F212" s="192" t="s">
        <v>702</v>
      </c>
      <c r="G212" s="189"/>
      <c r="H212" s="191" t="s">
        <v>19</v>
      </c>
      <c r="I212" s="193"/>
      <c r="J212" s="189"/>
      <c r="K212" s="189"/>
      <c r="L212" s="194"/>
      <c r="M212" s="195"/>
      <c r="N212" s="196"/>
      <c r="O212" s="196"/>
      <c r="P212" s="196"/>
      <c r="Q212" s="196"/>
      <c r="R212" s="196"/>
      <c r="S212" s="196"/>
      <c r="T212" s="197"/>
      <c r="AT212" s="198" t="s">
        <v>132</v>
      </c>
      <c r="AU212" s="198" t="s">
        <v>79</v>
      </c>
      <c r="AV212" s="13" t="s">
        <v>77</v>
      </c>
      <c r="AW212" s="13" t="s">
        <v>31</v>
      </c>
      <c r="AX212" s="13" t="s">
        <v>69</v>
      </c>
      <c r="AY212" s="198" t="s">
        <v>123</v>
      </c>
    </row>
    <row r="213" spans="2:51" s="14" customFormat="1" ht="11.25">
      <c r="B213" s="199"/>
      <c r="C213" s="200"/>
      <c r="D213" s="190" t="s">
        <v>132</v>
      </c>
      <c r="E213" s="201" t="s">
        <v>19</v>
      </c>
      <c r="F213" s="202" t="s">
        <v>703</v>
      </c>
      <c r="G213" s="200"/>
      <c r="H213" s="203">
        <v>212.933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132</v>
      </c>
      <c r="AU213" s="209" t="s">
        <v>79</v>
      </c>
      <c r="AV213" s="14" t="s">
        <v>79</v>
      </c>
      <c r="AW213" s="14" t="s">
        <v>31</v>
      </c>
      <c r="AX213" s="14" t="s">
        <v>69</v>
      </c>
      <c r="AY213" s="209" t="s">
        <v>123</v>
      </c>
    </row>
    <row r="214" spans="2:51" s="14" customFormat="1" ht="11.25">
      <c r="B214" s="199"/>
      <c r="C214" s="200"/>
      <c r="D214" s="190" t="s">
        <v>132</v>
      </c>
      <c r="E214" s="201" t="s">
        <v>19</v>
      </c>
      <c r="F214" s="202" t="s">
        <v>704</v>
      </c>
      <c r="G214" s="200"/>
      <c r="H214" s="203">
        <v>23.523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132</v>
      </c>
      <c r="AU214" s="209" t="s">
        <v>79</v>
      </c>
      <c r="AV214" s="14" t="s">
        <v>79</v>
      </c>
      <c r="AW214" s="14" t="s">
        <v>31</v>
      </c>
      <c r="AX214" s="14" t="s">
        <v>69</v>
      </c>
      <c r="AY214" s="209" t="s">
        <v>123</v>
      </c>
    </row>
    <row r="215" spans="2:51" s="16" customFormat="1" ht="11.25">
      <c r="B215" s="235"/>
      <c r="C215" s="236"/>
      <c r="D215" s="190" t="s">
        <v>132</v>
      </c>
      <c r="E215" s="237" t="s">
        <v>19</v>
      </c>
      <c r="F215" s="238" t="s">
        <v>418</v>
      </c>
      <c r="G215" s="236"/>
      <c r="H215" s="239">
        <v>236.456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132</v>
      </c>
      <c r="AU215" s="245" t="s">
        <v>79</v>
      </c>
      <c r="AV215" s="16" t="s">
        <v>138</v>
      </c>
      <c r="AW215" s="16" t="s">
        <v>31</v>
      </c>
      <c r="AX215" s="16" t="s">
        <v>69</v>
      </c>
      <c r="AY215" s="245" t="s">
        <v>123</v>
      </c>
    </row>
    <row r="216" spans="2:51" s="13" customFormat="1" ht="11.25">
      <c r="B216" s="188"/>
      <c r="C216" s="189"/>
      <c r="D216" s="190" t="s">
        <v>132</v>
      </c>
      <c r="E216" s="191" t="s">
        <v>19</v>
      </c>
      <c r="F216" s="192" t="s">
        <v>705</v>
      </c>
      <c r="G216" s="189"/>
      <c r="H216" s="191" t="s">
        <v>19</v>
      </c>
      <c r="I216" s="193"/>
      <c r="J216" s="189"/>
      <c r="K216" s="189"/>
      <c r="L216" s="194"/>
      <c r="M216" s="195"/>
      <c r="N216" s="196"/>
      <c r="O216" s="196"/>
      <c r="P216" s="196"/>
      <c r="Q216" s="196"/>
      <c r="R216" s="196"/>
      <c r="S216" s="196"/>
      <c r="T216" s="197"/>
      <c r="AT216" s="198" t="s">
        <v>132</v>
      </c>
      <c r="AU216" s="198" t="s">
        <v>79</v>
      </c>
      <c r="AV216" s="13" t="s">
        <v>77</v>
      </c>
      <c r="AW216" s="13" t="s">
        <v>31</v>
      </c>
      <c r="AX216" s="13" t="s">
        <v>69</v>
      </c>
      <c r="AY216" s="198" t="s">
        <v>123</v>
      </c>
    </row>
    <row r="217" spans="2:51" s="14" customFormat="1" ht="11.25">
      <c r="B217" s="199"/>
      <c r="C217" s="200"/>
      <c r="D217" s="190" t="s">
        <v>132</v>
      </c>
      <c r="E217" s="201" t="s">
        <v>19</v>
      </c>
      <c r="F217" s="202" t="s">
        <v>706</v>
      </c>
      <c r="G217" s="200"/>
      <c r="H217" s="203">
        <v>133.295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132</v>
      </c>
      <c r="AU217" s="209" t="s">
        <v>79</v>
      </c>
      <c r="AV217" s="14" t="s">
        <v>79</v>
      </c>
      <c r="AW217" s="14" t="s">
        <v>31</v>
      </c>
      <c r="AX217" s="14" t="s">
        <v>69</v>
      </c>
      <c r="AY217" s="209" t="s">
        <v>123</v>
      </c>
    </row>
    <row r="218" spans="2:51" s="14" customFormat="1" ht="11.25">
      <c r="B218" s="199"/>
      <c r="C218" s="200"/>
      <c r="D218" s="190" t="s">
        <v>132</v>
      </c>
      <c r="E218" s="201" t="s">
        <v>19</v>
      </c>
      <c r="F218" s="202" t="s">
        <v>707</v>
      </c>
      <c r="G218" s="200"/>
      <c r="H218" s="203">
        <v>21.489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132</v>
      </c>
      <c r="AU218" s="209" t="s">
        <v>79</v>
      </c>
      <c r="AV218" s="14" t="s">
        <v>79</v>
      </c>
      <c r="AW218" s="14" t="s">
        <v>31</v>
      </c>
      <c r="AX218" s="14" t="s">
        <v>69</v>
      </c>
      <c r="AY218" s="209" t="s">
        <v>123</v>
      </c>
    </row>
    <row r="219" spans="2:51" s="16" customFormat="1" ht="11.25">
      <c r="B219" s="235"/>
      <c r="C219" s="236"/>
      <c r="D219" s="190" t="s">
        <v>132</v>
      </c>
      <c r="E219" s="237" t="s">
        <v>19</v>
      </c>
      <c r="F219" s="238" t="s">
        <v>418</v>
      </c>
      <c r="G219" s="236"/>
      <c r="H219" s="239">
        <v>154.784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132</v>
      </c>
      <c r="AU219" s="245" t="s">
        <v>79</v>
      </c>
      <c r="AV219" s="16" t="s">
        <v>138</v>
      </c>
      <c r="AW219" s="16" t="s">
        <v>31</v>
      </c>
      <c r="AX219" s="16" t="s">
        <v>69</v>
      </c>
      <c r="AY219" s="245" t="s">
        <v>123</v>
      </c>
    </row>
    <row r="220" spans="2:51" s="15" customFormat="1" ht="11.25">
      <c r="B220" s="224"/>
      <c r="C220" s="225"/>
      <c r="D220" s="190" t="s">
        <v>132</v>
      </c>
      <c r="E220" s="226" t="s">
        <v>19</v>
      </c>
      <c r="F220" s="227" t="s">
        <v>248</v>
      </c>
      <c r="G220" s="225"/>
      <c r="H220" s="228">
        <v>391.23999999999995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132</v>
      </c>
      <c r="AU220" s="234" t="s">
        <v>79</v>
      </c>
      <c r="AV220" s="15" t="s">
        <v>130</v>
      </c>
      <c r="AW220" s="15" t="s">
        <v>31</v>
      </c>
      <c r="AX220" s="15" t="s">
        <v>77</v>
      </c>
      <c r="AY220" s="234" t="s">
        <v>123</v>
      </c>
    </row>
    <row r="221" spans="1:65" s="2" customFormat="1" ht="55.5" customHeight="1">
      <c r="A221" s="36"/>
      <c r="B221" s="37"/>
      <c r="C221" s="175" t="s">
        <v>303</v>
      </c>
      <c r="D221" s="175" t="s">
        <v>125</v>
      </c>
      <c r="E221" s="176" t="s">
        <v>438</v>
      </c>
      <c r="F221" s="177" t="s">
        <v>439</v>
      </c>
      <c r="G221" s="178" t="s">
        <v>164</v>
      </c>
      <c r="H221" s="179">
        <v>11605.47</v>
      </c>
      <c r="I221" s="180"/>
      <c r="J221" s="181">
        <f>ROUND(I221*H221,2)</f>
        <v>0</v>
      </c>
      <c r="K221" s="177" t="s">
        <v>129</v>
      </c>
      <c r="L221" s="41"/>
      <c r="M221" s="182" t="s">
        <v>19</v>
      </c>
      <c r="N221" s="183" t="s">
        <v>40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0.65</v>
      </c>
      <c r="T221" s="185">
        <f>S221*H221</f>
        <v>7543.5554999999995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130</v>
      </c>
      <c r="AT221" s="186" t="s">
        <v>125</v>
      </c>
      <c r="AU221" s="186" t="s">
        <v>79</v>
      </c>
      <c r="AY221" s="19" t="s">
        <v>123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77</v>
      </c>
      <c r="BK221" s="187">
        <f>ROUND(I221*H221,2)</f>
        <v>0</v>
      </c>
      <c r="BL221" s="19" t="s">
        <v>130</v>
      </c>
      <c r="BM221" s="186" t="s">
        <v>708</v>
      </c>
    </row>
    <row r="222" spans="2:51" s="13" customFormat="1" ht="11.25">
      <c r="B222" s="188"/>
      <c r="C222" s="189"/>
      <c r="D222" s="190" t="s">
        <v>132</v>
      </c>
      <c r="E222" s="191" t="s">
        <v>19</v>
      </c>
      <c r="F222" s="192" t="s">
        <v>687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132</v>
      </c>
      <c r="AU222" s="198" t="s">
        <v>79</v>
      </c>
      <c r="AV222" s="13" t="s">
        <v>77</v>
      </c>
      <c r="AW222" s="13" t="s">
        <v>31</v>
      </c>
      <c r="AX222" s="13" t="s">
        <v>69</v>
      </c>
      <c r="AY222" s="198" t="s">
        <v>123</v>
      </c>
    </row>
    <row r="223" spans="2:51" s="14" customFormat="1" ht="11.25">
      <c r="B223" s="199"/>
      <c r="C223" s="200"/>
      <c r="D223" s="190" t="s">
        <v>132</v>
      </c>
      <c r="E223" s="201" t="s">
        <v>19</v>
      </c>
      <c r="F223" s="202" t="s">
        <v>709</v>
      </c>
      <c r="G223" s="200"/>
      <c r="H223" s="203">
        <v>2258.358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132</v>
      </c>
      <c r="AU223" s="209" t="s">
        <v>79</v>
      </c>
      <c r="AV223" s="14" t="s">
        <v>79</v>
      </c>
      <c r="AW223" s="14" t="s">
        <v>31</v>
      </c>
      <c r="AX223" s="14" t="s">
        <v>69</v>
      </c>
      <c r="AY223" s="209" t="s">
        <v>123</v>
      </c>
    </row>
    <row r="224" spans="2:51" s="14" customFormat="1" ht="11.25">
      <c r="B224" s="199"/>
      <c r="C224" s="200"/>
      <c r="D224" s="190" t="s">
        <v>132</v>
      </c>
      <c r="E224" s="201" t="s">
        <v>19</v>
      </c>
      <c r="F224" s="202" t="s">
        <v>710</v>
      </c>
      <c r="G224" s="200"/>
      <c r="H224" s="203">
        <v>1008.677</v>
      </c>
      <c r="I224" s="204"/>
      <c r="J224" s="200"/>
      <c r="K224" s="200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132</v>
      </c>
      <c r="AU224" s="209" t="s">
        <v>79</v>
      </c>
      <c r="AV224" s="14" t="s">
        <v>79</v>
      </c>
      <c r="AW224" s="14" t="s">
        <v>31</v>
      </c>
      <c r="AX224" s="14" t="s">
        <v>69</v>
      </c>
      <c r="AY224" s="209" t="s">
        <v>123</v>
      </c>
    </row>
    <row r="225" spans="2:51" s="14" customFormat="1" ht="22.5">
      <c r="B225" s="199"/>
      <c r="C225" s="200"/>
      <c r="D225" s="190" t="s">
        <v>132</v>
      </c>
      <c r="E225" s="201" t="s">
        <v>19</v>
      </c>
      <c r="F225" s="202" t="s">
        <v>711</v>
      </c>
      <c r="G225" s="200"/>
      <c r="H225" s="203">
        <v>3187.842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132</v>
      </c>
      <c r="AU225" s="209" t="s">
        <v>79</v>
      </c>
      <c r="AV225" s="14" t="s">
        <v>79</v>
      </c>
      <c r="AW225" s="14" t="s">
        <v>31</v>
      </c>
      <c r="AX225" s="14" t="s">
        <v>69</v>
      </c>
      <c r="AY225" s="209" t="s">
        <v>123</v>
      </c>
    </row>
    <row r="226" spans="2:51" s="14" customFormat="1" ht="11.25">
      <c r="B226" s="199"/>
      <c r="C226" s="200"/>
      <c r="D226" s="190" t="s">
        <v>132</v>
      </c>
      <c r="E226" s="201" t="s">
        <v>19</v>
      </c>
      <c r="F226" s="202" t="s">
        <v>712</v>
      </c>
      <c r="G226" s="200"/>
      <c r="H226" s="203">
        <v>2845.587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132</v>
      </c>
      <c r="AU226" s="209" t="s">
        <v>79</v>
      </c>
      <c r="AV226" s="14" t="s">
        <v>79</v>
      </c>
      <c r="AW226" s="14" t="s">
        <v>31</v>
      </c>
      <c r="AX226" s="14" t="s">
        <v>69</v>
      </c>
      <c r="AY226" s="209" t="s">
        <v>123</v>
      </c>
    </row>
    <row r="227" spans="2:51" s="14" customFormat="1" ht="22.5">
      <c r="B227" s="199"/>
      <c r="C227" s="200"/>
      <c r="D227" s="190" t="s">
        <v>132</v>
      </c>
      <c r="E227" s="201" t="s">
        <v>19</v>
      </c>
      <c r="F227" s="202" t="s">
        <v>713</v>
      </c>
      <c r="G227" s="200"/>
      <c r="H227" s="203">
        <v>256.831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132</v>
      </c>
      <c r="AU227" s="209" t="s">
        <v>79</v>
      </c>
      <c r="AV227" s="14" t="s">
        <v>79</v>
      </c>
      <c r="AW227" s="14" t="s">
        <v>31</v>
      </c>
      <c r="AX227" s="14" t="s">
        <v>69</v>
      </c>
      <c r="AY227" s="209" t="s">
        <v>123</v>
      </c>
    </row>
    <row r="228" spans="2:51" s="14" customFormat="1" ht="22.5">
      <c r="B228" s="199"/>
      <c r="C228" s="200"/>
      <c r="D228" s="190" t="s">
        <v>132</v>
      </c>
      <c r="E228" s="201" t="s">
        <v>19</v>
      </c>
      <c r="F228" s="202" t="s">
        <v>714</v>
      </c>
      <c r="G228" s="200"/>
      <c r="H228" s="203">
        <v>49.894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132</v>
      </c>
      <c r="AU228" s="209" t="s">
        <v>79</v>
      </c>
      <c r="AV228" s="14" t="s">
        <v>79</v>
      </c>
      <c r="AW228" s="14" t="s">
        <v>31</v>
      </c>
      <c r="AX228" s="14" t="s">
        <v>69</v>
      </c>
      <c r="AY228" s="209" t="s">
        <v>123</v>
      </c>
    </row>
    <row r="229" spans="2:51" s="14" customFormat="1" ht="22.5">
      <c r="B229" s="199"/>
      <c r="C229" s="200"/>
      <c r="D229" s="190" t="s">
        <v>132</v>
      </c>
      <c r="E229" s="201" t="s">
        <v>19</v>
      </c>
      <c r="F229" s="202" t="s">
        <v>715</v>
      </c>
      <c r="G229" s="200"/>
      <c r="H229" s="203">
        <v>304.494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132</v>
      </c>
      <c r="AU229" s="209" t="s">
        <v>79</v>
      </c>
      <c r="AV229" s="14" t="s">
        <v>79</v>
      </c>
      <c r="AW229" s="14" t="s">
        <v>31</v>
      </c>
      <c r="AX229" s="14" t="s">
        <v>69</v>
      </c>
      <c r="AY229" s="209" t="s">
        <v>123</v>
      </c>
    </row>
    <row r="230" spans="2:51" s="16" customFormat="1" ht="11.25">
      <c r="B230" s="235"/>
      <c r="C230" s="236"/>
      <c r="D230" s="190" t="s">
        <v>132</v>
      </c>
      <c r="E230" s="237" t="s">
        <v>19</v>
      </c>
      <c r="F230" s="238" t="s">
        <v>418</v>
      </c>
      <c r="G230" s="236"/>
      <c r="H230" s="239">
        <v>9911.683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132</v>
      </c>
      <c r="AU230" s="245" t="s">
        <v>79</v>
      </c>
      <c r="AV230" s="16" t="s">
        <v>138</v>
      </c>
      <c r="AW230" s="16" t="s">
        <v>31</v>
      </c>
      <c r="AX230" s="16" t="s">
        <v>69</v>
      </c>
      <c r="AY230" s="245" t="s">
        <v>123</v>
      </c>
    </row>
    <row r="231" spans="2:51" s="13" customFormat="1" ht="11.25">
      <c r="B231" s="188"/>
      <c r="C231" s="189"/>
      <c r="D231" s="190" t="s">
        <v>132</v>
      </c>
      <c r="E231" s="191" t="s">
        <v>19</v>
      </c>
      <c r="F231" s="192" t="s">
        <v>716</v>
      </c>
      <c r="G231" s="189"/>
      <c r="H231" s="191" t="s">
        <v>19</v>
      </c>
      <c r="I231" s="193"/>
      <c r="J231" s="189"/>
      <c r="K231" s="189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132</v>
      </c>
      <c r="AU231" s="198" t="s">
        <v>79</v>
      </c>
      <c r="AV231" s="13" t="s">
        <v>77</v>
      </c>
      <c r="AW231" s="13" t="s">
        <v>31</v>
      </c>
      <c r="AX231" s="13" t="s">
        <v>69</v>
      </c>
      <c r="AY231" s="198" t="s">
        <v>123</v>
      </c>
    </row>
    <row r="232" spans="2:51" s="14" customFormat="1" ht="11.25">
      <c r="B232" s="199"/>
      <c r="C232" s="200"/>
      <c r="D232" s="190" t="s">
        <v>132</v>
      </c>
      <c r="E232" s="201" t="s">
        <v>19</v>
      </c>
      <c r="F232" s="202" t="s">
        <v>717</v>
      </c>
      <c r="G232" s="200"/>
      <c r="H232" s="203">
        <v>719.636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132</v>
      </c>
      <c r="AU232" s="209" t="s">
        <v>79</v>
      </c>
      <c r="AV232" s="14" t="s">
        <v>79</v>
      </c>
      <c r="AW232" s="14" t="s">
        <v>31</v>
      </c>
      <c r="AX232" s="14" t="s">
        <v>69</v>
      </c>
      <c r="AY232" s="209" t="s">
        <v>123</v>
      </c>
    </row>
    <row r="233" spans="2:51" s="14" customFormat="1" ht="11.25">
      <c r="B233" s="199"/>
      <c r="C233" s="200"/>
      <c r="D233" s="190" t="s">
        <v>132</v>
      </c>
      <c r="E233" s="201" t="s">
        <v>19</v>
      </c>
      <c r="F233" s="202" t="s">
        <v>718</v>
      </c>
      <c r="G233" s="200"/>
      <c r="H233" s="203">
        <v>541.843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132</v>
      </c>
      <c r="AU233" s="209" t="s">
        <v>79</v>
      </c>
      <c r="AV233" s="14" t="s">
        <v>79</v>
      </c>
      <c r="AW233" s="14" t="s">
        <v>31</v>
      </c>
      <c r="AX233" s="14" t="s">
        <v>69</v>
      </c>
      <c r="AY233" s="209" t="s">
        <v>123</v>
      </c>
    </row>
    <row r="234" spans="2:51" s="14" customFormat="1" ht="22.5">
      <c r="B234" s="199"/>
      <c r="C234" s="200"/>
      <c r="D234" s="190" t="s">
        <v>132</v>
      </c>
      <c r="E234" s="201" t="s">
        <v>19</v>
      </c>
      <c r="F234" s="202" t="s">
        <v>719</v>
      </c>
      <c r="G234" s="200"/>
      <c r="H234" s="203">
        <v>104.918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132</v>
      </c>
      <c r="AU234" s="209" t="s">
        <v>79</v>
      </c>
      <c r="AV234" s="14" t="s">
        <v>79</v>
      </c>
      <c r="AW234" s="14" t="s">
        <v>31</v>
      </c>
      <c r="AX234" s="14" t="s">
        <v>69</v>
      </c>
      <c r="AY234" s="209" t="s">
        <v>123</v>
      </c>
    </row>
    <row r="235" spans="2:51" s="14" customFormat="1" ht="22.5">
      <c r="B235" s="199"/>
      <c r="C235" s="200"/>
      <c r="D235" s="190" t="s">
        <v>132</v>
      </c>
      <c r="E235" s="201" t="s">
        <v>19</v>
      </c>
      <c r="F235" s="202" t="s">
        <v>720</v>
      </c>
      <c r="G235" s="200"/>
      <c r="H235" s="203">
        <v>41.68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132</v>
      </c>
      <c r="AU235" s="209" t="s">
        <v>79</v>
      </c>
      <c r="AV235" s="14" t="s">
        <v>79</v>
      </c>
      <c r="AW235" s="14" t="s">
        <v>31</v>
      </c>
      <c r="AX235" s="14" t="s">
        <v>69</v>
      </c>
      <c r="AY235" s="209" t="s">
        <v>123</v>
      </c>
    </row>
    <row r="236" spans="2:51" s="16" customFormat="1" ht="11.25">
      <c r="B236" s="235"/>
      <c r="C236" s="236"/>
      <c r="D236" s="190" t="s">
        <v>132</v>
      </c>
      <c r="E236" s="237" t="s">
        <v>19</v>
      </c>
      <c r="F236" s="238" t="s">
        <v>418</v>
      </c>
      <c r="G236" s="236"/>
      <c r="H236" s="239">
        <v>1408.077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132</v>
      </c>
      <c r="AU236" s="245" t="s">
        <v>79</v>
      </c>
      <c r="AV236" s="16" t="s">
        <v>138</v>
      </c>
      <c r="AW236" s="16" t="s">
        <v>31</v>
      </c>
      <c r="AX236" s="16" t="s">
        <v>69</v>
      </c>
      <c r="AY236" s="245" t="s">
        <v>123</v>
      </c>
    </row>
    <row r="237" spans="2:51" s="13" customFormat="1" ht="11.25">
      <c r="B237" s="188"/>
      <c r="C237" s="189"/>
      <c r="D237" s="190" t="s">
        <v>132</v>
      </c>
      <c r="E237" s="191" t="s">
        <v>19</v>
      </c>
      <c r="F237" s="192" t="s">
        <v>721</v>
      </c>
      <c r="G237" s="189"/>
      <c r="H237" s="191" t="s">
        <v>19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132</v>
      </c>
      <c r="AU237" s="198" t="s">
        <v>79</v>
      </c>
      <c r="AV237" s="13" t="s">
        <v>77</v>
      </c>
      <c r="AW237" s="13" t="s">
        <v>31</v>
      </c>
      <c r="AX237" s="13" t="s">
        <v>69</v>
      </c>
      <c r="AY237" s="198" t="s">
        <v>123</v>
      </c>
    </row>
    <row r="238" spans="2:51" s="14" customFormat="1" ht="11.25">
      <c r="B238" s="199"/>
      <c r="C238" s="200"/>
      <c r="D238" s="190" t="s">
        <v>132</v>
      </c>
      <c r="E238" s="201" t="s">
        <v>19</v>
      </c>
      <c r="F238" s="202" t="s">
        <v>722</v>
      </c>
      <c r="G238" s="200"/>
      <c r="H238" s="203">
        <v>249.45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132</v>
      </c>
      <c r="AU238" s="209" t="s">
        <v>79</v>
      </c>
      <c r="AV238" s="14" t="s">
        <v>79</v>
      </c>
      <c r="AW238" s="14" t="s">
        <v>31</v>
      </c>
      <c r="AX238" s="14" t="s">
        <v>69</v>
      </c>
      <c r="AY238" s="209" t="s">
        <v>123</v>
      </c>
    </row>
    <row r="239" spans="2:51" s="14" customFormat="1" ht="11.25">
      <c r="B239" s="199"/>
      <c r="C239" s="200"/>
      <c r="D239" s="190" t="s">
        <v>132</v>
      </c>
      <c r="E239" s="201" t="s">
        <v>19</v>
      </c>
      <c r="F239" s="202" t="s">
        <v>723</v>
      </c>
      <c r="G239" s="200"/>
      <c r="H239" s="203">
        <v>36.26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132</v>
      </c>
      <c r="AU239" s="209" t="s">
        <v>79</v>
      </c>
      <c r="AV239" s="14" t="s">
        <v>79</v>
      </c>
      <c r="AW239" s="14" t="s">
        <v>31</v>
      </c>
      <c r="AX239" s="14" t="s">
        <v>69</v>
      </c>
      <c r="AY239" s="209" t="s">
        <v>123</v>
      </c>
    </row>
    <row r="240" spans="2:51" s="16" customFormat="1" ht="11.25">
      <c r="B240" s="235"/>
      <c r="C240" s="236"/>
      <c r="D240" s="190" t="s">
        <v>132</v>
      </c>
      <c r="E240" s="237" t="s">
        <v>19</v>
      </c>
      <c r="F240" s="238" t="s">
        <v>418</v>
      </c>
      <c r="G240" s="236"/>
      <c r="H240" s="239">
        <v>285.71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132</v>
      </c>
      <c r="AU240" s="245" t="s">
        <v>79</v>
      </c>
      <c r="AV240" s="16" t="s">
        <v>138</v>
      </c>
      <c r="AW240" s="16" t="s">
        <v>31</v>
      </c>
      <c r="AX240" s="16" t="s">
        <v>69</v>
      </c>
      <c r="AY240" s="245" t="s">
        <v>123</v>
      </c>
    </row>
    <row r="241" spans="2:51" s="15" customFormat="1" ht="11.25">
      <c r="B241" s="224"/>
      <c r="C241" s="225"/>
      <c r="D241" s="190" t="s">
        <v>132</v>
      </c>
      <c r="E241" s="226" t="s">
        <v>19</v>
      </c>
      <c r="F241" s="227" t="s">
        <v>248</v>
      </c>
      <c r="G241" s="225"/>
      <c r="H241" s="228">
        <v>11605.470000000003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132</v>
      </c>
      <c r="AU241" s="234" t="s">
        <v>79</v>
      </c>
      <c r="AV241" s="15" t="s">
        <v>130</v>
      </c>
      <c r="AW241" s="15" t="s">
        <v>31</v>
      </c>
      <c r="AX241" s="15" t="s">
        <v>77</v>
      </c>
      <c r="AY241" s="234" t="s">
        <v>123</v>
      </c>
    </row>
    <row r="242" spans="1:65" s="2" customFormat="1" ht="24">
      <c r="A242" s="36"/>
      <c r="B242" s="37"/>
      <c r="C242" s="175" t="s">
        <v>307</v>
      </c>
      <c r="D242" s="175" t="s">
        <v>125</v>
      </c>
      <c r="E242" s="176" t="s">
        <v>724</v>
      </c>
      <c r="F242" s="177" t="s">
        <v>725</v>
      </c>
      <c r="G242" s="178" t="s">
        <v>289</v>
      </c>
      <c r="H242" s="179">
        <v>1</v>
      </c>
      <c r="I242" s="180"/>
      <c r="J242" s="181">
        <f>ROUND(I242*H242,2)</f>
        <v>0</v>
      </c>
      <c r="K242" s="177" t="s">
        <v>19</v>
      </c>
      <c r="L242" s="41"/>
      <c r="M242" s="182" t="s">
        <v>19</v>
      </c>
      <c r="N242" s="183" t="s">
        <v>40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130</v>
      </c>
      <c r="AT242" s="186" t="s">
        <v>125</v>
      </c>
      <c r="AU242" s="186" t="s">
        <v>79</v>
      </c>
      <c r="AY242" s="19" t="s">
        <v>123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77</v>
      </c>
      <c r="BK242" s="187">
        <f>ROUND(I242*H242,2)</f>
        <v>0</v>
      </c>
      <c r="BL242" s="19" t="s">
        <v>130</v>
      </c>
      <c r="BM242" s="186" t="s">
        <v>726</v>
      </c>
    </row>
    <row r="243" spans="1:47" s="2" customFormat="1" ht="29.25">
      <c r="A243" s="36"/>
      <c r="B243" s="37"/>
      <c r="C243" s="38"/>
      <c r="D243" s="190" t="s">
        <v>180</v>
      </c>
      <c r="E243" s="38"/>
      <c r="F243" s="210" t="s">
        <v>727</v>
      </c>
      <c r="G243" s="38"/>
      <c r="H243" s="38"/>
      <c r="I243" s="211"/>
      <c r="J243" s="38"/>
      <c r="K243" s="38"/>
      <c r="L243" s="41"/>
      <c r="M243" s="212"/>
      <c r="N243" s="213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180</v>
      </c>
      <c r="AU243" s="19" t="s">
        <v>79</v>
      </c>
    </row>
    <row r="244" spans="1:65" s="2" customFormat="1" ht="24">
      <c r="A244" s="36"/>
      <c r="B244" s="37"/>
      <c r="C244" s="175" t="s">
        <v>311</v>
      </c>
      <c r="D244" s="175" t="s">
        <v>125</v>
      </c>
      <c r="E244" s="176" t="s">
        <v>728</v>
      </c>
      <c r="F244" s="177" t="s">
        <v>729</v>
      </c>
      <c r="G244" s="178" t="s">
        <v>289</v>
      </c>
      <c r="H244" s="179">
        <v>1</v>
      </c>
      <c r="I244" s="180"/>
      <c r="J244" s="181">
        <f>ROUND(I244*H244,2)</f>
        <v>0</v>
      </c>
      <c r="K244" s="177" t="s">
        <v>19</v>
      </c>
      <c r="L244" s="41"/>
      <c r="M244" s="182" t="s">
        <v>19</v>
      </c>
      <c r="N244" s="183" t="s">
        <v>40</v>
      </c>
      <c r="O244" s="66"/>
      <c r="P244" s="184">
        <f>O244*H244</f>
        <v>0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130</v>
      </c>
      <c r="AT244" s="186" t="s">
        <v>125</v>
      </c>
      <c r="AU244" s="186" t="s">
        <v>79</v>
      </c>
      <c r="AY244" s="19" t="s">
        <v>123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77</v>
      </c>
      <c r="BK244" s="187">
        <f>ROUND(I244*H244,2)</f>
        <v>0</v>
      </c>
      <c r="BL244" s="19" t="s">
        <v>130</v>
      </c>
      <c r="BM244" s="186" t="s">
        <v>730</v>
      </c>
    </row>
    <row r="245" spans="1:47" s="2" customFormat="1" ht="29.25">
      <c r="A245" s="36"/>
      <c r="B245" s="37"/>
      <c r="C245" s="38"/>
      <c r="D245" s="190" t="s">
        <v>180</v>
      </c>
      <c r="E245" s="38"/>
      <c r="F245" s="210" t="s">
        <v>727</v>
      </c>
      <c r="G245" s="38"/>
      <c r="H245" s="38"/>
      <c r="I245" s="211"/>
      <c r="J245" s="38"/>
      <c r="K245" s="38"/>
      <c r="L245" s="41"/>
      <c r="M245" s="212"/>
      <c r="N245" s="213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180</v>
      </c>
      <c r="AU245" s="19" t="s">
        <v>79</v>
      </c>
    </row>
    <row r="246" spans="2:63" s="12" customFormat="1" ht="22.9" customHeight="1">
      <c r="B246" s="159"/>
      <c r="C246" s="160"/>
      <c r="D246" s="161" t="s">
        <v>68</v>
      </c>
      <c r="E246" s="173" t="s">
        <v>446</v>
      </c>
      <c r="F246" s="173" t="s">
        <v>447</v>
      </c>
      <c r="G246" s="160"/>
      <c r="H246" s="160"/>
      <c r="I246" s="163"/>
      <c r="J246" s="174">
        <f>BK246</f>
        <v>0</v>
      </c>
      <c r="K246" s="160"/>
      <c r="L246" s="165"/>
      <c r="M246" s="166"/>
      <c r="N246" s="167"/>
      <c r="O246" s="167"/>
      <c r="P246" s="168">
        <f>SUM(P247:P298)</f>
        <v>0</v>
      </c>
      <c r="Q246" s="167"/>
      <c r="R246" s="168">
        <f>SUM(R247:R298)</f>
        <v>0</v>
      </c>
      <c r="S246" s="167"/>
      <c r="T246" s="169">
        <f>SUM(T247:T298)</f>
        <v>0</v>
      </c>
      <c r="AR246" s="170" t="s">
        <v>77</v>
      </c>
      <c r="AT246" s="171" t="s">
        <v>68</v>
      </c>
      <c r="AU246" s="171" t="s">
        <v>77</v>
      </c>
      <c r="AY246" s="170" t="s">
        <v>123</v>
      </c>
      <c r="BK246" s="172">
        <f>SUM(BK247:BK298)</f>
        <v>0</v>
      </c>
    </row>
    <row r="247" spans="1:65" s="2" customFormat="1" ht="24">
      <c r="A247" s="36"/>
      <c r="B247" s="37"/>
      <c r="C247" s="175" t="s">
        <v>315</v>
      </c>
      <c r="D247" s="175" t="s">
        <v>125</v>
      </c>
      <c r="E247" s="176" t="s">
        <v>449</v>
      </c>
      <c r="F247" s="177" t="s">
        <v>450</v>
      </c>
      <c r="G247" s="178" t="s">
        <v>451</v>
      </c>
      <c r="H247" s="179">
        <v>8566.4</v>
      </c>
      <c r="I247" s="180"/>
      <c r="J247" s="181">
        <f>ROUND(I247*H247,2)</f>
        <v>0</v>
      </c>
      <c r="K247" s="177" t="s">
        <v>129</v>
      </c>
      <c r="L247" s="41"/>
      <c r="M247" s="182" t="s">
        <v>19</v>
      </c>
      <c r="N247" s="183" t="s">
        <v>40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130</v>
      </c>
      <c r="AT247" s="186" t="s">
        <v>125</v>
      </c>
      <c r="AU247" s="186" t="s">
        <v>79</v>
      </c>
      <c r="AY247" s="19" t="s">
        <v>123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77</v>
      </c>
      <c r="BK247" s="187">
        <f>ROUND(I247*H247,2)</f>
        <v>0</v>
      </c>
      <c r="BL247" s="19" t="s">
        <v>130</v>
      </c>
      <c r="BM247" s="186" t="s">
        <v>731</v>
      </c>
    </row>
    <row r="248" spans="1:47" s="2" customFormat="1" ht="48.75">
      <c r="A248" s="36"/>
      <c r="B248" s="37"/>
      <c r="C248" s="38"/>
      <c r="D248" s="190" t="s">
        <v>180</v>
      </c>
      <c r="E248" s="38"/>
      <c r="F248" s="210" t="s">
        <v>453</v>
      </c>
      <c r="G248" s="38"/>
      <c r="H248" s="38"/>
      <c r="I248" s="211"/>
      <c r="J248" s="38"/>
      <c r="K248" s="38"/>
      <c r="L248" s="41"/>
      <c r="M248" s="212"/>
      <c r="N248" s="213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180</v>
      </c>
      <c r="AU248" s="19" t="s">
        <v>79</v>
      </c>
    </row>
    <row r="249" spans="2:51" s="13" customFormat="1" ht="11.25">
      <c r="B249" s="188"/>
      <c r="C249" s="189"/>
      <c r="D249" s="190" t="s">
        <v>132</v>
      </c>
      <c r="E249" s="191" t="s">
        <v>19</v>
      </c>
      <c r="F249" s="192" t="s">
        <v>732</v>
      </c>
      <c r="G249" s="189"/>
      <c r="H249" s="191" t="s">
        <v>19</v>
      </c>
      <c r="I249" s="193"/>
      <c r="J249" s="189"/>
      <c r="K249" s="189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132</v>
      </c>
      <c r="AU249" s="198" t="s">
        <v>79</v>
      </c>
      <c r="AV249" s="13" t="s">
        <v>77</v>
      </c>
      <c r="AW249" s="13" t="s">
        <v>31</v>
      </c>
      <c r="AX249" s="13" t="s">
        <v>69</v>
      </c>
      <c r="AY249" s="198" t="s">
        <v>123</v>
      </c>
    </row>
    <row r="250" spans="2:51" s="14" customFormat="1" ht="11.25">
      <c r="B250" s="199"/>
      <c r="C250" s="200"/>
      <c r="D250" s="190" t="s">
        <v>132</v>
      </c>
      <c r="E250" s="201" t="s">
        <v>19</v>
      </c>
      <c r="F250" s="202" t="s">
        <v>733</v>
      </c>
      <c r="G250" s="200"/>
      <c r="H250" s="203">
        <v>8566.4</v>
      </c>
      <c r="I250" s="204"/>
      <c r="J250" s="200"/>
      <c r="K250" s="200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132</v>
      </c>
      <c r="AU250" s="209" t="s">
        <v>79</v>
      </c>
      <c r="AV250" s="14" t="s">
        <v>79</v>
      </c>
      <c r="AW250" s="14" t="s">
        <v>31</v>
      </c>
      <c r="AX250" s="14" t="s">
        <v>77</v>
      </c>
      <c r="AY250" s="209" t="s">
        <v>123</v>
      </c>
    </row>
    <row r="251" spans="1:65" s="2" customFormat="1" ht="36">
      <c r="A251" s="36"/>
      <c r="B251" s="37"/>
      <c r="C251" s="175" t="s">
        <v>319</v>
      </c>
      <c r="D251" s="175" t="s">
        <v>125</v>
      </c>
      <c r="E251" s="176" t="s">
        <v>457</v>
      </c>
      <c r="F251" s="177" t="s">
        <v>734</v>
      </c>
      <c r="G251" s="178" t="s">
        <v>451</v>
      </c>
      <c r="H251" s="179">
        <v>305.332</v>
      </c>
      <c r="I251" s="180"/>
      <c r="J251" s="181">
        <f>ROUND(I251*H251,2)</f>
        <v>0</v>
      </c>
      <c r="K251" s="177" t="s">
        <v>129</v>
      </c>
      <c r="L251" s="41"/>
      <c r="M251" s="182" t="s">
        <v>19</v>
      </c>
      <c r="N251" s="183" t="s">
        <v>40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130</v>
      </c>
      <c r="AT251" s="186" t="s">
        <v>125</v>
      </c>
      <c r="AU251" s="186" t="s">
        <v>79</v>
      </c>
      <c r="AY251" s="19" t="s">
        <v>123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77</v>
      </c>
      <c r="BK251" s="187">
        <f>ROUND(I251*H251,2)</f>
        <v>0</v>
      </c>
      <c r="BL251" s="19" t="s">
        <v>130</v>
      </c>
      <c r="BM251" s="186" t="s">
        <v>735</v>
      </c>
    </row>
    <row r="252" spans="2:51" s="14" customFormat="1" ht="11.25">
      <c r="B252" s="199"/>
      <c r="C252" s="200"/>
      <c r="D252" s="190" t="s">
        <v>132</v>
      </c>
      <c r="E252" s="201" t="s">
        <v>19</v>
      </c>
      <c r="F252" s="202" t="s">
        <v>736</v>
      </c>
      <c r="G252" s="200"/>
      <c r="H252" s="203">
        <v>305.332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132</v>
      </c>
      <c r="AU252" s="209" t="s">
        <v>79</v>
      </c>
      <c r="AV252" s="14" t="s">
        <v>79</v>
      </c>
      <c r="AW252" s="14" t="s">
        <v>31</v>
      </c>
      <c r="AX252" s="14" t="s">
        <v>77</v>
      </c>
      <c r="AY252" s="209" t="s">
        <v>123</v>
      </c>
    </row>
    <row r="253" spans="1:65" s="2" customFormat="1" ht="48">
      <c r="A253" s="36"/>
      <c r="B253" s="37"/>
      <c r="C253" s="175" t="s">
        <v>323</v>
      </c>
      <c r="D253" s="175" t="s">
        <v>125</v>
      </c>
      <c r="E253" s="176" t="s">
        <v>473</v>
      </c>
      <c r="F253" s="177" t="s">
        <v>737</v>
      </c>
      <c r="G253" s="178" t="s">
        <v>451</v>
      </c>
      <c r="H253" s="179">
        <v>7022.636</v>
      </c>
      <c r="I253" s="180"/>
      <c r="J253" s="181">
        <f>ROUND(I253*H253,2)</f>
        <v>0</v>
      </c>
      <c r="K253" s="177" t="s">
        <v>129</v>
      </c>
      <c r="L253" s="41"/>
      <c r="M253" s="182" t="s">
        <v>19</v>
      </c>
      <c r="N253" s="183" t="s">
        <v>40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130</v>
      </c>
      <c r="AT253" s="186" t="s">
        <v>125</v>
      </c>
      <c r="AU253" s="186" t="s">
        <v>79</v>
      </c>
      <c r="AY253" s="19" t="s">
        <v>123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77</v>
      </c>
      <c r="BK253" s="187">
        <f>ROUND(I253*H253,2)</f>
        <v>0</v>
      </c>
      <c r="BL253" s="19" t="s">
        <v>130</v>
      </c>
      <c r="BM253" s="186" t="s">
        <v>738</v>
      </c>
    </row>
    <row r="254" spans="2:51" s="14" customFormat="1" ht="11.25">
      <c r="B254" s="199"/>
      <c r="C254" s="200"/>
      <c r="D254" s="190" t="s">
        <v>132</v>
      </c>
      <c r="E254" s="201" t="s">
        <v>19</v>
      </c>
      <c r="F254" s="202" t="s">
        <v>739</v>
      </c>
      <c r="G254" s="200"/>
      <c r="H254" s="203">
        <v>7022.636</v>
      </c>
      <c r="I254" s="204"/>
      <c r="J254" s="200"/>
      <c r="K254" s="200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132</v>
      </c>
      <c r="AU254" s="209" t="s">
        <v>79</v>
      </c>
      <c r="AV254" s="14" t="s">
        <v>79</v>
      </c>
      <c r="AW254" s="14" t="s">
        <v>31</v>
      </c>
      <c r="AX254" s="14" t="s">
        <v>77</v>
      </c>
      <c r="AY254" s="209" t="s">
        <v>123</v>
      </c>
    </row>
    <row r="255" spans="1:65" s="2" customFormat="1" ht="60">
      <c r="A255" s="36"/>
      <c r="B255" s="37"/>
      <c r="C255" s="175" t="s">
        <v>327</v>
      </c>
      <c r="D255" s="175" t="s">
        <v>125</v>
      </c>
      <c r="E255" s="176" t="s">
        <v>489</v>
      </c>
      <c r="F255" s="177" t="s">
        <v>490</v>
      </c>
      <c r="G255" s="178" t="s">
        <v>451</v>
      </c>
      <c r="H255" s="179">
        <v>6613.068</v>
      </c>
      <c r="I255" s="180"/>
      <c r="J255" s="181">
        <f>ROUND(I255*H255,2)</f>
        <v>0</v>
      </c>
      <c r="K255" s="177" t="s">
        <v>129</v>
      </c>
      <c r="L255" s="41"/>
      <c r="M255" s="182" t="s">
        <v>19</v>
      </c>
      <c r="N255" s="183" t="s">
        <v>40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130</v>
      </c>
      <c r="AT255" s="186" t="s">
        <v>125</v>
      </c>
      <c r="AU255" s="186" t="s">
        <v>79</v>
      </c>
      <c r="AY255" s="19" t="s">
        <v>123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77</v>
      </c>
      <c r="BK255" s="187">
        <f>ROUND(I255*H255,2)</f>
        <v>0</v>
      </c>
      <c r="BL255" s="19" t="s">
        <v>130</v>
      </c>
      <c r="BM255" s="186" t="s">
        <v>740</v>
      </c>
    </row>
    <row r="256" spans="1:47" s="2" customFormat="1" ht="48.75">
      <c r="A256" s="36"/>
      <c r="B256" s="37"/>
      <c r="C256" s="38"/>
      <c r="D256" s="190" t="s">
        <v>180</v>
      </c>
      <c r="E256" s="38"/>
      <c r="F256" s="210" t="s">
        <v>492</v>
      </c>
      <c r="G256" s="38"/>
      <c r="H256" s="38"/>
      <c r="I256" s="211"/>
      <c r="J256" s="38"/>
      <c r="K256" s="38"/>
      <c r="L256" s="41"/>
      <c r="M256" s="212"/>
      <c r="N256" s="213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180</v>
      </c>
      <c r="AU256" s="19" t="s">
        <v>79</v>
      </c>
    </row>
    <row r="257" spans="2:51" s="14" customFormat="1" ht="22.5">
      <c r="B257" s="199"/>
      <c r="C257" s="200"/>
      <c r="D257" s="190" t="s">
        <v>132</v>
      </c>
      <c r="E257" s="201" t="s">
        <v>19</v>
      </c>
      <c r="F257" s="202" t="s">
        <v>741</v>
      </c>
      <c r="G257" s="200"/>
      <c r="H257" s="203">
        <v>6613.068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132</v>
      </c>
      <c r="AU257" s="209" t="s">
        <v>79</v>
      </c>
      <c r="AV257" s="14" t="s">
        <v>79</v>
      </c>
      <c r="AW257" s="14" t="s">
        <v>31</v>
      </c>
      <c r="AX257" s="14" t="s">
        <v>77</v>
      </c>
      <c r="AY257" s="209" t="s">
        <v>123</v>
      </c>
    </row>
    <row r="258" spans="1:65" s="2" customFormat="1" ht="60">
      <c r="A258" s="36"/>
      <c r="B258" s="37"/>
      <c r="C258" s="175" t="s">
        <v>331</v>
      </c>
      <c r="D258" s="175" t="s">
        <v>125</v>
      </c>
      <c r="E258" s="176" t="s">
        <v>466</v>
      </c>
      <c r="F258" s="177" t="s">
        <v>467</v>
      </c>
      <c r="G258" s="178" t="s">
        <v>451</v>
      </c>
      <c r="H258" s="179">
        <v>6613.068</v>
      </c>
      <c r="I258" s="180"/>
      <c r="J258" s="181">
        <f>ROUND(I258*H258,2)</f>
        <v>0</v>
      </c>
      <c r="K258" s="177" t="s">
        <v>19</v>
      </c>
      <c r="L258" s="41"/>
      <c r="M258" s="182" t="s">
        <v>19</v>
      </c>
      <c r="N258" s="183" t="s">
        <v>40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130</v>
      </c>
      <c r="AT258" s="186" t="s">
        <v>125</v>
      </c>
      <c r="AU258" s="186" t="s">
        <v>79</v>
      </c>
      <c r="AY258" s="19" t="s">
        <v>123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77</v>
      </c>
      <c r="BK258" s="187">
        <f>ROUND(I258*H258,2)</f>
        <v>0</v>
      </c>
      <c r="BL258" s="19" t="s">
        <v>130</v>
      </c>
      <c r="BM258" s="186" t="s">
        <v>742</v>
      </c>
    </row>
    <row r="259" spans="1:47" s="2" customFormat="1" ht="19.5">
      <c r="A259" s="36"/>
      <c r="B259" s="37"/>
      <c r="C259" s="38"/>
      <c r="D259" s="190" t="s">
        <v>180</v>
      </c>
      <c r="E259" s="38"/>
      <c r="F259" s="210" t="s">
        <v>469</v>
      </c>
      <c r="G259" s="38"/>
      <c r="H259" s="38"/>
      <c r="I259" s="211"/>
      <c r="J259" s="38"/>
      <c r="K259" s="38"/>
      <c r="L259" s="41"/>
      <c r="M259" s="212"/>
      <c r="N259" s="213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180</v>
      </c>
      <c r="AU259" s="19" t="s">
        <v>79</v>
      </c>
    </row>
    <row r="260" spans="2:51" s="14" customFormat="1" ht="22.5">
      <c r="B260" s="199"/>
      <c r="C260" s="200"/>
      <c r="D260" s="190" t="s">
        <v>132</v>
      </c>
      <c r="E260" s="201" t="s">
        <v>19</v>
      </c>
      <c r="F260" s="202" t="s">
        <v>741</v>
      </c>
      <c r="G260" s="200"/>
      <c r="H260" s="203">
        <v>6613.068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132</v>
      </c>
      <c r="AU260" s="209" t="s">
        <v>79</v>
      </c>
      <c r="AV260" s="14" t="s">
        <v>79</v>
      </c>
      <c r="AW260" s="14" t="s">
        <v>31</v>
      </c>
      <c r="AX260" s="14" t="s">
        <v>77</v>
      </c>
      <c r="AY260" s="209" t="s">
        <v>123</v>
      </c>
    </row>
    <row r="261" spans="1:65" s="2" customFormat="1" ht="66.75" customHeight="1">
      <c r="A261" s="36"/>
      <c r="B261" s="37"/>
      <c r="C261" s="175" t="s">
        <v>335</v>
      </c>
      <c r="D261" s="175" t="s">
        <v>125</v>
      </c>
      <c r="E261" s="176" t="s">
        <v>494</v>
      </c>
      <c r="F261" s="177" t="s">
        <v>495</v>
      </c>
      <c r="G261" s="178" t="s">
        <v>451</v>
      </c>
      <c r="H261" s="179">
        <v>72743.748</v>
      </c>
      <c r="I261" s="180"/>
      <c r="J261" s="181">
        <f>ROUND(I261*H261,2)</f>
        <v>0</v>
      </c>
      <c r="K261" s="177" t="s">
        <v>19</v>
      </c>
      <c r="L261" s="41"/>
      <c r="M261" s="182" t="s">
        <v>19</v>
      </c>
      <c r="N261" s="183" t="s">
        <v>40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130</v>
      </c>
      <c r="AT261" s="186" t="s">
        <v>125</v>
      </c>
      <c r="AU261" s="186" t="s">
        <v>79</v>
      </c>
      <c r="AY261" s="19" t="s">
        <v>123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77</v>
      </c>
      <c r="BK261" s="187">
        <f>ROUND(I261*H261,2)</f>
        <v>0</v>
      </c>
      <c r="BL261" s="19" t="s">
        <v>130</v>
      </c>
      <c r="BM261" s="186" t="s">
        <v>743</v>
      </c>
    </row>
    <row r="262" spans="2:51" s="14" customFormat="1" ht="22.5">
      <c r="B262" s="199"/>
      <c r="C262" s="200"/>
      <c r="D262" s="190" t="s">
        <v>132</v>
      </c>
      <c r="E262" s="201" t="s">
        <v>19</v>
      </c>
      <c r="F262" s="202" t="s">
        <v>744</v>
      </c>
      <c r="G262" s="200"/>
      <c r="H262" s="203">
        <v>72743.748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132</v>
      </c>
      <c r="AU262" s="209" t="s">
        <v>79</v>
      </c>
      <c r="AV262" s="14" t="s">
        <v>79</v>
      </c>
      <c r="AW262" s="14" t="s">
        <v>31</v>
      </c>
      <c r="AX262" s="14" t="s">
        <v>77</v>
      </c>
      <c r="AY262" s="209" t="s">
        <v>123</v>
      </c>
    </row>
    <row r="263" spans="1:65" s="2" customFormat="1" ht="44.25" customHeight="1">
      <c r="A263" s="36"/>
      <c r="B263" s="37"/>
      <c r="C263" s="175" t="s">
        <v>340</v>
      </c>
      <c r="D263" s="175" t="s">
        <v>125</v>
      </c>
      <c r="E263" s="176" t="s">
        <v>505</v>
      </c>
      <c r="F263" s="177" t="s">
        <v>506</v>
      </c>
      <c r="G263" s="178" t="s">
        <v>451</v>
      </c>
      <c r="H263" s="179">
        <v>5139.84</v>
      </c>
      <c r="I263" s="180"/>
      <c r="J263" s="181">
        <f>ROUND(I263*H263,2)</f>
        <v>0</v>
      </c>
      <c r="K263" s="177" t="s">
        <v>19</v>
      </c>
      <c r="L263" s="41"/>
      <c r="M263" s="182" t="s">
        <v>19</v>
      </c>
      <c r="N263" s="183" t="s">
        <v>40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130</v>
      </c>
      <c r="AT263" s="186" t="s">
        <v>125</v>
      </c>
      <c r="AU263" s="186" t="s">
        <v>79</v>
      </c>
      <c r="AY263" s="19" t="s">
        <v>123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77</v>
      </c>
      <c r="BK263" s="187">
        <f>ROUND(I263*H263,2)</f>
        <v>0</v>
      </c>
      <c r="BL263" s="19" t="s">
        <v>130</v>
      </c>
      <c r="BM263" s="186" t="s">
        <v>745</v>
      </c>
    </row>
    <row r="264" spans="1:47" s="2" customFormat="1" ht="39">
      <c r="A264" s="36"/>
      <c r="B264" s="37"/>
      <c r="C264" s="38"/>
      <c r="D264" s="190" t="s">
        <v>180</v>
      </c>
      <c r="E264" s="38"/>
      <c r="F264" s="210" t="s">
        <v>508</v>
      </c>
      <c r="G264" s="38"/>
      <c r="H264" s="38"/>
      <c r="I264" s="211"/>
      <c r="J264" s="38"/>
      <c r="K264" s="38"/>
      <c r="L264" s="41"/>
      <c r="M264" s="212"/>
      <c r="N264" s="213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180</v>
      </c>
      <c r="AU264" s="19" t="s">
        <v>79</v>
      </c>
    </row>
    <row r="265" spans="2:51" s="13" customFormat="1" ht="22.5">
      <c r="B265" s="188"/>
      <c r="C265" s="189"/>
      <c r="D265" s="190" t="s">
        <v>132</v>
      </c>
      <c r="E265" s="191" t="s">
        <v>19</v>
      </c>
      <c r="F265" s="192" t="s">
        <v>746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132</v>
      </c>
      <c r="AU265" s="198" t="s">
        <v>79</v>
      </c>
      <c r="AV265" s="13" t="s">
        <v>77</v>
      </c>
      <c r="AW265" s="13" t="s">
        <v>31</v>
      </c>
      <c r="AX265" s="13" t="s">
        <v>69</v>
      </c>
      <c r="AY265" s="198" t="s">
        <v>123</v>
      </c>
    </row>
    <row r="266" spans="2:51" s="14" customFormat="1" ht="11.25">
      <c r="B266" s="199"/>
      <c r="C266" s="200"/>
      <c r="D266" s="190" t="s">
        <v>132</v>
      </c>
      <c r="E266" s="201" t="s">
        <v>19</v>
      </c>
      <c r="F266" s="202" t="s">
        <v>747</v>
      </c>
      <c r="G266" s="200"/>
      <c r="H266" s="203">
        <v>5139.84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132</v>
      </c>
      <c r="AU266" s="209" t="s">
        <v>79</v>
      </c>
      <c r="AV266" s="14" t="s">
        <v>79</v>
      </c>
      <c r="AW266" s="14" t="s">
        <v>31</v>
      </c>
      <c r="AX266" s="14" t="s">
        <v>77</v>
      </c>
      <c r="AY266" s="209" t="s">
        <v>123</v>
      </c>
    </row>
    <row r="267" spans="1:65" s="2" customFormat="1" ht="36">
      <c r="A267" s="36"/>
      <c r="B267" s="37"/>
      <c r="C267" s="175" t="s">
        <v>344</v>
      </c>
      <c r="D267" s="175" t="s">
        <v>125</v>
      </c>
      <c r="E267" s="176" t="s">
        <v>512</v>
      </c>
      <c r="F267" s="177" t="s">
        <v>513</v>
      </c>
      <c r="G267" s="178" t="s">
        <v>451</v>
      </c>
      <c r="H267" s="179">
        <v>2569.92</v>
      </c>
      <c r="I267" s="180"/>
      <c r="J267" s="181">
        <f>ROUND(I267*H267,2)</f>
        <v>0</v>
      </c>
      <c r="K267" s="177" t="s">
        <v>19</v>
      </c>
      <c r="L267" s="41"/>
      <c r="M267" s="182" t="s">
        <v>19</v>
      </c>
      <c r="N267" s="183" t="s">
        <v>40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130</v>
      </c>
      <c r="AT267" s="186" t="s">
        <v>125</v>
      </c>
      <c r="AU267" s="186" t="s">
        <v>79</v>
      </c>
      <c r="AY267" s="19" t="s">
        <v>123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77</v>
      </c>
      <c r="BK267" s="187">
        <f>ROUND(I267*H267,2)</f>
        <v>0</v>
      </c>
      <c r="BL267" s="19" t="s">
        <v>130</v>
      </c>
      <c r="BM267" s="186" t="s">
        <v>748</v>
      </c>
    </row>
    <row r="268" spans="1:47" s="2" customFormat="1" ht="29.25">
      <c r="A268" s="36"/>
      <c r="B268" s="37"/>
      <c r="C268" s="38"/>
      <c r="D268" s="190" t="s">
        <v>180</v>
      </c>
      <c r="E268" s="38"/>
      <c r="F268" s="210" t="s">
        <v>515</v>
      </c>
      <c r="G268" s="38"/>
      <c r="H268" s="38"/>
      <c r="I268" s="211"/>
      <c r="J268" s="38"/>
      <c r="K268" s="38"/>
      <c r="L268" s="41"/>
      <c r="M268" s="212"/>
      <c r="N268" s="213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180</v>
      </c>
      <c r="AU268" s="19" t="s">
        <v>79</v>
      </c>
    </row>
    <row r="269" spans="2:51" s="13" customFormat="1" ht="22.5">
      <c r="B269" s="188"/>
      <c r="C269" s="189"/>
      <c r="D269" s="190" t="s">
        <v>132</v>
      </c>
      <c r="E269" s="191" t="s">
        <v>19</v>
      </c>
      <c r="F269" s="192" t="s">
        <v>746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132</v>
      </c>
      <c r="AU269" s="198" t="s">
        <v>79</v>
      </c>
      <c r="AV269" s="13" t="s">
        <v>77</v>
      </c>
      <c r="AW269" s="13" t="s">
        <v>31</v>
      </c>
      <c r="AX269" s="13" t="s">
        <v>69</v>
      </c>
      <c r="AY269" s="198" t="s">
        <v>123</v>
      </c>
    </row>
    <row r="270" spans="2:51" s="14" customFormat="1" ht="11.25">
      <c r="B270" s="199"/>
      <c r="C270" s="200"/>
      <c r="D270" s="190" t="s">
        <v>132</v>
      </c>
      <c r="E270" s="201" t="s">
        <v>19</v>
      </c>
      <c r="F270" s="202" t="s">
        <v>749</v>
      </c>
      <c r="G270" s="200"/>
      <c r="H270" s="203">
        <v>2569.92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132</v>
      </c>
      <c r="AU270" s="209" t="s">
        <v>79</v>
      </c>
      <c r="AV270" s="14" t="s">
        <v>79</v>
      </c>
      <c r="AW270" s="14" t="s">
        <v>31</v>
      </c>
      <c r="AX270" s="14" t="s">
        <v>77</v>
      </c>
      <c r="AY270" s="209" t="s">
        <v>123</v>
      </c>
    </row>
    <row r="271" spans="1:65" s="2" customFormat="1" ht="36">
      <c r="A271" s="36"/>
      <c r="B271" s="37"/>
      <c r="C271" s="175" t="s">
        <v>348</v>
      </c>
      <c r="D271" s="175" t="s">
        <v>125</v>
      </c>
      <c r="E271" s="176" t="s">
        <v>518</v>
      </c>
      <c r="F271" s="177" t="s">
        <v>519</v>
      </c>
      <c r="G271" s="178" t="s">
        <v>451</v>
      </c>
      <c r="H271" s="179">
        <v>856.64</v>
      </c>
      <c r="I271" s="180"/>
      <c r="J271" s="181">
        <f>ROUND(I271*H271,2)</f>
        <v>0</v>
      </c>
      <c r="K271" s="177" t="s">
        <v>19</v>
      </c>
      <c r="L271" s="41"/>
      <c r="M271" s="182" t="s">
        <v>19</v>
      </c>
      <c r="N271" s="183" t="s">
        <v>40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130</v>
      </c>
      <c r="AT271" s="186" t="s">
        <v>125</v>
      </c>
      <c r="AU271" s="186" t="s">
        <v>79</v>
      </c>
      <c r="AY271" s="19" t="s">
        <v>123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77</v>
      </c>
      <c r="BK271" s="187">
        <f>ROUND(I271*H271,2)</f>
        <v>0</v>
      </c>
      <c r="BL271" s="19" t="s">
        <v>130</v>
      </c>
      <c r="BM271" s="186" t="s">
        <v>750</v>
      </c>
    </row>
    <row r="272" spans="1:47" s="2" customFormat="1" ht="58.5">
      <c r="A272" s="36"/>
      <c r="B272" s="37"/>
      <c r="C272" s="38"/>
      <c r="D272" s="190" t="s">
        <v>180</v>
      </c>
      <c r="E272" s="38"/>
      <c r="F272" s="210" t="s">
        <v>521</v>
      </c>
      <c r="G272" s="38"/>
      <c r="H272" s="38"/>
      <c r="I272" s="211"/>
      <c r="J272" s="38"/>
      <c r="K272" s="38"/>
      <c r="L272" s="41"/>
      <c r="M272" s="212"/>
      <c r="N272" s="213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180</v>
      </c>
      <c r="AU272" s="19" t="s">
        <v>79</v>
      </c>
    </row>
    <row r="273" spans="2:51" s="13" customFormat="1" ht="22.5">
      <c r="B273" s="188"/>
      <c r="C273" s="189"/>
      <c r="D273" s="190" t="s">
        <v>132</v>
      </c>
      <c r="E273" s="191" t="s">
        <v>19</v>
      </c>
      <c r="F273" s="192" t="s">
        <v>746</v>
      </c>
      <c r="G273" s="189"/>
      <c r="H273" s="191" t="s">
        <v>19</v>
      </c>
      <c r="I273" s="193"/>
      <c r="J273" s="189"/>
      <c r="K273" s="189"/>
      <c r="L273" s="194"/>
      <c r="M273" s="195"/>
      <c r="N273" s="196"/>
      <c r="O273" s="196"/>
      <c r="P273" s="196"/>
      <c r="Q273" s="196"/>
      <c r="R273" s="196"/>
      <c r="S273" s="196"/>
      <c r="T273" s="197"/>
      <c r="AT273" s="198" t="s">
        <v>132</v>
      </c>
      <c r="AU273" s="198" t="s">
        <v>79</v>
      </c>
      <c r="AV273" s="13" t="s">
        <v>77</v>
      </c>
      <c r="AW273" s="13" t="s">
        <v>31</v>
      </c>
      <c r="AX273" s="13" t="s">
        <v>69</v>
      </c>
      <c r="AY273" s="198" t="s">
        <v>123</v>
      </c>
    </row>
    <row r="274" spans="2:51" s="14" customFormat="1" ht="11.25">
      <c r="B274" s="199"/>
      <c r="C274" s="200"/>
      <c r="D274" s="190" t="s">
        <v>132</v>
      </c>
      <c r="E274" s="201" t="s">
        <v>19</v>
      </c>
      <c r="F274" s="202" t="s">
        <v>751</v>
      </c>
      <c r="G274" s="200"/>
      <c r="H274" s="203">
        <v>856.64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132</v>
      </c>
      <c r="AU274" s="209" t="s">
        <v>79</v>
      </c>
      <c r="AV274" s="14" t="s">
        <v>79</v>
      </c>
      <c r="AW274" s="14" t="s">
        <v>31</v>
      </c>
      <c r="AX274" s="14" t="s">
        <v>77</v>
      </c>
      <c r="AY274" s="209" t="s">
        <v>123</v>
      </c>
    </row>
    <row r="275" spans="1:65" s="2" customFormat="1" ht="44.25" customHeight="1">
      <c r="A275" s="36"/>
      <c r="B275" s="37"/>
      <c r="C275" s="175" t="s">
        <v>353</v>
      </c>
      <c r="D275" s="175" t="s">
        <v>125</v>
      </c>
      <c r="E275" s="176" t="s">
        <v>524</v>
      </c>
      <c r="F275" s="177" t="s">
        <v>525</v>
      </c>
      <c r="G275" s="178" t="s">
        <v>451</v>
      </c>
      <c r="H275" s="179">
        <v>152.719</v>
      </c>
      <c r="I275" s="180"/>
      <c r="J275" s="181">
        <f>ROUND(I275*H275,2)</f>
        <v>0</v>
      </c>
      <c r="K275" s="177" t="s">
        <v>129</v>
      </c>
      <c r="L275" s="41"/>
      <c r="M275" s="182" t="s">
        <v>19</v>
      </c>
      <c r="N275" s="183" t="s">
        <v>40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130</v>
      </c>
      <c r="AT275" s="186" t="s">
        <v>125</v>
      </c>
      <c r="AU275" s="186" t="s">
        <v>79</v>
      </c>
      <c r="AY275" s="19" t="s">
        <v>123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77</v>
      </c>
      <c r="BK275" s="187">
        <f>ROUND(I275*H275,2)</f>
        <v>0</v>
      </c>
      <c r="BL275" s="19" t="s">
        <v>130</v>
      </c>
      <c r="BM275" s="186" t="s">
        <v>752</v>
      </c>
    </row>
    <row r="276" spans="1:47" s="2" customFormat="1" ht="19.5">
      <c r="A276" s="36"/>
      <c r="B276" s="37"/>
      <c r="C276" s="38"/>
      <c r="D276" s="190" t="s">
        <v>180</v>
      </c>
      <c r="E276" s="38"/>
      <c r="F276" s="210" t="s">
        <v>527</v>
      </c>
      <c r="G276" s="38"/>
      <c r="H276" s="38"/>
      <c r="I276" s="211"/>
      <c r="J276" s="38"/>
      <c r="K276" s="38"/>
      <c r="L276" s="41"/>
      <c r="M276" s="212"/>
      <c r="N276" s="213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180</v>
      </c>
      <c r="AU276" s="19" t="s">
        <v>79</v>
      </c>
    </row>
    <row r="277" spans="2:51" s="13" customFormat="1" ht="11.25">
      <c r="B277" s="188"/>
      <c r="C277" s="189"/>
      <c r="D277" s="190" t="s">
        <v>132</v>
      </c>
      <c r="E277" s="191" t="s">
        <v>19</v>
      </c>
      <c r="F277" s="192" t="s">
        <v>483</v>
      </c>
      <c r="G277" s="189"/>
      <c r="H277" s="191" t="s">
        <v>19</v>
      </c>
      <c r="I277" s="193"/>
      <c r="J277" s="189"/>
      <c r="K277" s="189"/>
      <c r="L277" s="194"/>
      <c r="M277" s="195"/>
      <c r="N277" s="196"/>
      <c r="O277" s="196"/>
      <c r="P277" s="196"/>
      <c r="Q277" s="196"/>
      <c r="R277" s="196"/>
      <c r="S277" s="196"/>
      <c r="T277" s="197"/>
      <c r="AT277" s="198" t="s">
        <v>132</v>
      </c>
      <c r="AU277" s="198" t="s">
        <v>79</v>
      </c>
      <c r="AV277" s="13" t="s">
        <v>77</v>
      </c>
      <c r="AW277" s="13" t="s">
        <v>31</v>
      </c>
      <c r="AX277" s="13" t="s">
        <v>69</v>
      </c>
      <c r="AY277" s="198" t="s">
        <v>123</v>
      </c>
    </row>
    <row r="278" spans="2:51" s="14" customFormat="1" ht="11.25">
      <c r="B278" s="199"/>
      <c r="C278" s="200"/>
      <c r="D278" s="190" t="s">
        <v>132</v>
      </c>
      <c r="E278" s="201" t="s">
        <v>19</v>
      </c>
      <c r="F278" s="202" t="s">
        <v>753</v>
      </c>
      <c r="G278" s="200"/>
      <c r="H278" s="203">
        <v>152.719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132</v>
      </c>
      <c r="AU278" s="209" t="s">
        <v>79</v>
      </c>
      <c r="AV278" s="14" t="s">
        <v>79</v>
      </c>
      <c r="AW278" s="14" t="s">
        <v>31</v>
      </c>
      <c r="AX278" s="14" t="s">
        <v>77</v>
      </c>
      <c r="AY278" s="209" t="s">
        <v>123</v>
      </c>
    </row>
    <row r="279" spans="1:65" s="2" customFormat="1" ht="36">
      <c r="A279" s="36"/>
      <c r="B279" s="37"/>
      <c r="C279" s="175" t="s">
        <v>363</v>
      </c>
      <c r="D279" s="175" t="s">
        <v>125</v>
      </c>
      <c r="E279" s="176" t="s">
        <v>529</v>
      </c>
      <c r="F279" s="177" t="s">
        <v>530</v>
      </c>
      <c r="G279" s="178" t="s">
        <v>451</v>
      </c>
      <c r="H279" s="179">
        <v>9.977</v>
      </c>
      <c r="I279" s="180"/>
      <c r="J279" s="181">
        <f>ROUND(I279*H279,2)</f>
        <v>0</v>
      </c>
      <c r="K279" s="177" t="s">
        <v>129</v>
      </c>
      <c r="L279" s="41"/>
      <c r="M279" s="182" t="s">
        <v>19</v>
      </c>
      <c r="N279" s="183" t="s">
        <v>40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130</v>
      </c>
      <c r="AT279" s="186" t="s">
        <v>125</v>
      </c>
      <c r="AU279" s="186" t="s">
        <v>79</v>
      </c>
      <c r="AY279" s="19" t="s">
        <v>123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77</v>
      </c>
      <c r="BK279" s="187">
        <f>ROUND(I279*H279,2)</f>
        <v>0</v>
      </c>
      <c r="BL279" s="19" t="s">
        <v>130</v>
      </c>
      <c r="BM279" s="186" t="s">
        <v>754</v>
      </c>
    </row>
    <row r="280" spans="1:47" s="2" customFormat="1" ht="19.5">
      <c r="A280" s="36"/>
      <c r="B280" s="37"/>
      <c r="C280" s="38"/>
      <c r="D280" s="190" t="s">
        <v>180</v>
      </c>
      <c r="E280" s="38"/>
      <c r="F280" s="210" t="s">
        <v>532</v>
      </c>
      <c r="G280" s="38"/>
      <c r="H280" s="38"/>
      <c r="I280" s="211"/>
      <c r="J280" s="38"/>
      <c r="K280" s="38"/>
      <c r="L280" s="41"/>
      <c r="M280" s="212"/>
      <c r="N280" s="213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180</v>
      </c>
      <c r="AU280" s="19" t="s">
        <v>79</v>
      </c>
    </row>
    <row r="281" spans="2:51" s="14" customFormat="1" ht="11.25">
      <c r="B281" s="199"/>
      <c r="C281" s="200"/>
      <c r="D281" s="190" t="s">
        <v>132</v>
      </c>
      <c r="E281" s="201" t="s">
        <v>19</v>
      </c>
      <c r="F281" s="202" t="s">
        <v>755</v>
      </c>
      <c r="G281" s="200"/>
      <c r="H281" s="203">
        <v>9.977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132</v>
      </c>
      <c r="AU281" s="209" t="s">
        <v>79</v>
      </c>
      <c r="AV281" s="14" t="s">
        <v>79</v>
      </c>
      <c r="AW281" s="14" t="s">
        <v>31</v>
      </c>
      <c r="AX281" s="14" t="s">
        <v>77</v>
      </c>
      <c r="AY281" s="209" t="s">
        <v>123</v>
      </c>
    </row>
    <row r="282" spans="1:65" s="2" customFormat="1" ht="36">
      <c r="A282" s="36"/>
      <c r="B282" s="37"/>
      <c r="C282" s="175" t="s">
        <v>368</v>
      </c>
      <c r="D282" s="175" t="s">
        <v>125</v>
      </c>
      <c r="E282" s="176" t="s">
        <v>534</v>
      </c>
      <c r="F282" s="177" t="s">
        <v>535</v>
      </c>
      <c r="G282" s="178" t="s">
        <v>451</v>
      </c>
      <c r="H282" s="179">
        <v>71.044</v>
      </c>
      <c r="I282" s="180"/>
      <c r="J282" s="181">
        <f>ROUND(I282*H282,2)</f>
        <v>0</v>
      </c>
      <c r="K282" s="177" t="s">
        <v>129</v>
      </c>
      <c r="L282" s="41"/>
      <c r="M282" s="182" t="s">
        <v>19</v>
      </c>
      <c r="N282" s="183" t="s">
        <v>40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130</v>
      </c>
      <c r="AT282" s="186" t="s">
        <v>125</v>
      </c>
      <c r="AU282" s="186" t="s">
        <v>79</v>
      </c>
      <c r="AY282" s="19" t="s">
        <v>123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77</v>
      </c>
      <c r="BK282" s="187">
        <f>ROUND(I282*H282,2)</f>
        <v>0</v>
      </c>
      <c r="BL282" s="19" t="s">
        <v>130</v>
      </c>
      <c r="BM282" s="186" t="s">
        <v>756</v>
      </c>
    </row>
    <row r="283" spans="1:47" s="2" customFormat="1" ht="29.25">
      <c r="A283" s="36"/>
      <c r="B283" s="37"/>
      <c r="C283" s="38"/>
      <c r="D283" s="190" t="s">
        <v>180</v>
      </c>
      <c r="E283" s="38"/>
      <c r="F283" s="210" t="s">
        <v>537</v>
      </c>
      <c r="G283" s="38"/>
      <c r="H283" s="38"/>
      <c r="I283" s="211"/>
      <c r="J283" s="38"/>
      <c r="K283" s="38"/>
      <c r="L283" s="41"/>
      <c r="M283" s="212"/>
      <c r="N283" s="213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180</v>
      </c>
      <c r="AU283" s="19" t="s">
        <v>79</v>
      </c>
    </row>
    <row r="284" spans="2:51" s="14" customFormat="1" ht="11.25">
      <c r="B284" s="199"/>
      <c r="C284" s="200"/>
      <c r="D284" s="190" t="s">
        <v>132</v>
      </c>
      <c r="E284" s="201" t="s">
        <v>19</v>
      </c>
      <c r="F284" s="202" t="s">
        <v>757</v>
      </c>
      <c r="G284" s="200"/>
      <c r="H284" s="203">
        <v>71.044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132</v>
      </c>
      <c r="AU284" s="209" t="s">
        <v>79</v>
      </c>
      <c r="AV284" s="14" t="s">
        <v>79</v>
      </c>
      <c r="AW284" s="14" t="s">
        <v>31</v>
      </c>
      <c r="AX284" s="14" t="s">
        <v>77</v>
      </c>
      <c r="AY284" s="209" t="s">
        <v>123</v>
      </c>
    </row>
    <row r="285" spans="1:65" s="2" customFormat="1" ht="44.25" customHeight="1">
      <c r="A285" s="36"/>
      <c r="B285" s="37"/>
      <c r="C285" s="175" t="s">
        <v>372</v>
      </c>
      <c r="D285" s="175" t="s">
        <v>125</v>
      </c>
      <c r="E285" s="176" t="s">
        <v>540</v>
      </c>
      <c r="F285" s="177" t="s">
        <v>541</v>
      </c>
      <c r="G285" s="178" t="s">
        <v>451</v>
      </c>
      <c r="H285" s="179">
        <v>7.29</v>
      </c>
      <c r="I285" s="180"/>
      <c r="J285" s="181">
        <f>ROUND(I285*H285,2)</f>
        <v>0</v>
      </c>
      <c r="K285" s="177" t="s">
        <v>129</v>
      </c>
      <c r="L285" s="41"/>
      <c r="M285" s="182" t="s">
        <v>19</v>
      </c>
      <c r="N285" s="183" t="s">
        <v>40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130</v>
      </c>
      <c r="AT285" s="186" t="s">
        <v>125</v>
      </c>
      <c r="AU285" s="186" t="s">
        <v>79</v>
      </c>
      <c r="AY285" s="19" t="s">
        <v>123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77</v>
      </c>
      <c r="BK285" s="187">
        <f>ROUND(I285*H285,2)</f>
        <v>0</v>
      </c>
      <c r="BL285" s="19" t="s">
        <v>130</v>
      </c>
      <c r="BM285" s="186" t="s">
        <v>758</v>
      </c>
    </row>
    <row r="286" spans="1:47" s="2" customFormat="1" ht="19.5">
      <c r="A286" s="36"/>
      <c r="B286" s="37"/>
      <c r="C286" s="38"/>
      <c r="D286" s="190" t="s">
        <v>180</v>
      </c>
      <c r="E286" s="38"/>
      <c r="F286" s="210" t="s">
        <v>527</v>
      </c>
      <c r="G286" s="38"/>
      <c r="H286" s="38"/>
      <c r="I286" s="211"/>
      <c r="J286" s="38"/>
      <c r="K286" s="38"/>
      <c r="L286" s="41"/>
      <c r="M286" s="212"/>
      <c r="N286" s="213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180</v>
      </c>
      <c r="AU286" s="19" t="s">
        <v>79</v>
      </c>
    </row>
    <row r="287" spans="2:51" s="14" customFormat="1" ht="11.25">
      <c r="B287" s="199"/>
      <c r="C287" s="200"/>
      <c r="D287" s="190" t="s">
        <v>132</v>
      </c>
      <c r="E287" s="201" t="s">
        <v>19</v>
      </c>
      <c r="F287" s="202" t="s">
        <v>759</v>
      </c>
      <c r="G287" s="200"/>
      <c r="H287" s="203">
        <v>7.29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132</v>
      </c>
      <c r="AU287" s="209" t="s">
        <v>79</v>
      </c>
      <c r="AV287" s="14" t="s">
        <v>79</v>
      </c>
      <c r="AW287" s="14" t="s">
        <v>31</v>
      </c>
      <c r="AX287" s="14" t="s">
        <v>77</v>
      </c>
      <c r="AY287" s="209" t="s">
        <v>123</v>
      </c>
    </row>
    <row r="288" spans="1:65" s="2" customFormat="1" ht="48">
      <c r="A288" s="36"/>
      <c r="B288" s="37"/>
      <c r="C288" s="175" t="s">
        <v>380</v>
      </c>
      <c r="D288" s="175" t="s">
        <v>125</v>
      </c>
      <c r="E288" s="176" t="s">
        <v>544</v>
      </c>
      <c r="F288" s="177" t="s">
        <v>545</v>
      </c>
      <c r="G288" s="178" t="s">
        <v>451</v>
      </c>
      <c r="H288" s="179">
        <v>47.119</v>
      </c>
      <c r="I288" s="180"/>
      <c r="J288" s="181">
        <f>ROUND(I288*H288,2)</f>
        <v>0</v>
      </c>
      <c r="K288" s="177" t="s">
        <v>129</v>
      </c>
      <c r="L288" s="41"/>
      <c r="M288" s="182" t="s">
        <v>19</v>
      </c>
      <c r="N288" s="183" t="s">
        <v>40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130</v>
      </c>
      <c r="AT288" s="186" t="s">
        <v>125</v>
      </c>
      <c r="AU288" s="186" t="s">
        <v>79</v>
      </c>
      <c r="AY288" s="19" t="s">
        <v>123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77</v>
      </c>
      <c r="BK288" s="187">
        <f>ROUND(I288*H288,2)</f>
        <v>0</v>
      </c>
      <c r="BL288" s="19" t="s">
        <v>130</v>
      </c>
      <c r="BM288" s="186" t="s">
        <v>760</v>
      </c>
    </row>
    <row r="289" spans="1:47" s="2" customFormat="1" ht="19.5">
      <c r="A289" s="36"/>
      <c r="B289" s="37"/>
      <c r="C289" s="38"/>
      <c r="D289" s="190" t="s">
        <v>180</v>
      </c>
      <c r="E289" s="38"/>
      <c r="F289" s="210" t="s">
        <v>547</v>
      </c>
      <c r="G289" s="38"/>
      <c r="H289" s="38"/>
      <c r="I289" s="211"/>
      <c r="J289" s="38"/>
      <c r="K289" s="38"/>
      <c r="L289" s="41"/>
      <c r="M289" s="212"/>
      <c r="N289" s="213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180</v>
      </c>
      <c r="AU289" s="19" t="s">
        <v>79</v>
      </c>
    </row>
    <row r="290" spans="2:51" s="14" customFormat="1" ht="11.25">
      <c r="B290" s="199"/>
      <c r="C290" s="200"/>
      <c r="D290" s="190" t="s">
        <v>132</v>
      </c>
      <c r="E290" s="201" t="s">
        <v>19</v>
      </c>
      <c r="F290" s="202" t="s">
        <v>761</v>
      </c>
      <c r="G290" s="200"/>
      <c r="H290" s="203">
        <v>47.119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132</v>
      </c>
      <c r="AU290" s="209" t="s">
        <v>79</v>
      </c>
      <c r="AV290" s="14" t="s">
        <v>79</v>
      </c>
      <c r="AW290" s="14" t="s">
        <v>31</v>
      </c>
      <c r="AX290" s="14" t="s">
        <v>77</v>
      </c>
      <c r="AY290" s="209" t="s">
        <v>123</v>
      </c>
    </row>
    <row r="291" spans="1:65" s="2" customFormat="1" ht="24">
      <c r="A291" s="36"/>
      <c r="B291" s="37"/>
      <c r="C291" s="175" t="s">
        <v>385</v>
      </c>
      <c r="D291" s="175" t="s">
        <v>125</v>
      </c>
      <c r="E291" s="176" t="s">
        <v>549</v>
      </c>
      <c r="F291" s="177" t="s">
        <v>550</v>
      </c>
      <c r="G291" s="178" t="s">
        <v>451</v>
      </c>
      <c r="H291" s="179">
        <v>-17.183</v>
      </c>
      <c r="I291" s="180"/>
      <c r="J291" s="181">
        <f>ROUND(I291*H291,2)</f>
        <v>0</v>
      </c>
      <c r="K291" s="177" t="s">
        <v>19</v>
      </c>
      <c r="L291" s="41"/>
      <c r="M291" s="182" t="s">
        <v>19</v>
      </c>
      <c r="N291" s="183" t="s">
        <v>40</v>
      </c>
      <c r="O291" s="66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130</v>
      </c>
      <c r="AT291" s="186" t="s">
        <v>125</v>
      </c>
      <c r="AU291" s="186" t="s">
        <v>79</v>
      </c>
      <c r="AY291" s="19" t="s">
        <v>123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77</v>
      </c>
      <c r="BK291" s="187">
        <f>ROUND(I291*H291,2)</f>
        <v>0</v>
      </c>
      <c r="BL291" s="19" t="s">
        <v>130</v>
      </c>
      <c r="BM291" s="186" t="s">
        <v>762</v>
      </c>
    </row>
    <row r="292" spans="1:47" s="2" customFormat="1" ht="58.5">
      <c r="A292" s="36"/>
      <c r="B292" s="37"/>
      <c r="C292" s="38"/>
      <c r="D292" s="190" t="s">
        <v>180</v>
      </c>
      <c r="E292" s="38"/>
      <c r="F292" s="210" t="s">
        <v>552</v>
      </c>
      <c r="G292" s="38"/>
      <c r="H292" s="38"/>
      <c r="I292" s="211"/>
      <c r="J292" s="38"/>
      <c r="K292" s="38"/>
      <c r="L292" s="41"/>
      <c r="M292" s="212"/>
      <c r="N292" s="213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180</v>
      </c>
      <c r="AU292" s="19" t="s">
        <v>79</v>
      </c>
    </row>
    <row r="293" spans="2:51" s="13" customFormat="1" ht="11.25">
      <c r="B293" s="188"/>
      <c r="C293" s="189"/>
      <c r="D293" s="190" t="s">
        <v>132</v>
      </c>
      <c r="E293" s="191" t="s">
        <v>19</v>
      </c>
      <c r="F293" s="192" t="s">
        <v>553</v>
      </c>
      <c r="G293" s="189"/>
      <c r="H293" s="191" t="s">
        <v>19</v>
      </c>
      <c r="I293" s="193"/>
      <c r="J293" s="189"/>
      <c r="K293" s="189"/>
      <c r="L293" s="194"/>
      <c r="M293" s="195"/>
      <c r="N293" s="196"/>
      <c r="O293" s="196"/>
      <c r="P293" s="196"/>
      <c r="Q293" s="196"/>
      <c r="R293" s="196"/>
      <c r="S293" s="196"/>
      <c r="T293" s="197"/>
      <c r="AT293" s="198" t="s">
        <v>132</v>
      </c>
      <c r="AU293" s="198" t="s">
        <v>79</v>
      </c>
      <c r="AV293" s="13" t="s">
        <v>77</v>
      </c>
      <c r="AW293" s="13" t="s">
        <v>31</v>
      </c>
      <c r="AX293" s="13" t="s">
        <v>69</v>
      </c>
      <c r="AY293" s="198" t="s">
        <v>123</v>
      </c>
    </row>
    <row r="294" spans="2:51" s="14" customFormat="1" ht="11.25">
      <c r="B294" s="199"/>
      <c r="C294" s="200"/>
      <c r="D294" s="190" t="s">
        <v>132</v>
      </c>
      <c r="E294" s="201" t="s">
        <v>19</v>
      </c>
      <c r="F294" s="202" t="s">
        <v>763</v>
      </c>
      <c r="G294" s="200"/>
      <c r="H294" s="203">
        <v>-8.923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132</v>
      </c>
      <c r="AU294" s="209" t="s">
        <v>79</v>
      </c>
      <c r="AV294" s="14" t="s">
        <v>79</v>
      </c>
      <c r="AW294" s="14" t="s">
        <v>31</v>
      </c>
      <c r="AX294" s="14" t="s">
        <v>69</v>
      </c>
      <c r="AY294" s="209" t="s">
        <v>123</v>
      </c>
    </row>
    <row r="295" spans="2:51" s="13" customFormat="1" ht="22.5">
      <c r="B295" s="188"/>
      <c r="C295" s="189"/>
      <c r="D295" s="190" t="s">
        <v>132</v>
      </c>
      <c r="E295" s="191" t="s">
        <v>19</v>
      </c>
      <c r="F295" s="192" t="s">
        <v>555</v>
      </c>
      <c r="G295" s="189"/>
      <c r="H295" s="191" t="s">
        <v>19</v>
      </c>
      <c r="I295" s="193"/>
      <c r="J295" s="189"/>
      <c r="K295" s="189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132</v>
      </c>
      <c r="AU295" s="198" t="s">
        <v>79</v>
      </c>
      <c r="AV295" s="13" t="s">
        <v>77</v>
      </c>
      <c r="AW295" s="13" t="s">
        <v>31</v>
      </c>
      <c r="AX295" s="13" t="s">
        <v>69</v>
      </c>
      <c r="AY295" s="198" t="s">
        <v>123</v>
      </c>
    </row>
    <row r="296" spans="2:51" s="14" customFormat="1" ht="11.25">
      <c r="B296" s="199"/>
      <c r="C296" s="200"/>
      <c r="D296" s="190" t="s">
        <v>132</v>
      </c>
      <c r="E296" s="201" t="s">
        <v>19</v>
      </c>
      <c r="F296" s="202" t="s">
        <v>764</v>
      </c>
      <c r="G296" s="200"/>
      <c r="H296" s="203">
        <v>-8.26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132</v>
      </c>
      <c r="AU296" s="209" t="s">
        <v>79</v>
      </c>
      <c r="AV296" s="14" t="s">
        <v>79</v>
      </c>
      <c r="AW296" s="14" t="s">
        <v>31</v>
      </c>
      <c r="AX296" s="14" t="s">
        <v>69</v>
      </c>
      <c r="AY296" s="209" t="s">
        <v>123</v>
      </c>
    </row>
    <row r="297" spans="2:51" s="15" customFormat="1" ht="11.25">
      <c r="B297" s="224"/>
      <c r="C297" s="225"/>
      <c r="D297" s="190" t="s">
        <v>132</v>
      </c>
      <c r="E297" s="226" t="s">
        <v>19</v>
      </c>
      <c r="F297" s="227" t="s">
        <v>248</v>
      </c>
      <c r="G297" s="225"/>
      <c r="H297" s="228">
        <v>-17.183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132</v>
      </c>
      <c r="AU297" s="234" t="s">
        <v>79</v>
      </c>
      <c r="AV297" s="15" t="s">
        <v>130</v>
      </c>
      <c r="AW297" s="15" t="s">
        <v>31</v>
      </c>
      <c r="AX297" s="15" t="s">
        <v>77</v>
      </c>
      <c r="AY297" s="234" t="s">
        <v>123</v>
      </c>
    </row>
    <row r="298" spans="1:65" s="2" customFormat="1" ht="78.75" customHeight="1">
      <c r="A298" s="36"/>
      <c r="B298" s="37"/>
      <c r="C298" s="175" t="s">
        <v>390</v>
      </c>
      <c r="D298" s="175" t="s">
        <v>125</v>
      </c>
      <c r="E298" s="176" t="s">
        <v>499</v>
      </c>
      <c r="F298" s="177" t="s">
        <v>765</v>
      </c>
      <c r="G298" s="178" t="s">
        <v>501</v>
      </c>
      <c r="H298" s="179">
        <v>1</v>
      </c>
      <c r="I298" s="180"/>
      <c r="J298" s="181">
        <f>ROUND(I298*H298,2)</f>
        <v>0</v>
      </c>
      <c r="K298" s="177" t="s">
        <v>19</v>
      </c>
      <c r="L298" s="41"/>
      <c r="M298" s="182" t="s">
        <v>19</v>
      </c>
      <c r="N298" s="183" t="s">
        <v>40</v>
      </c>
      <c r="O298" s="66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130</v>
      </c>
      <c r="AT298" s="186" t="s">
        <v>125</v>
      </c>
      <c r="AU298" s="186" t="s">
        <v>79</v>
      </c>
      <c r="AY298" s="19" t="s">
        <v>123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77</v>
      </c>
      <c r="BK298" s="187">
        <f>ROUND(I298*H298,2)</f>
        <v>0</v>
      </c>
      <c r="BL298" s="19" t="s">
        <v>130</v>
      </c>
      <c r="BM298" s="186" t="s">
        <v>766</v>
      </c>
    </row>
    <row r="299" spans="2:63" s="12" customFormat="1" ht="25.9" customHeight="1">
      <c r="B299" s="159"/>
      <c r="C299" s="160"/>
      <c r="D299" s="161" t="s">
        <v>68</v>
      </c>
      <c r="E299" s="162" t="s">
        <v>567</v>
      </c>
      <c r="F299" s="162" t="s">
        <v>568</v>
      </c>
      <c r="G299" s="160"/>
      <c r="H299" s="160"/>
      <c r="I299" s="163"/>
      <c r="J299" s="164">
        <f>BK299</f>
        <v>0</v>
      </c>
      <c r="K299" s="160"/>
      <c r="L299" s="165"/>
      <c r="M299" s="166"/>
      <c r="N299" s="167"/>
      <c r="O299" s="167"/>
      <c r="P299" s="168">
        <f>P300+P311+P324</f>
        <v>0</v>
      </c>
      <c r="Q299" s="167"/>
      <c r="R299" s="168">
        <f>R300+R311+R324</f>
        <v>0</v>
      </c>
      <c r="S299" s="167"/>
      <c r="T299" s="169">
        <f>T300+T311+T324</f>
        <v>54.10686050000001</v>
      </c>
      <c r="AR299" s="170" t="s">
        <v>79</v>
      </c>
      <c r="AT299" s="171" t="s">
        <v>68</v>
      </c>
      <c r="AU299" s="171" t="s">
        <v>69</v>
      </c>
      <c r="AY299" s="170" t="s">
        <v>123</v>
      </c>
      <c r="BK299" s="172">
        <f>BK300+BK311+BK324</f>
        <v>0</v>
      </c>
    </row>
    <row r="300" spans="2:63" s="12" customFormat="1" ht="22.9" customHeight="1">
      <c r="B300" s="159"/>
      <c r="C300" s="160"/>
      <c r="D300" s="161" t="s">
        <v>68</v>
      </c>
      <c r="E300" s="173" t="s">
        <v>569</v>
      </c>
      <c r="F300" s="173" t="s">
        <v>570</v>
      </c>
      <c r="G300" s="160"/>
      <c r="H300" s="160"/>
      <c r="I300" s="163"/>
      <c r="J300" s="174">
        <f>BK300</f>
        <v>0</v>
      </c>
      <c r="K300" s="160"/>
      <c r="L300" s="165"/>
      <c r="M300" s="166"/>
      <c r="N300" s="167"/>
      <c r="O300" s="167"/>
      <c r="P300" s="168">
        <f>SUM(P301:P310)</f>
        <v>0</v>
      </c>
      <c r="Q300" s="167"/>
      <c r="R300" s="168">
        <f>SUM(R301:R310)</f>
        <v>0</v>
      </c>
      <c r="S300" s="167"/>
      <c r="T300" s="169">
        <f>SUM(T301:T310)</f>
        <v>8.9226225</v>
      </c>
      <c r="AR300" s="170" t="s">
        <v>79</v>
      </c>
      <c r="AT300" s="171" t="s">
        <v>68</v>
      </c>
      <c r="AU300" s="171" t="s">
        <v>77</v>
      </c>
      <c r="AY300" s="170" t="s">
        <v>123</v>
      </c>
      <c r="BK300" s="172">
        <f>SUM(BK301:BK310)</f>
        <v>0</v>
      </c>
    </row>
    <row r="301" spans="1:65" s="2" customFormat="1" ht="24">
      <c r="A301" s="36"/>
      <c r="B301" s="37"/>
      <c r="C301" s="175" t="s">
        <v>395</v>
      </c>
      <c r="D301" s="175" t="s">
        <v>125</v>
      </c>
      <c r="E301" s="176" t="s">
        <v>572</v>
      </c>
      <c r="F301" s="177" t="s">
        <v>573</v>
      </c>
      <c r="G301" s="178" t="s">
        <v>128</v>
      </c>
      <c r="H301" s="179">
        <v>1502.125</v>
      </c>
      <c r="I301" s="180"/>
      <c r="J301" s="181">
        <f>ROUND(I301*H301,2)</f>
        <v>0</v>
      </c>
      <c r="K301" s="177" t="s">
        <v>129</v>
      </c>
      <c r="L301" s="41"/>
      <c r="M301" s="182" t="s">
        <v>19</v>
      </c>
      <c r="N301" s="183" t="s">
        <v>40</v>
      </c>
      <c r="O301" s="66"/>
      <c r="P301" s="184">
        <f>O301*H301</f>
        <v>0</v>
      </c>
      <c r="Q301" s="184">
        <v>0</v>
      </c>
      <c r="R301" s="184">
        <f>Q301*H301</f>
        <v>0</v>
      </c>
      <c r="S301" s="184">
        <v>0.00594</v>
      </c>
      <c r="T301" s="185">
        <f>S301*H301</f>
        <v>8.9226225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202</v>
      </c>
      <c r="AT301" s="186" t="s">
        <v>125</v>
      </c>
      <c r="AU301" s="186" t="s">
        <v>79</v>
      </c>
      <c r="AY301" s="19" t="s">
        <v>123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77</v>
      </c>
      <c r="BK301" s="187">
        <f>ROUND(I301*H301,2)</f>
        <v>0</v>
      </c>
      <c r="BL301" s="19" t="s">
        <v>202</v>
      </c>
      <c r="BM301" s="186" t="s">
        <v>767</v>
      </c>
    </row>
    <row r="302" spans="2:51" s="13" customFormat="1" ht="11.25">
      <c r="B302" s="188"/>
      <c r="C302" s="189"/>
      <c r="D302" s="190" t="s">
        <v>132</v>
      </c>
      <c r="E302" s="191" t="s">
        <v>19</v>
      </c>
      <c r="F302" s="192" t="s">
        <v>650</v>
      </c>
      <c r="G302" s="189"/>
      <c r="H302" s="191" t="s">
        <v>19</v>
      </c>
      <c r="I302" s="193"/>
      <c r="J302" s="189"/>
      <c r="K302" s="189"/>
      <c r="L302" s="194"/>
      <c r="M302" s="195"/>
      <c r="N302" s="196"/>
      <c r="O302" s="196"/>
      <c r="P302" s="196"/>
      <c r="Q302" s="196"/>
      <c r="R302" s="196"/>
      <c r="S302" s="196"/>
      <c r="T302" s="197"/>
      <c r="AT302" s="198" t="s">
        <v>132</v>
      </c>
      <c r="AU302" s="198" t="s">
        <v>79</v>
      </c>
      <c r="AV302" s="13" t="s">
        <v>77</v>
      </c>
      <c r="AW302" s="13" t="s">
        <v>31</v>
      </c>
      <c r="AX302" s="13" t="s">
        <v>69</v>
      </c>
      <c r="AY302" s="198" t="s">
        <v>123</v>
      </c>
    </row>
    <row r="303" spans="2:51" s="14" customFormat="1" ht="11.25">
      <c r="B303" s="199"/>
      <c r="C303" s="200"/>
      <c r="D303" s="190" t="s">
        <v>132</v>
      </c>
      <c r="E303" s="201" t="s">
        <v>19</v>
      </c>
      <c r="F303" s="202" t="s">
        <v>768</v>
      </c>
      <c r="G303" s="200"/>
      <c r="H303" s="203">
        <v>1317.12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132</v>
      </c>
      <c r="AU303" s="209" t="s">
        <v>79</v>
      </c>
      <c r="AV303" s="14" t="s">
        <v>79</v>
      </c>
      <c r="AW303" s="14" t="s">
        <v>31</v>
      </c>
      <c r="AX303" s="14" t="s">
        <v>69</v>
      </c>
      <c r="AY303" s="209" t="s">
        <v>123</v>
      </c>
    </row>
    <row r="304" spans="2:51" s="13" customFormat="1" ht="11.25">
      <c r="B304" s="188"/>
      <c r="C304" s="189"/>
      <c r="D304" s="190" t="s">
        <v>132</v>
      </c>
      <c r="E304" s="191" t="s">
        <v>19</v>
      </c>
      <c r="F304" s="192" t="s">
        <v>654</v>
      </c>
      <c r="G304" s="189"/>
      <c r="H304" s="191" t="s">
        <v>19</v>
      </c>
      <c r="I304" s="193"/>
      <c r="J304" s="189"/>
      <c r="K304" s="189"/>
      <c r="L304" s="194"/>
      <c r="M304" s="195"/>
      <c r="N304" s="196"/>
      <c r="O304" s="196"/>
      <c r="P304" s="196"/>
      <c r="Q304" s="196"/>
      <c r="R304" s="196"/>
      <c r="S304" s="196"/>
      <c r="T304" s="197"/>
      <c r="AT304" s="198" t="s">
        <v>132</v>
      </c>
      <c r="AU304" s="198" t="s">
        <v>79</v>
      </c>
      <c r="AV304" s="13" t="s">
        <v>77</v>
      </c>
      <c r="AW304" s="13" t="s">
        <v>31</v>
      </c>
      <c r="AX304" s="13" t="s">
        <v>69</v>
      </c>
      <c r="AY304" s="198" t="s">
        <v>123</v>
      </c>
    </row>
    <row r="305" spans="2:51" s="14" customFormat="1" ht="11.25">
      <c r="B305" s="199"/>
      <c r="C305" s="200"/>
      <c r="D305" s="190" t="s">
        <v>132</v>
      </c>
      <c r="E305" s="201" t="s">
        <v>19</v>
      </c>
      <c r="F305" s="202" t="s">
        <v>769</v>
      </c>
      <c r="G305" s="200"/>
      <c r="H305" s="203">
        <v>59.4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132</v>
      </c>
      <c r="AU305" s="209" t="s">
        <v>79</v>
      </c>
      <c r="AV305" s="14" t="s">
        <v>79</v>
      </c>
      <c r="AW305" s="14" t="s">
        <v>31</v>
      </c>
      <c r="AX305" s="14" t="s">
        <v>69</v>
      </c>
      <c r="AY305" s="209" t="s">
        <v>123</v>
      </c>
    </row>
    <row r="306" spans="2:51" s="13" customFormat="1" ht="11.25">
      <c r="B306" s="188"/>
      <c r="C306" s="189"/>
      <c r="D306" s="190" t="s">
        <v>132</v>
      </c>
      <c r="E306" s="191" t="s">
        <v>19</v>
      </c>
      <c r="F306" s="192" t="s">
        <v>656</v>
      </c>
      <c r="G306" s="189"/>
      <c r="H306" s="191" t="s">
        <v>19</v>
      </c>
      <c r="I306" s="193"/>
      <c r="J306" s="189"/>
      <c r="K306" s="189"/>
      <c r="L306" s="194"/>
      <c r="M306" s="195"/>
      <c r="N306" s="196"/>
      <c r="O306" s="196"/>
      <c r="P306" s="196"/>
      <c r="Q306" s="196"/>
      <c r="R306" s="196"/>
      <c r="S306" s="196"/>
      <c r="T306" s="197"/>
      <c r="AT306" s="198" t="s">
        <v>132</v>
      </c>
      <c r="AU306" s="198" t="s">
        <v>79</v>
      </c>
      <c r="AV306" s="13" t="s">
        <v>77</v>
      </c>
      <c r="AW306" s="13" t="s">
        <v>31</v>
      </c>
      <c r="AX306" s="13" t="s">
        <v>69</v>
      </c>
      <c r="AY306" s="198" t="s">
        <v>123</v>
      </c>
    </row>
    <row r="307" spans="2:51" s="14" customFormat="1" ht="11.25">
      <c r="B307" s="199"/>
      <c r="C307" s="200"/>
      <c r="D307" s="190" t="s">
        <v>132</v>
      </c>
      <c r="E307" s="201" t="s">
        <v>19</v>
      </c>
      <c r="F307" s="202" t="s">
        <v>770</v>
      </c>
      <c r="G307" s="200"/>
      <c r="H307" s="203">
        <v>84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132</v>
      </c>
      <c r="AU307" s="209" t="s">
        <v>79</v>
      </c>
      <c r="AV307" s="14" t="s">
        <v>79</v>
      </c>
      <c r="AW307" s="14" t="s">
        <v>31</v>
      </c>
      <c r="AX307" s="14" t="s">
        <v>69</v>
      </c>
      <c r="AY307" s="209" t="s">
        <v>123</v>
      </c>
    </row>
    <row r="308" spans="2:51" s="13" customFormat="1" ht="11.25">
      <c r="B308" s="188"/>
      <c r="C308" s="189"/>
      <c r="D308" s="190" t="s">
        <v>132</v>
      </c>
      <c r="E308" s="191" t="s">
        <v>19</v>
      </c>
      <c r="F308" s="192" t="s">
        <v>658</v>
      </c>
      <c r="G308" s="189"/>
      <c r="H308" s="191" t="s">
        <v>19</v>
      </c>
      <c r="I308" s="193"/>
      <c r="J308" s="189"/>
      <c r="K308" s="189"/>
      <c r="L308" s="194"/>
      <c r="M308" s="195"/>
      <c r="N308" s="196"/>
      <c r="O308" s="196"/>
      <c r="P308" s="196"/>
      <c r="Q308" s="196"/>
      <c r="R308" s="196"/>
      <c r="S308" s="196"/>
      <c r="T308" s="197"/>
      <c r="AT308" s="198" t="s">
        <v>132</v>
      </c>
      <c r="AU308" s="198" t="s">
        <v>79</v>
      </c>
      <c r="AV308" s="13" t="s">
        <v>77</v>
      </c>
      <c r="AW308" s="13" t="s">
        <v>31</v>
      </c>
      <c r="AX308" s="13" t="s">
        <v>69</v>
      </c>
      <c r="AY308" s="198" t="s">
        <v>123</v>
      </c>
    </row>
    <row r="309" spans="2:51" s="14" customFormat="1" ht="11.25">
      <c r="B309" s="199"/>
      <c r="C309" s="200"/>
      <c r="D309" s="190" t="s">
        <v>132</v>
      </c>
      <c r="E309" s="201" t="s">
        <v>19</v>
      </c>
      <c r="F309" s="202" t="s">
        <v>771</v>
      </c>
      <c r="G309" s="200"/>
      <c r="H309" s="203">
        <v>41.605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132</v>
      </c>
      <c r="AU309" s="209" t="s">
        <v>79</v>
      </c>
      <c r="AV309" s="14" t="s">
        <v>79</v>
      </c>
      <c r="AW309" s="14" t="s">
        <v>31</v>
      </c>
      <c r="AX309" s="14" t="s">
        <v>69</v>
      </c>
      <c r="AY309" s="209" t="s">
        <v>123</v>
      </c>
    </row>
    <row r="310" spans="2:51" s="15" customFormat="1" ht="11.25">
      <c r="B310" s="224"/>
      <c r="C310" s="225"/>
      <c r="D310" s="190" t="s">
        <v>132</v>
      </c>
      <c r="E310" s="226" t="s">
        <v>19</v>
      </c>
      <c r="F310" s="227" t="s">
        <v>248</v>
      </c>
      <c r="G310" s="225"/>
      <c r="H310" s="228">
        <v>1502.125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132</v>
      </c>
      <c r="AU310" s="234" t="s">
        <v>79</v>
      </c>
      <c r="AV310" s="15" t="s">
        <v>130</v>
      </c>
      <c r="AW310" s="15" t="s">
        <v>31</v>
      </c>
      <c r="AX310" s="15" t="s">
        <v>77</v>
      </c>
      <c r="AY310" s="234" t="s">
        <v>123</v>
      </c>
    </row>
    <row r="311" spans="2:63" s="12" customFormat="1" ht="22.9" customHeight="1">
      <c r="B311" s="159"/>
      <c r="C311" s="160"/>
      <c r="D311" s="161" t="s">
        <v>68</v>
      </c>
      <c r="E311" s="173" t="s">
        <v>772</v>
      </c>
      <c r="F311" s="173" t="s">
        <v>773</v>
      </c>
      <c r="G311" s="160"/>
      <c r="H311" s="160"/>
      <c r="I311" s="163"/>
      <c r="J311" s="174">
        <f>BK311</f>
        <v>0</v>
      </c>
      <c r="K311" s="160"/>
      <c r="L311" s="165"/>
      <c r="M311" s="166"/>
      <c r="N311" s="167"/>
      <c r="O311" s="167"/>
      <c r="P311" s="168">
        <f>SUM(P312:P323)</f>
        <v>0</v>
      </c>
      <c r="Q311" s="167"/>
      <c r="R311" s="168">
        <f>SUM(R312:R323)</f>
        <v>0</v>
      </c>
      <c r="S311" s="167"/>
      <c r="T311" s="169">
        <f>SUM(T312:T323)</f>
        <v>45.18423800000001</v>
      </c>
      <c r="AR311" s="170" t="s">
        <v>79</v>
      </c>
      <c r="AT311" s="171" t="s">
        <v>68</v>
      </c>
      <c r="AU311" s="171" t="s">
        <v>77</v>
      </c>
      <c r="AY311" s="170" t="s">
        <v>123</v>
      </c>
      <c r="BK311" s="172">
        <f>SUM(BK312:BK323)</f>
        <v>0</v>
      </c>
    </row>
    <row r="312" spans="1:65" s="2" customFormat="1" ht="24">
      <c r="A312" s="36"/>
      <c r="B312" s="37"/>
      <c r="C312" s="175" t="s">
        <v>400</v>
      </c>
      <c r="D312" s="175" t="s">
        <v>125</v>
      </c>
      <c r="E312" s="176" t="s">
        <v>774</v>
      </c>
      <c r="F312" s="177" t="s">
        <v>775</v>
      </c>
      <c r="G312" s="178" t="s">
        <v>128</v>
      </c>
      <c r="H312" s="179">
        <v>255.84</v>
      </c>
      <c r="I312" s="180"/>
      <c r="J312" s="181">
        <f>ROUND(I312*H312,2)</f>
        <v>0</v>
      </c>
      <c r="K312" s="177" t="s">
        <v>129</v>
      </c>
      <c r="L312" s="41"/>
      <c r="M312" s="182" t="s">
        <v>19</v>
      </c>
      <c r="N312" s="183" t="s">
        <v>40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0.0664</v>
      </c>
      <c r="T312" s="185">
        <f>S312*H312</f>
        <v>16.987776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202</v>
      </c>
      <c r="AT312" s="186" t="s">
        <v>125</v>
      </c>
      <c r="AU312" s="186" t="s">
        <v>79</v>
      </c>
      <c r="AY312" s="19" t="s">
        <v>123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77</v>
      </c>
      <c r="BK312" s="187">
        <f>ROUND(I312*H312,2)</f>
        <v>0</v>
      </c>
      <c r="BL312" s="19" t="s">
        <v>202</v>
      </c>
      <c r="BM312" s="186" t="s">
        <v>776</v>
      </c>
    </row>
    <row r="313" spans="2:51" s="13" customFormat="1" ht="11.25">
      <c r="B313" s="188"/>
      <c r="C313" s="189"/>
      <c r="D313" s="190" t="s">
        <v>132</v>
      </c>
      <c r="E313" s="191" t="s">
        <v>19</v>
      </c>
      <c r="F313" s="192" t="s">
        <v>652</v>
      </c>
      <c r="G313" s="189"/>
      <c r="H313" s="191" t="s">
        <v>19</v>
      </c>
      <c r="I313" s="193"/>
      <c r="J313" s="189"/>
      <c r="K313" s="189"/>
      <c r="L313" s="194"/>
      <c r="M313" s="195"/>
      <c r="N313" s="196"/>
      <c r="O313" s="196"/>
      <c r="P313" s="196"/>
      <c r="Q313" s="196"/>
      <c r="R313" s="196"/>
      <c r="S313" s="196"/>
      <c r="T313" s="197"/>
      <c r="AT313" s="198" t="s">
        <v>132</v>
      </c>
      <c r="AU313" s="198" t="s">
        <v>79</v>
      </c>
      <c r="AV313" s="13" t="s">
        <v>77</v>
      </c>
      <c r="AW313" s="13" t="s">
        <v>31</v>
      </c>
      <c r="AX313" s="13" t="s">
        <v>69</v>
      </c>
      <c r="AY313" s="198" t="s">
        <v>123</v>
      </c>
    </row>
    <row r="314" spans="2:51" s="14" customFormat="1" ht="11.25">
      <c r="B314" s="199"/>
      <c r="C314" s="200"/>
      <c r="D314" s="190" t="s">
        <v>132</v>
      </c>
      <c r="E314" s="201" t="s">
        <v>19</v>
      </c>
      <c r="F314" s="202" t="s">
        <v>777</v>
      </c>
      <c r="G314" s="200"/>
      <c r="H314" s="203">
        <v>255.84</v>
      </c>
      <c r="I314" s="204"/>
      <c r="J314" s="200"/>
      <c r="K314" s="200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132</v>
      </c>
      <c r="AU314" s="209" t="s">
        <v>79</v>
      </c>
      <c r="AV314" s="14" t="s">
        <v>79</v>
      </c>
      <c r="AW314" s="14" t="s">
        <v>31</v>
      </c>
      <c r="AX314" s="14" t="s">
        <v>77</v>
      </c>
      <c r="AY314" s="209" t="s">
        <v>123</v>
      </c>
    </row>
    <row r="315" spans="1:65" s="2" customFormat="1" ht="24">
      <c r="A315" s="36"/>
      <c r="B315" s="37"/>
      <c r="C315" s="175" t="s">
        <v>411</v>
      </c>
      <c r="D315" s="175" t="s">
        <v>125</v>
      </c>
      <c r="E315" s="176" t="s">
        <v>778</v>
      </c>
      <c r="F315" s="177" t="s">
        <v>779</v>
      </c>
      <c r="G315" s="178" t="s">
        <v>128</v>
      </c>
      <c r="H315" s="179">
        <v>255.84</v>
      </c>
      <c r="I315" s="180"/>
      <c r="J315" s="181">
        <f>ROUND(I315*H315,2)</f>
        <v>0</v>
      </c>
      <c r="K315" s="177" t="s">
        <v>129</v>
      </c>
      <c r="L315" s="41"/>
      <c r="M315" s="182" t="s">
        <v>19</v>
      </c>
      <c r="N315" s="183" t="s">
        <v>40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202</v>
      </c>
      <c r="AT315" s="186" t="s">
        <v>125</v>
      </c>
      <c r="AU315" s="186" t="s">
        <v>79</v>
      </c>
      <c r="AY315" s="19" t="s">
        <v>123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77</v>
      </c>
      <c r="BK315" s="187">
        <f>ROUND(I315*H315,2)</f>
        <v>0</v>
      </c>
      <c r="BL315" s="19" t="s">
        <v>202</v>
      </c>
      <c r="BM315" s="186" t="s">
        <v>780</v>
      </c>
    </row>
    <row r="316" spans="2:51" s="13" customFormat="1" ht="11.25">
      <c r="B316" s="188"/>
      <c r="C316" s="189"/>
      <c r="D316" s="190" t="s">
        <v>132</v>
      </c>
      <c r="E316" s="191" t="s">
        <v>19</v>
      </c>
      <c r="F316" s="192" t="s">
        <v>652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132</v>
      </c>
      <c r="AU316" s="198" t="s">
        <v>79</v>
      </c>
      <c r="AV316" s="13" t="s">
        <v>77</v>
      </c>
      <c r="AW316" s="13" t="s">
        <v>31</v>
      </c>
      <c r="AX316" s="13" t="s">
        <v>69</v>
      </c>
      <c r="AY316" s="198" t="s">
        <v>123</v>
      </c>
    </row>
    <row r="317" spans="2:51" s="14" customFormat="1" ht="11.25">
      <c r="B317" s="199"/>
      <c r="C317" s="200"/>
      <c r="D317" s="190" t="s">
        <v>132</v>
      </c>
      <c r="E317" s="201" t="s">
        <v>19</v>
      </c>
      <c r="F317" s="202" t="s">
        <v>777</v>
      </c>
      <c r="G317" s="200"/>
      <c r="H317" s="203">
        <v>255.84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132</v>
      </c>
      <c r="AU317" s="209" t="s">
        <v>79</v>
      </c>
      <c r="AV317" s="14" t="s">
        <v>79</v>
      </c>
      <c r="AW317" s="14" t="s">
        <v>31</v>
      </c>
      <c r="AX317" s="14" t="s">
        <v>77</v>
      </c>
      <c r="AY317" s="209" t="s">
        <v>123</v>
      </c>
    </row>
    <row r="318" spans="1:65" s="2" customFormat="1" ht="24">
      <c r="A318" s="36"/>
      <c r="B318" s="37"/>
      <c r="C318" s="175" t="s">
        <v>424</v>
      </c>
      <c r="D318" s="175" t="s">
        <v>125</v>
      </c>
      <c r="E318" s="176" t="s">
        <v>781</v>
      </c>
      <c r="F318" s="177" t="s">
        <v>782</v>
      </c>
      <c r="G318" s="178" t="s">
        <v>128</v>
      </c>
      <c r="H318" s="179">
        <v>1228.9</v>
      </c>
      <c r="I318" s="180"/>
      <c r="J318" s="181">
        <f>ROUND(I318*H318,2)</f>
        <v>0</v>
      </c>
      <c r="K318" s="177" t="s">
        <v>129</v>
      </c>
      <c r="L318" s="41"/>
      <c r="M318" s="182" t="s">
        <v>19</v>
      </c>
      <c r="N318" s="183" t="s">
        <v>40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0.01778</v>
      </c>
      <c r="T318" s="185">
        <f>S318*H318</f>
        <v>21.849842000000002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202</v>
      </c>
      <c r="AT318" s="186" t="s">
        <v>125</v>
      </c>
      <c r="AU318" s="186" t="s">
        <v>79</v>
      </c>
      <c r="AY318" s="19" t="s">
        <v>123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77</v>
      </c>
      <c r="BK318" s="187">
        <f>ROUND(I318*H318,2)</f>
        <v>0</v>
      </c>
      <c r="BL318" s="19" t="s">
        <v>202</v>
      </c>
      <c r="BM318" s="186" t="s">
        <v>783</v>
      </c>
    </row>
    <row r="319" spans="2:51" s="13" customFormat="1" ht="11.25">
      <c r="B319" s="188"/>
      <c r="C319" s="189"/>
      <c r="D319" s="190" t="s">
        <v>132</v>
      </c>
      <c r="E319" s="191" t="s">
        <v>19</v>
      </c>
      <c r="F319" s="192" t="s">
        <v>650</v>
      </c>
      <c r="G319" s="189"/>
      <c r="H319" s="191" t="s">
        <v>19</v>
      </c>
      <c r="I319" s="193"/>
      <c r="J319" s="189"/>
      <c r="K319" s="189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132</v>
      </c>
      <c r="AU319" s="198" t="s">
        <v>79</v>
      </c>
      <c r="AV319" s="13" t="s">
        <v>77</v>
      </c>
      <c r="AW319" s="13" t="s">
        <v>31</v>
      </c>
      <c r="AX319" s="13" t="s">
        <v>69</v>
      </c>
      <c r="AY319" s="198" t="s">
        <v>123</v>
      </c>
    </row>
    <row r="320" spans="2:51" s="14" customFormat="1" ht="11.25">
      <c r="B320" s="199"/>
      <c r="C320" s="200"/>
      <c r="D320" s="190" t="s">
        <v>132</v>
      </c>
      <c r="E320" s="201" t="s">
        <v>19</v>
      </c>
      <c r="F320" s="202" t="s">
        <v>784</v>
      </c>
      <c r="G320" s="200"/>
      <c r="H320" s="203">
        <v>1228.9</v>
      </c>
      <c r="I320" s="204"/>
      <c r="J320" s="200"/>
      <c r="K320" s="200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132</v>
      </c>
      <c r="AU320" s="209" t="s">
        <v>79</v>
      </c>
      <c r="AV320" s="14" t="s">
        <v>79</v>
      </c>
      <c r="AW320" s="14" t="s">
        <v>31</v>
      </c>
      <c r="AX320" s="14" t="s">
        <v>77</v>
      </c>
      <c r="AY320" s="209" t="s">
        <v>123</v>
      </c>
    </row>
    <row r="321" spans="1:65" s="2" customFormat="1" ht="24">
      <c r="A321" s="36"/>
      <c r="B321" s="37"/>
      <c r="C321" s="175" t="s">
        <v>437</v>
      </c>
      <c r="D321" s="175" t="s">
        <v>125</v>
      </c>
      <c r="E321" s="176" t="s">
        <v>785</v>
      </c>
      <c r="F321" s="177" t="s">
        <v>786</v>
      </c>
      <c r="G321" s="178" t="s">
        <v>128</v>
      </c>
      <c r="H321" s="179">
        <v>414</v>
      </c>
      <c r="I321" s="180"/>
      <c r="J321" s="181">
        <f>ROUND(I321*H321,2)</f>
        <v>0</v>
      </c>
      <c r="K321" s="177" t="s">
        <v>129</v>
      </c>
      <c r="L321" s="41"/>
      <c r="M321" s="182" t="s">
        <v>19</v>
      </c>
      <c r="N321" s="183" t="s">
        <v>40</v>
      </c>
      <c r="O321" s="66"/>
      <c r="P321" s="184">
        <f>O321*H321</f>
        <v>0</v>
      </c>
      <c r="Q321" s="184">
        <v>0</v>
      </c>
      <c r="R321" s="184">
        <f>Q321*H321</f>
        <v>0</v>
      </c>
      <c r="S321" s="184">
        <v>0.01533</v>
      </c>
      <c r="T321" s="185">
        <f>S321*H321</f>
        <v>6.34662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202</v>
      </c>
      <c r="AT321" s="186" t="s">
        <v>125</v>
      </c>
      <c r="AU321" s="186" t="s">
        <v>79</v>
      </c>
      <c r="AY321" s="19" t="s">
        <v>123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77</v>
      </c>
      <c r="BK321" s="187">
        <f>ROUND(I321*H321,2)</f>
        <v>0</v>
      </c>
      <c r="BL321" s="19" t="s">
        <v>202</v>
      </c>
      <c r="BM321" s="186" t="s">
        <v>787</v>
      </c>
    </row>
    <row r="322" spans="2:51" s="13" customFormat="1" ht="11.25">
      <c r="B322" s="188"/>
      <c r="C322" s="189"/>
      <c r="D322" s="190" t="s">
        <v>132</v>
      </c>
      <c r="E322" s="191" t="s">
        <v>19</v>
      </c>
      <c r="F322" s="192" t="s">
        <v>660</v>
      </c>
      <c r="G322" s="189"/>
      <c r="H322" s="191" t="s">
        <v>19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132</v>
      </c>
      <c r="AU322" s="198" t="s">
        <v>79</v>
      </c>
      <c r="AV322" s="13" t="s">
        <v>77</v>
      </c>
      <c r="AW322" s="13" t="s">
        <v>31</v>
      </c>
      <c r="AX322" s="13" t="s">
        <v>69</v>
      </c>
      <c r="AY322" s="198" t="s">
        <v>123</v>
      </c>
    </row>
    <row r="323" spans="2:51" s="14" customFormat="1" ht="11.25">
      <c r="B323" s="199"/>
      <c r="C323" s="200"/>
      <c r="D323" s="190" t="s">
        <v>132</v>
      </c>
      <c r="E323" s="201" t="s">
        <v>19</v>
      </c>
      <c r="F323" s="202" t="s">
        <v>788</v>
      </c>
      <c r="G323" s="200"/>
      <c r="H323" s="203">
        <v>414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132</v>
      </c>
      <c r="AU323" s="209" t="s">
        <v>79</v>
      </c>
      <c r="AV323" s="14" t="s">
        <v>79</v>
      </c>
      <c r="AW323" s="14" t="s">
        <v>31</v>
      </c>
      <c r="AX323" s="14" t="s">
        <v>77</v>
      </c>
      <c r="AY323" s="209" t="s">
        <v>123</v>
      </c>
    </row>
    <row r="324" spans="2:63" s="12" customFormat="1" ht="22.9" customHeight="1">
      <c r="B324" s="159"/>
      <c r="C324" s="160"/>
      <c r="D324" s="161" t="s">
        <v>68</v>
      </c>
      <c r="E324" s="173" t="s">
        <v>581</v>
      </c>
      <c r="F324" s="173" t="s">
        <v>582</v>
      </c>
      <c r="G324" s="160"/>
      <c r="H324" s="160"/>
      <c r="I324" s="163"/>
      <c r="J324" s="174">
        <f>BK324</f>
        <v>0</v>
      </c>
      <c r="K324" s="160"/>
      <c r="L324" s="165"/>
      <c r="M324" s="166"/>
      <c r="N324" s="167"/>
      <c r="O324" s="167"/>
      <c r="P324" s="168">
        <v>0</v>
      </c>
      <c r="Q324" s="167"/>
      <c r="R324" s="168">
        <v>0</v>
      </c>
      <c r="S324" s="167"/>
      <c r="T324" s="169">
        <v>0</v>
      </c>
      <c r="AR324" s="170" t="s">
        <v>79</v>
      </c>
      <c r="AT324" s="171" t="s">
        <v>68</v>
      </c>
      <c r="AU324" s="171" t="s">
        <v>77</v>
      </c>
      <c r="AY324" s="170" t="s">
        <v>123</v>
      </c>
      <c r="BK324" s="172">
        <v>0</v>
      </c>
    </row>
    <row r="325" spans="2:63" s="12" customFormat="1" ht="25.9" customHeight="1">
      <c r="B325" s="159"/>
      <c r="C325" s="160"/>
      <c r="D325" s="161" t="s">
        <v>68</v>
      </c>
      <c r="E325" s="162" t="s">
        <v>589</v>
      </c>
      <c r="F325" s="162" t="s">
        <v>590</v>
      </c>
      <c r="G325" s="160"/>
      <c r="H325" s="160"/>
      <c r="I325" s="163"/>
      <c r="J325" s="164">
        <f>BK325</f>
        <v>0</v>
      </c>
      <c r="K325" s="160"/>
      <c r="L325" s="165"/>
      <c r="M325" s="166"/>
      <c r="N325" s="167"/>
      <c r="O325" s="167"/>
      <c r="P325" s="168">
        <f>P326</f>
        <v>0</v>
      </c>
      <c r="Q325" s="167"/>
      <c r="R325" s="168">
        <f>R326</f>
        <v>0</v>
      </c>
      <c r="S325" s="167"/>
      <c r="T325" s="169">
        <f>T326</f>
        <v>0</v>
      </c>
      <c r="AR325" s="170" t="s">
        <v>130</v>
      </c>
      <c r="AT325" s="171" t="s">
        <v>68</v>
      </c>
      <c r="AU325" s="171" t="s">
        <v>69</v>
      </c>
      <c r="AY325" s="170" t="s">
        <v>123</v>
      </c>
      <c r="BK325" s="172">
        <f>BK326</f>
        <v>0</v>
      </c>
    </row>
    <row r="326" spans="1:65" s="2" customFormat="1" ht="24">
      <c r="A326" s="36"/>
      <c r="B326" s="37"/>
      <c r="C326" s="175" t="s">
        <v>448</v>
      </c>
      <c r="D326" s="175" t="s">
        <v>125</v>
      </c>
      <c r="E326" s="176" t="s">
        <v>789</v>
      </c>
      <c r="F326" s="177" t="s">
        <v>593</v>
      </c>
      <c r="G326" s="178" t="s">
        <v>501</v>
      </c>
      <c r="H326" s="179">
        <v>1</v>
      </c>
      <c r="I326" s="180"/>
      <c r="J326" s="181">
        <f>ROUND(I326*H326,2)</f>
        <v>0</v>
      </c>
      <c r="K326" s="177" t="s">
        <v>19</v>
      </c>
      <c r="L326" s="41"/>
      <c r="M326" s="249" t="s">
        <v>19</v>
      </c>
      <c r="N326" s="250" t="s">
        <v>40</v>
      </c>
      <c r="O326" s="251"/>
      <c r="P326" s="252">
        <f>O326*H326</f>
        <v>0</v>
      </c>
      <c r="Q326" s="252">
        <v>0</v>
      </c>
      <c r="R326" s="252">
        <f>Q326*H326</f>
        <v>0</v>
      </c>
      <c r="S326" s="252">
        <v>0</v>
      </c>
      <c r="T326" s="253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594</v>
      </c>
      <c r="AT326" s="186" t="s">
        <v>125</v>
      </c>
      <c r="AU326" s="186" t="s">
        <v>77</v>
      </c>
      <c r="AY326" s="19" t="s">
        <v>123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77</v>
      </c>
      <c r="BK326" s="187">
        <f>ROUND(I326*H326,2)</f>
        <v>0</v>
      </c>
      <c r="BL326" s="19" t="s">
        <v>594</v>
      </c>
      <c r="BM326" s="186" t="s">
        <v>790</v>
      </c>
    </row>
    <row r="327" spans="1:31" s="2" customFormat="1" ht="6.95" customHeight="1">
      <c r="A327" s="36"/>
      <c r="B327" s="49"/>
      <c r="C327" s="50"/>
      <c r="D327" s="50"/>
      <c r="E327" s="50"/>
      <c r="F327" s="50"/>
      <c r="G327" s="50"/>
      <c r="H327" s="50"/>
      <c r="I327" s="50"/>
      <c r="J327" s="50"/>
      <c r="K327" s="50"/>
      <c r="L327" s="41"/>
      <c r="M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</row>
  </sheetData>
  <sheetProtection algorithmName="SHA-512" hashValue="lBwdlMEMsPJpiI6Lqvco8jOtWT87JM9eN5FZqXGj1wlllDh8qmScVjJlaqH1AM07i5TvQyG7qPHOLGHyLDqGqw==" saltValue="iCQ6TXhXrHtmdMNNRK9D/+bdY/8dzMHFbTbIyaTK12Jqjl8o3C0MZqrLF3f9VJZ23pLsKFm8FOXY5M+qW352cQ==" spinCount="100000" sheet="1" objects="1" scenarios="1" formatColumns="0" formatRows="0" autoFilter="0"/>
  <autoFilter ref="C88:K326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79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5" t="str">
        <f>'Rekapitulace stavby'!K6</f>
        <v>ČERCHOV,BYSTŘICE,MALINOVÁ HORA odstranění stávajících objektů bývalé vojenské posádky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791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4. 3. 2020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32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33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35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37</v>
      </c>
      <c r="G32" s="36"/>
      <c r="H32" s="36"/>
      <c r="I32" s="117" t="s">
        <v>36</v>
      </c>
      <c r="J32" s="117" t="s">
        <v>38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39</v>
      </c>
      <c r="E33" s="107" t="s">
        <v>40</v>
      </c>
      <c r="F33" s="119">
        <f>ROUND((SUM(BE87:BE231)),2)</f>
        <v>0</v>
      </c>
      <c r="G33" s="36"/>
      <c r="H33" s="36"/>
      <c r="I33" s="120">
        <v>0.21</v>
      </c>
      <c r="J33" s="119">
        <f>ROUND(((SUM(BE87:BE231))*I33),2)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41</v>
      </c>
      <c r="F34" s="119">
        <f>ROUND((SUM(BF87:BF231)),2)</f>
        <v>0</v>
      </c>
      <c r="G34" s="36"/>
      <c r="H34" s="36"/>
      <c r="I34" s="120">
        <v>0.15</v>
      </c>
      <c r="J34" s="119">
        <f>ROUND(((SUM(BF87:BF231))*I34),2)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42</v>
      </c>
      <c r="F35" s="119">
        <f>ROUND((SUM(BG87:BG231)),2)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43</v>
      </c>
      <c r="F36" s="119">
        <f>ROUND((SUM(BH87:BH231)),2)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44</v>
      </c>
      <c r="F37" s="119">
        <f>ROUND((SUM(BI87:BI231)),2)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2" t="str">
        <f>E7</f>
        <v>ČERCHOV,BYSTŘICE,MALINOVÁ HORA odstranění stávajících objektů bývalé vojenské posádky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E9</f>
        <v>D3 - MALINOVÁ HORA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4. 3. 2020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67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99</v>
      </c>
      <c r="E62" s="145"/>
      <c r="F62" s="145"/>
      <c r="G62" s="145"/>
      <c r="H62" s="145"/>
      <c r="I62" s="145"/>
      <c r="J62" s="146">
        <f>J124</f>
        <v>0</v>
      </c>
      <c r="K62" s="143"/>
      <c r="L62" s="147"/>
    </row>
    <row r="63" spans="2:12" s="10" customFormat="1" ht="19.9" customHeight="1">
      <c r="B63" s="142"/>
      <c r="C63" s="143"/>
      <c r="D63" s="144" t="s">
        <v>101</v>
      </c>
      <c r="E63" s="145"/>
      <c r="F63" s="145"/>
      <c r="G63" s="145"/>
      <c r="H63" s="145"/>
      <c r="I63" s="145"/>
      <c r="J63" s="146">
        <f>J133</f>
        <v>0</v>
      </c>
      <c r="K63" s="143"/>
      <c r="L63" s="147"/>
    </row>
    <row r="64" spans="2:12" s="10" customFormat="1" ht="19.9" customHeight="1">
      <c r="B64" s="142"/>
      <c r="C64" s="143"/>
      <c r="D64" s="144" t="s">
        <v>102</v>
      </c>
      <c r="E64" s="145"/>
      <c r="F64" s="145"/>
      <c r="G64" s="145"/>
      <c r="H64" s="145"/>
      <c r="I64" s="145"/>
      <c r="J64" s="146">
        <f>J157</f>
        <v>0</v>
      </c>
      <c r="K64" s="143"/>
      <c r="L64" s="147"/>
    </row>
    <row r="65" spans="2:12" s="9" customFormat="1" ht="24.95" customHeight="1">
      <c r="B65" s="136"/>
      <c r="C65" s="137"/>
      <c r="D65" s="138" t="s">
        <v>104</v>
      </c>
      <c r="E65" s="139"/>
      <c r="F65" s="139"/>
      <c r="G65" s="139"/>
      <c r="H65" s="139"/>
      <c r="I65" s="139"/>
      <c r="J65" s="140">
        <f>J222</f>
        <v>0</v>
      </c>
      <c r="K65" s="137"/>
      <c r="L65" s="141"/>
    </row>
    <row r="66" spans="2:12" s="10" customFormat="1" ht="19.9" customHeight="1">
      <c r="B66" s="142"/>
      <c r="C66" s="143"/>
      <c r="D66" s="144" t="s">
        <v>105</v>
      </c>
      <c r="E66" s="145"/>
      <c r="F66" s="145"/>
      <c r="G66" s="145"/>
      <c r="H66" s="145"/>
      <c r="I66" s="145"/>
      <c r="J66" s="146">
        <f>J223</f>
        <v>0</v>
      </c>
      <c r="K66" s="143"/>
      <c r="L66" s="147"/>
    </row>
    <row r="67" spans="2:12" s="9" customFormat="1" ht="24.95" customHeight="1">
      <c r="B67" s="136"/>
      <c r="C67" s="137"/>
      <c r="D67" s="138" t="s">
        <v>107</v>
      </c>
      <c r="E67" s="139"/>
      <c r="F67" s="139"/>
      <c r="G67" s="139"/>
      <c r="H67" s="139"/>
      <c r="I67" s="139"/>
      <c r="J67" s="140">
        <f>J230</f>
        <v>0</v>
      </c>
      <c r="K67" s="137"/>
      <c r="L67" s="141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108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6.25" customHeight="1">
      <c r="A77" s="36"/>
      <c r="B77" s="37"/>
      <c r="C77" s="38"/>
      <c r="D77" s="38"/>
      <c r="E77" s="382" t="str">
        <f>E7</f>
        <v>ČERCHOV,BYSTŘICE,MALINOVÁ HORA odstranění stávajících objektů bývalé vojenské posádky</v>
      </c>
      <c r="F77" s="383"/>
      <c r="G77" s="383"/>
      <c r="H77" s="383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90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5" t="str">
        <f>E9</f>
        <v>D3 - MALINOVÁ HORA</v>
      </c>
      <c r="F79" s="384"/>
      <c r="G79" s="384"/>
      <c r="H79" s="384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 xml:space="preserve"> </v>
      </c>
      <c r="G81" s="38"/>
      <c r="H81" s="38"/>
      <c r="I81" s="31" t="s">
        <v>23</v>
      </c>
      <c r="J81" s="61" t="str">
        <f>IF(J12="","",J12)</f>
        <v>4. 3. 2020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E15</f>
        <v xml:space="preserve"> </v>
      </c>
      <c r="G83" s="38"/>
      <c r="H83" s="38"/>
      <c r="I83" s="31" t="s">
        <v>30</v>
      </c>
      <c r="J83" s="34" t="str">
        <f>E21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28</v>
      </c>
      <c r="D84" s="38"/>
      <c r="E84" s="38"/>
      <c r="F84" s="29" t="str">
        <f>IF(E18="","",E18)</f>
        <v>Vyplň údaj</v>
      </c>
      <c r="G84" s="38"/>
      <c r="H84" s="38"/>
      <c r="I84" s="31" t="s">
        <v>32</v>
      </c>
      <c r="J84" s="34" t="str">
        <f>E24</f>
        <v xml:space="preserve"> 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109</v>
      </c>
      <c r="D86" s="151" t="s">
        <v>54</v>
      </c>
      <c r="E86" s="151" t="s">
        <v>50</v>
      </c>
      <c r="F86" s="151" t="s">
        <v>51</v>
      </c>
      <c r="G86" s="151" t="s">
        <v>110</v>
      </c>
      <c r="H86" s="151" t="s">
        <v>111</v>
      </c>
      <c r="I86" s="151" t="s">
        <v>112</v>
      </c>
      <c r="J86" s="151" t="s">
        <v>94</v>
      </c>
      <c r="K86" s="152" t="s">
        <v>113</v>
      </c>
      <c r="L86" s="153"/>
      <c r="M86" s="70" t="s">
        <v>19</v>
      </c>
      <c r="N86" s="71" t="s">
        <v>39</v>
      </c>
      <c r="O86" s="71" t="s">
        <v>114</v>
      </c>
      <c r="P86" s="71" t="s">
        <v>115</v>
      </c>
      <c r="Q86" s="71" t="s">
        <v>116</v>
      </c>
      <c r="R86" s="71" t="s">
        <v>117</v>
      </c>
      <c r="S86" s="71" t="s">
        <v>118</v>
      </c>
      <c r="T86" s="72" t="s">
        <v>119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120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P88+P222+P230</f>
        <v>0</v>
      </c>
      <c r="Q87" s="74"/>
      <c r="R87" s="156">
        <f>R88+R222+R230</f>
        <v>0.046375</v>
      </c>
      <c r="S87" s="74"/>
      <c r="T87" s="157">
        <f>T88+T222+T230</f>
        <v>3399.9791820000005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68</v>
      </c>
      <c r="AU87" s="19" t="s">
        <v>95</v>
      </c>
      <c r="BK87" s="158">
        <f>BK88+BK222+BK230</f>
        <v>0</v>
      </c>
    </row>
    <row r="88" spans="2:63" s="12" customFormat="1" ht="25.9" customHeight="1">
      <c r="B88" s="159"/>
      <c r="C88" s="160"/>
      <c r="D88" s="161" t="s">
        <v>68</v>
      </c>
      <c r="E88" s="162" t="s">
        <v>121</v>
      </c>
      <c r="F88" s="162" t="s">
        <v>122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P89+P124+P133+P157</f>
        <v>0</v>
      </c>
      <c r="Q88" s="167"/>
      <c r="R88" s="168">
        <f>R89+R124+R133+R157</f>
        <v>0.046375</v>
      </c>
      <c r="S88" s="167"/>
      <c r="T88" s="169">
        <f>T89+T124+T133+T157</f>
        <v>3395.3234100000004</v>
      </c>
      <c r="AR88" s="170" t="s">
        <v>77</v>
      </c>
      <c r="AT88" s="171" t="s">
        <v>68</v>
      </c>
      <c r="AU88" s="171" t="s">
        <v>69</v>
      </c>
      <c r="AY88" s="170" t="s">
        <v>123</v>
      </c>
      <c r="BK88" s="172">
        <f>BK89+BK124+BK133+BK157</f>
        <v>0</v>
      </c>
    </row>
    <row r="89" spans="2:63" s="12" customFormat="1" ht="22.9" customHeight="1">
      <c r="B89" s="159"/>
      <c r="C89" s="160"/>
      <c r="D89" s="161" t="s">
        <v>68</v>
      </c>
      <c r="E89" s="173" t="s">
        <v>77</v>
      </c>
      <c r="F89" s="173" t="s">
        <v>124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SUM(P90:P123)</f>
        <v>0</v>
      </c>
      <c r="Q89" s="167"/>
      <c r="R89" s="168">
        <f>SUM(R90:R123)</f>
        <v>0.046375</v>
      </c>
      <c r="S89" s="167"/>
      <c r="T89" s="169">
        <f>SUM(T90:T123)</f>
        <v>436.4</v>
      </c>
      <c r="AR89" s="170" t="s">
        <v>77</v>
      </c>
      <c r="AT89" s="171" t="s">
        <v>68</v>
      </c>
      <c r="AU89" s="171" t="s">
        <v>77</v>
      </c>
      <c r="AY89" s="170" t="s">
        <v>123</v>
      </c>
      <c r="BK89" s="172">
        <f>SUM(BK90:BK123)</f>
        <v>0</v>
      </c>
    </row>
    <row r="90" spans="1:65" s="2" customFormat="1" ht="66.75" customHeight="1">
      <c r="A90" s="36"/>
      <c r="B90" s="37"/>
      <c r="C90" s="175" t="s">
        <v>77</v>
      </c>
      <c r="D90" s="175" t="s">
        <v>125</v>
      </c>
      <c r="E90" s="176" t="s">
        <v>126</v>
      </c>
      <c r="F90" s="177" t="s">
        <v>127</v>
      </c>
      <c r="G90" s="178" t="s">
        <v>128</v>
      </c>
      <c r="H90" s="179">
        <v>460</v>
      </c>
      <c r="I90" s="180"/>
      <c r="J90" s="181">
        <f>ROUND(I90*H90,2)</f>
        <v>0</v>
      </c>
      <c r="K90" s="177" t="s">
        <v>129</v>
      </c>
      <c r="L90" s="41"/>
      <c r="M90" s="182" t="s">
        <v>19</v>
      </c>
      <c r="N90" s="183" t="s">
        <v>40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0.29</v>
      </c>
      <c r="T90" s="185">
        <f>S90*H90</f>
        <v>133.39999999999998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130</v>
      </c>
      <c r="AT90" s="186" t="s">
        <v>125</v>
      </c>
      <c r="AU90" s="186" t="s">
        <v>79</v>
      </c>
      <c r="AY90" s="19" t="s">
        <v>123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77</v>
      </c>
      <c r="BK90" s="187">
        <f>ROUND(I90*H90,2)</f>
        <v>0</v>
      </c>
      <c r="BL90" s="19" t="s">
        <v>130</v>
      </c>
      <c r="BM90" s="186" t="s">
        <v>792</v>
      </c>
    </row>
    <row r="91" spans="2:51" s="13" customFormat="1" ht="11.25">
      <c r="B91" s="188"/>
      <c r="C91" s="189"/>
      <c r="D91" s="190" t="s">
        <v>132</v>
      </c>
      <c r="E91" s="191" t="s">
        <v>19</v>
      </c>
      <c r="F91" s="192" t="s">
        <v>133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132</v>
      </c>
      <c r="AU91" s="198" t="s">
        <v>79</v>
      </c>
      <c r="AV91" s="13" t="s">
        <v>77</v>
      </c>
      <c r="AW91" s="13" t="s">
        <v>31</v>
      </c>
      <c r="AX91" s="13" t="s">
        <v>69</v>
      </c>
      <c r="AY91" s="198" t="s">
        <v>123</v>
      </c>
    </row>
    <row r="92" spans="2:51" s="14" customFormat="1" ht="11.25">
      <c r="B92" s="199"/>
      <c r="C92" s="200"/>
      <c r="D92" s="190" t="s">
        <v>132</v>
      </c>
      <c r="E92" s="201" t="s">
        <v>19</v>
      </c>
      <c r="F92" s="202" t="s">
        <v>793</v>
      </c>
      <c r="G92" s="200"/>
      <c r="H92" s="203">
        <v>460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132</v>
      </c>
      <c r="AU92" s="209" t="s">
        <v>79</v>
      </c>
      <c r="AV92" s="14" t="s">
        <v>79</v>
      </c>
      <c r="AW92" s="14" t="s">
        <v>31</v>
      </c>
      <c r="AX92" s="14" t="s">
        <v>77</v>
      </c>
      <c r="AY92" s="209" t="s">
        <v>123</v>
      </c>
    </row>
    <row r="93" spans="1:65" s="2" customFormat="1" ht="66.75" customHeight="1">
      <c r="A93" s="36"/>
      <c r="B93" s="37"/>
      <c r="C93" s="175" t="s">
        <v>79</v>
      </c>
      <c r="D93" s="175" t="s">
        <v>125</v>
      </c>
      <c r="E93" s="176" t="s">
        <v>605</v>
      </c>
      <c r="F93" s="177" t="s">
        <v>606</v>
      </c>
      <c r="G93" s="178" t="s">
        <v>128</v>
      </c>
      <c r="H93" s="179">
        <v>460</v>
      </c>
      <c r="I93" s="180"/>
      <c r="J93" s="181">
        <f>ROUND(I93*H93,2)</f>
        <v>0</v>
      </c>
      <c r="K93" s="177" t="s">
        <v>129</v>
      </c>
      <c r="L93" s="41"/>
      <c r="M93" s="182" t="s">
        <v>19</v>
      </c>
      <c r="N93" s="183" t="s">
        <v>40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0.63</v>
      </c>
      <c r="T93" s="185">
        <f>S93*H93</f>
        <v>289.8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130</v>
      </c>
      <c r="AT93" s="186" t="s">
        <v>125</v>
      </c>
      <c r="AU93" s="186" t="s">
        <v>79</v>
      </c>
      <c r="AY93" s="19" t="s">
        <v>123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77</v>
      </c>
      <c r="BK93" s="187">
        <f>ROUND(I93*H93,2)</f>
        <v>0</v>
      </c>
      <c r="BL93" s="19" t="s">
        <v>130</v>
      </c>
      <c r="BM93" s="186" t="s">
        <v>794</v>
      </c>
    </row>
    <row r="94" spans="2:51" s="13" customFormat="1" ht="11.25">
      <c r="B94" s="188"/>
      <c r="C94" s="189"/>
      <c r="D94" s="190" t="s">
        <v>132</v>
      </c>
      <c r="E94" s="191" t="s">
        <v>19</v>
      </c>
      <c r="F94" s="192" t="s">
        <v>133</v>
      </c>
      <c r="G94" s="189"/>
      <c r="H94" s="191" t="s">
        <v>19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132</v>
      </c>
      <c r="AU94" s="198" t="s">
        <v>79</v>
      </c>
      <c r="AV94" s="13" t="s">
        <v>77</v>
      </c>
      <c r="AW94" s="13" t="s">
        <v>31</v>
      </c>
      <c r="AX94" s="13" t="s">
        <v>69</v>
      </c>
      <c r="AY94" s="198" t="s">
        <v>123</v>
      </c>
    </row>
    <row r="95" spans="2:51" s="14" customFormat="1" ht="11.25">
      <c r="B95" s="199"/>
      <c r="C95" s="200"/>
      <c r="D95" s="190" t="s">
        <v>132</v>
      </c>
      <c r="E95" s="201" t="s">
        <v>19</v>
      </c>
      <c r="F95" s="202" t="s">
        <v>793</v>
      </c>
      <c r="G95" s="200"/>
      <c r="H95" s="203">
        <v>460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132</v>
      </c>
      <c r="AU95" s="209" t="s">
        <v>79</v>
      </c>
      <c r="AV95" s="14" t="s">
        <v>79</v>
      </c>
      <c r="AW95" s="14" t="s">
        <v>31</v>
      </c>
      <c r="AX95" s="14" t="s">
        <v>77</v>
      </c>
      <c r="AY95" s="209" t="s">
        <v>123</v>
      </c>
    </row>
    <row r="96" spans="1:65" s="2" customFormat="1" ht="55.5" customHeight="1">
      <c r="A96" s="36"/>
      <c r="B96" s="37"/>
      <c r="C96" s="175" t="s">
        <v>138</v>
      </c>
      <c r="D96" s="175" t="s">
        <v>125</v>
      </c>
      <c r="E96" s="176" t="s">
        <v>146</v>
      </c>
      <c r="F96" s="177" t="s">
        <v>147</v>
      </c>
      <c r="G96" s="178" t="s">
        <v>128</v>
      </c>
      <c r="H96" s="179">
        <v>60</v>
      </c>
      <c r="I96" s="180"/>
      <c r="J96" s="181">
        <f>ROUND(I96*H96,2)</f>
        <v>0</v>
      </c>
      <c r="K96" s="177" t="s">
        <v>129</v>
      </c>
      <c r="L96" s="41"/>
      <c r="M96" s="182" t="s">
        <v>19</v>
      </c>
      <c r="N96" s="183" t="s">
        <v>40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0.22</v>
      </c>
      <c r="T96" s="185">
        <f>S96*H96</f>
        <v>13.2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130</v>
      </c>
      <c r="AT96" s="186" t="s">
        <v>125</v>
      </c>
      <c r="AU96" s="186" t="s">
        <v>79</v>
      </c>
      <c r="AY96" s="19" t="s">
        <v>123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77</v>
      </c>
      <c r="BK96" s="187">
        <f>ROUND(I96*H96,2)</f>
        <v>0</v>
      </c>
      <c r="BL96" s="19" t="s">
        <v>130</v>
      </c>
      <c r="BM96" s="186" t="s">
        <v>795</v>
      </c>
    </row>
    <row r="97" spans="2:51" s="13" customFormat="1" ht="11.25">
      <c r="B97" s="188"/>
      <c r="C97" s="189"/>
      <c r="D97" s="190" t="s">
        <v>132</v>
      </c>
      <c r="E97" s="191" t="s">
        <v>19</v>
      </c>
      <c r="F97" s="192" t="s">
        <v>617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132</v>
      </c>
      <c r="AU97" s="198" t="s">
        <v>79</v>
      </c>
      <c r="AV97" s="13" t="s">
        <v>77</v>
      </c>
      <c r="AW97" s="13" t="s">
        <v>31</v>
      </c>
      <c r="AX97" s="13" t="s">
        <v>69</v>
      </c>
      <c r="AY97" s="198" t="s">
        <v>123</v>
      </c>
    </row>
    <row r="98" spans="2:51" s="14" customFormat="1" ht="11.25">
      <c r="B98" s="199"/>
      <c r="C98" s="200"/>
      <c r="D98" s="190" t="s">
        <v>132</v>
      </c>
      <c r="E98" s="201" t="s">
        <v>19</v>
      </c>
      <c r="F98" s="202" t="s">
        <v>796</v>
      </c>
      <c r="G98" s="200"/>
      <c r="H98" s="203">
        <v>60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132</v>
      </c>
      <c r="AU98" s="209" t="s">
        <v>79</v>
      </c>
      <c r="AV98" s="14" t="s">
        <v>79</v>
      </c>
      <c r="AW98" s="14" t="s">
        <v>31</v>
      </c>
      <c r="AX98" s="14" t="s">
        <v>77</v>
      </c>
      <c r="AY98" s="209" t="s">
        <v>123</v>
      </c>
    </row>
    <row r="99" spans="1:65" s="2" customFormat="1" ht="24">
      <c r="A99" s="36"/>
      <c r="B99" s="37"/>
      <c r="C99" s="175" t="s">
        <v>130</v>
      </c>
      <c r="D99" s="175" t="s">
        <v>125</v>
      </c>
      <c r="E99" s="176" t="s">
        <v>177</v>
      </c>
      <c r="F99" s="177" t="s">
        <v>178</v>
      </c>
      <c r="G99" s="178" t="s">
        <v>164</v>
      </c>
      <c r="H99" s="179">
        <v>132.5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40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130</v>
      </c>
      <c r="AT99" s="186" t="s">
        <v>125</v>
      </c>
      <c r="AU99" s="186" t="s">
        <v>79</v>
      </c>
      <c r="AY99" s="19" t="s">
        <v>123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77</v>
      </c>
      <c r="BK99" s="187">
        <f>ROUND(I99*H99,2)</f>
        <v>0</v>
      </c>
      <c r="BL99" s="19" t="s">
        <v>130</v>
      </c>
      <c r="BM99" s="186" t="s">
        <v>797</v>
      </c>
    </row>
    <row r="100" spans="1:47" s="2" customFormat="1" ht="29.25">
      <c r="A100" s="36"/>
      <c r="B100" s="37"/>
      <c r="C100" s="38"/>
      <c r="D100" s="190" t="s">
        <v>180</v>
      </c>
      <c r="E100" s="38"/>
      <c r="F100" s="210" t="s">
        <v>181</v>
      </c>
      <c r="G100" s="38"/>
      <c r="H100" s="38"/>
      <c r="I100" s="211"/>
      <c r="J100" s="38"/>
      <c r="K100" s="38"/>
      <c r="L100" s="41"/>
      <c r="M100" s="212"/>
      <c r="N100" s="213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180</v>
      </c>
      <c r="AU100" s="19" t="s">
        <v>79</v>
      </c>
    </row>
    <row r="101" spans="2:51" s="14" customFormat="1" ht="11.25">
      <c r="B101" s="199"/>
      <c r="C101" s="200"/>
      <c r="D101" s="190" t="s">
        <v>132</v>
      </c>
      <c r="E101" s="201" t="s">
        <v>19</v>
      </c>
      <c r="F101" s="202" t="s">
        <v>798</v>
      </c>
      <c r="G101" s="200"/>
      <c r="H101" s="203">
        <v>132.5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132</v>
      </c>
      <c r="AU101" s="209" t="s">
        <v>79</v>
      </c>
      <c r="AV101" s="14" t="s">
        <v>79</v>
      </c>
      <c r="AW101" s="14" t="s">
        <v>31</v>
      </c>
      <c r="AX101" s="14" t="s">
        <v>77</v>
      </c>
      <c r="AY101" s="209" t="s">
        <v>123</v>
      </c>
    </row>
    <row r="102" spans="1:65" s="2" customFormat="1" ht="78.75" customHeight="1">
      <c r="A102" s="36"/>
      <c r="B102" s="37"/>
      <c r="C102" s="175" t="s">
        <v>145</v>
      </c>
      <c r="D102" s="175" t="s">
        <v>125</v>
      </c>
      <c r="E102" s="176" t="s">
        <v>185</v>
      </c>
      <c r="F102" s="177" t="s">
        <v>186</v>
      </c>
      <c r="G102" s="178" t="s">
        <v>164</v>
      </c>
      <c r="H102" s="179">
        <v>132.5</v>
      </c>
      <c r="I102" s="180"/>
      <c r="J102" s="181">
        <f>ROUND(I102*H102,2)</f>
        <v>0</v>
      </c>
      <c r="K102" s="177" t="s">
        <v>19</v>
      </c>
      <c r="L102" s="41"/>
      <c r="M102" s="182" t="s">
        <v>19</v>
      </c>
      <c r="N102" s="183" t="s">
        <v>40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130</v>
      </c>
      <c r="AT102" s="186" t="s">
        <v>125</v>
      </c>
      <c r="AU102" s="186" t="s">
        <v>79</v>
      </c>
      <c r="AY102" s="19" t="s">
        <v>123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77</v>
      </c>
      <c r="BK102" s="187">
        <f>ROUND(I102*H102,2)</f>
        <v>0</v>
      </c>
      <c r="BL102" s="19" t="s">
        <v>130</v>
      </c>
      <c r="BM102" s="186" t="s">
        <v>799</v>
      </c>
    </row>
    <row r="103" spans="1:47" s="2" customFormat="1" ht="19.5">
      <c r="A103" s="36"/>
      <c r="B103" s="37"/>
      <c r="C103" s="38"/>
      <c r="D103" s="190" t="s">
        <v>180</v>
      </c>
      <c r="E103" s="38"/>
      <c r="F103" s="210" t="s">
        <v>188</v>
      </c>
      <c r="G103" s="38"/>
      <c r="H103" s="38"/>
      <c r="I103" s="211"/>
      <c r="J103" s="38"/>
      <c r="K103" s="38"/>
      <c r="L103" s="41"/>
      <c r="M103" s="212"/>
      <c r="N103" s="213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180</v>
      </c>
      <c r="AU103" s="19" t="s">
        <v>79</v>
      </c>
    </row>
    <row r="104" spans="1:65" s="2" customFormat="1" ht="36">
      <c r="A104" s="36"/>
      <c r="B104" s="37"/>
      <c r="C104" s="175" t="s">
        <v>149</v>
      </c>
      <c r="D104" s="175" t="s">
        <v>125</v>
      </c>
      <c r="E104" s="176" t="s">
        <v>190</v>
      </c>
      <c r="F104" s="177" t="s">
        <v>191</v>
      </c>
      <c r="G104" s="178" t="s">
        <v>164</v>
      </c>
      <c r="H104" s="179">
        <v>132.5</v>
      </c>
      <c r="I104" s="180"/>
      <c r="J104" s="181">
        <f>ROUND(I104*H104,2)</f>
        <v>0</v>
      </c>
      <c r="K104" s="177" t="s">
        <v>129</v>
      </c>
      <c r="L104" s="41"/>
      <c r="M104" s="182" t="s">
        <v>19</v>
      </c>
      <c r="N104" s="183" t="s">
        <v>40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130</v>
      </c>
      <c r="AT104" s="186" t="s">
        <v>125</v>
      </c>
      <c r="AU104" s="186" t="s">
        <v>79</v>
      </c>
      <c r="AY104" s="19" t="s">
        <v>123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77</v>
      </c>
      <c r="BK104" s="187">
        <f>ROUND(I104*H104,2)</f>
        <v>0</v>
      </c>
      <c r="BL104" s="19" t="s">
        <v>130</v>
      </c>
      <c r="BM104" s="186" t="s">
        <v>800</v>
      </c>
    </row>
    <row r="105" spans="2:51" s="14" customFormat="1" ht="11.25">
      <c r="B105" s="199"/>
      <c r="C105" s="200"/>
      <c r="D105" s="190" t="s">
        <v>132</v>
      </c>
      <c r="E105" s="201" t="s">
        <v>19</v>
      </c>
      <c r="F105" s="202" t="s">
        <v>801</v>
      </c>
      <c r="G105" s="200"/>
      <c r="H105" s="203">
        <v>132.5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132</v>
      </c>
      <c r="AU105" s="209" t="s">
        <v>79</v>
      </c>
      <c r="AV105" s="14" t="s">
        <v>79</v>
      </c>
      <c r="AW105" s="14" t="s">
        <v>31</v>
      </c>
      <c r="AX105" s="14" t="s">
        <v>77</v>
      </c>
      <c r="AY105" s="209" t="s">
        <v>123</v>
      </c>
    </row>
    <row r="106" spans="1:65" s="2" customFormat="1" ht="48">
      <c r="A106" s="36"/>
      <c r="B106" s="37"/>
      <c r="C106" s="175" t="s">
        <v>156</v>
      </c>
      <c r="D106" s="175" t="s">
        <v>125</v>
      </c>
      <c r="E106" s="176" t="s">
        <v>194</v>
      </c>
      <c r="F106" s="177" t="s">
        <v>195</v>
      </c>
      <c r="G106" s="178" t="s">
        <v>164</v>
      </c>
      <c r="H106" s="179">
        <v>795</v>
      </c>
      <c r="I106" s="180"/>
      <c r="J106" s="181">
        <f>ROUND(I106*H106,2)</f>
        <v>0</v>
      </c>
      <c r="K106" s="177" t="s">
        <v>129</v>
      </c>
      <c r="L106" s="41"/>
      <c r="M106" s="182" t="s">
        <v>19</v>
      </c>
      <c r="N106" s="183" t="s">
        <v>40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130</v>
      </c>
      <c r="AT106" s="186" t="s">
        <v>125</v>
      </c>
      <c r="AU106" s="186" t="s">
        <v>79</v>
      </c>
      <c r="AY106" s="19" t="s">
        <v>123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77</v>
      </c>
      <c r="BK106" s="187">
        <f>ROUND(I106*H106,2)</f>
        <v>0</v>
      </c>
      <c r="BL106" s="19" t="s">
        <v>130</v>
      </c>
      <c r="BM106" s="186" t="s">
        <v>802</v>
      </c>
    </row>
    <row r="107" spans="2:51" s="13" customFormat="1" ht="11.25">
      <c r="B107" s="188"/>
      <c r="C107" s="189"/>
      <c r="D107" s="190" t="s">
        <v>132</v>
      </c>
      <c r="E107" s="191" t="s">
        <v>19</v>
      </c>
      <c r="F107" s="192" t="s">
        <v>803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132</v>
      </c>
      <c r="AU107" s="198" t="s">
        <v>79</v>
      </c>
      <c r="AV107" s="13" t="s">
        <v>77</v>
      </c>
      <c r="AW107" s="13" t="s">
        <v>31</v>
      </c>
      <c r="AX107" s="13" t="s">
        <v>69</v>
      </c>
      <c r="AY107" s="198" t="s">
        <v>123</v>
      </c>
    </row>
    <row r="108" spans="2:51" s="14" customFormat="1" ht="11.25">
      <c r="B108" s="199"/>
      <c r="C108" s="200"/>
      <c r="D108" s="190" t="s">
        <v>132</v>
      </c>
      <c r="E108" s="201" t="s">
        <v>19</v>
      </c>
      <c r="F108" s="202" t="s">
        <v>804</v>
      </c>
      <c r="G108" s="200"/>
      <c r="H108" s="203">
        <v>795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132</v>
      </c>
      <c r="AU108" s="209" t="s">
        <v>79</v>
      </c>
      <c r="AV108" s="14" t="s">
        <v>79</v>
      </c>
      <c r="AW108" s="14" t="s">
        <v>31</v>
      </c>
      <c r="AX108" s="14" t="s">
        <v>77</v>
      </c>
      <c r="AY108" s="209" t="s">
        <v>123</v>
      </c>
    </row>
    <row r="109" spans="1:65" s="2" customFormat="1" ht="33" customHeight="1">
      <c r="A109" s="36"/>
      <c r="B109" s="37"/>
      <c r="C109" s="175" t="s">
        <v>161</v>
      </c>
      <c r="D109" s="175" t="s">
        <v>125</v>
      </c>
      <c r="E109" s="176" t="s">
        <v>199</v>
      </c>
      <c r="F109" s="177" t="s">
        <v>200</v>
      </c>
      <c r="G109" s="178" t="s">
        <v>164</v>
      </c>
      <c r="H109" s="179">
        <v>132.5</v>
      </c>
      <c r="I109" s="180"/>
      <c r="J109" s="181">
        <f>ROUND(I109*H109,2)</f>
        <v>0</v>
      </c>
      <c r="K109" s="177" t="s">
        <v>129</v>
      </c>
      <c r="L109" s="41"/>
      <c r="M109" s="182" t="s">
        <v>19</v>
      </c>
      <c r="N109" s="183" t="s">
        <v>40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130</v>
      </c>
      <c r="AT109" s="186" t="s">
        <v>125</v>
      </c>
      <c r="AU109" s="186" t="s">
        <v>79</v>
      </c>
      <c r="AY109" s="19" t="s">
        <v>123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77</v>
      </c>
      <c r="BK109" s="187">
        <f>ROUND(I109*H109,2)</f>
        <v>0</v>
      </c>
      <c r="BL109" s="19" t="s">
        <v>130</v>
      </c>
      <c r="BM109" s="186" t="s">
        <v>805</v>
      </c>
    </row>
    <row r="110" spans="1:65" s="2" customFormat="1" ht="33" customHeight="1">
      <c r="A110" s="36"/>
      <c r="B110" s="37"/>
      <c r="C110" s="175" t="s">
        <v>167</v>
      </c>
      <c r="D110" s="175" t="s">
        <v>125</v>
      </c>
      <c r="E110" s="176" t="s">
        <v>203</v>
      </c>
      <c r="F110" s="177" t="s">
        <v>204</v>
      </c>
      <c r="G110" s="178" t="s">
        <v>128</v>
      </c>
      <c r="H110" s="179">
        <v>1325</v>
      </c>
      <c r="I110" s="180"/>
      <c r="J110" s="181">
        <f>ROUND(I110*H110,2)</f>
        <v>0</v>
      </c>
      <c r="K110" s="177" t="s">
        <v>129</v>
      </c>
      <c r="L110" s="41"/>
      <c r="M110" s="182" t="s">
        <v>19</v>
      </c>
      <c r="N110" s="183" t="s">
        <v>40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130</v>
      </c>
      <c r="AT110" s="186" t="s">
        <v>125</v>
      </c>
      <c r="AU110" s="186" t="s">
        <v>79</v>
      </c>
      <c r="AY110" s="19" t="s">
        <v>123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77</v>
      </c>
      <c r="BK110" s="187">
        <f>ROUND(I110*H110,2)</f>
        <v>0</v>
      </c>
      <c r="BL110" s="19" t="s">
        <v>130</v>
      </c>
      <c r="BM110" s="186" t="s">
        <v>806</v>
      </c>
    </row>
    <row r="111" spans="1:65" s="2" customFormat="1" ht="24">
      <c r="A111" s="36"/>
      <c r="B111" s="37"/>
      <c r="C111" s="175" t="s">
        <v>172</v>
      </c>
      <c r="D111" s="175" t="s">
        <v>125</v>
      </c>
      <c r="E111" s="176" t="s">
        <v>208</v>
      </c>
      <c r="F111" s="177" t="s">
        <v>209</v>
      </c>
      <c r="G111" s="178" t="s">
        <v>164</v>
      </c>
      <c r="H111" s="179">
        <v>132.5</v>
      </c>
      <c r="I111" s="180"/>
      <c r="J111" s="181">
        <f>ROUND(I111*H111,2)</f>
        <v>0</v>
      </c>
      <c r="K111" s="177" t="s">
        <v>129</v>
      </c>
      <c r="L111" s="41"/>
      <c r="M111" s="182" t="s">
        <v>19</v>
      </c>
      <c r="N111" s="183" t="s">
        <v>40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130</v>
      </c>
      <c r="AT111" s="186" t="s">
        <v>125</v>
      </c>
      <c r="AU111" s="186" t="s">
        <v>79</v>
      </c>
      <c r="AY111" s="19" t="s">
        <v>123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77</v>
      </c>
      <c r="BK111" s="187">
        <f>ROUND(I111*H111,2)</f>
        <v>0</v>
      </c>
      <c r="BL111" s="19" t="s">
        <v>130</v>
      </c>
      <c r="BM111" s="186" t="s">
        <v>807</v>
      </c>
    </row>
    <row r="112" spans="1:47" s="2" customFormat="1" ht="29.25">
      <c r="A112" s="36"/>
      <c r="B112" s="37"/>
      <c r="C112" s="38"/>
      <c r="D112" s="190" t="s">
        <v>180</v>
      </c>
      <c r="E112" s="38"/>
      <c r="F112" s="210" t="s">
        <v>211</v>
      </c>
      <c r="G112" s="38"/>
      <c r="H112" s="38"/>
      <c r="I112" s="211"/>
      <c r="J112" s="38"/>
      <c r="K112" s="38"/>
      <c r="L112" s="41"/>
      <c r="M112" s="212"/>
      <c r="N112" s="213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180</v>
      </c>
      <c r="AU112" s="19" t="s">
        <v>79</v>
      </c>
    </row>
    <row r="113" spans="1:65" s="2" customFormat="1" ht="36">
      <c r="A113" s="36"/>
      <c r="B113" s="37"/>
      <c r="C113" s="175" t="s">
        <v>176</v>
      </c>
      <c r="D113" s="175" t="s">
        <v>125</v>
      </c>
      <c r="E113" s="176" t="s">
        <v>214</v>
      </c>
      <c r="F113" s="177" t="s">
        <v>215</v>
      </c>
      <c r="G113" s="178" t="s">
        <v>128</v>
      </c>
      <c r="H113" s="179">
        <v>1325</v>
      </c>
      <c r="I113" s="180"/>
      <c r="J113" s="181">
        <f>ROUND(I113*H113,2)</f>
        <v>0</v>
      </c>
      <c r="K113" s="177" t="s">
        <v>129</v>
      </c>
      <c r="L113" s="41"/>
      <c r="M113" s="182" t="s">
        <v>19</v>
      </c>
      <c r="N113" s="183" t="s">
        <v>40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130</v>
      </c>
      <c r="AT113" s="186" t="s">
        <v>125</v>
      </c>
      <c r="AU113" s="186" t="s">
        <v>79</v>
      </c>
      <c r="AY113" s="19" t="s">
        <v>123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77</v>
      </c>
      <c r="BK113" s="187">
        <f>ROUND(I113*H113,2)</f>
        <v>0</v>
      </c>
      <c r="BL113" s="19" t="s">
        <v>130</v>
      </c>
      <c r="BM113" s="186" t="s">
        <v>808</v>
      </c>
    </row>
    <row r="114" spans="2:51" s="14" customFormat="1" ht="11.25">
      <c r="B114" s="199"/>
      <c r="C114" s="200"/>
      <c r="D114" s="190" t="s">
        <v>132</v>
      </c>
      <c r="E114" s="201" t="s">
        <v>19</v>
      </c>
      <c r="F114" s="202" t="s">
        <v>809</v>
      </c>
      <c r="G114" s="200"/>
      <c r="H114" s="203">
        <v>1325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132</v>
      </c>
      <c r="AU114" s="209" t="s">
        <v>79</v>
      </c>
      <c r="AV114" s="14" t="s">
        <v>79</v>
      </c>
      <c r="AW114" s="14" t="s">
        <v>31</v>
      </c>
      <c r="AX114" s="14" t="s">
        <v>77</v>
      </c>
      <c r="AY114" s="209" t="s">
        <v>123</v>
      </c>
    </row>
    <row r="115" spans="1:65" s="2" customFormat="1" ht="16.5" customHeight="1">
      <c r="A115" s="36"/>
      <c r="B115" s="37"/>
      <c r="C115" s="214" t="s">
        <v>184</v>
      </c>
      <c r="D115" s="214" t="s">
        <v>218</v>
      </c>
      <c r="E115" s="215" t="s">
        <v>219</v>
      </c>
      <c r="F115" s="216" t="s">
        <v>220</v>
      </c>
      <c r="G115" s="217" t="s">
        <v>221</v>
      </c>
      <c r="H115" s="218">
        <v>46.375</v>
      </c>
      <c r="I115" s="219"/>
      <c r="J115" s="220">
        <f>ROUND(I115*H115,2)</f>
        <v>0</v>
      </c>
      <c r="K115" s="216" t="s">
        <v>19</v>
      </c>
      <c r="L115" s="221"/>
      <c r="M115" s="222" t="s">
        <v>19</v>
      </c>
      <c r="N115" s="223" t="s">
        <v>40</v>
      </c>
      <c r="O115" s="66"/>
      <c r="P115" s="184">
        <f>O115*H115</f>
        <v>0</v>
      </c>
      <c r="Q115" s="184">
        <v>0.001</v>
      </c>
      <c r="R115" s="184">
        <f>Q115*H115</f>
        <v>0.046375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161</v>
      </c>
      <c r="AT115" s="186" t="s">
        <v>218</v>
      </c>
      <c r="AU115" s="186" t="s">
        <v>79</v>
      </c>
      <c r="AY115" s="19" t="s">
        <v>123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77</v>
      </c>
      <c r="BK115" s="187">
        <f>ROUND(I115*H115,2)</f>
        <v>0</v>
      </c>
      <c r="BL115" s="19" t="s">
        <v>130</v>
      </c>
      <c r="BM115" s="186" t="s">
        <v>810</v>
      </c>
    </row>
    <row r="116" spans="1:47" s="2" customFormat="1" ht="58.5">
      <c r="A116" s="36"/>
      <c r="B116" s="37"/>
      <c r="C116" s="38"/>
      <c r="D116" s="190" t="s">
        <v>180</v>
      </c>
      <c r="E116" s="38"/>
      <c r="F116" s="210" t="s">
        <v>223</v>
      </c>
      <c r="G116" s="38"/>
      <c r="H116" s="38"/>
      <c r="I116" s="211"/>
      <c r="J116" s="38"/>
      <c r="K116" s="38"/>
      <c r="L116" s="41"/>
      <c r="M116" s="212"/>
      <c r="N116" s="213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180</v>
      </c>
      <c r="AU116" s="19" t="s">
        <v>79</v>
      </c>
    </row>
    <row r="117" spans="2:51" s="14" customFormat="1" ht="11.25">
      <c r="B117" s="199"/>
      <c r="C117" s="200"/>
      <c r="D117" s="190" t="s">
        <v>132</v>
      </c>
      <c r="E117" s="200"/>
      <c r="F117" s="202" t="s">
        <v>811</v>
      </c>
      <c r="G117" s="200"/>
      <c r="H117" s="203">
        <v>46.375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132</v>
      </c>
      <c r="AU117" s="209" t="s">
        <v>79</v>
      </c>
      <c r="AV117" s="14" t="s">
        <v>79</v>
      </c>
      <c r="AW117" s="14" t="s">
        <v>4</v>
      </c>
      <c r="AX117" s="14" t="s">
        <v>77</v>
      </c>
      <c r="AY117" s="209" t="s">
        <v>123</v>
      </c>
    </row>
    <row r="118" spans="1:65" s="2" customFormat="1" ht="21.75" customHeight="1">
      <c r="A118" s="36"/>
      <c r="B118" s="37"/>
      <c r="C118" s="175" t="s">
        <v>189</v>
      </c>
      <c r="D118" s="175" t="s">
        <v>125</v>
      </c>
      <c r="E118" s="176" t="s">
        <v>227</v>
      </c>
      <c r="F118" s="177" t="s">
        <v>228</v>
      </c>
      <c r="G118" s="178" t="s">
        <v>164</v>
      </c>
      <c r="H118" s="179">
        <v>349.68</v>
      </c>
      <c r="I118" s="180"/>
      <c r="J118" s="181">
        <f>ROUND(I118*H118,2)</f>
        <v>0</v>
      </c>
      <c r="K118" s="177" t="s">
        <v>19</v>
      </c>
      <c r="L118" s="41"/>
      <c r="M118" s="182" t="s">
        <v>19</v>
      </c>
      <c r="N118" s="183" t="s">
        <v>40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130</v>
      </c>
      <c r="AT118" s="186" t="s">
        <v>125</v>
      </c>
      <c r="AU118" s="186" t="s">
        <v>79</v>
      </c>
      <c r="AY118" s="19" t="s">
        <v>123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77</v>
      </c>
      <c r="BK118" s="187">
        <f>ROUND(I118*H118,2)</f>
        <v>0</v>
      </c>
      <c r="BL118" s="19" t="s">
        <v>130</v>
      </c>
      <c r="BM118" s="186" t="s">
        <v>812</v>
      </c>
    </row>
    <row r="119" spans="2:51" s="14" customFormat="1" ht="11.25">
      <c r="B119" s="199"/>
      <c r="C119" s="200"/>
      <c r="D119" s="190" t="s">
        <v>132</v>
      </c>
      <c r="E119" s="201" t="s">
        <v>19</v>
      </c>
      <c r="F119" s="202" t="s">
        <v>813</v>
      </c>
      <c r="G119" s="200"/>
      <c r="H119" s="203">
        <v>349.68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132</v>
      </c>
      <c r="AU119" s="209" t="s">
        <v>79</v>
      </c>
      <c r="AV119" s="14" t="s">
        <v>79</v>
      </c>
      <c r="AW119" s="14" t="s">
        <v>31</v>
      </c>
      <c r="AX119" s="14" t="s">
        <v>77</v>
      </c>
      <c r="AY119" s="209" t="s">
        <v>123</v>
      </c>
    </row>
    <row r="120" spans="1:65" s="2" customFormat="1" ht="48">
      <c r="A120" s="36"/>
      <c r="B120" s="37"/>
      <c r="C120" s="175" t="s">
        <v>193</v>
      </c>
      <c r="D120" s="175" t="s">
        <v>125</v>
      </c>
      <c r="E120" s="176" t="s">
        <v>637</v>
      </c>
      <c r="F120" s="177" t="s">
        <v>638</v>
      </c>
      <c r="G120" s="178" t="s">
        <v>164</v>
      </c>
      <c r="H120" s="179">
        <v>349.68</v>
      </c>
      <c r="I120" s="180"/>
      <c r="J120" s="181">
        <f>ROUND(I120*H120,2)</f>
        <v>0</v>
      </c>
      <c r="K120" s="177" t="s">
        <v>19</v>
      </c>
      <c r="L120" s="41"/>
      <c r="M120" s="182" t="s">
        <v>19</v>
      </c>
      <c r="N120" s="183" t="s">
        <v>40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130</v>
      </c>
      <c r="AT120" s="186" t="s">
        <v>125</v>
      </c>
      <c r="AU120" s="186" t="s">
        <v>79</v>
      </c>
      <c r="AY120" s="19" t="s">
        <v>123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77</v>
      </c>
      <c r="BK120" s="187">
        <f>ROUND(I120*H120,2)</f>
        <v>0</v>
      </c>
      <c r="BL120" s="19" t="s">
        <v>130</v>
      </c>
      <c r="BM120" s="186" t="s">
        <v>814</v>
      </c>
    </row>
    <row r="121" spans="2:51" s="14" customFormat="1" ht="11.25">
      <c r="B121" s="199"/>
      <c r="C121" s="200"/>
      <c r="D121" s="190" t="s">
        <v>132</v>
      </c>
      <c r="E121" s="201" t="s">
        <v>19</v>
      </c>
      <c r="F121" s="202" t="s">
        <v>815</v>
      </c>
      <c r="G121" s="200"/>
      <c r="H121" s="203">
        <v>349.68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132</v>
      </c>
      <c r="AU121" s="209" t="s">
        <v>79</v>
      </c>
      <c r="AV121" s="14" t="s">
        <v>79</v>
      </c>
      <c r="AW121" s="14" t="s">
        <v>31</v>
      </c>
      <c r="AX121" s="14" t="s">
        <v>77</v>
      </c>
      <c r="AY121" s="209" t="s">
        <v>123</v>
      </c>
    </row>
    <row r="122" spans="1:65" s="2" customFormat="1" ht="36">
      <c r="A122" s="36"/>
      <c r="B122" s="37"/>
      <c r="C122" s="175" t="s">
        <v>8</v>
      </c>
      <c r="D122" s="175" t="s">
        <v>125</v>
      </c>
      <c r="E122" s="176" t="s">
        <v>640</v>
      </c>
      <c r="F122" s="177" t="s">
        <v>255</v>
      </c>
      <c r="G122" s="178" t="s">
        <v>164</v>
      </c>
      <c r="H122" s="179">
        <v>349.68</v>
      </c>
      <c r="I122" s="180"/>
      <c r="J122" s="181">
        <f>ROUND(I122*H122,2)</f>
        <v>0</v>
      </c>
      <c r="K122" s="177" t="s">
        <v>19</v>
      </c>
      <c r="L122" s="41"/>
      <c r="M122" s="182" t="s">
        <v>19</v>
      </c>
      <c r="N122" s="183" t="s">
        <v>40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130</v>
      </c>
      <c r="AT122" s="186" t="s">
        <v>125</v>
      </c>
      <c r="AU122" s="186" t="s">
        <v>79</v>
      </c>
      <c r="AY122" s="19" t="s">
        <v>123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77</v>
      </c>
      <c r="BK122" s="187">
        <f>ROUND(I122*H122,2)</f>
        <v>0</v>
      </c>
      <c r="BL122" s="19" t="s">
        <v>130</v>
      </c>
      <c r="BM122" s="186" t="s">
        <v>816</v>
      </c>
    </row>
    <row r="123" spans="2:51" s="14" customFormat="1" ht="11.25">
      <c r="B123" s="199"/>
      <c r="C123" s="200"/>
      <c r="D123" s="190" t="s">
        <v>132</v>
      </c>
      <c r="E123" s="201" t="s">
        <v>19</v>
      </c>
      <c r="F123" s="202" t="s">
        <v>813</v>
      </c>
      <c r="G123" s="200"/>
      <c r="H123" s="203">
        <v>349.68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132</v>
      </c>
      <c r="AU123" s="209" t="s">
        <v>79</v>
      </c>
      <c r="AV123" s="14" t="s">
        <v>79</v>
      </c>
      <c r="AW123" s="14" t="s">
        <v>31</v>
      </c>
      <c r="AX123" s="14" t="s">
        <v>77</v>
      </c>
      <c r="AY123" s="209" t="s">
        <v>123</v>
      </c>
    </row>
    <row r="124" spans="2:63" s="12" customFormat="1" ht="22.9" customHeight="1">
      <c r="B124" s="159"/>
      <c r="C124" s="160"/>
      <c r="D124" s="161" t="s">
        <v>68</v>
      </c>
      <c r="E124" s="173" t="s">
        <v>145</v>
      </c>
      <c r="F124" s="173" t="s">
        <v>268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SUM(P125:P132)</f>
        <v>0</v>
      </c>
      <c r="Q124" s="167"/>
      <c r="R124" s="168">
        <f>SUM(R125:R132)</f>
        <v>0</v>
      </c>
      <c r="S124" s="167"/>
      <c r="T124" s="169">
        <f>SUM(T125:T132)</f>
        <v>0</v>
      </c>
      <c r="AR124" s="170" t="s">
        <v>77</v>
      </c>
      <c r="AT124" s="171" t="s">
        <v>68</v>
      </c>
      <c r="AU124" s="171" t="s">
        <v>77</v>
      </c>
      <c r="AY124" s="170" t="s">
        <v>123</v>
      </c>
      <c r="BK124" s="172">
        <f>SUM(BK125:BK132)</f>
        <v>0</v>
      </c>
    </row>
    <row r="125" spans="1:65" s="2" customFormat="1" ht="24">
      <c r="A125" s="36"/>
      <c r="B125" s="37"/>
      <c r="C125" s="175" t="s">
        <v>202</v>
      </c>
      <c r="D125" s="175" t="s">
        <v>125</v>
      </c>
      <c r="E125" s="176" t="s">
        <v>270</v>
      </c>
      <c r="F125" s="177" t="s">
        <v>271</v>
      </c>
      <c r="G125" s="178" t="s">
        <v>128</v>
      </c>
      <c r="H125" s="179">
        <v>62.5</v>
      </c>
      <c r="I125" s="180"/>
      <c r="J125" s="181">
        <f>ROUND(I125*H125,2)</f>
        <v>0</v>
      </c>
      <c r="K125" s="177" t="s">
        <v>129</v>
      </c>
      <c r="L125" s="41"/>
      <c r="M125" s="182" t="s">
        <v>19</v>
      </c>
      <c r="N125" s="183" t="s">
        <v>40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130</v>
      </c>
      <c r="AT125" s="186" t="s">
        <v>125</v>
      </c>
      <c r="AU125" s="186" t="s">
        <v>79</v>
      </c>
      <c r="AY125" s="19" t="s">
        <v>123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77</v>
      </c>
      <c r="BK125" s="187">
        <f>ROUND(I125*H125,2)</f>
        <v>0</v>
      </c>
      <c r="BL125" s="19" t="s">
        <v>130</v>
      </c>
      <c r="BM125" s="186" t="s">
        <v>817</v>
      </c>
    </row>
    <row r="126" spans="2:51" s="14" customFormat="1" ht="11.25">
      <c r="B126" s="199"/>
      <c r="C126" s="200"/>
      <c r="D126" s="190" t="s">
        <v>132</v>
      </c>
      <c r="E126" s="201" t="s">
        <v>19</v>
      </c>
      <c r="F126" s="202" t="s">
        <v>818</v>
      </c>
      <c r="G126" s="200"/>
      <c r="H126" s="203">
        <v>62.5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132</v>
      </c>
      <c r="AU126" s="209" t="s">
        <v>79</v>
      </c>
      <c r="AV126" s="14" t="s">
        <v>79</v>
      </c>
      <c r="AW126" s="14" t="s">
        <v>31</v>
      </c>
      <c r="AX126" s="14" t="s">
        <v>77</v>
      </c>
      <c r="AY126" s="209" t="s">
        <v>123</v>
      </c>
    </row>
    <row r="127" spans="1:65" s="2" customFormat="1" ht="24">
      <c r="A127" s="36"/>
      <c r="B127" s="37"/>
      <c r="C127" s="175" t="s">
        <v>207</v>
      </c>
      <c r="D127" s="175" t="s">
        <v>125</v>
      </c>
      <c r="E127" s="176" t="s">
        <v>276</v>
      </c>
      <c r="F127" s="177" t="s">
        <v>277</v>
      </c>
      <c r="G127" s="178" t="s">
        <v>128</v>
      </c>
      <c r="H127" s="179">
        <v>40</v>
      </c>
      <c r="I127" s="180"/>
      <c r="J127" s="181">
        <f>ROUND(I127*H127,2)</f>
        <v>0</v>
      </c>
      <c r="K127" s="177" t="s">
        <v>129</v>
      </c>
      <c r="L127" s="41"/>
      <c r="M127" s="182" t="s">
        <v>19</v>
      </c>
      <c r="N127" s="183" t="s">
        <v>40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130</v>
      </c>
      <c r="AT127" s="186" t="s">
        <v>125</v>
      </c>
      <c r="AU127" s="186" t="s">
        <v>79</v>
      </c>
      <c r="AY127" s="19" t="s">
        <v>123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77</v>
      </c>
      <c r="BK127" s="187">
        <f>ROUND(I127*H127,2)</f>
        <v>0</v>
      </c>
      <c r="BL127" s="19" t="s">
        <v>130</v>
      </c>
      <c r="BM127" s="186" t="s">
        <v>819</v>
      </c>
    </row>
    <row r="128" spans="2:51" s="14" customFormat="1" ht="11.25">
      <c r="B128" s="199"/>
      <c r="C128" s="200"/>
      <c r="D128" s="190" t="s">
        <v>132</v>
      </c>
      <c r="E128" s="201" t="s">
        <v>19</v>
      </c>
      <c r="F128" s="202" t="s">
        <v>820</v>
      </c>
      <c r="G128" s="200"/>
      <c r="H128" s="203">
        <v>40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132</v>
      </c>
      <c r="AU128" s="209" t="s">
        <v>79</v>
      </c>
      <c r="AV128" s="14" t="s">
        <v>79</v>
      </c>
      <c r="AW128" s="14" t="s">
        <v>31</v>
      </c>
      <c r="AX128" s="14" t="s">
        <v>77</v>
      </c>
      <c r="AY128" s="209" t="s">
        <v>123</v>
      </c>
    </row>
    <row r="129" spans="1:65" s="2" customFormat="1" ht="33" customHeight="1">
      <c r="A129" s="36"/>
      <c r="B129" s="37"/>
      <c r="C129" s="175" t="s">
        <v>213</v>
      </c>
      <c r="D129" s="175" t="s">
        <v>125</v>
      </c>
      <c r="E129" s="176" t="s">
        <v>281</v>
      </c>
      <c r="F129" s="177" t="s">
        <v>282</v>
      </c>
      <c r="G129" s="178" t="s">
        <v>128</v>
      </c>
      <c r="H129" s="179">
        <v>800</v>
      </c>
      <c r="I129" s="180"/>
      <c r="J129" s="181">
        <f>ROUND(I129*H129,2)</f>
        <v>0</v>
      </c>
      <c r="K129" s="177" t="s">
        <v>19</v>
      </c>
      <c r="L129" s="41"/>
      <c r="M129" s="182" t="s">
        <v>19</v>
      </c>
      <c r="N129" s="183" t="s">
        <v>40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130</v>
      </c>
      <c r="AT129" s="186" t="s">
        <v>125</v>
      </c>
      <c r="AU129" s="186" t="s">
        <v>79</v>
      </c>
      <c r="AY129" s="19" t="s">
        <v>123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77</v>
      </c>
      <c r="BK129" s="187">
        <f>ROUND(I129*H129,2)</f>
        <v>0</v>
      </c>
      <c r="BL129" s="19" t="s">
        <v>130</v>
      </c>
      <c r="BM129" s="186" t="s">
        <v>821</v>
      </c>
    </row>
    <row r="130" spans="1:47" s="2" customFormat="1" ht="39">
      <c r="A130" s="36"/>
      <c r="B130" s="37"/>
      <c r="C130" s="38"/>
      <c r="D130" s="190" t="s">
        <v>180</v>
      </c>
      <c r="E130" s="38"/>
      <c r="F130" s="210" t="s">
        <v>284</v>
      </c>
      <c r="G130" s="38"/>
      <c r="H130" s="38"/>
      <c r="I130" s="211"/>
      <c r="J130" s="38"/>
      <c r="K130" s="38"/>
      <c r="L130" s="41"/>
      <c r="M130" s="212"/>
      <c r="N130" s="213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180</v>
      </c>
      <c r="AU130" s="19" t="s">
        <v>79</v>
      </c>
    </row>
    <row r="131" spans="2:51" s="13" customFormat="1" ht="22.5">
      <c r="B131" s="188"/>
      <c r="C131" s="189"/>
      <c r="D131" s="190" t="s">
        <v>132</v>
      </c>
      <c r="E131" s="191" t="s">
        <v>19</v>
      </c>
      <c r="F131" s="192" t="s">
        <v>647</v>
      </c>
      <c r="G131" s="189"/>
      <c r="H131" s="191" t="s">
        <v>19</v>
      </c>
      <c r="I131" s="193"/>
      <c r="J131" s="189"/>
      <c r="K131" s="189"/>
      <c r="L131" s="194"/>
      <c r="M131" s="195"/>
      <c r="N131" s="196"/>
      <c r="O131" s="196"/>
      <c r="P131" s="196"/>
      <c r="Q131" s="196"/>
      <c r="R131" s="196"/>
      <c r="S131" s="196"/>
      <c r="T131" s="197"/>
      <c r="AT131" s="198" t="s">
        <v>132</v>
      </c>
      <c r="AU131" s="198" t="s">
        <v>79</v>
      </c>
      <c r="AV131" s="13" t="s">
        <v>77</v>
      </c>
      <c r="AW131" s="13" t="s">
        <v>31</v>
      </c>
      <c r="AX131" s="13" t="s">
        <v>69</v>
      </c>
      <c r="AY131" s="198" t="s">
        <v>123</v>
      </c>
    </row>
    <row r="132" spans="2:51" s="14" customFormat="1" ht="11.25">
      <c r="B132" s="199"/>
      <c r="C132" s="200"/>
      <c r="D132" s="190" t="s">
        <v>132</v>
      </c>
      <c r="E132" s="201" t="s">
        <v>19</v>
      </c>
      <c r="F132" s="202" t="s">
        <v>822</v>
      </c>
      <c r="G132" s="200"/>
      <c r="H132" s="203">
        <v>800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132</v>
      </c>
      <c r="AU132" s="209" t="s">
        <v>79</v>
      </c>
      <c r="AV132" s="14" t="s">
        <v>79</v>
      </c>
      <c r="AW132" s="14" t="s">
        <v>31</v>
      </c>
      <c r="AX132" s="14" t="s">
        <v>77</v>
      </c>
      <c r="AY132" s="209" t="s">
        <v>123</v>
      </c>
    </row>
    <row r="133" spans="2:63" s="12" customFormat="1" ht="22.9" customHeight="1">
      <c r="B133" s="159"/>
      <c r="C133" s="160"/>
      <c r="D133" s="161" t="s">
        <v>68</v>
      </c>
      <c r="E133" s="173" t="s">
        <v>167</v>
      </c>
      <c r="F133" s="173" t="s">
        <v>352</v>
      </c>
      <c r="G133" s="160"/>
      <c r="H133" s="160"/>
      <c r="I133" s="163"/>
      <c r="J133" s="174">
        <f>BK133</f>
        <v>0</v>
      </c>
      <c r="K133" s="160"/>
      <c r="L133" s="165"/>
      <c r="M133" s="166"/>
      <c r="N133" s="167"/>
      <c r="O133" s="167"/>
      <c r="P133" s="168">
        <f>SUM(P134:P156)</f>
        <v>0</v>
      </c>
      <c r="Q133" s="167"/>
      <c r="R133" s="168">
        <f>SUM(R134:R156)</f>
        <v>0</v>
      </c>
      <c r="S133" s="167"/>
      <c r="T133" s="169">
        <f>SUM(T134:T156)</f>
        <v>13.69596</v>
      </c>
      <c r="AR133" s="170" t="s">
        <v>77</v>
      </c>
      <c r="AT133" s="171" t="s">
        <v>68</v>
      </c>
      <c r="AU133" s="171" t="s">
        <v>77</v>
      </c>
      <c r="AY133" s="170" t="s">
        <v>123</v>
      </c>
      <c r="BK133" s="172">
        <f>SUM(BK134:BK156)</f>
        <v>0</v>
      </c>
    </row>
    <row r="134" spans="1:65" s="2" customFormat="1" ht="44.25" customHeight="1">
      <c r="A134" s="36"/>
      <c r="B134" s="37"/>
      <c r="C134" s="175" t="s">
        <v>217</v>
      </c>
      <c r="D134" s="175" t="s">
        <v>125</v>
      </c>
      <c r="E134" s="176" t="s">
        <v>354</v>
      </c>
      <c r="F134" s="177" t="s">
        <v>355</v>
      </c>
      <c r="G134" s="178" t="s">
        <v>128</v>
      </c>
      <c r="H134" s="179">
        <v>895</v>
      </c>
      <c r="I134" s="180"/>
      <c r="J134" s="181">
        <f>ROUND(I134*H134,2)</f>
        <v>0</v>
      </c>
      <c r="K134" s="177" t="s">
        <v>129</v>
      </c>
      <c r="L134" s="41"/>
      <c r="M134" s="182" t="s">
        <v>19</v>
      </c>
      <c r="N134" s="183" t="s">
        <v>40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130</v>
      </c>
      <c r="AT134" s="186" t="s">
        <v>125</v>
      </c>
      <c r="AU134" s="186" t="s">
        <v>79</v>
      </c>
      <c r="AY134" s="19" t="s">
        <v>123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77</v>
      </c>
      <c r="BK134" s="187">
        <f>ROUND(I134*H134,2)</f>
        <v>0</v>
      </c>
      <c r="BL134" s="19" t="s">
        <v>130</v>
      </c>
      <c r="BM134" s="186" t="s">
        <v>823</v>
      </c>
    </row>
    <row r="135" spans="2:51" s="13" customFormat="1" ht="11.25">
      <c r="B135" s="188"/>
      <c r="C135" s="189"/>
      <c r="D135" s="190" t="s">
        <v>132</v>
      </c>
      <c r="E135" s="191" t="s">
        <v>19</v>
      </c>
      <c r="F135" s="192" t="s">
        <v>824</v>
      </c>
      <c r="G135" s="189"/>
      <c r="H135" s="191" t="s">
        <v>19</v>
      </c>
      <c r="I135" s="193"/>
      <c r="J135" s="189"/>
      <c r="K135" s="189"/>
      <c r="L135" s="194"/>
      <c r="M135" s="195"/>
      <c r="N135" s="196"/>
      <c r="O135" s="196"/>
      <c r="P135" s="196"/>
      <c r="Q135" s="196"/>
      <c r="R135" s="196"/>
      <c r="S135" s="196"/>
      <c r="T135" s="197"/>
      <c r="AT135" s="198" t="s">
        <v>132</v>
      </c>
      <c r="AU135" s="198" t="s">
        <v>79</v>
      </c>
      <c r="AV135" s="13" t="s">
        <v>77</v>
      </c>
      <c r="AW135" s="13" t="s">
        <v>31</v>
      </c>
      <c r="AX135" s="13" t="s">
        <v>69</v>
      </c>
      <c r="AY135" s="198" t="s">
        <v>123</v>
      </c>
    </row>
    <row r="136" spans="2:51" s="14" customFormat="1" ht="11.25">
      <c r="B136" s="199"/>
      <c r="C136" s="200"/>
      <c r="D136" s="190" t="s">
        <v>132</v>
      </c>
      <c r="E136" s="201" t="s">
        <v>19</v>
      </c>
      <c r="F136" s="202" t="s">
        <v>825</v>
      </c>
      <c r="G136" s="200"/>
      <c r="H136" s="203">
        <v>787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132</v>
      </c>
      <c r="AU136" s="209" t="s">
        <v>79</v>
      </c>
      <c r="AV136" s="14" t="s">
        <v>79</v>
      </c>
      <c r="AW136" s="14" t="s">
        <v>31</v>
      </c>
      <c r="AX136" s="14" t="s">
        <v>69</v>
      </c>
      <c r="AY136" s="209" t="s">
        <v>123</v>
      </c>
    </row>
    <row r="137" spans="2:51" s="13" customFormat="1" ht="11.25">
      <c r="B137" s="188"/>
      <c r="C137" s="189"/>
      <c r="D137" s="190" t="s">
        <v>132</v>
      </c>
      <c r="E137" s="191" t="s">
        <v>19</v>
      </c>
      <c r="F137" s="192" t="s">
        <v>826</v>
      </c>
      <c r="G137" s="189"/>
      <c r="H137" s="191" t="s">
        <v>19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132</v>
      </c>
      <c r="AU137" s="198" t="s">
        <v>79</v>
      </c>
      <c r="AV137" s="13" t="s">
        <v>77</v>
      </c>
      <c r="AW137" s="13" t="s">
        <v>31</v>
      </c>
      <c r="AX137" s="13" t="s">
        <v>69</v>
      </c>
      <c r="AY137" s="198" t="s">
        <v>123</v>
      </c>
    </row>
    <row r="138" spans="2:51" s="14" customFormat="1" ht="11.25">
      <c r="B138" s="199"/>
      <c r="C138" s="200"/>
      <c r="D138" s="190" t="s">
        <v>132</v>
      </c>
      <c r="E138" s="201" t="s">
        <v>19</v>
      </c>
      <c r="F138" s="202" t="s">
        <v>827</v>
      </c>
      <c r="G138" s="200"/>
      <c r="H138" s="203">
        <v>108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132</v>
      </c>
      <c r="AU138" s="209" t="s">
        <v>79</v>
      </c>
      <c r="AV138" s="14" t="s">
        <v>79</v>
      </c>
      <c r="AW138" s="14" t="s">
        <v>31</v>
      </c>
      <c r="AX138" s="14" t="s">
        <v>69</v>
      </c>
      <c r="AY138" s="209" t="s">
        <v>123</v>
      </c>
    </row>
    <row r="139" spans="2:51" s="15" customFormat="1" ht="11.25">
      <c r="B139" s="224"/>
      <c r="C139" s="225"/>
      <c r="D139" s="190" t="s">
        <v>132</v>
      </c>
      <c r="E139" s="226" t="s">
        <v>19</v>
      </c>
      <c r="F139" s="227" t="s">
        <v>248</v>
      </c>
      <c r="G139" s="225"/>
      <c r="H139" s="228">
        <v>895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132</v>
      </c>
      <c r="AU139" s="234" t="s">
        <v>79</v>
      </c>
      <c r="AV139" s="15" t="s">
        <v>130</v>
      </c>
      <c r="AW139" s="15" t="s">
        <v>31</v>
      </c>
      <c r="AX139" s="15" t="s">
        <v>77</v>
      </c>
      <c r="AY139" s="234" t="s">
        <v>123</v>
      </c>
    </row>
    <row r="140" spans="1:65" s="2" customFormat="1" ht="55.5" customHeight="1">
      <c r="A140" s="36"/>
      <c r="B140" s="37"/>
      <c r="C140" s="175" t="s">
        <v>155</v>
      </c>
      <c r="D140" s="175" t="s">
        <v>125</v>
      </c>
      <c r="E140" s="176" t="s">
        <v>364</v>
      </c>
      <c r="F140" s="177" t="s">
        <v>365</v>
      </c>
      <c r="G140" s="178" t="s">
        <v>128</v>
      </c>
      <c r="H140" s="179">
        <v>13425</v>
      </c>
      <c r="I140" s="180"/>
      <c r="J140" s="181">
        <f>ROUND(I140*H140,2)</f>
        <v>0</v>
      </c>
      <c r="K140" s="177" t="s">
        <v>129</v>
      </c>
      <c r="L140" s="41"/>
      <c r="M140" s="182" t="s">
        <v>19</v>
      </c>
      <c r="N140" s="183" t="s">
        <v>40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130</v>
      </c>
      <c r="AT140" s="186" t="s">
        <v>125</v>
      </c>
      <c r="AU140" s="186" t="s">
        <v>79</v>
      </c>
      <c r="AY140" s="19" t="s">
        <v>123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77</v>
      </c>
      <c r="BK140" s="187">
        <f>ROUND(I140*H140,2)</f>
        <v>0</v>
      </c>
      <c r="BL140" s="19" t="s">
        <v>130</v>
      </c>
      <c r="BM140" s="186" t="s">
        <v>828</v>
      </c>
    </row>
    <row r="141" spans="2:51" s="14" customFormat="1" ht="11.25">
      <c r="B141" s="199"/>
      <c r="C141" s="200"/>
      <c r="D141" s="190" t="s">
        <v>132</v>
      </c>
      <c r="E141" s="201" t="s">
        <v>19</v>
      </c>
      <c r="F141" s="202" t="s">
        <v>829</v>
      </c>
      <c r="G141" s="200"/>
      <c r="H141" s="203">
        <v>13425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132</v>
      </c>
      <c r="AU141" s="209" t="s">
        <v>79</v>
      </c>
      <c r="AV141" s="14" t="s">
        <v>79</v>
      </c>
      <c r="AW141" s="14" t="s">
        <v>31</v>
      </c>
      <c r="AX141" s="14" t="s">
        <v>77</v>
      </c>
      <c r="AY141" s="209" t="s">
        <v>123</v>
      </c>
    </row>
    <row r="142" spans="1:65" s="2" customFormat="1" ht="44.25" customHeight="1">
      <c r="A142" s="36"/>
      <c r="B142" s="37"/>
      <c r="C142" s="175" t="s">
        <v>7</v>
      </c>
      <c r="D142" s="175" t="s">
        <v>125</v>
      </c>
      <c r="E142" s="176" t="s">
        <v>369</v>
      </c>
      <c r="F142" s="177" t="s">
        <v>370</v>
      </c>
      <c r="G142" s="178" t="s">
        <v>128</v>
      </c>
      <c r="H142" s="179">
        <v>895</v>
      </c>
      <c r="I142" s="180"/>
      <c r="J142" s="181">
        <f>ROUND(I142*H142,2)</f>
        <v>0</v>
      </c>
      <c r="K142" s="177" t="s">
        <v>129</v>
      </c>
      <c r="L142" s="41"/>
      <c r="M142" s="182" t="s">
        <v>19</v>
      </c>
      <c r="N142" s="183" t="s">
        <v>40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130</v>
      </c>
      <c r="AT142" s="186" t="s">
        <v>125</v>
      </c>
      <c r="AU142" s="186" t="s">
        <v>79</v>
      </c>
      <c r="AY142" s="19" t="s">
        <v>123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77</v>
      </c>
      <c r="BK142" s="187">
        <f>ROUND(I142*H142,2)</f>
        <v>0</v>
      </c>
      <c r="BL142" s="19" t="s">
        <v>130</v>
      </c>
      <c r="BM142" s="186" t="s">
        <v>830</v>
      </c>
    </row>
    <row r="143" spans="2:51" s="13" customFormat="1" ht="11.25">
      <c r="B143" s="188"/>
      <c r="C143" s="189"/>
      <c r="D143" s="190" t="s">
        <v>132</v>
      </c>
      <c r="E143" s="191" t="s">
        <v>19</v>
      </c>
      <c r="F143" s="192" t="s">
        <v>824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132</v>
      </c>
      <c r="AU143" s="198" t="s">
        <v>79</v>
      </c>
      <c r="AV143" s="13" t="s">
        <v>77</v>
      </c>
      <c r="AW143" s="13" t="s">
        <v>31</v>
      </c>
      <c r="AX143" s="13" t="s">
        <v>69</v>
      </c>
      <c r="AY143" s="198" t="s">
        <v>123</v>
      </c>
    </row>
    <row r="144" spans="2:51" s="14" customFormat="1" ht="11.25">
      <c r="B144" s="199"/>
      <c r="C144" s="200"/>
      <c r="D144" s="190" t="s">
        <v>132</v>
      </c>
      <c r="E144" s="201" t="s">
        <v>19</v>
      </c>
      <c r="F144" s="202" t="s">
        <v>825</v>
      </c>
      <c r="G144" s="200"/>
      <c r="H144" s="203">
        <v>787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132</v>
      </c>
      <c r="AU144" s="209" t="s">
        <v>79</v>
      </c>
      <c r="AV144" s="14" t="s">
        <v>79</v>
      </c>
      <c r="AW144" s="14" t="s">
        <v>31</v>
      </c>
      <c r="AX144" s="14" t="s">
        <v>69</v>
      </c>
      <c r="AY144" s="209" t="s">
        <v>123</v>
      </c>
    </row>
    <row r="145" spans="2:51" s="13" customFormat="1" ht="11.25">
      <c r="B145" s="188"/>
      <c r="C145" s="189"/>
      <c r="D145" s="190" t="s">
        <v>132</v>
      </c>
      <c r="E145" s="191" t="s">
        <v>19</v>
      </c>
      <c r="F145" s="192" t="s">
        <v>826</v>
      </c>
      <c r="G145" s="189"/>
      <c r="H145" s="191" t="s">
        <v>19</v>
      </c>
      <c r="I145" s="193"/>
      <c r="J145" s="189"/>
      <c r="K145" s="189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132</v>
      </c>
      <c r="AU145" s="198" t="s">
        <v>79</v>
      </c>
      <c r="AV145" s="13" t="s">
        <v>77</v>
      </c>
      <c r="AW145" s="13" t="s">
        <v>31</v>
      </c>
      <c r="AX145" s="13" t="s">
        <v>69</v>
      </c>
      <c r="AY145" s="198" t="s">
        <v>123</v>
      </c>
    </row>
    <row r="146" spans="2:51" s="14" customFormat="1" ht="11.25">
      <c r="B146" s="199"/>
      <c r="C146" s="200"/>
      <c r="D146" s="190" t="s">
        <v>132</v>
      </c>
      <c r="E146" s="201" t="s">
        <v>19</v>
      </c>
      <c r="F146" s="202" t="s">
        <v>827</v>
      </c>
      <c r="G146" s="200"/>
      <c r="H146" s="203">
        <v>108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132</v>
      </c>
      <c r="AU146" s="209" t="s">
        <v>79</v>
      </c>
      <c r="AV146" s="14" t="s">
        <v>79</v>
      </c>
      <c r="AW146" s="14" t="s">
        <v>31</v>
      </c>
      <c r="AX146" s="14" t="s">
        <v>69</v>
      </c>
      <c r="AY146" s="209" t="s">
        <v>123</v>
      </c>
    </row>
    <row r="147" spans="2:51" s="15" customFormat="1" ht="11.25">
      <c r="B147" s="224"/>
      <c r="C147" s="225"/>
      <c r="D147" s="190" t="s">
        <v>132</v>
      </c>
      <c r="E147" s="226" t="s">
        <v>19</v>
      </c>
      <c r="F147" s="227" t="s">
        <v>248</v>
      </c>
      <c r="G147" s="225"/>
      <c r="H147" s="228">
        <v>895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132</v>
      </c>
      <c r="AU147" s="234" t="s">
        <v>79</v>
      </c>
      <c r="AV147" s="15" t="s">
        <v>130</v>
      </c>
      <c r="AW147" s="15" t="s">
        <v>31</v>
      </c>
      <c r="AX147" s="15" t="s">
        <v>77</v>
      </c>
      <c r="AY147" s="234" t="s">
        <v>123</v>
      </c>
    </row>
    <row r="148" spans="1:65" s="2" customFormat="1" ht="84">
      <c r="A148" s="36"/>
      <c r="B148" s="37"/>
      <c r="C148" s="175" t="s">
        <v>253</v>
      </c>
      <c r="D148" s="175" t="s">
        <v>125</v>
      </c>
      <c r="E148" s="176" t="s">
        <v>401</v>
      </c>
      <c r="F148" s="177" t="s">
        <v>402</v>
      </c>
      <c r="G148" s="178" t="s">
        <v>128</v>
      </c>
      <c r="H148" s="179">
        <v>78.08</v>
      </c>
      <c r="I148" s="180"/>
      <c r="J148" s="181">
        <f>ROUND(I148*H148,2)</f>
        <v>0</v>
      </c>
      <c r="K148" s="177" t="s">
        <v>19</v>
      </c>
      <c r="L148" s="41"/>
      <c r="M148" s="182" t="s">
        <v>19</v>
      </c>
      <c r="N148" s="183" t="s">
        <v>40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0.027</v>
      </c>
      <c r="T148" s="185">
        <f>S148*H148</f>
        <v>2.10816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130</v>
      </c>
      <c r="AT148" s="186" t="s">
        <v>125</v>
      </c>
      <c r="AU148" s="186" t="s">
        <v>79</v>
      </c>
      <c r="AY148" s="19" t="s">
        <v>123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77</v>
      </c>
      <c r="BK148" s="187">
        <f>ROUND(I148*H148,2)</f>
        <v>0</v>
      </c>
      <c r="BL148" s="19" t="s">
        <v>130</v>
      </c>
      <c r="BM148" s="186" t="s">
        <v>831</v>
      </c>
    </row>
    <row r="149" spans="2:51" s="13" customFormat="1" ht="11.25">
      <c r="B149" s="188"/>
      <c r="C149" s="189"/>
      <c r="D149" s="190" t="s">
        <v>132</v>
      </c>
      <c r="E149" s="191" t="s">
        <v>19</v>
      </c>
      <c r="F149" s="192" t="s">
        <v>832</v>
      </c>
      <c r="G149" s="189"/>
      <c r="H149" s="191" t="s">
        <v>19</v>
      </c>
      <c r="I149" s="193"/>
      <c r="J149" s="189"/>
      <c r="K149" s="189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132</v>
      </c>
      <c r="AU149" s="198" t="s">
        <v>79</v>
      </c>
      <c r="AV149" s="13" t="s">
        <v>77</v>
      </c>
      <c r="AW149" s="13" t="s">
        <v>31</v>
      </c>
      <c r="AX149" s="13" t="s">
        <v>69</v>
      </c>
      <c r="AY149" s="198" t="s">
        <v>123</v>
      </c>
    </row>
    <row r="150" spans="2:51" s="14" customFormat="1" ht="11.25">
      <c r="B150" s="199"/>
      <c r="C150" s="200"/>
      <c r="D150" s="190" t="s">
        <v>132</v>
      </c>
      <c r="E150" s="201" t="s">
        <v>19</v>
      </c>
      <c r="F150" s="202" t="s">
        <v>833</v>
      </c>
      <c r="G150" s="200"/>
      <c r="H150" s="203">
        <v>78.08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132</v>
      </c>
      <c r="AU150" s="209" t="s">
        <v>79</v>
      </c>
      <c r="AV150" s="14" t="s">
        <v>79</v>
      </c>
      <c r="AW150" s="14" t="s">
        <v>31</v>
      </c>
      <c r="AX150" s="14" t="s">
        <v>77</v>
      </c>
      <c r="AY150" s="209" t="s">
        <v>123</v>
      </c>
    </row>
    <row r="151" spans="1:65" s="2" customFormat="1" ht="48">
      <c r="A151" s="36"/>
      <c r="B151" s="37"/>
      <c r="C151" s="175" t="s">
        <v>258</v>
      </c>
      <c r="D151" s="175" t="s">
        <v>125</v>
      </c>
      <c r="E151" s="176" t="s">
        <v>381</v>
      </c>
      <c r="F151" s="177" t="s">
        <v>382</v>
      </c>
      <c r="G151" s="178" t="s">
        <v>338</v>
      </c>
      <c r="H151" s="179">
        <v>134</v>
      </c>
      <c r="I151" s="180"/>
      <c r="J151" s="181">
        <f>ROUND(I151*H151,2)</f>
        <v>0</v>
      </c>
      <c r="K151" s="177" t="s">
        <v>129</v>
      </c>
      <c r="L151" s="41"/>
      <c r="M151" s="182" t="s">
        <v>19</v>
      </c>
      <c r="N151" s="183" t="s">
        <v>40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0.06</v>
      </c>
      <c r="T151" s="185">
        <f>S151*H151</f>
        <v>8.04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130</v>
      </c>
      <c r="AT151" s="186" t="s">
        <v>125</v>
      </c>
      <c r="AU151" s="186" t="s">
        <v>79</v>
      </c>
      <c r="AY151" s="19" t="s">
        <v>123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77</v>
      </c>
      <c r="BK151" s="187">
        <f>ROUND(I151*H151,2)</f>
        <v>0</v>
      </c>
      <c r="BL151" s="19" t="s">
        <v>130</v>
      </c>
      <c r="BM151" s="186" t="s">
        <v>834</v>
      </c>
    </row>
    <row r="152" spans="2:51" s="13" customFormat="1" ht="11.25">
      <c r="B152" s="188"/>
      <c r="C152" s="189"/>
      <c r="D152" s="190" t="s">
        <v>132</v>
      </c>
      <c r="E152" s="191" t="s">
        <v>19</v>
      </c>
      <c r="F152" s="192" t="s">
        <v>244</v>
      </c>
      <c r="G152" s="189"/>
      <c r="H152" s="191" t="s">
        <v>19</v>
      </c>
      <c r="I152" s="193"/>
      <c r="J152" s="189"/>
      <c r="K152" s="189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132</v>
      </c>
      <c r="AU152" s="198" t="s">
        <v>79</v>
      </c>
      <c r="AV152" s="13" t="s">
        <v>77</v>
      </c>
      <c r="AW152" s="13" t="s">
        <v>31</v>
      </c>
      <c r="AX152" s="13" t="s">
        <v>69</v>
      </c>
      <c r="AY152" s="198" t="s">
        <v>123</v>
      </c>
    </row>
    <row r="153" spans="2:51" s="14" customFormat="1" ht="11.25">
      <c r="B153" s="199"/>
      <c r="C153" s="200"/>
      <c r="D153" s="190" t="s">
        <v>132</v>
      </c>
      <c r="E153" s="201" t="s">
        <v>19</v>
      </c>
      <c r="F153" s="202" t="s">
        <v>835</v>
      </c>
      <c r="G153" s="200"/>
      <c r="H153" s="203">
        <v>134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132</v>
      </c>
      <c r="AU153" s="209" t="s">
        <v>79</v>
      </c>
      <c r="AV153" s="14" t="s">
        <v>79</v>
      </c>
      <c r="AW153" s="14" t="s">
        <v>31</v>
      </c>
      <c r="AX153" s="14" t="s">
        <v>77</v>
      </c>
      <c r="AY153" s="209" t="s">
        <v>123</v>
      </c>
    </row>
    <row r="154" spans="1:65" s="2" customFormat="1" ht="33" customHeight="1">
      <c r="A154" s="36"/>
      <c r="B154" s="37"/>
      <c r="C154" s="175" t="s">
        <v>263</v>
      </c>
      <c r="D154" s="175" t="s">
        <v>125</v>
      </c>
      <c r="E154" s="176" t="s">
        <v>675</v>
      </c>
      <c r="F154" s="177" t="s">
        <v>676</v>
      </c>
      <c r="G154" s="178" t="s">
        <v>289</v>
      </c>
      <c r="H154" s="179">
        <v>54</v>
      </c>
      <c r="I154" s="180"/>
      <c r="J154" s="181">
        <f>ROUND(I154*H154,2)</f>
        <v>0</v>
      </c>
      <c r="K154" s="177" t="s">
        <v>129</v>
      </c>
      <c r="L154" s="41"/>
      <c r="M154" s="182" t="s">
        <v>19</v>
      </c>
      <c r="N154" s="183" t="s">
        <v>40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0.0657</v>
      </c>
      <c r="T154" s="185">
        <f>S154*H154</f>
        <v>3.5477999999999996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130</v>
      </c>
      <c r="AT154" s="186" t="s">
        <v>125</v>
      </c>
      <c r="AU154" s="186" t="s">
        <v>79</v>
      </c>
      <c r="AY154" s="19" t="s">
        <v>123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77</v>
      </c>
      <c r="BK154" s="187">
        <f>ROUND(I154*H154,2)</f>
        <v>0</v>
      </c>
      <c r="BL154" s="19" t="s">
        <v>130</v>
      </c>
      <c r="BM154" s="186" t="s">
        <v>836</v>
      </c>
    </row>
    <row r="155" spans="2:51" s="13" customFormat="1" ht="11.25">
      <c r="B155" s="188"/>
      <c r="C155" s="189"/>
      <c r="D155" s="190" t="s">
        <v>132</v>
      </c>
      <c r="E155" s="191" t="s">
        <v>19</v>
      </c>
      <c r="F155" s="192" t="s">
        <v>837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132</v>
      </c>
      <c r="AU155" s="198" t="s">
        <v>79</v>
      </c>
      <c r="AV155" s="13" t="s">
        <v>77</v>
      </c>
      <c r="AW155" s="13" t="s">
        <v>31</v>
      </c>
      <c r="AX155" s="13" t="s">
        <v>69</v>
      </c>
      <c r="AY155" s="198" t="s">
        <v>123</v>
      </c>
    </row>
    <row r="156" spans="2:51" s="14" customFormat="1" ht="11.25">
      <c r="B156" s="199"/>
      <c r="C156" s="200"/>
      <c r="D156" s="190" t="s">
        <v>132</v>
      </c>
      <c r="E156" s="201" t="s">
        <v>19</v>
      </c>
      <c r="F156" s="202" t="s">
        <v>838</v>
      </c>
      <c r="G156" s="200"/>
      <c r="H156" s="203">
        <v>54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132</v>
      </c>
      <c r="AU156" s="209" t="s">
        <v>79</v>
      </c>
      <c r="AV156" s="14" t="s">
        <v>79</v>
      </c>
      <c r="AW156" s="14" t="s">
        <v>31</v>
      </c>
      <c r="AX156" s="14" t="s">
        <v>77</v>
      </c>
      <c r="AY156" s="209" t="s">
        <v>123</v>
      </c>
    </row>
    <row r="157" spans="2:63" s="12" customFormat="1" ht="22.9" customHeight="1">
      <c r="B157" s="159"/>
      <c r="C157" s="160"/>
      <c r="D157" s="161" t="s">
        <v>68</v>
      </c>
      <c r="E157" s="173" t="s">
        <v>446</v>
      </c>
      <c r="F157" s="173" t="s">
        <v>447</v>
      </c>
      <c r="G157" s="160"/>
      <c r="H157" s="160"/>
      <c r="I157" s="163"/>
      <c r="J157" s="174">
        <f>BK157</f>
        <v>0</v>
      </c>
      <c r="K157" s="160"/>
      <c r="L157" s="165"/>
      <c r="M157" s="166"/>
      <c r="N157" s="167"/>
      <c r="O157" s="167"/>
      <c r="P157" s="168">
        <f>SUM(P158:P221)</f>
        <v>0</v>
      </c>
      <c r="Q157" s="167"/>
      <c r="R157" s="168">
        <f>SUM(R158:R221)</f>
        <v>0</v>
      </c>
      <c r="S157" s="167"/>
      <c r="T157" s="169">
        <f>SUM(T158:T221)</f>
        <v>2945.2274500000003</v>
      </c>
      <c r="AR157" s="170" t="s">
        <v>77</v>
      </c>
      <c r="AT157" s="171" t="s">
        <v>68</v>
      </c>
      <c r="AU157" s="171" t="s">
        <v>77</v>
      </c>
      <c r="AY157" s="170" t="s">
        <v>123</v>
      </c>
      <c r="BK157" s="172">
        <f>SUM(BK158:BK221)</f>
        <v>0</v>
      </c>
    </row>
    <row r="158" spans="1:65" s="2" customFormat="1" ht="24">
      <c r="A158" s="36"/>
      <c r="B158" s="37"/>
      <c r="C158" s="175" t="s">
        <v>269</v>
      </c>
      <c r="D158" s="175" t="s">
        <v>125</v>
      </c>
      <c r="E158" s="176" t="s">
        <v>449</v>
      </c>
      <c r="F158" s="177" t="s">
        <v>450</v>
      </c>
      <c r="G158" s="178" t="s">
        <v>451</v>
      </c>
      <c r="H158" s="179">
        <v>3395.32</v>
      </c>
      <c r="I158" s="180"/>
      <c r="J158" s="181">
        <f>ROUND(I158*H158,2)</f>
        <v>0</v>
      </c>
      <c r="K158" s="177" t="s">
        <v>129</v>
      </c>
      <c r="L158" s="41"/>
      <c r="M158" s="182" t="s">
        <v>19</v>
      </c>
      <c r="N158" s="183" t="s">
        <v>40</v>
      </c>
      <c r="O158" s="66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130</v>
      </c>
      <c r="AT158" s="186" t="s">
        <v>125</v>
      </c>
      <c r="AU158" s="186" t="s">
        <v>79</v>
      </c>
      <c r="AY158" s="19" t="s">
        <v>123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77</v>
      </c>
      <c r="BK158" s="187">
        <f>ROUND(I158*H158,2)</f>
        <v>0</v>
      </c>
      <c r="BL158" s="19" t="s">
        <v>130</v>
      </c>
      <c r="BM158" s="186" t="s">
        <v>839</v>
      </c>
    </row>
    <row r="159" spans="1:47" s="2" customFormat="1" ht="48.75">
      <c r="A159" s="36"/>
      <c r="B159" s="37"/>
      <c r="C159" s="38"/>
      <c r="D159" s="190" t="s">
        <v>180</v>
      </c>
      <c r="E159" s="38"/>
      <c r="F159" s="210" t="s">
        <v>453</v>
      </c>
      <c r="G159" s="38"/>
      <c r="H159" s="38"/>
      <c r="I159" s="211"/>
      <c r="J159" s="38"/>
      <c r="K159" s="38"/>
      <c r="L159" s="41"/>
      <c r="M159" s="212"/>
      <c r="N159" s="213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180</v>
      </c>
      <c r="AU159" s="19" t="s">
        <v>79</v>
      </c>
    </row>
    <row r="160" spans="2:51" s="13" customFormat="1" ht="11.25">
      <c r="B160" s="188"/>
      <c r="C160" s="189"/>
      <c r="D160" s="190" t="s">
        <v>132</v>
      </c>
      <c r="E160" s="191" t="s">
        <v>19</v>
      </c>
      <c r="F160" s="192" t="s">
        <v>732</v>
      </c>
      <c r="G160" s="189"/>
      <c r="H160" s="191" t="s">
        <v>19</v>
      </c>
      <c r="I160" s="193"/>
      <c r="J160" s="189"/>
      <c r="K160" s="189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132</v>
      </c>
      <c r="AU160" s="198" t="s">
        <v>79</v>
      </c>
      <c r="AV160" s="13" t="s">
        <v>77</v>
      </c>
      <c r="AW160" s="13" t="s">
        <v>31</v>
      </c>
      <c r="AX160" s="13" t="s">
        <v>69</v>
      </c>
      <c r="AY160" s="198" t="s">
        <v>123</v>
      </c>
    </row>
    <row r="161" spans="2:51" s="14" customFormat="1" ht="11.25">
      <c r="B161" s="199"/>
      <c r="C161" s="200"/>
      <c r="D161" s="190" t="s">
        <v>132</v>
      </c>
      <c r="E161" s="201" t="s">
        <v>19</v>
      </c>
      <c r="F161" s="202" t="s">
        <v>840</v>
      </c>
      <c r="G161" s="200"/>
      <c r="H161" s="203">
        <v>3395.32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132</v>
      </c>
      <c r="AU161" s="209" t="s">
        <v>79</v>
      </c>
      <c r="AV161" s="14" t="s">
        <v>79</v>
      </c>
      <c r="AW161" s="14" t="s">
        <v>31</v>
      </c>
      <c r="AX161" s="14" t="s">
        <v>77</v>
      </c>
      <c r="AY161" s="209" t="s">
        <v>123</v>
      </c>
    </row>
    <row r="162" spans="1:65" s="2" customFormat="1" ht="36">
      <c r="A162" s="36"/>
      <c r="B162" s="37"/>
      <c r="C162" s="175" t="s">
        <v>275</v>
      </c>
      <c r="D162" s="175" t="s">
        <v>125</v>
      </c>
      <c r="E162" s="176" t="s">
        <v>457</v>
      </c>
      <c r="F162" s="177" t="s">
        <v>458</v>
      </c>
      <c r="G162" s="178" t="s">
        <v>451</v>
      </c>
      <c r="H162" s="179">
        <v>288</v>
      </c>
      <c r="I162" s="180"/>
      <c r="J162" s="181">
        <f>ROUND(I162*H162,2)</f>
        <v>0</v>
      </c>
      <c r="K162" s="177" t="s">
        <v>129</v>
      </c>
      <c r="L162" s="41"/>
      <c r="M162" s="182" t="s">
        <v>19</v>
      </c>
      <c r="N162" s="183" t="s">
        <v>40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130</v>
      </c>
      <c r="AT162" s="186" t="s">
        <v>125</v>
      </c>
      <c r="AU162" s="186" t="s">
        <v>79</v>
      </c>
      <c r="AY162" s="19" t="s">
        <v>123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77</v>
      </c>
      <c r="BK162" s="187">
        <f>ROUND(I162*H162,2)</f>
        <v>0</v>
      </c>
      <c r="BL162" s="19" t="s">
        <v>130</v>
      </c>
      <c r="BM162" s="186" t="s">
        <v>841</v>
      </c>
    </row>
    <row r="163" spans="2:51" s="14" customFormat="1" ht="11.25">
      <c r="B163" s="199"/>
      <c r="C163" s="200"/>
      <c r="D163" s="190" t="s">
        <v>132</v>
      </c>
      <c r="E163" s="201" t="s">
        <v>19</v>
      </c>
      <c r="F163" s="202" t="s">
        <v>842</v>
      </c>
      <c r="G163" s="200"/>
      <c r="H163" s="203">
        <v>288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132</v>
      </c>
      <c r="AU163" s="209" t="s">
        <v>79</v>
      </c>
      <c r="AV163" s="14" t="s">
        <v>79</v>
      </c>
      <c r="AW163" s="14" t="s">
        <v>31</v>
      </c>
      <c r="AX163" s="14" t="s">
        <v>77</v>
      </c>
      <c r="AY163" s="209" t="s">
        <v>123</v>
      </c>
    </row>
    <row r="164" spans="1:65" s="2" customFormat="1" ht="60">
      <c r="A164" s="36"/>
      <c r="B164" s="37"/>
      <c r="C164" s="175" t="s">
        <v>280</v>
      </c>
      <c r="D164" s="175" t="s">
        <v>125</v>
      </c>
      <c r="E164" s="176" t="s">
        <v>489</v>
      </c>
      <c r="F164" s="177" t="s">
        <v>490</v>
      </c>
      <c r="G164" s="178" t="s">
        <v>451</v>
      </c>
      <c r="H164" s="179">
        <v>2330.445</v>
      </c>
      <c r="I164" s="180"/>
      <c r="J164" s="181">
        <f>ROUND(I164*H164,2)</f>
        <v>0</v>
      </c>
      <c r="K164" s="177" t="s">
        <v>129</v>
      </c>
      <c r="L164" s="41"/>
      <c r="M164" s="182" t="s">
        <v>19</v>
      </c>
      <c r="N164" s="183" t="s">
        <v>40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130</v>
      </c>
      <c r="AT164" s="186" t="s">
        <v>125</v>
      </c>
      <c r="AU164" s="186" t="s">
        <v>79</v>
      </c>
      <c r="AY164" s="19" t="s">
        <v>123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77</v>
      </c>
      <c r="BK164" s="187">
        <f>ROUND(I164*H164,2)</f>
        <v>0</v>
      </c>
      <c r="BL164" s="19" t="s">
        <v>130</v>
      </c>
      <c r="BM164" s="186" t="s">
        <v>843</v>
      </c>
    </row>
    <row r="165" spans="1:47" s="2" customFormat="1" ht="48.75">
      <c r="A165" s="36"/>
      <c r="B165" s="37"/>
      <c r="C165" s="38"/>
      <c r="D165" s="190" t="s">
        <v>180</v>
      </c>
      <c r="E165" s="38"/>
      <c r="F165" s="210" t="s">
        <v>492</v>
      </c>
      <c r="G165" s="38"/>
      <c r="H165" s="38"/>
      <c r="I165" s="211"/>
      <c r="J165" s="38"/>
      <c r="K165" s="38"/>
      <c r="L165" s="41"/>
      <c r="M165" s="212"/>
      <c r="N165" s="213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180</v>
      </c>
      <c r="AU165" s="19" t="s">
        <v>79</v>
      </c>
    </row>
    <row r="166" spans="2:51" s="14" customFormat="1" ht="22.5">
      <c r="B166" s="199"/>
      <c r="C166" s="200"/>
      <c r="D166" s="190" t="s">
        <v>132</v>
      </c>
      <c r="E166" s="201" t="s">
        <v>19</v>
      </c>
      <c r="F166" s="202" t="s">
        <v>844</v>
      </c>
      <c r="G166" s="200"/>
      <c r="H166" s="203">
        <v>2330.445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132</v>
      </c>
      <c r="AU166" s="209" t="s">
        <v>79</v>
      </c>
      <c r="AV166" s="14" t="s">
        <v>79</v>
      </c>
      <c r="AW166" s="14" t="s">
        <v>31</v>
      </c>
      <c r="AX166" s="14" t="s">
        <v>77</v>
      </c>
      <c r="AY166" s="209" t="s">
        <v>123</v>
      </c>
    </row>
    <row r="167" spans="1:65" s="2" customFormat="1" ht="60">
      <c r="A167" s="36"/>
      <c r="B167" s="37"/>
      <c r="C167" s="175" t="s">
        <v>286</v>
      </c>
      <c r="D167" s="175" t="s">
        <v>125</v>
      </c>
      <c r="E167" s="176" t="s">
        <v>466</v>
      </c>
      <c r="F167" s="177" t="s">
        <v>467</v>
      </c>
      <c r="G167" s="178" t="s">
        <v>451</v>
      </c>
      <c r="H167" s="179">
        <v>2330.445</v>
      </c>
      <c r="I167" s="180"/>
      <c r="J167" s="181">
        <f>ROUND(I167*H167,2)</f>
        <v>0</v>
      </c>
      <c r="K167" s="177" t="s">
        <v>19</v>
      </c>
      <c r="L167" s="41"/>
      <c r="M167" s="182" t="s">
        <v>19</v>
      </c>
      <c r="N167" s="183" t="s">
        <v>40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130</v>
      </c>
      <c r="AT167" s="186" t="s">
        <v>125</v>
      </c>
      <c r="AU167" s="186" t="s">
        <v>79</v>
      </c>
      <c r="AY167" s="19" t="s">
        <v>123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77</v>
      </c>
      <c r="BK167" s="187">
        <f>ROUND(I167*H167,2)</f>
        <v>0</v>
      </c>
      <c r="BL167" s="19" t="s">
        <v>130</v>
      </c>
      <c r="BM167" s="186" t="s">
        <v>845</v>
      </c>
    </row>
    <row r="168" spans="1:47" s="2" customFormat="1" ht="19.5">
      <c r="A168" s="36"/>
      <c r="B168" s="37"/>
      <c r="C168" s="38"/>
      <c r="D168" s="190" t="s">
        <v>180</v>
      </c>
      <c r="E168" s="38"/>
      <c r="F168" s="210" t="s">
        <v>469</v>
      </c>
      <c r="G168" s="38"/>
      <c r="H168" s="38"/>
      <c r="I168" s="211"/>
      <c r="J168" s="38"/>
      <c r="K168" s="38"/>
      <c r="L168" s="41"/>
      <c r="M168" s="212"/>
      <c r="N168" s="213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180</v>
      </c>
      <c r="AU168" s="19" t="s">
        <v>79</v>
      </c>
    </row>
    <row r="169" spans="2:51" s="14" customFormat="1" ht="22.5">
      <c r="B169" s="199"/>
      <c r="C169" s="200"/>
      <c r="D169" s="190" t="s">
        <v>132</v>
      </c>
      <c r="E169" s="201" t="s">
        <v>19</v>
      </c>
      <c r="F169" s="202" t="s">
        <v>844</v>
      </c>
      <c r="G169" s="200"/>
      <c r="H169" s="203">
        <v>2330.445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132</v>
      </c>
      <c r="AU169" s="209" t="s">
        <v>79</v>
      </c>
      <c r="AV169" s="14" t="s">
        <v>79</v>
      </c>
      <c r="AW169" s="14" t="s">
        <v>31</v>
      </c>
      <c r="AX169" s="14" t="s">
        <v>77</v>
      </c>
      <c r="AY169" s="209" t="s">
        <v>123</v>
      </c>
    </row>
    <row r="170" spans="1:65" s="2" customFormat="1" ht="66.75" customHeight="1">
      <c r="A170" s="36"/>
      <c r="B170" s="37"/>
      <c r="C170" s="175" t="s">
        <v>291</v>
      </c>
      <c r="D170" s="175" t="s">
        <v>125</v>
      </c>
      <c r="E170" s="176" t="s">
        <v>494</v>
      </c>
      <c r="F170" s="177" t="s">
        <v>495</v>
      </c>
      <c r="G170" s="178" t="s">
        <v>451</v>
      </c>
      <c r="H170" s="179">
        <v>27965.34</v>
      </c>
      <c r="I170" s="180"/>
      <c r="J170" s="181">
        <f>ROUND(I170*H170,2)</f>
        <v>0</v>
      </c>
      <c r="K170" s="177" t="s">
        <v>19</v>
      </c>
      <c r="L170" s="41"/>
      <c r="M170" s="182" t="s">
        <v>19</v>
      </c>
      <c r="N170" s="183" t="s">
        <v>40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130</v>
      </c>
      <c r="AT170" s="186" t="s">
        <v>125</v>
      </c>
      <c r="AU170" s="186" t="s">
        <v>79</v>
      </c>
      <c r="AY170" s="19" t="s">
        <v>123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77</v>
      </c>
      <c r="BK170" s="187">
        <f>ROUND(I170*H170,2)</f>
        <v>0</v>
      </c>
      <c r="BL170" s="19" t="s">
        <v>130</v>
      </c>
      <c r="BM170" s="186" t="s">
        <v>846</v>
      </c>
    </row>
    <row r="171" spans="2:51" s="14" customFormat="1" ht="22.5">
      <c r="B171" s="199"/>
      <c r="C171" s="200"/>
      <c r="D171" s="190" t="s">
        <v>132</v>
      </c>
      <c r="E171" s="201" t="s">
        <v>19</v>
      </c>
      <c r="F171" s="202" t="s">
        <v>847</v>
      </c>
      <c r="G171" s="200"/>
      <c r="H171" s="203">
        <v>27965.34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132</v>
      </c>
      <c r="AU171" s="209" t="s">
        <v>79</v>
      </c>
      <c r="AV171" s="14" t="s">
        <v>79</v>
      </c>
      <c r="AW171" s="14" t="s">
        <v>31</v>
      </c>
      <c r="AX171" s="14" t="s">
        <v>77</v>
      </c>
      <c r="AY171" s="209" t="s">
        <v>123</v>
      </c>
    </row>
    <row r="172" spans="1:65" s="2" customFormat="1" ht="44.25" customHeight="1">
      <c r="A172" s="36"/>
      <c r="B172" s="37"/>
      <c r="C172" s="175" t="s">
        <v>295</v>
      </c>
      <c r="D172" s="175" t="s">
        <v>125</v>
      </c>
      <c r="E172" s="176" t="s">
        <v>505</v>
      </c>
      <c r="F172" s="177" t="s">
        <v>506</v>
      </c>
      <c r="G172" s="178" t="s">
        <v>451</v>
      </c>
      <c r="H172" s="179">
        <v>2037.194</v>
      </c>
      <c r="I172" s="180"/>
      <c r="J172" s="181">
        <f>ROUND(I172*H172,2)</f>
        <v>0</v>
      </c>
      <c r="K172" s="177" t="s">
        <v>19</v>
      </c>
      <c r="L172" s="41"/>
      <c r="M172" s="182" t="s">
        <v>19</v>
      </c>
      <c r="N172" s="183" t="s">
        <v>40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130</v>
      </c>
      <c r="AT172" s="186" t="s">
        <v>125</v>
      </c>
      <c r="AU172" s="186" t="s">
        <v>79</v>
      </c>
      <c r="AY172" s="19" t="s">
        <v>123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77</v>
      </c>
      <c r="BK172" s="187">
        <f>ROUND(I172*H172,2)</f>
        <v>0</v>
      </c>
      <c r="BL172" s="19" t="s">
        <v>130</v>
      </c>
      <c r="BM172" s="186" t="s">
        <v>848</v>
      </c>
    </row>
    <row r="173" spans="1:47" s="2" customFormat="1" ht="39">
      <c r="A173" s="36"/>
      <c r="B173" s="37"/>
      <c r="C173" s="38"/>
      <c r="D173" s="190" t="s">
        <v>180</v>
      </c>
      <c r="E173" s="38"/>
      <c r="F173" s="210" t="s">
        <v>508</v>
      </c>
      <c r="G173" s="38"/>
      <c r="H173" s="38"/>
      <c r="I173" s="211"/>
      <c r="J173" s="38"/>
      <c r="K173" s="38"/>
      <c r="L173" s="41"/>
      <c r="M173" s="212"/>
      <c r="N173" s="213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180</v>
      </c>
      <c r="AU173" s="19" t="s">
        <v>79</v>
      </c>
    </row>
    <row r="174" spans="2:51" s="13" customFormat="1" ht="22.5">
      <c r="B174" s="188"/>
      <c r="C174" s="189"/>
      <c r="D174" s="190" t="s">
        <v>132</v>
      </c>
      <c r="E174" s="191" t="s">
        <v>19</v>
      </c>
      <c r="F174" s="192" t="s">
        <v>849</v>
      </c>
      <c r="G174" s="189"/>
      <c r="H174" s="191" t="s">
        <v>19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132</v>
      </c>
      <c r="AU174" s="198" t="s">
        <v>79</v>
      </c>
      <c r="AV174" s="13" t="s">
        <v>77</v>
      </c>
      <c r="AW174" s="13" t="s">
        <v>31</v>
      </c>
      <c r="AX174" s="13" t="s">
        <v>69</v>
      </c>
      <c r="AY174" s="198" t="s">
        <v>123</v>
      </c>
    </row>
    <row r="175" spans="2:51" s="14" customFormat="1" ht="11.25">
      <c r="B175" s="199"/>
      <c r="C175" s="200"/>
      <c r="D175" s="190" t="s">
        <v>132</v>
      </c>
      <c r="E175" s="201" t="s">
        <v>19</v>
      </c>
      <c r="F175" s="202" t="s">
        <v>850</v>
      </c>
      <c r="G175" s="200"/>
      <c r="H175" s="203">
        <v>2037.194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132</v>
      </c>
      <c r="AU175" s="209" t="s">
        <v>79</v>
      </c>
      <c r="AV175" s="14" t="s">
        <v>79</v>
      </c>
      <c r="AW175" s="14" t="s">
        <v>31</v>
      </c>
      <c r="AX175" s="14" t="s">
        <v>77</v>
      </c>
      <c r="AY175" s="209" t="s">
        <v>123</v>
      </c>
    </row>
    <row r="176" spans="1:65" s="2" customFormat="1" ht="36">
      <c r="A176" s="36"/>
      <c r="B176" s="37"/>
      <c r="C176" s="175" t="s">
        <v>299</v>
      </c>
      <c r="D176" s="175" t="s">
        <v>125</v>
      </c>
      <c r="E176" s="176" t="s">
        <v>512</v>
      </c>
      <c r="F176" s="177" t="s">
        <v>513</v>
      </c>
      <c r="G176" s="178" t="s">
        <v>451</v>
      </c>
      <c r="H176" s="179">
        <v>1018.597</v>
      </c>
      <c r="I176" s="180"/>
      <c r="J176" s="181">
        <f>ROUND(I176*H176,2)</f>
        <v>0</v>
      </c>
      <c r="K176" s="177" t="s">
        <v>19</v>
      </c>
      <c r="L176" s="41"/>
      <c r="M176" s="182" t="s">
        <v>19</v>
      </c>
      <c r="N176" s="183" t="s">
        <v>40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130</v>
      </c>
      <c r="AT176" s="186" t="s">
        <v>125</v>
      </c>
      <c r="AU176" s="186" t="s">
        <v>79</v>
      </c>
      <c r="AY176" s="19" t="s">
        <v>123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77</v>
      </c>
      <c r="BK176" s="187">
        <f>ROUND(I176*H176,2)</f>
        <v>0</v>
      </c>
      <c r="BL176" s="19" t="s">
        <v>130</v>
      </c>
      <c r="BM176" s="186" t="s">
        <v>851</v>
      </c>
    </row>
    <row r="177" spans="1:47" s="2" customFormat="1" ht="29.25">
      <c r="A177" s="36"/>
      <c r="B177" s="37"/>
      <c r="C177" s="38"/>
      <c r="D177" s="190" t="s">
        <v>180</v>
      </c>
      <c r="E177" s="38"/>
      <c r="F177" s="210" t="s">
        <v>515</v>
      </c>
      <c r="G177" s="38"/>
      <c r="H177" s="38"/>
      <c r="I177" s="211"/>
      <c r="J177" s="38"/>
      <c r="K177" s="38"/>
      <c r="L177" s="41"/>
      <c r="M177" s="212"/>
      <c r="N177" s="213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180</v>
      </c>
      <c r="AU177" s="19" t="s">
        <v>79</v>
      </c>
    </row>
    <row r="178" spans="2:51" s="13" customFormat="1" ht="22.5">
      <c r="B178" s="188"/>
      <c r="C178" s="189"/>
      <c r="D178" s="190" t="s">
        <v>132</v>
      </c>
      <c r="E178" s="191" t="s">
        <v>19</v>
      </c>
      <c r="F178" s="192" t="s">
        <v>509</v>
      </c>
      <c r="G178" s="189"/>
      <c r="H178" s="191" t="s">
        <v>19</v>
      </c>
      <c r="I178" s="193"/>
      <c r="J178" s="189"/>
      <c r="K178" s="189"/>
      <c r="L178" s="194"/>
      <c r="M178" s="195"/>
      <c r="N178" s="196"/>
      <c r="O178" s="196"/>
      <c r="P178" s="196"/>
      <c r="Q178" s="196"/>
      <c r="R178" s="196"/>
      <c r="S178" s="196"/>
      <c r="T178" s="197"/>
      <c r="AT178" s="198" t="s">
        <v>132</v>
      </c>
      <c r="AU178" s="198" t="s">
        <v>79</v>
      </c>
      <c r="AV178" s="13" t="s">
        <v>77</v>
      </c>
      <c r="AW178" s="13" t="s">
        <v>31</v>
      </c>
      <c r="AX178" s="13" t="s">
        <v>69</v>
      </c>
      <c r="AY178" s="198" t="s">
        <v>123</v>
      </c>
    </row>
    <row r="179" spans="2:51" s="14" customFormat="1" ht="11.25">
      <c r="B179" s="199"/>
      <c r="C179" s="200"/>
      <c r="D179" s="190" t="s">
        <v>132</v>
      </c>
      <c r="E179" s="201" t="s">
        <v>19</v>
      </c>
      <c r="F179" s="202" t="s">
        <v>852</v>
      </c>
      <c r="G179" s="200"/>
      <c r="H179" s="203">
        <v>1018.597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132</v>
      </c>
      <c r="AU179" s="209" t="s">
        <v>79</v>
      </c>
      <c r="AV179" s="14" t="s">
        <v>79</v>
      </c>
      <c r="AW179" s="14" t="s">
        <v>31</v>
      </c>
      <c r="AX179" s="14" t="s">
        <v>77</v>
      </c>
      <c r="AY179" s="209" t="s">
        <v>123</v>
      </c>
    </row>
    <row r="180" spans="1:65" s="2" customFormat="1" ht="36">
      <c r="A180" s="36"/>
      <c r="B180" s="37"/>
      <c r="C180" s="175" t="s">
        <v>303</v>
      </c>
      <c r="D180" s="175" t="s">
        <v>125</v>
      </c>
      <c r="E180" s="176" t="s">
        <v>518</v>
      </c>
      <c r="F180" s="177" t="s">
        <v>519</v>
      </c>
      <c r="G180" s="178" t="s">
        <v>451</v>
      </c>
      <c r="H180" s="179">
        <v>339.532</v>
      </c>
      <c r="I180" s="180"/>
      <c r="J180" s="181">
        <f>ROUND(I180*H180,2)</f>
        <v>0</v>
      </c>
      <c r="K180" s="177" t="s">
        <v>19</v>
      </c>
      <c r="L180" s="41"/>
      <c r="M180" s="182" t="s">
        <v>19</v>
      </c>
      <c r="N180" s="183" t="s">
        <v>40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130</v>
      </c>
      <c r="AT180" s="186" t="s">
        <v>125</v>
      </c>
      <c r="AU180" s="186" t="s">
        <v>79</v>
      </c>
      <c r="AY180" s="19" t="s">
        <v>123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77</v>
      </c>
      <c r="BK180" s="187">
        <f>ROUND(I180*H180,2)</f>
        <v>0</v>
      </c>
      <c r="BL180" s="19" t="s">
        <v>130</v>
      </c>
      <c r="BM180" s="186" t="s">
        <v>853</v>
      </c>
    </row>
    <row r="181" spans="1:47" s="2" customFormat="1" ht="58.5">
      <c r="A181" s="36"/>
      <c r="B181" s="37"/>
      <c r="C181" s="38"/>
      <c r="D181" s="190" t="s">
        <v>180</v>
      </c>
      <c r="E181" s="38"/>
      <c r="F181" s="210" t="s">
        <v>521</v>
      </c>
      <c r="G181" s="38"/>
      <c r="H181" s="38"/>
      <c r="I181" s="211"/>
      <c r="J181" s="38"/>
      <c r="K181" s="38"/>
      <c r="L181" s="41"/>
      <c r="M181" s="212"/>
      <c r="N181" s="213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180</v>
      </c>
      <c r="AU181" s="19" t="s">
        <v>79</v>
      </c>
    </row>
    <row r="182" spans="2:51" s="13" customFormat="1" ht="22.5">
      <c r="B182" s="188"/>
      <c r="C182" s="189"/>
      <c r="D182" s="190" t="s">
        <v>132</v>
      </c>
      <c r="E182" s="191" t="s">
        <v>19</v>
      </c>
      <c r="F182" s="192" t="s">
        <v>509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132</v>
      </c>
      <c r="AU182" s="198" t="s">
        <v>79</v>
      </c>
      <c r="AV182" s="13" t="s">
        <v>77</v>
      </c>
      <c r="AW182" s="13" t="s">
        <v>31</v>
      </c>
      <c r="AX182" s="13" t="s">
        <v>69</v>
      </c>
      <c r="AY182" s="198" t="s">
        <v>123</v>
      </c>
    </row>
    <row r="183" spans="2:51" s="14" customFormat="1" ht="11.25">
      <c r="B183" s="199"/>
      <c r="C183" s="200"/>
      <c r="D183" s="190" t="s">
        <v>132</v>
      </c>
      <c r="E183" s="201" t="s">
        <v>19</v>
      </c>
      <c r="F183" s="202" t="s">
        <v>854</v>
      </c>
      <c r="G183" s="200"/>
      <c r="H183" s="203">
        <v>339.532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132</v>
      </c>
      <c r="AU183" s="209" t="s">
        <v>79</v>
      </c>
      <c r="AV183" s="14" t="s">
        <v>79</v>
      </c>
      <c r="AW183" s="14" t="s">
        <v>31</v>
      </c>
      <c r="AX183" s="14" t="s">
        <v>77</v>
      </c>
      <c r="AY183" s="209" t="s">
        <v>123</v>
      </c>
    </row>
    <row r="184" spans="1:65" s="2" customFormat="1" ht="44.25" customHeight="1">
      <c r="A184" s="36"/>
      <c r="B184" s="37"/>
      <c r="C184" s="175" t="s">
        <v>307</v>
      </c>
      <c r="D184" s="175" t="s">
        <v>125</v>
      </c>
      <c r="E184" s="176" t="s">
        <v>524</v>
      </c>
      <c r="F184" s="177" t="s">
        <v>525</v>
      </c>
      <c r="G184" s="178" t="s">
        <v>451</v>
      </c>
      <c r="H184" s="179">
        <v>77.252</v>
      </c>
      <c r="I184" s="180"/>
      <c r="J184" s="181">
        <f>ROUND(I184*H184,2)</f>
        <v>0</v>
      </c>
      <c r="K184" s="177" t="s">
        <v>129</v>
      </c>
      <c r="L184" s="41"/>
      <c r="M184" s="182" t="s">
        <v>19</v>
      </c>
      <c r="N184" s="183" t="s">
        <v>40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130</v>
      </c>
      <c r="AT184" s="186" t="s">
        <v>125</v>
      </c>
      <c r="AU184" s="186" t="s">
        <v>79</v>
      </c>
      <c r="AY184" s="19" t="s">
        <v>123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77</v>
      </c>
      <c r="BK184" s="187">
        <f>ROUND(I184*H184,2)</f>
        <v>0</v>
      </c>
      <c r="BL184" s="19" t="s">
        <v>130</v>
      </c>
      <c r="BM184" s="186" t="s">
        <v>855</v>
      </c>
    </row>
    <row r="185" spans="1:47" s="2" customFormat="1" ht="19.5">
      <c r="A185" s="36"/>
      <c r="B185" s="37"/>
      <c r="C185" s="38"/>
      <c r="D185" s="190" t="s">
        <v>180</v>
      </c>
      <c r="E185" s="38"/>
      <c r="F185" s="210" t="s">
        <v>527</v>
      </c>
      <c r="G185" s="38"/>
      <c r="H185" s="38"/>
      <c r="I185" s="211"/>
      <c r="J185" s="38"/>
      <c r="K185" s="38"/>
      <c r="L185" s="41"/>
      <c r="M185" s="212"/>
      <c r="N185" s="213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180</v>
      </c>
      <c r="AU185" s="19" t="s">
        <v>79</v>
      </c>
    </row>
    <row r="186" spans="2:51" s="13" customFormat="1" ht="11.25">
      <c r="B186" s="188"/>
      <c r="C186" s="189"/>
      <c r="D186" s="190" t="s">
        <v>132</v>
      </c>
      <c r="E186" s="191" t="s">
        <v>19</v>
      </c>
      <c r="F186" s="192" t="s">
        <v>483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132</v>
      </c>
      <c r="AU186" s="198" t="s">
        <v>79</v>
      </c>
      <c r="AV186" s="13" t="s">
        <v>77</v>
      </c>
      <c r="AW186" s="13" t="s">
        <v>31</v>
      </c>
      <c r="AX186" s="13" t="s">
        <v>69</v>
      </c>
      <c r="AY186" s="198" t="s">
        <v>123</v>
      </c>
    </row>
    <row r="187" spans="2:51" s="14" customFormat="1" ht="11.25">
      <c r="B187" s="199"/>
      <c r="C187" s="200"/>
      <c r="D187" s="190" t="s">
        <v>132</v>
      </c>
      <c r="E187" s="201" t="s">
        <v>19</v>
      </c>
      <c r="F187" s="202" t="s">
        <v>856</v>
      </c>
      <c r="G187" s="200"/>
      <c r="H187" s="203">
        <v>77.252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132</v>
      </c>
      <c r="AU187" s="209" t="s">
        <v>79</v>
      </c>
      <c r="AV187" s="14" t="s">
        <v>79</v>
      </c>
      <c r="AW187" s="14" t="s">
        <v>31</v>
      </c>
      <c r="AX187" s="14" t="s">
        <v>77</v>
      </c>
      <c r="AY187" s="209" t="s">
        <v>123</v>
      </c>
    </row>
    <row r="188" spans="1:65" s="2" customFormat="1" ht="36">
      <c r="A188" s="36"/>
      <c r="B188" s="37"/>
      <c r="C188" s="175" t="s">
        <v>311</v>
      </c>
      <c r="D188" s="175" t="s">
        <v>125</v>
      </c>
      <c r="E188" s="176" t="s">
        <v>529</v>
      </c>
      <c r="F188" s="177" t="s">
        <v>530</v>
      </c>
      <c r="G188" s="178" t="s">
        <v>451</v>
      </c>
      <c r="H188" s="179">
        <v>3.885</v>
      </c>
      <c r="I188" s="180"/>
      <c r="J188" s="181">
        <f>ROUND(I188*H188,2)</f>
        <v>0</v>
      </c>
      <c r="K188" s="177" t="s">
        <v>129</v>
      </c>
      <c r="L188" s="41"/>
      <c r="M188" s="182" t="s">
        <v>19</v>
      </c>
      <c r="N188" s="183" t="s">
        <v>40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130</v>
      </c>
      <c r="AT188" s="186" t="s">
        <v>125</v>
      </c>
      <c r="AU188" s="186" t="s">
        <v>79</v>
      </c>
      <c r="AY188" s="19" t="s">
        <v>123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77</v>
      </c>
      <c r="BK188" s="187">
        <f>ROUND(I188*H188,2)</f>
        <v>0</v>
      </c>
      <c r="BL188" s="19" t="s">
        <v>130</v>
      </c>
      <c r="BM188" s="186" t="s">
        <v>857</v>
      </c>
    </row>
    <row r="189" spans="1:47" s="2" customFormat="1" ht="19.5">
      <c r="A189" s="36"/>
      <c r="B189" s="37"/>
      <c r="C189" s="38"/>
      <c r="D189" s="190" t="s">
        <v>180</v>
      </c>
      <c r="E189" s="38"/>
      <c r="F189" s="210" t="s">
        <v>532</v>
      </c>
      <c r="G189" s="38"/>
      <c r="H189" s="38"/>
      <c r="I189" s="211"/>
      <c r="J189" s="38"/>
      <c r="K189" s="38"/>
      <c r="L189" s="41"/>
      <c r="M189" s="212"/>
      <c r="N189" s="213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180</v>
      </c>
      <c r="AU189" s="19" t="s">
        <v>79</v>
      </c>
    </row>
    <row r="190" spans="2:51" s="14" customFormat="1" ht="11.25">
      <c r="B190" s="199"/>
      <c r="C190" s="200"/>
      <c r="D190" s="190" t="s">
        <v>132</v>
      </c>
      <c r="E190" s="201" t="s">
        <v>19</v>
      </c>
      <c r="F190" s="202" t="s">
        <v>858</v>
      </c>
      <c r="G190" s="200"/>
      <c r="H190" s="203">
        <v>3.885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132</v>
      </c>
      <c r="AU190" s="209" t="s">
        <v>79</v>
      </c>
      <c r="AV190" s="14" t="s">
        <v>79</v>
      </c>
      <c r="AW190" s="14" t="s">
        <v>31</v>
      </c>
      <c r="AX190" s="14" t="s">
        <v>77</v>
      </c>
      <c r="AY190" s="209" t="s">
        <v>123</v>
      </c>
    </row>
    <row r="191" spans="1:65" s="2" customFormat="1" ht="36">
      <c r="A191" s="36"/>
      <c r="B191" s="37"/>
      <c r="C191" s="175" t="s">
        <v>315</v>
      </c>
      <c r="D191" s="175" t="s">
        <v>125</v>
      </c>
      <c r="E191" s="176" t="s">
        <v>534</v>
      </c>
      <c r="F191" s="177" t="s">
        <v>535</v>
      </c>
      <c r="G191" s="178" t="s">
        <v>451</v>
      </c>
      <c r="H191" s="179">
        <v>38.858</v>
      </c>
      <c r="I191" s="180"/>
      <c r="J191" s="181">
        <f>ROUND(I191*H191,2)</f>
        <v>0</v>
      </c>
      <c r="K191" s="177" t="s">
        <v>129</v>
      </c>
      <c r="L191" s="41"/>
      <c r="M191" s="182" t="s">
        <v>19</v>
      </c>
      <c r="N191" s="183" t="s">
        <v>40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130</v>
      </c>
      <c r="AT191" s="186" t="s">
        <v>125</v>
      </c>
      <c r="AU191" s="186" t="s">
        <v>79</v>
      </c>
      <c r="AY191" s="19" t="s">
        <v>123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77</v>
      </c>
      <c r="BK191" s="187">
        <f>ROUND(I191*H191,2)</f>
        <v>0</v>
      </c>
      <c r="BL191" s="19" t="s">
        <v>130</v>
      </c>
      <c r="BM191" s="186" t="s">
        <v>859</v>
      </c>
    </row>
    <row r="192" spans="1:47" s="2" customFormat="1" ht="29.25">
      <c r="A192" s="36"/>
      <c r="B192" s="37"/>
      <c r="C192" s="38"/>
      <c r="D192" s="190" t="s">
        <v>180</v>
      </c>
      <c r="E192" s="38"/>
      <c r="F192" s="210" t="s">
        <v>537</v>
      </c>
      <c r="G192" s="38"/>
      <c r="H192" s="38"/>
      <c r="I192" s="211"/>
      <c r="J192" s="38"/>
      <c r="K192" s="38"/>
      <c r="L192" s="41"/>
      <c r="M192" s="212"/>
      <c r="N192" s="213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180</v>
      </c>
      <c r="AU192" s="19" t="s">
        <v>79</v>
      </c>
    </row>
    <row r="193" spans="2:51" s="14" customFormat="1" ht="11.25">
      <c r="B193" s="199"/>
      <c r="C193" s="200"/>
      <c r="D193" s="190" t="s">
        <v>132</v>
      </c>
      <c r="E193" s="201" t="s">
        <v>19</v>
      </c>
      <c r="F193" s="202" t="s">
        <v>860</v>
      </c>
      <c r="G193" s="200"/>
      <c r="H193" s="203">
        <v>38.858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132</v>
      </c>
      <c r="AU193" s="209" t="s">
        <v>79</v>
      </c>
      <c r="AV193" s="14" t="s">
        <v>79</v>
      </c>
      <c r="AW193" s="14" t="s">
        <v>31</v>
      </c>
      <c r="AX193" s="14" t="s">
        <v>77</v>
      </c>
      <c r="AY193" s="209" t="s">
        <v>123</v>
      </c>
    </row>
    <row r="194" spans="1:65" s="2" customFormat="1" ht="44.25" customHeight="1">
      <c r="A194" s="36"/>
      <c r="B194" s="37"/>
      <c r="C194" s="175" t="s">
        <v>319</v>
      </c>
      <c r="D194" s="175" t="s">
        <v>125</v>
      </c>
      <c r="E194" s="176" t="s">
        <v>540</v>
      </c>
      <c r="F194" s="177" t="s">
        <v>541</v>
      </c>
      <c r="G194" s="178" t="s">
        <v>451</v>
      </c>
      <c r="H194" s="179">
        <v>13.344</v>
      </c>
      <c r="I194" s="180"/>
      <c r="J194" s="181">
        <f>ROUND(I194*H194,2)</f>
        <v>0</v>
      </c>
      <c r="K194" s="177" t="s">
        <v>129</v>
      </c>
      <c r="L194" s="41"/>
      <c r="M194" s="182" t="s">
        <v>19</v>
      </c>
      <c r="N194" s="183" t="s">
        <v>40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130</v>
      </c>
      <c r="AT194" s="186" t="s">
        <v>125</v>
      </c>
      <c r="AU194" s="186" t="s">
        <v>79</v>
      </c>
      <c r="AY194" s="19" t="s">
        <v>123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77</v>
      </c>
      <c r="BK194" s="187">
        <f>ROUND(I194*H194,2)</f>
        <v>0</v>
      </c>
      <c r="BL194" s="19" t="s">
        <v>130</v>
      </c>
      <c r="BM194" s="186" t="s">
        <v>861</v>
      </c>
    </row>
    <row r="195" spans="1:47" s="2" customFormat="1" ht="19.5">
      <c r="A195" s="36"/>
      <c r="B195" s="37"/>
      <c r="C195" s="38"/>
      <c r="D195" s="190" t="s">
        <v>180</v>
      </c>
      <c r="E195" s="38"/>
      <c r="F195" s="210" t="s">
        <v>527</v>
      </c>
      <c r="G195" s="38"/>
      <c r="H195" s="38"/>
      <c r="I195" s="211"/>
      <c r="J195" s="38"/>
      <c r="K195" s="38"/>
      <c r="L195" s="41"/>
      <c r="M195" s="212"/>
      <c r="N195" s="213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180</v>
      </c>
      <c r="AU195" s="19" t="s">
        <v>79</v>
      </c>
    </row>
    <row r="196" spans="2:51" s="14" customFormat="1" ht="11.25">
      <c r="B196" s="199"/>
      <c r="C196" s="200"/>
      <c r="D196" s="190" t="s">
        <v>132</v>
      </c>
      <c r="E196" s="201" t="s">
        <v>19</v>
      </c>
      <c r="F196" s="202" t="s">
        <v>862</v>
      </c>
      <c r="G196" s="200"/>
      <c r="H196" s="203">
        <v>13.344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132</v>
      </c>
      <c r="AU196" s="209" t="s">
        <v>79</v>
      </c>
      <c r="AV196" s="14" t="s">
        <v>79</v>
      </c>
      <c r="AW196" s="14" t="s">
        <v>31</v>
      </c>
      <c r="AX196" s="14" t="s">
        <v>77</v>
      </c>
      <c r="AY196" s="209" t="s">
        <v>123</v>
      </c>
    </row>
    <row r="197" spans="1:65" s="2" customFormat="1" ht="48">
      <c r="A197" s="36"/>
      <c r="B197" s="37"/>
      <c r="C197" s="175" t="s">
        <v>323</v>
      </c>
      <c r="D197" s="175" t="s">
        <v>125</v>
      </c>
      <c r="E197" s="176" t="s">
        <v>544</v>
      </c>
      <c r="F197" s="177" t="s">
        <v>545</v>
      </c>
      <c r="G197" s="178" t="s">
        <v>451</v>
      </c>
      <c r="H197" s="179">
        <v>2.233</v>
      </c>
      <c r="I197" s="180"/>
      <c r="J197" s="181">
        <f>ROUND(I197*H197,2)</f>
        <v>0</v>
      </c>
      <c r="K197" s="177" t="s">
        <v>129</v>
      </c>
      <c r="L197" s="41"/>
      <c r="M197" s="182" t="s">
        <v>19</v>
      </c>
      <c r="N197" s="183" t="s">
        <v>40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130</v>
      </c>
      <c r="AT197" s="186" t="s">
        <v>125</v>
      </c>
      <c r="AU197" s="186" t="s">
        <v>79</v>
      </c>
      <c r="AY197" s="19" t="s">
        <v>123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77</v>
      </c>
      <c r="BK197" s="187">
        <f>ROUND(I197*H197,2)</f>
        <v>0</v>
      </c>
      <c r="BL197" s="19" t="s">
        <v>130</v>
      </c>
      <c r="BM197" s="186" t="s">
        <v>863</v>
      </c>
    </row>
    <row r="198" spans="1:47" s="2" customFormat="1" ht="19.5">
      <c r="A198" s="36"/>
      <c r="B198" s="37"/>
      <c r="C198" s="38"/>
      <c r="D198" s="190" t="s">
        <v>180</v>
      </c>
      <c r="E198" s="38"/>
      <c r="F198" s="210" t="s">
        <v>547</v>
      </c>
      <c r="G198" s="38"/>
      <c r="H198" s="38"/>
      <c r="I198" s="211"/>
      <c r="J198" s="38"/>
      <c r="K198" s="38"/>
      <c r="L198" s="41"/>
      <c r="M198" s="212"/>
      <c r="N198" s="213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180</v>
      </c>
      <c r="AU198" s="19" t="s">
        <v>79</v>
      </c>
    </row>
    <row r="199" spans="2:51" s="14" customFormat="1" ht="11.25">
      <c r="B199" s="199"/>
      <c r="C199" s="200"/>
      <c r="D199" s="190" t="s">
        <v>132</v>
      </c>
      <c r="E199" s="201" t="s">
        <v>19</v>
      </c>
      <c r="F199" s="202" t="s">
        <v>864</v>
      </c>
      <c r="G199" s="200"/>
      <c r="H199" s="203">
        <v>2.233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132</v>
      </c>
      <c r="AU199" s="209" t="s">
        <v>79</v>
      </c>
      <c r="AV199" s="14" t="s">
        <v>79</v>
      </c>
      <c r="AW199" s="14" t="s">
        <v>31</v>
      </c>
      <c r="AX199" s="14" t="s">
        <v>77</v>
      </c>
      <c r="AY199" s="209" t="s">
        <v>123</v>
      </c>
    </row>
    <row r="200" spans="1:65" s="2" customFormat="1" ht="24">
      <c r="A200" s="36"/>
      <c r="B200" s="37"/>
      <c r="C200" s="175" t="s">
        <v>327</v>
      </c>
      <c r="D200" s="175" t="s">
        <v>125</v>
      </c>
      <c r="E200" s="176" t="s">
        <v>549</v>
      </c>
      <c r="F200" s="177" t="s">
        <v>550</v>
      </c>
      <c r="G200" s="178" t="s">
        <v>451</v>
      </c>
      <c r="H200" s="179">
        <v>-13.106</v>
      </c>
      <c r="I200" s="180"/>
      <c r="J200" s="181">
        <f>ROUND(I200*H200,2)</f>
        <v>0</v>
      </c>
      <c r="K200" s="177" t="s">
        <v>19</v>
      </c>
      <c r="L200" s="41"/>
      <c r="M200" s="182" t="s">
        <v>19</v>
      </c>
      <c r="N200" s="183" t="s">
        <v>40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130</v>
      </c>
      <c r="AT200" s="186" t="s">
        <v>125</v>
      </c>
      <c r="AU200" s="186" t="s">
        <v>79</v>
      </c>
      <c r="AY200" s="19" t="s">
        <v>123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77</v>
      </c>
      <c r="BK200" s="187">
        <f>ROUND(I200*H200,2)</f>
        <v>0</v>
      </c>
      <c r="BL200" s="19" t="s">
        <v>130</v>
      </c>
      <c r="BM200" s="186" t="s">
        <v>865</v>
      </c>
    </row>
    <row r="201" spans="1:47" s="2" customFormat="1" ht="58.5">
      <c r="A201" s="36"/>
      <c r="B201" s="37"/>
      <c r="C201" s="38"/>
      <c r="D201" s="190" t="s">
        <v>180</v>
      </c>
      <c r="E201" s="38"/>
      <c r="F201" s="210" t="s">
        <v>552</v>
      </c>
      <c r="G201" s="38"/>
      <c r="H201" s="38"/>
      <c r="I201" s="211"/>
      <c r="J201" s="38"/>
      <c r="K201" s="38"/>
      <c r="L201" s="41"/>
      <c r="M201" s="212"/>
      <c r="N201" s="213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180</v>
      </c>
      <c r="AU201" s="19" t="s">
        <v>79</v>
      </c>
    </row>
    <row r="202" spans="2:51" s="13" customFormat="1" ht="11.25">
      <c r="B202" s="188"/>
      <c r="C202" s="189"/>
      <c r="D202" s="190" t="s">
        <v>132</v>
      </c>
      <c r="E202" s="191" t="s">
        <v>19</v>
      </c>
      <c r="F202" s="192" t="s">
        <v>553</v>
      </c>
      <c r="G202" s="189"/>
      <c r="H202" s="191" t="s">
        <v>19</v>
      </c>
      <c r="I202" s="193"/>
      <c r="J202" s="189"/>
      <c r="K202" s="189"/>
      <c r="L202" s="194"/>
      <c r="M202" s="195"/>
      <c r="N202" s="196"/>
      <c r="O202" s="196"/>
      <c r="P202" s="196"/>
      <c r="Q202" s="196"/>
      <c r="R202" s="196"/>
      <c r="S202" s="196"/>
      <c r="T202" s="197"/>
      <c r="AT202" s="198" t="s">
        <v>132</v>
      </c>
      <c r="AU202" s="198" t="s">
        <v>79</v>
      </c>
      <c r="AV202" s="13" t="s">
        <v>77</v>
      </c>
      <c r="AW202" s="13" t="s">
        <v>31</v>
      </c>
      <c r="AX202" s="13" t="s">
        <v>69</v>
      </c>
      <c r="AY202" s="198" t="s">
        <v>123</v>
      </c>
    </row>
    <row r="203" spans="2:51" s="14" customFormat="1" ht="11.25">
      <c r="B203" s="199"/>
      <c r="C203" s="200"/>
      <c r="D203" s="190" t="s">
        <v>132</v>
      </c>
      <c r="E203" s="201" t="s">
        <v>19</v>
      </c>
      <c r="F203" s="202" t="s">
        <v>866</v>
      </c>
      <c r="G203" s="200"/>
      <c r="H203" s="203">
        <v>-4.656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132</v>
      </c>
      <c r="AU203" s="209" t="s">
        <v>79</v>
      </c>
      <c r="AV203" s="14" t="s">
        <v>79</v>
      </c>
      <c r="AW203" s="14" t="s">
        <v>31</v>
      </c>
      <c r="AX203" s="14" t="s">
        <v>69</v>
      </c>
      <c r="AY203" s="209" t="s">
        <v>123</v>
      </c>
    </row>
    <row r="204" spans="2:51" s="13" customFormat="1" ht="22.5">
      <c r="B204" s="188"/>
      <c r="C204" s="189"/>
      <c r="D204" s="190" t="s">
        <v>132</v>
      </c>
      <c r="E204" s="191" t="s">
        <v>19</v>
      </c>
      <c r="F204" s="192" t="s">
        <v>555</v>
      </c>
      <c r="G204" s="189"/>
      <c r="H204" s="191" t="s">
        <v>19</v>
      </c>
      <c r="I204" s="193"/>
      <c r="J204" s="189"/>
      <c r="K204" s="189"/>
      <c r="L204" s="194"/>
      <c r="M204" s="195"/>
      <c r="N204" s="196"/>
      <c r="O204" s="196"/>
      <c r="P204" s="196"/>
      <c r="Q204" s="196"/>
      <c r="R204" s="196"/>
      <c r="S204" s="196"/>
      <c r="T204" s="197"/>
      <c r="AT204" s="198" t="s">
        <v>132</v>
      </c>
      <c r="AU204" s="198" t="s">
        <v>79</v>
      </c>
      <c r="AV204" s="13" t="s">
        <v>77</v>
      </c>
      <c r="AW204" s="13" t="s">
        <v>31</v>
      </c>
      <c r="AX204" s="13" t="s">
        <v>69</v>
      </c>
      <c r="AY204" s="198" t="s">
        <v>123</v>
      </c>
    </row>
    <row r="205" spans="2:51" s="14" customFormat="1" ht="11.25">
      <c r="B205" s="199"/>
      <c r="C205" s="200"/>
      <c r="D205" s="190" t="s">
        <v>132</v>
      </c>
      <c r="E205" s="201" t="s">
        <v>19</v>
      </c>
      <c r="F205" s="202" t="s">
        <v>867</v>
      </c>
      <c r="G205" s="200"/>
      <c r="H205" s="203">
        <v>-8.45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132</v>
      </c>
      <c r="AU205" s="209" t="s">
        <v>79</v>
      </c>
      <c r="AV205" s="14" t="s">
        <v>79</v>
      </c>
      <c r="AW205" s="14" t="s">
        <v>31</v>
      </c>
      <c r="AX205" s="14" t="s">
        <v>69</v>
      </c>
      <c r="AY205" s="209" t="s">
        <v>123</v>
      </c>
    </row>
    <row r="206" spans="2:51" s="15" customFormat="1" ht="11.25">
      <c r="B206" s="224"/>
      <c r="C206" s="225"/>
      <c r="D206" s="190" t="s">
        <v>132</v>
      </c>
      <c r="E206" s="226" t="s">
        <v>19</v>
      </c>
      <c r="F206" s="227" t="s">
        <v>248</v>
      </c>
      <c r="G206" s="225"/>
      <c r="H206" s="228">
        <v>-13.105999999999998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132</v>
      </c>
      <c r="AU206" s="234" t="s">
        <v>79</v>
      </c>
      <c r="AV206" s="15" t="s">
        <v>130</v>
      </c>
      <c r="AW206" s="15" t="s">
        <v>31</v>
      </c>
      <c r="AX206" s="15" t="s">
        <v>77</v>
      </c>
      <c r="AY206" s="234" t="s">
        <v>123</v>
      </c>
    </row>
    <row r="207" spans="1:65" s="2" customFormat="1" ht="55.5" customHeight="1">
      <c r="A207" s="36"/>
      <c r="B207" s="37"/>
      <c r="C207" s="175" t="s">
        <v>331</v>
      </c>
      <c r="D207" s="175" t="s">
        <v>125</v>
      </c>
      <c r="E207" s="176" t="s">
        <v>425</v>
      </c>
      <c r="F207" s="177" t="s">
        <v>426</v>
      </c>
      <c r="G207" s="178" t="s">
        <v>164</v>
      </c>
      <c r="H207" s="179">
        <v>5354.959</v>
      </c>
      <c r="I207" s="180"/>
      <c r="J207" s="181">
        <f>ROUND(I207*H207,2)</f>
        <v>0</v>
      </c>
      <c r="K207" s="177" t="s">
        <v>129</v>
      </c>
      <c r="L207" s="41"/>
      <c r="M207" s="182" t="s">
        <v>19</v>
      </c>
      <c r="N207" s="183" t="s">
        <v>40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0.55</v>
      </c>
      <c r="T207" s="185">
        <f>S207*H207</f>
        <v>2945.2274500000003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130</v>
      </c>
      <c r="AT207" s="186" t="s">
        <v>125</v>
      </c>
      <c r="AU207" s="186" t="s">
        <v>79</v>
      </c>
      <c r="AY207" s="19" t="s">
        <v>123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77</v>
      </c>
      <c r="BK207" s="187">
        <f>ROUND(I207*H207,2)</f>
        <v>0</v>
      </c>
      <c r="BL207" s="19" t="s">
        <v>130</v>
      </c>
      <c r="BM207" s="186" t="s">
        <v>868</v>
      </c>
    </row>
    <row r="208" spans="2:51" s="13" customFormat="1" ht="11.25">
      <c r="B208" s="188"/>
      <c r="C208" s="189"/>
      <c r="D208" s="190" t="s">
        <v>132</v>
      </c>
      <c r="E208" s="191" t="s">
        <v>19</v>
      </c>
      <c r="F208" s="192" t="s">
        <v>869</v>
      </c>
      <c r="G208" s="189"/>
      <c r="H208" s="191" t="s">
        <v>19</v>
      </c>
      <c r="I208" s="193"/>
      <c r="J208" s="189"/>
      <c r="K208" s="189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132</v>
      </c>
      <c r="AU208" s="198" t="s">
        <v>79</v>
      </c>
      <c r="AV208" s="13" t="s">
        <v>77</v>
      </c>
      <c r="AW208" s="13" t="s">
        <v>31</v>
      </c>
      <c r="AX208" s="13" t="s">
        <v>69</v>
      </c>
      <c r="AY208" s="198" t="s">
        <v>123</v>
      </c>
    </row>
    <row r="209" spans="2:51" s="14" customFormat="1" ht="11.25">
      <c r="B209" s="199"/>
      <c r="C209" s="200"/>
      <c r="D209" s="190" t="s">
        <v>132</v>
      </c>
      <c r="E209" s="201" t="s">
        <v>19</v>
      </c>
      <c r="F209" s="202" t="s">
        <v>870</v>
      </c>
      <c r="G209" s="200"/>
      <c r="H209" s="203">
        <v>1188.249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132</v>
      </c>
      <c r="AU209" s="209" t="s">
        <v>79</v>
      </c>
      <c r="AV209" s="14" t="s">
        <v>79</v>
      </c>
      <c r="AW209" s="14" t="s">
        <v>31</v>
      </c>
      <c r="AX209" s="14" t="s">
        <v>69</v>
      </c>
      <c r="AY209" s="209" t="s">
        <v>123</v>
      </c>
    </row>
    <row r="210" spans="2:51" s="14" customFormat="1" ht="22.5">
      <c r="B210" s="199"/>
      <c r="C210" s="200"/>
      <c r="D210" s="190" t="s">
        <v>132</v>
      </c>
      <c r="E210" s="201" t="s">
        <v>19</v>
      </c>
      <c r="F210" s="202" t="s">
        <v>871</v>
      </c>
      <c r="G210" s="200"/>
      <c r="H210" s="203">
        <v>3586.371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132</v>
      </c>
      <c r="AU210" s="209" t="s">
        <v>79</v>
      </c>
      <c r="AV210" s="14" t="s">
        <v>79</v>
      </c>
      <c r="AW210" s="14" t="s">
        <v>31</v>
      </c>
      <c r="AX210" s="14" t="s">
        <v>69</v>
      </c>
      <c r="AY210" s="209" t="s">
        <v>123</v>
      </c>
    </row>
    <row r="211" spans="2:51" s="14" customFormat="1" ht="22.5">
      <c r="B211" s="199"/>
      <c r="C211" s="200"/>
      <c r="D211" s="190" t="s">
        <v>132</v>
      </c>
      <c r="E211" s="201" t="s">
        <v>19</v>
      </c>
      <c r="F211" s="202" t="s">
        <v>872</v>
      </c>
      <c r="G211" s="200"/>
      <c r="H211" s="203">
        <v>67.576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132</v>
      </c>
      <c r="AU211" s="209" t="s">
        <v>79</v>
      </c>
      <c r="AV211" s="14" t="s">
        <v>79</v>
      </c>
      <c r="AW211" s="14" t="s">
        <v>31</v>
      </c>
      <c r="AX211" s="14" t="s">
        <v>69</v>
      </c>
      <c r="AY211" s="209" t="s">
        <v>123</v>
      </c>
    </row>
    <row r="212" spans="2:51" s="14" customFormat="1" ht="11.25">
      <c r="B212" s="199"/>
      <c r="C212" s="200"/>
      <c r="D212" s="190" t="s">
        <v>132</v>
      </c>
      <c r="E212" s="201" t="s">
        <v>19</v>
      </c>
      <c r="F212" s="202" t="s">
        <v>873</v>
      </c>
      <c r="G212" s="200"/>
      <c r="H212" s="203">
        <v>88.57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132</v>
      </c>
      <c r="AU212" s="209" t="s">
        <v>79</v>
      </c>
      <c r="AV212" s="14" t="s">
        <v>79</v>
      </c>
      <c r="AW212" s="14" t="s">
        <v>31</v>
      </c>
      <c r="AX212" s="14" t="s">
        <v>69</v>
      </c>
      <c r="AY212" s="209" t="s">
        <v>123</v>
      </c>
    </row>
    <row r="213" spans="2:51" s="16" customFormat="1" ht="11.25">
      <c r="B213" s="235"/>
      <c r="C213" s="236"/>
      <c r="D213" s="190" t="s">
        <v>132</v>
      </c>
      <c r="E213" s="237" t="s">
        <v>19</v>
      </c>
      <c r="F213" s="238" t="s">
        <v>418</v>
      </c>
      <c r="G213" s="236"/>
      <c r="H213" s="239">
        <v>4930.766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132</v>
      </c>
      <c r="AU213" s="245" t="s">
        <v>79</v>
      </c>
      <c r="AV213" s="16" t="s">
        <v>138</v>
      </c>
      <c r="AW213" s="16" t="s">
        <v>31</v>
      </c>
      <c r="AX213" s="16" t="s">
        <v>69</v>
      </c>
      <c r="AY213" s="245" t="s">
        <v>123</v>
      </c>
    </row>
    <row r="214" spans="2:51" s="13" customFormat="1" ht="11.25">
      <c r="B214" s="188"/>
      <c r="C214" s="189"/>
      <c r="D214" s="190" t="s">
        <v>132</v>
      </c>
      <c r="E214" s="191" t="s">
        <v>19</v>
      </c>
      <c r="F214" s="192" t="s">
        <v>874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132</v>
      </c>
      <c r="AU214" s="198" t="s">
        <v>79</v>
      </c>
      <c r="AV214" s="13" t="s">
        <v>77</v>
      </c>
      <c r="AW214" s="13" t="s">
        <v>31</v>
      </c>
      <c r="AX214" s="13" t="s">
        <v>69</v>
      </c>
      <c r="AY214" s="198" t="s">
        <v>123</v>
      </c>
    </row>
    <row r="215" spans="2:51" s="14" customFormat="1" ht="11.25">
      <c r="B215" s="199"/>
      <c r="C215" s="200"/>
      <c r="D215" s="190" t="s">
        <v>132</v>
      </c>
      <c r="E215" s="201" t="s">
        <v>19</v>
      </c>
      <c r="F215" s="202" t="s">
        <v>875</v>
      </c>
      <c r="G215" s="200"/>
      <c r="H215" s="203">
        <v>73.125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132</v>
      </c>
      <c r="AU215" s="209" t="s">
        <v>79</v>
      </c>
      <c r="AV215" s="14" t="s">
        <v>79</v>
      </c>
      <c r="AW215" s="14" t="s">
        <v>31</v>
      </c>
      <c r="AX215" s="14" t="s">
        <v>69</v>
      </c>
      <c r="AY215" s="209" t="s">
        <v>123</v>
      </c>
    </row>
    <row r="216" spans="2:51" s="14" customFormat="1" ht="11.25">
      <c r="B216" s="199"/>
      <c r="C216" s="200"/>
      <c r="D216" s="190" t="s">
        <v>132</v>
      </c>
      <c r="E216" s="201" t="s">
        <v>19</v>
      </c>
      <c r="F216" s="202" t="s">
        <v>876</v>
      </c>
      <c r="G216" s="200"/>
      <c r="H216" s="203">
        <v>298.872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132</v>
      </c>
      <c r="AU216" s="209" t="s">
        <v>79</v>
      </c>
      <c r="AV216" s="14" t="s">
        <v>79</v>
      </c>
      <c r="AW216" s="14" t="s">
        <v>31</v>
      </c>
      <c r="AX216" s="14" t="s">
        <v>69</v>
      </c>
      <c r="AY216" s="209" t="s">
        <v>123</v>
      </c>
    </row>
    <row r="217" spans="2:51" s="14" customFormat="1" ht="22.5">
      <c r="B217" s="199"/>
      <c r="C217" s="200"/>
      <c r="D217" s="190" t="s">
        <v>132</v>
      </c>
      <c r="E217" s="201" t="s">
        <v>19</v>
      </c>
      <c r="F217" s="202" t="s">
        <v>877</v>
      </c>
      <c r="G217" s="200"/>
      <c r="H217" s="203">
        <v>52.196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132</v>
      </c>
      <c r="AU217" s="209" t="s">
        <v>79</v>
      </c>
      <c r="AV217" s="14" t="s">
        <v>79</v>
      </c>
      <c r="AW217" s="14" t="s">
        <v>31</v>
      </c>
      <c r="AX217" s="14" t="s">
        <v>69</v>
      </c>
      <c r="AY217" s="209" t="s">
        <v>123</v>
      </c>
    </row>
    <row r="218" spans="2:51" s="16" customFormat="1" ht="11.25">
      <c r="B218" s="235"/>
      <c r="C218" s="236"/>
      <c r="D218" s="190" t="s">
        <v>132</v>
      </c>
      <c r="E218" s="237" t="s">
        <v>19</v>
      </c>
      <c r="F218" s="238" t="s">
        <v>418</v>
      </c>
      <c r="G218" s="236"/>
      <c r="H218" s="239">
        <v>424.193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132</v>
      </c>
      <c r="AU218" s="245" t="s">
        <v>79</v>
      </c>
      <c r="AV218" s="16" t="s">
        <v>138</v>
      </c>
      <c r="AW218" s="16" t="s">
        <v>31</v>
      </c>
      <c r="AX218" s="16" t="s">
        <v>69</v>
      </c>
      <c r="AY218" s="245" t="s">
        <v>123</v>
      </c>
    </row>
    <row r="219" spans="2:51" s="15" customFormat="1" ht="11.25">
      <c r="B219" s="224"/>
      <c r="C219" s="225"/>
      <c r="D219" s="190" t="s">
        <v>132</v>
      </c>
      <c r="E219" s="226" t="s">
        <v>19</v>
      </c>
      <c r="F219" s="227" t="s">
        <v>248</v>
      </c>
      <c r="G219" s="225"/>
      <c r="H219" s="228">
        <v>5354.959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132</v>
      </c>
      <c r="AU219" s="234" t="s">
        <v>79</v>
      </c>
      <c r="AV219" s="15" t="s">
        <v>130</v>
      </c>
      <c r="AW219" s="15" t="s">
        <v>31</v>
      </c>
      <c r="AX219" s="15" t="s">
        <v>77</v>
      </c>
      <c r="AY219" s="234" t="s">
        <v>123</v>
      </c>
    </row>
    <row r="220" spans="1:65" s="2" customFormat="1" ht="84">
      <c r="A220" s="36"/>
      <c r="B220" s="37"/>
      <c r="C220" s="175" t="s">
        <v>335</v>
      </c>
      <c r="D220" s="175" t="s">
        <v>125</v>
      </c>
      <c r="E220" s="176" t="s">
        <v>878</v>
      </c>
      <c r="F220" s="177" t="s">
        <v>879</v>
      </c>
      <c r="G220" s="178" t="s">
        <v>501</v>
      </c>
      <c r="H220" s="179">
        <v>1</v>
      </c>
      <c r="I220" s="180"/>
      <c r="J220" s="181">
        <f>ROUND(I220*H220,2)</f>
        <v>0</v>
      </c>
      <c r="K220" s="177" t="s">
        <v>19</v>
      </c>
      <c r="L220" s="41"/>
      <c r="M220" s="182" t="s">
        <v>19</v>
      </c>
      <c r="N220" s="183" t="s">
        <v>40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130</v>
      </c>
      <c r="AT220" s="186" t="s">
        <v>125</v>
      </c>
      <c r="AU220" s="186" t="s">
        <v>79</v>
      </c>
      <c r="AY220" s="19" t="s">
        <v>123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77</v>
      </c>
      <c r="BK220" s="187">
        <f>ROUND(I220*H220,2)</f>
        <v>0</v>
      </c>
      <c r="BL220" s="19" t="s">
        <v>130</v>
      </c>
      <c r="BM220" s="186" t="s">
        <v>880</v>
      </c>
    </row>
    <row r="221" spans="1:47" s="2" customFormat="1" ht="48.75">
      <c r="A221" s="36"/>
      <c r="B221" s="37"/>
      <c r="C221" s="38"/>
      <c r="D221" s="190" t="s">
        <v>180</v>
      </c>
      <c r="E221" s="38"/>
      <c r="F221" s="210" t="s">
        <v>881</v>
      </c>
      <c r="G221" s="38"/>
      <c r="H221" s="38"/>
      <c r="I221" s="211"/>
      <c r="J221" s="38"/>
      <c r="K221" s="38"/>
      <c r="L221" s="41"/>
      <c r="M221" s="212"/>
      <c r="N221" s="213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180</v>
      </c>
      <c r="AU221" s="19" t="s">
        <v>79</v>
      </c>
    </row>
    <row r="222" spans="2:63" s="12" customFormat="1" ht="25.9" customHeight="1">
      <c r="B222" s="159"/>
      <c r="C222" s="160"/>
      <c r="D222" s="161" t="s">
        <v>68</v>
      </c>
      <c r="E222" s="162" t="s">
        <v>567</v>
      </c>
      <c r="F222" s="162" t="s">
        <v>568</v>
      </c>
      <c r="G222" s="160"/>
      <c r="H222" s="160"/>
      <c r="I222" s="163"/>
      <c r="J222" s="164">
        <f>BK222</f>
        <v>0</v>
      </c>
      <c r="K222" s="160"/>
      <c r="L222" s="165"/>
      <c r="M222" s="166"/>
      <c r="N222" s="167"/>
      <c r="O222" s="167"/>
      <c r="P222" s="168">
        <f>P223</f>
        <v>0</v>
      </c>
      <c r="Q222" s="167"/>
      <c r="R222" s="168">
        <f>R223</f>
        <v>0</v>
      </c>
      <c r="S222" s="167"/>
      <c r="T222" s="169">
        <f>T223</f>
        <v>4.655772</v>
      </c>
      <c r="AR222" s="170" t="s">
        <v>79</v>
      </c>
      <c r="AT222" s="171" t="s">
        <v>68</v>
      </c>
      <c r="AU222" s="171" t="s">
        <v>69</v>
      </c>
      <c r="AY222" s="170" t="s">
        <v>123</v>
      </c>
      <c r="BK222" s="172">
        <f>BK223</f>
        <v>0</v>
      </c>
    </row>
    <row r="223" spans="2:63" s="12" customFormat="1" ht="22.9" customHeight="1">
      <c r="B223" s="159"/>
      <c r="C223" s="160"/>
      <c r="D223" s="161" t="s">
        <v>68</v>
      </c>
      <c r="E223" s="173" t="s">
        <v>569</v>
      </c>
      <c r="F223" s="173" t="s">
        <v>570</v>
      </c>
      <c r="G223" s="160"/>
      <c r="H223" s="160"/>
      <c r="I223" s="163"/>
      <c r="J223" s="174">
        <f>BK223</f>
        <v>0</v>
      </c>
      <c r="K223" s="160"/>
      <c r="L223" s="165"/>
      <c r="M223" s="166"/>
      <c r="N223" s="167"/>
      <c r="O223" s="167"/>
      <c r="P223" s="168">
        <f>SUM(P224:P229)</f>
        <v>0</v>
      </c>
      <c r="Q223" s="167"/>
      <c r="R223" s="168">
        <f>SUM(R224:R229)</f>
        <v>0</v>
      </c>
      <c r="S223" s="167"/>
      <c r="T223" s="169">
        <f>SUM(T224:T229)</f>
        <v>4.655772</v>
      </c>
      <c r="AR223" s="170" t="s">
        <v>79</v>
      </c>
      <c r="AT223" s="171" t="s">
        <v>68</v>
      </c>
      <c r="AU223" s="171" t="s">
        <v>77</v>
      </c>
      <c r="AY223" s="170" t="s">
        <v>123</v>
      </c>
      <c r="BK223" s="172">
        <f>SUM(BK224:BK229)</f>
        <v>0</v>
      </c>
    </row>
    <row r="224" spans="1:65" s="2" customFormat="1" ht="24">
      <c r="A224" s="36"/>
      <c r="B224" s="37"/>
      <c r="C224" s="175" t="s">
        <v>340</v>
      </c>
      <c r="D224" s="175" t="s">
        <v>125</v>
      </c>
      <c r="E224" s="176" t="s">
        <v>572</v>
      </c>
      <c r="F224" s="177" t="s">
        <v>573</v>
      </c>
      <c r="G224" s="178" t="s">
        <v>128</v>
      </c>
      <c r="H224" s="179">
        <v>783.8</v>
      </c>
      <c r="I224" s="180"/>
      <c r="J224" s="181">
        <f>ROUND(I224*H224,2)</f>
        <v>0</v>
      </c>
      <c r="K224" s="177" t="s">
        <v>129</v>
      </c>
      <c r="L224" s="41"/>
      <c r="M224" s="182" t="s">
        <v>19</v>
      </c>
      <c r="N224" s="183" t="s">
        <v>40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0.00594</v>
      </c>
      <c r="T224" s="185">
        <f>S224*H224</f>
        <v>4.655772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202</v>
      </c>
      <c r="AT224" s="186" t="s">
        <v>125</v>
      </c>
      <c r="AU224" s="186" t="s">
        <v>79</v>
      </c>
      <c r="AY224" s="19" t="s">
        <v>123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77</v>
      </c>
      <c r="BK224" s="187">
        <f>ROUND(I224*H224,2)</f>
        <v>0</v>
      </c>
      <c r="BL224" s="19" t="s">
        <v>202</v>
      </c>
      <c r="BM224" s="186" t="s">
        <v>882</v>
      </c>
    </row>
    <row r="225" spans="2:51" s="13" customFormat="1" ht="11.25">
      <c r="B225" s="188"/>
      <c r="C225" s="189"/>
      <c r="D225" s="190" t="s">
        <v>132</v>
      </c>
      <c r="E225" s="191" t="s">
        <v>19</v>
      </c>
      <c r="F225" s="192" t="s">
        <v>824</v>
      </c>
      <c r="G225" s="189"/>
      <c r="H225" s="191" t="s">
        <v>19</v>
      </c>
      <c r="I225" s="193"/>
      <c r="J225" s="189"/>
      <c r="K225" s="189"/>
      <c r="L225" s="194"/>
      <c r="M225" s="195"/>
      <c r="N225" s="196"/>
      <c r="O225" s="196"/>
      <c r="P225" s="196"/>
      <c r="Q225" s="196"/>
      <c r="R225" s="196"/>
      <c r="S225" s="196"/>
      <c r="T225" s="197"/>
      <c r="AT225" s="198" t="s">
        <v>132</v>
      </c>
      <c r="AU225" s="198" t="s">
        <v>79</v>
      </c>
      <c r="AV225" s="13" t="s">
        <v>77</v>
      </c>
      <c r="AW225" s="13" t="s">
        <v>31</v>
      </c>
      <c r="AX225" s="13" t="s">
        <v>69</v>
      </c>
      <c r="AY225" s="198" t="s">
        <v>123</v>
      </c>
    </row>
    <row r="226" spans="2:51" s="14" customFormat="1" ht="11.25">
      <c r="B226" s="199"/>
      <c r="C226" s="200"/>
      <c r="D226" s="190" t="s">
        <v>132</v>
      </c>
      <c r="E226" s="201" t="s">
        <v>19</v>
      </c>
      <c r="F226" s="202" t="s">
        <v>883</v>
      </c>
      <c r="G226" s="200"/>
      <c r="H226" s="203">
        <v>665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132</v>
      </c>
      <c r="AU226" s="209" t="s">
        <v>79</v>
      </c>
      <c r="AV226" s="14" t="s">
        <v>79</v>
      </c>
      <c r="AW226" s="14" t="s">
        <v>31</v>
      </c>
      <c r="AX226" s="14" t="s">
        <v>69</v>
      </c>
      <c r="AY226" s="209" t="s">
        <v>123</v>
      </c>
    </row>
    <row r="227" spans="2:51" s="13" customFormat="1" ht="11.25">
      <c r="B227" s="188"/>
      <c r="C227" s="189"/>
      <c r="D227" s="190" t="s">
        <v>132</v>
      </c>
      <c r="E227" s="191" t="s">
        <v>19</v>
      </c>
      <c r="F227" s="192" t="s">
        <v>826</v>
      </c>
      <c r="G227" s="189"/>
      <c r="H227" s="191" t="s">
        <v>19</v>
      </c>
      <c r="I227" s="193"/>
      <c r="J227" s="189"/>
      <c r="K227" s="189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132</v>
      </c>
      <c r="AU227" s="198" t="s">
        <v>79</v>
      </c>
      <c r="AV227" s="13" t="s">
        <v>77</v>
      </c>
      <c r="AW227" s="13" t="s">
        <v>31</v>
      </c>
      <c r="AX227" s="13" t="s">
        <v>69</v>
      </c>
      <c r="AY227" s="198" t="s">
        <v>123</v>
      </c>
    </row>
    <row r="228" spans="2:51" s="14" customFormat="1" ht="11.25">
      <c r="B228" s="199"/>
      <c r="C228" s="200"/>
      <c r="D228" s="190" t="s">
        <v>132</v>
      </c>
      <c r="E228" s="201" t="s">
        <v>19</v>
      </c>
      <c r="F228" s="202" t="s">
        <v>884</v>
      </c>
      <c r="G228" s="200"/>
      <c r="H228" s="203">
        <v>118.8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132</v>
      </c>
      <c r="AU228" s="209" t="s">
        <v>79</v>
      </c>
      <c r="AV228" s="14" t="s">
        <v>79</v>
      </c>
      <c r="AW228" s="14" t="s">
        <v>31</v>
      </c>
      <c r="AX228" s="14" t="s">
        <v>69</v>
      </c>
      <c r="AY228" s="209" t="s">
        <v>123</v>
      </c>
    </row>
    <row r="229" spans="2:51" s="15" customFormat="1" ht="11.25">
      <c r="B229" s="224"/>
      <c r="C229" s="225"/>
      <c r="D229" s="190" t="s">
        <v>132</v>
      </c>
      <c r="E229" s="226" t="s">
        <v>19</v>
      </c>
      <c r="F229" s="227" t="s">
        <v>248</v>
      </c>
      <c r="G229" s="225"/>
      <c r="H229" s="228">
        <v>783.8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132</v>
      </c>
      <c r="AU229" s="234" t="s">
        <v>79</v>
      </c>
      <c r="AV229" s="15" t="s">
        <v>130</v>
      </c>
      <c r="AW229" s="15" t="s">
        <v>31</v>
      </c>
      <c r="AX229" s="15" t="s">
        <v>77</v>
      </c>
      <c r="AY229" s="234" t="s">
        <v>123</v>
      </c>
    </row>
    <row r="230" spans="2:63" s="12" customFormat="1" ht="25.9" customHeight="1">
      <c r="B230" s="159"/>
      <c r="C230" s="160"/>
      <c r="D230" s="161" t="s">
        <v>68</v>
      </c>
      <c r="E230" s="162" t="s">
        <v>589</v>
      </c>
      <c r="F230" s="162" t="s">
        <v>590</v>
      </c>
      <c r="G230" s="160"/>
      <c r="H230" s="160"/>
      <c r="I230" s="163"/>
      <c r="J230" s="164">
        <f>BK230</f>
        <v>0</v>
      </c>
      <c r="K230" s="160"/>
      <c r="L230" s="165"/>
      <c r="M230" s="166"/>
      <c r="N230" s="167"/>
      <c r="O230" s="167"/>
      <c r="P230" s="168">
        <f>P231</f>
        <v>0</v>
      </c>
      <c r="Q230" s="167"/>
      <c r="R230" s="168">
        <f>R231</f>
        <v>0</v>
      </c>
      <c r="S230" s="167"/>
      <c r="T230" s="169">
        <f>T231</f>
        <v>0</v>
      </c>
      <c r="AR230" s="170" t="s">
        <v>130</v>
      </c>
      <c r="AT230" s="171" t="s">
        <v>68</v>
      </c>
      <c r="AU230" s="171" t="s">
        <v>69</v>
      </c>
      <c r="AY230" s="170" t="s">
        <v>123</v>
      </c>
      <c r="BK230" s="172">
        <f>BK231</f>
        <v>0</v>
      </c>
    </row>
    <row r="231" spans="1:65" s="2" customFormat="1" ht="24">
      <c r="A231" s="36"/>
      <c r="B231" s="37"/>
      <c r="C231" s="175" t="s">
        <v>344</v>
      </c>
      <c r="D231" s="175" t="s">
        <v>125</v>
      </c>
      <c r="E231" s="176" t="s">
        <v>789</v>
      </c>
      <c r="F231" s="177" t="s">
        <v>593</v>
      </c>
      <c r="G231" s="178" t="s">
        <v>501</v>
      </c>
      <c r="H231" s="179">
        <v>1</v>
      </c>
      <c r="I231" s="180"/>
      <c r="J231" s="181">
        <f>ROUND(I231*H231,2)</f>
        <v>0</v>
      </c>
      <c r="K231" s="177" t="s">
        <v>19</v>
      </c>
      <c r="L231" s="41"/>
      <c r="M231" s="249" t="s">
        <v>19</v>
      </c>
      <c r="N231" s="250" t="s">
        <v>40</v>
      </c>
      <c r="O231" s="251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594</v>
      </c>
      <c r="AT231" s="186" t="s">
        <v>125</v>
      </c>
      <c r="AU231" s="186" t="s">
        <v>77</v>
      </c>
      <c r="AY231" s="19" t="s">
        <v>123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77</v>
      </c>
      <c r="BK231" s="187">
        <f>ROUND(I231*H231,2)</f>
        <v>0</v>
      </c>
      <c r="BL231" s="19" t="s">
        <v>594</v>
      </c>
      <c r="BM231" s="186" t="s">
        <v>885</v>
      </c>
    </row>
    <row r="232" spans="1:31" s="2" customFormat="1" ht="6.95" customHeight="1">
      <c r="A232" s="36"/>
      <c r="B232" s="49"/>
      <c r="C232" s="50"/>
      <c r="D232" s="50"/>
      <c r="E232" s="50"/>
      <c r="F232" s="50"/>
      <c r="G232" s="50"/>
      <c r="H232" s="50"/>
      <c r="I232" s="50"/>
      <c r="J232" s="50"/>
      <c r="K232" s="50"/>
      <c r="L232" s="41"/>
      <c r="M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</row>
  </sheetData>
  <sheetProtection algorithmName="SHA-512" hashValue="045phHvs4q6C1vWWsu/3EFcjMeL1odtyWknlAv8likVQ/EiQeIb6/26fU18HOTPkeBQTUhpQ2bU1RKZgb2m7Gg==" saltValue="UKfYOFx4cPLX9/P3ZFHTMbS8ZV/OCVvu9kc1kyFURkFY/TDC35h7xQX7KwGec+VPVXnxH8yR7omR12rYKZlgmw==" spinCount="100000" sheet="1" objects="1" scenarios="1" formatColumns="0" formatRows="0" autoFilter="0"/>
  <autoFilter ref="C86:K23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79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5" t="str">
        <f>'Rekapitulace stavby'!K6</f>
        <v>ČERCHOV,BYSTŘICE,MALINOVÁ HORA odstranění stávajících objektů bývalé vojenské posádky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886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4. 3. 2020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 xml:space="preserve"> 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32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33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35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37</v>
      </c>
      <c r="G32" s="36"/>
      <c r="H32" s="36"/>
      <c r="I32" s="117" t="s">
        <v>36</v>
      </c>
      <c r="J32" s="117" t="s">
        <v>38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39</v>
      </c>
      <c r="E33" s="107" t="s">
        <v>40</v>
      </c>
      <c r="F33" s="119">
        <f>ROUND((SUM(BE83:BE96)),2)</f>
        <v>0</v>
      </c>
      <c r="G33" s="36"/>
      <c r="H33" s="36"/>
      <c r="I33" s="120">
        <v>0.21</v>
      </c>
      <c r="J33" s="119">
        <f>ROUND(((SUM(BE83:BE96))*I33),2)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41</v>
      </c>
      <c r="F34" s="119">
        <f>ROUND((SUM(BF83:BF96)),2)</f>
        <v>0</v>
      </c>
      <c r="G34" s="36"/>
      <c r="H34" s="36"/>
      <c r="I34" s="120">
        <v>0.15</v>
      </c>
      <c r="J34" s="119">
        <f>ROUND(((SUM(BF83:BF96))*I34),2)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42</v>
      </c>
      <c r="F35" s="119">
        <f>ROUND((SUM(BG83:BG96)),2)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43</v>
      </c>
      <c r="F36" s="119">
        <f>ROUND((SUM(BH83:BH96)),2)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44</v>
      </c>
      <c r="F37" s="119">
        <f>ROUND((SUM(BI83:BI96)),2)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2" t="str">
        <f>E7</f>
        <v>ČERCHOV,BYSTŘICE,MALINOVÁ HORA odstranění stávajících objektů bývalé vojenské posádky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E9</f>
        <v>D4 - VRN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4. 3. 2020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 xml:space="preserve">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32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67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887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888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889</v>
      </c>
      <c r="E62" s="145"/>
      <c r="F62" s="145"/>
      <c r="G62" s="145"/>
      <c r="H62" s="145"/>
      <c r="I62" s="145"/>
      <c r="J62" s="146">
        <f>J89</f>
        <v>0</v>
      </c>
      <c r="K62" s="143"/>
      <c r="L62" s="147"/>
    </row>
    <row r="63" spans="2:12" s="10" customFormat="1" ht="19.9" customHeight="1">
      <c r="B63" s="142"/>
      <c r="C63" s="143"/>
      <c r="D63" s="144" t="s">
        <v>890</v>
      </c>
      <c r="E63" s="145"/>
      <c r="F63" s="145"/>
      <c r="G63" s="145"/>
      <c r="H63" s="145"/>
      <c r="I63" s="145"/>
      <c r="J63" s="146">
        <f>J93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108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6.25" customHeight="1">
      <c r="A73" s="36"/>
      <c r="B73" s="37"/>
      <c r="C73" s="38"/>
      <c r="D73" s="38"/>
      <c r="E73" s="382" t="str">
        <f>E7</f>
        <v>ČERCHOV,BYSTŘICE,MALINOVÁ HORA odstranění stávajících objektů bývalé vojenské posádky</v>
      </c>
      <c r="F73" s="383"/>
      <c r="G73" s="383"/>
      <c r="H73" s="383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90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5" t="str">
        <f>E9</f>
        <v>D4 - VRN</v>
      </c>
      <c r="F75" s="384"/>
      <c r="G75" s="384"/>
      <c r="H75" s="38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 xml:space="preserve"> </v>
      </c>
      <c r="G77" s="38"/>
      <c r="H77" s="38"/>
      <c r="I77" s="31" t="s">
        <v>23</v>
      </c>
      <c r="J77" s="61" t="str">
        <f>IF(J12="","",J12)</f>
        <v>4. 3. 2020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25</v>
      </c>
      <c r="D79" s="38"/>
      <c r="E79" s="38"/>
      <c r="F79" s="29" t="str">
        <f>E15</f>
        <v xml:space="preserve"> </v>
      </c>
      <c r="G79" s="38"/>
      <c r="H79" s="38"/>
      <c r="I79" s="31" t="s">
        <v>30</v>
      </c>
      <c r="J79" s="34" t="str">
        <f>E21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28</v>
      </c>
      <c r="D80" s="38"/>
      <c r="E80" s="38"/>
      <c r="F80" s="29" t="str">
        <f>IF(E18="","",E18)</f>
        <v>Vyplň údaj</v>
      </c>
      <c r="G80" s="38"/>
      <c r="H80" s="38"/>
      <c r="I80" s="31" t="s">
        <v>32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109</v>
      </c>
      <c r="D82" s="151" t="s">
        <v>54</v>
      </c>
      <c r="E82" s="151" t="s">
        <v>50</v>
      </c>
      <c r="F82" s="151" t="s">
        <v>51</v>
      </c>
      <c r="G82" s="151" t="s">
        <v>110</v>
      </c>
      <c r="H82" s="151" t="s">
        <v>111</v>
      </c>
      <c r="I82" s="151" t="s">
        <v>112</v>
      </c>
      <c r="J82" s="151" t="s">
        <v>94</v>
      </c>
      <c r="K82" s="152" t="s">
        <v>113</v>
      </c>
      <c r="L82" s="153"/>
      <c r="M82" s="70" t="s">
        <v>19</v>
      </c>
      <c r="N82" s="71" t="s">
        <v>39</v>
      </c>
      <c r="O82" s="71" t="s">
        <v>114</v>
      </c>
      <c r="P82" s="71" t="s">
        <v>115</v>
      </c>
      <c r="Q82" s="71" t="s">
        <v>116</v>
      </c>
      <c r="R82" s="71" t="s">
        <v>117</v>
      </c>
      <c r="S82" s="71" t="s">
        <v>118</v>
      </c>
      <c r="T82" s="72" t="s">
        <v>119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120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68</v>
      </c>
      <c r="AU83" s="19" t="s">
        <v>95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68</v>
      </c>
      <c r="E84" s="162" t="s">
        <v>87</v>
      </c>
      <c r="F84" s="162" t="s">
        <v>891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P85+P89+P93</f>
        <v>0</v>
      </c>
      <c r="Q84" s="167"/>
      <c r="R84" s="168">
        <f>R85+R89+R93</f>
        <v>0</v>
      </c>
      <c r="S84" s="167"/>
      <c r="T84" s="169">
        <f>T85+T89+T93</f>
        <v>0</v>
      </c>
      <c r="AR84" s="170" t="s">
        <v>145</v>
      </c>
      <c r="AT84" s="171" t="s">
        <v>68</v>
      </c>
      <c r="AU84" s="171" t="s">
        <v>69</v>
      </c>
      <c r="AY84" s="170" t="s">
        <v>123</v>
      </c>
      <c r="BK84" s="172">
        <f>BK85+BK89+BK93</f>
        <v>0</v>
      </c>
    </row>
    <row r="85" spans="2:63" s="12" customFormat="1" ht="22.9" customHeight="1">
      <c r="B85" s="159"/>
      <c r="C85" s="160"/>
      <c r="D85" s="161" t="s">
        <v>68</v>
      </c>
      <c r="E85" s="173" t="s">
        <v>892</v>
      </c>
      <c r="F85" s="173" t="s">
        <v>893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SUM(P86:P88)</f>
        <v>0</v>
      </c>
      <c r="Q85" s="167"/>
      <c r="R85" s="168">
        <f>SUM(R86:R88)</f>
        <v>0</v>
      </c>
      <c r="S85" s="167"/>
      <c r="T85" s="169">
        <f>SUM(T86:T88)</f>
        <v>0</v>
      </c>
      <c r="AR85" s="170" t="s">
        <v>145</v>
      </c>
      <c r="AT85" s="171" t="s">
        <v>68</v>
      </c>
      <c r="AU85" s="171" t="s">
        <v>77</v>
      </c>
      <c r="AY85" s="170" t="s">
        <v>123</v>
      </c>
      <c r="BK85" s="172">
        <f>SUM(BK86:BK88)</f>
        <v>0</v>
      </c>
    </row>
    <row r="86" spans="1:65" s="2" customFormat="1" ht="16.5" customHeight="1">
      <c r="A86" s="36"/>
      <c r="B86" s="37"/>
      <c r="C86" s="175" t="s">
        <v>77</v>
      </c>
      <c r="D86" s="175" t="s">
        <v>125</v>
      </c>
      <c r="E86" s="176" t="s">
        <v>894</v>
      </c>
      <c r="F86" s="177" t="s">
        <v>893</v>
      </c>
      <c r="G86" s="178" t="s">
        <v>501</v>
      </c>
      <c r="H86" s="179">
        <v>1</v>
      </c>
      <c r="I86" s="180"/>
      <c r="J86" s="181">
        <f>ROUND(I86*H86,2)</f>
        <v>0</v>
      </c>
      <c r="K86" s="177" t="s">
        <v>895</v>
      </c>
      <c r="L86" s="41"/>
      <c r="M86" s="182" t="s">
        <v>19</v>
      </c>
      <c r="N86" s="183" t="s">
        <v>40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896</v>
      </c>
      <c r="AT86" s="186" t="s">
        <v>125</v>
      </c>
      <c r="AU86" s="186" t="s">
        <v>79</v>
      </c>
      <c r="AY86" s="19" t="s">
        <v>123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77</v>
      </c>
      <c r="BK86" s="187">
        <f>ROUND(I86*H86,2)</f>
        <v>0</v>
      </c>
      <c r="BL86" s="19" t="s">
        <v>896</v>
      </c>
      <c r="BM86" s="186" t="s">
        <v>897</v>
      </c>
    </row>
    <row r="87" spans="1:65" s="2" customFormat="1" ht="16.5" customHeight="1">
      <c r="A87" s="36"/>
      <c r="B87" s="37"/>
      <c r="C87" s="175" t="s">
        <v>79</v>
      </c>
      <c r="D87" s="175" t="s">
        <v>125</v>
      </c>
      <c r="E87" s="176" t="s">
        <v>898</v>
      </c>
      <c r="F87" s="177" t="s">
        <v>899</v>
      </c>
      <c r="G87" s="178" t="s">
        <v>501</v>
      </c>
      <c r="H87" s="179">
        <v>1</v>
      </c>
      <c r="I87" s="180"/>
      <c r="J87" s="181">
        <f>ROUND(I87*H87,2)</f>
        <v>0</v>
      </c>
      <c r="K87" s="177" t="s">
        <v>895</v>
      </c>
      <c r="L87" s="41"/>
      <c r="M87" s="182" t="s">
        <v>19</v>
      </c>
      <c r="N87" s="183" t="s">
        <v>40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896</v>
      </c>
      <c r="AT87" s="186" t="s">
        <v>125</v>
      </c>
      <c r="AU87" s="186" t="s">
        <v>79</v>
      </c>
      <c r="AY87" s="19" t="s">
        <v>123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77</v>
      </c>
      <c r="BK87" s="187">
        <f>ROUND(I87*H87,2)</f>
        <v>0</v>
      </c>
      <c r="BL87" s="19" t="s">
        <v>896</v>
      </c>
      <c r="BM87" s="186" t="s">
        <v>900</v>
      </c>
    </row>
    <row r="88" spans="1:65" s="2" customFormat="1" ht="16.5" customHeight="1">
      <c r="A88" s="36"/>
      <c r="B88" s="37"/>
      <c r="C88" s="175" t="s">
        <v>138</v>
      </c>
      <c r="D88" s="175" t="s">
        <v>125</v>
      </c>
      <c r="E88" s="176" t="s">
        <v>901</v>
      </c>
      <c r="F88" s="177" t="s">
        <v>902</v>
      </c>
      <c r="G88" s="178" t="s">
        <v>501</v>
      </c>
      <c r="H88" s="179">
        <v>1</v>
      </c>
      <c r="I88" s="180"/>
      <c r="J88" s="181">
        <f>ROUND(I88*H88,2)</f>
        <v>0</v>
      </c>
      <c r="K88" s="177" t="s">
        <v>129</v>
      </c>
      <c r="L88" s="41"/>
      <c r="M88" s="182" t="s">
        <v>19</v>
      </c>
      <c r="N88" s="183" t="s">
        <v>40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896</v>
      </c>
      <c r="AT88" s="186" t="s">
        <v>125</v>
      </c>
      <c r="AU88" s="186" t="s">
        <v>79</v>
      </c>
      <c r="AY88" s="19" t="s">
        <v>123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77</v>
      </c>
      <c r="BK88" s="187">
        <f>ROUND(I88*H88,2)</f>
        <v>0</v>
      </c>
      <c r="BL88" s="19" t="s">
        <v>896</v>
      </c>
      <c r="BM88" s="186" t="s">
        <v>903</v>
      </c>
    </row>
    <row r="89" spans="2:63" s="12" customFormat="1" ht="22.9" customHeight="1">
      <c r="B89" s="159"/>
      <c r="C89" s="160"/>
      <c r="D89" s="161" t="s">
        <v>68</v>
      </c>
      <c r="E89" s="173" t="s">
        <v>904</v>
      </c>
      <c r="F89" s="173" t="s">
        <v>905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SUM(P90:P92)</f>
        <v>0</v>
      </c>
      <c r="Q89" s="167"/>
      <c r="R89" s="168">
        <f>SUM(R90:R92)</f>
        <v>0</v>
      </c>
      <c r="S89" s="167"/>
      <c r="T89" s="169">
        <f>SUM(T90:T92)</f>
        <v>0</v>
      </c>
      <c r="AR89" s="170" t="s">
        <v>145</v>
      </c>
      <c r="AT89" s="171" t="s">
        <v>68</v>
      </c>
      <c r="AU89" s="171" t="s">
        <v>77</v>
      </c>
      <c r="AY89" s="170" t="s">
        <v>123</v>
      </c>
      <c r="BK89" s="172">
        <f>SUM(BK90:BK92)</f>
        <v>0</v>
      </c>
    </row>
    <row r="90" spans="1:65" s="2" customFormat="1" ht="24">
      <c r="A90" s="36"/>
      <c r="B90" s="37"/>
      <c r="C90" s="175" t="s">
        <v>130</v>
      </c>
      <c r="D90" s="175" t="s">
        <v>125</v>
      </c>
      <c r="E90" s="176" t="s">
        <v>906</v>
      </c>
      <c r="F90" s="177" t="s">
        <v>907</v>
      </c>
      <c r="G90" s="178" t="s">
        <v>501</v>
      </c>
      <c r="H90" s="179">
        <v>1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40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896</v>
      </c>
      <c r="AT90" s="186" t="s">
        <v>125</v>
      </c>
      <c r="AU90" s="186" t="s">
        <v>79</v>
      </c>
      <c r="AY90" s="19" t="s">
        <v>123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77</v>
      </c>
      <c r="BK90" s="187">
        <f>ROUND(I90*H90,2)</f>
        <v>0</v>
      </c>
      <c r="BL90" s="19" t="s">
        <v>896</v>
      </c>
      <c r="BM90" s="186" t="s">
        <v>908</v>
      </c>
    </row>
    <row r="91" spans="1:47" s="2" customFormat="1" ht="29.25">
      <c r="A91" s="36"/>
      <c r="B91" s="37"/>
      <c r="C91" s="38"/>
      <c r="D91" s="190" t="s">
        <v>180</v>
      </c>
      <c r="E91" s="38"/>
      <c r="F91" s="210" t="s">
        <v>909</v>
      </c>
      <c r="G91" s="38"/>
      <c r="H91" s="38"/>
      <c r="I91" s="211"/>
      <c r="J91" s="38"/>
      <c r="K91" s="38"/>
      <c r="L91" s="41"/>
      <c r="M91" s="212"/>
      <c r="N91" s="213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180</v>
      </c>
      <c r="AU91" s="19" t="s">
        <v>79</v>
      </c>
    </row>
    <row r="92" spans="1:65" s="2" customFormat="1" ht="36">
      <c r="A92" s="36"/>
      <c r="B92" s="37"/>
      <c r="C92" s="175" t="s">
        <v>145</v>
      </c>
      <c r="D92" s="175" t="s">
        <v>125</v>
      </c>
      <c r="E92" s="176" t="s">
        <v>910</v>
      </c>
      <c r="F92" s="177" t="s">
        <v>911</v>
      </c>
      <c r="G92" s="178" t="s">
        <v>501</v>
      </c>
      <c r="H92" s="179">
        <v>1</v>
      </c>
      <c r="I92" s="180"/>
      <c r="J92" s="181">
        <f>ROUND(I92*H92,2)</f>
        <v>0</v>
      </c>
      <c r="K92" s="177" t="s">
        <v>19</v>
      </c>
      <c r="L92" s="41"/>
      <c r="M92" s="182" t="s">
        <v>19</v>
      </c>
      <c r="N92" s="183" t="s">
        <v>40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896</v>
      </c>
      <c r="AT92" s="186" t="s">
        <v>125</v>
      </c>
      <c r="AU92" s="186" t="s">
        <v>79</v>
      </c>
      <c r="AY92" s="19" t="s">
        <v>123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77</v>
      </c>
      <c r="BK92" s="187">
        <f>ROUND(I92*H92,2)</f>
        <v>0</v>
      </c>
      <c r="BL92" s="19" t="s">
        <v>896</v>
      </c>
      <c r="BM92" s="186" t="s">
        <v>912</v>
      </c>
    </row>
    <row r="93" spans="2:63" s="12" customFormat="1" ht="22.9" customHeight="1">
      <c r="B93" s="159"/>
      <c r="C93" s="160"/>
      <c r="D93" s="161" t="s">
        <v>68</v>
      </c>
      <c r="E93" s="173" t="s">
        <v>589</v>
      </c>
      <c r="F93" s="173" t="s">
        <v>590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SUM(P94:P96)</f>
        <v>0</v>
      </c>
      <c r="Q93" s="167"/>
      <c r="R93" s="168">
        <f>SUM(R94:R96)</f>
        <v>0</v>
      </c>
      <c r="S93" s="167"/>
      <c r="T93" s="169">
        <f>SUM(T94:T96)</f>
        <v>0</v>
      </c>
      <c r="AR93" s="170" t="s">
        <v>130</v>
      </c>
      <c r="AT93" s="171" t="s">
        <v>68</v>
      </c>
      <c r="AU93" s="171" t="s">
        <v>77</v>
      </c>
      <c r="AY93" s="170" t="s">
        <v>123</v>
      </c>
      <c r="BK93" s="172">
        <f>SUM(BK94:BK96)</f>
        <v>0</v>
      </c>
    </row>
    <row r="94" spans="1:65" s="2" customFormat="1" ht="24">
      <c r="A94" s="36"/>
      <c r="B94" s="37"/>
      <c r="C94" s="175" t="s">
        <v>149</v>
      </c>
      <c r="D94" s="175" t="s">
        <v>125</v>
      </c>
      <c r="E94" s="176" t="s">
        <v>913</v>
      </c>
      <c r="F94" s="177" t="s">
        <v>914</v>
      </c>
      <c r="G94" s="178" t="s">
        <v>915</v>
      </c>
      <c r="H94" s="179">
        <v>1</v>
      </c>
      <c r="I94" s="180"/>
      <c r="J94" s="181">
        <f>ROUND(I94*H94,2)</f>
        <v>0</v>
      </c>
      <c r="K94" s="177" t="s">
        <v>19</v>
      </c>
      <c r="L94" s="41"/>
      <c r="M94" s="182" t="s">
        <v>19</v>
      </c>
      <c r="N94" s="183" t="s">
        <v>40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896</v>
      </c>
      <c r="AT94" s="186" t="s">
        <v>125</v>
      </c>
      <c r="AU94" s="186" t="s">
        <v>79</v>
      </c>
      <c r="AY94" s="19" t="s">
        <v>123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77</v>
      </c>
      <c r="BK94" s="187">
        <f>ROUND(I94*H94,2)</f>
        <v>0</v>
      </c>
      <c r="BL94" s="19" t="s">
        <v>896</v>
      </c>
      <c r="BM94" s="186" t="s">
        <v>916</v>
      </c>
    </row>
    <row r="95" spans="1:65" s="2" customFormat="1" ht="24">
      <c r="A95" s="36"/>
      <c r="B95" s="37"/>
      <c r="C95" s="175" t="s">
        <v>156</v>
      </c>
      <c r="D95" s="175" t="s">
        <v>125</v>
      </c>
      <c r="E95" s="176" t="s">
        <v>917</v>
      </c>
      <c r="F95" s="177" t="s">
        <v>918</v>
      </c>
      <c r="G95" s="178" t="s">
        <v>915</v>
      </c>
      <c r="H95" s="179">
        <v>1</v>
      </c>
      <c r="I95" s="180"/>
      <c r="J95" s="181">
        <f>ROUND(I95*H95,2)</f>
        <v>0</v>
      </c>
      <c r="K95" s="177" t="s">
        <v>19</v>
      </c>
      <c r="L95" s="41"/>
      <c r="M95" s="182" t="s">
        <v>19</v>
      </c>
      <c r="N95" s="183" t="s">
        <v>40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896</v>
      </c>
      <c r="AT95" s="186" t="s">
        <v>125</v>
      </c>
      <c r="AU95" s="186" t="s">
        <v>79</v>
      </c>
      <c r="AY95" s="19" t="s">
        <v>123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77</v>
      </c>
      <c r="BK95" s="187">
        <f>ROUND(I95*H95,2)</f>
        <v>0</v>
      </c>
      <c r="BL95" s="19" t="s">
        <v>896</v>
      </c>
      <c r="BM95" s="186" t="s">
        <v>919</v>
      </c>
    </row>
    <row r="96" spans="1:65" s="2" customFormat="1" ht="36">
      <c r="A96" s="36"/>
      <c r="B96" s="37"/>
      <c r="C96" s="175" t="s">
        <v>161</v>
      </c>
      <c r="D96" s="175" t="s">
        <v>125</v>
      </c>
      <c r="E96" s="176" t="s">
        <v>920</v>
      </c>
      <c r="F96" s="177" t="s">
        <v>921</v>
      </c>
      <c r="G96" s="178" t="s">
        <v>915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249" t="s">
        <v>19</v>
      </c>
      <c r="N96" s="250" t="s">
        <v>40</v>
      </c>
      <c r="O96" s="251"/>
      <c r="P96" s="252">
        <f>O96*H96</f>
        <v>0</v>
      </c>
      <c r="Q96" s="252">
        <v>0</v>
      </c>
      <c r="R96" s="252">
        <f>Q96*H96</f>
        <v>0</v>
      </c>
      <c r="S96" s="252">
        <v>0</v>
      </c>
      <c r="T96" s="25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896</v>
      </c>
      <c r="AT96" s="186" t="s">
        <v>125</v>
      </c>
      <c r="AU96" s="186" t="s">
        <v>79</v>
      </c>
      <c r="AY96" s="19" t="s">
        <v>123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77</v>
      </c>
      <c r="BK96" s="187">
        <f>ROUND(I96*H96,2)</f>
        <v>0</v>
      </c>
      <c r="BL96" s="19" t="s">
        <v>896</v>
      </c>
      <c r="BM96" s="186" t="s">
        <v>922</v>
      </c>
    </row>
    <row r="97" spans="1:31" s="2" customFormat="1" ht="6.95" customHeight="1">
      <c r="A97" s="36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41"/>
      <c r="M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</sheetData>
  <sheetProtection algorithmName="SHA-512" hashValue="IDBjFQpUCIiGE3cF3IXkeKeQGhwWU/cB3ksoldL20pV6kMAvy2NF3sRSEexSTRCI4SjfPOqBWu6z4NjvSgzeyw==" saltValue="7CUe5xeEIMmGpd1TgFK89oMBqTntE2zu8gemXq0rqgYiLjJvL8K5gSLJcd7ewvHqllIG0TxUhF+5Igs02krvkA==" spinCount="100000"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7" customFormat="1" ht="45" customHeight="1">
      <c r="B3" s="258"/>
      <c r="C3" s="386" t="s">
        <v>923</v>
      </c>
      <c r="D3" s="386"/>
      <c r="E3" s="386"/>
      <c r="F3" s="386"/>
      <c r="G3" s="386"/>
      <c r="H3" s="386"/>
      <c r="I3" s="386"/>
      <c r="J3" s="386"/>
      <c r="K3" s="259"/>
    </row>
    <row r="4" spans="2:11" s="1" customFormat="1" ht="25.5" customHeight="1">
      <c r="B4" s="260"/>
      <c r="C4" s="391" t="s">
        <v>924</v>
      </c>
      <c r="D4" s="391"/>
      <c r="E4" s="391"/>
      <c r="F4" s="391"/>
      <c r="G4" s="391"/>
      <c r="H4" s="391"/>
      <c r="I4" s="391"/>
      <c r="J4" s="391"/>
      <c r="K4" s="261"/>
    </row>
    <row r="5" spans="2:11" s="1" customFormat="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60"/>
      <c r="C6" s="390" t="s">
        <v>925</v>
      </c>
      <c r="D6" s="390"/>
      <c r="E6" s="390"/>
      <c r="F6" s="390"/>
      <c r="G6" s="390"/>
      <c r="H6" s="390"/>
      <c r="I6" s="390"/>
      <c r="J6" s="390"/>
      <c r="K6" s="261"/>
    </row>
    <row r="7" spans="2:11" s="1" customFormat="1" ht="15" customHeight="1">
      <c r="B7" s="264"/>
      <c r="C7" s="390" t="s">
        <v>926</v>
      </c>
      <c r="D7" s="390"/>
      <c r="E7" s="390"/>
      <c r="F7" s="390"/>
      <c r="G7" s="390"/>
      <c r="H7" s="390"/>
      <c r="I7" s="390"/>
      <c r="J7" s="390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390" t="s">
        <v>927</v>
      </c>
      <c r="D9" s="390"/>
      <c r="E9" s="390"/>
      <c r="F9" s="390"/>
      <c r="G9" s="390"/>
      <c r="H9" s="390"/>
      <c r="I9" s="390"/>
      <c r="J9" s="390"/>
      <c r="K9" s="261"/>
    </row>
    <row r="10" spans="2:11" s="1" customFormat="1" ht="15" customHeight="1">
      <c r="B10" s="264"/>
      <c r="C10" s="263"/>
      <c r="D10" s="390" t="s">
        <v>928</v>
      </c>
      <c r="E10" s="390"/>
      <c r="F10" s="390"/>
      <c r="G10" s="390"/>
      <c r="H10" s="390"/>
      <c r="I10" s="390"/>
      <c r="J10" s="390"/>
      <c r="K10" s="261"/>
    </row>
    <row r="11" spans="2:11" s="1" customFormat="1" ht="15" customHeight="1">
      <c r="B11" s="264"/>
      <c r="C11" s="265"/>
      <c r="D11" s="390" t="s">
        <v>929</v>
      </c>
      <c r="E11" s="390"/>
      <c r="F11" s="390"/>
      <c r="G11" s="390"/>
      <c r="H11" s="390"/>
      <c r="I11" s="390"/>
      <c r="J11" s="390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930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390" t="s">
        <v>931</v>
      </c>
      <c r="E15" s="390"/>
      <c r="F15" s="390"/>
      <c r="G15" s="390"/>
      <c r="H15" s="390"/>
      <c r="I15" s="390"/>
      <c r="J15" s="390"/>
      <c r="K15" s="261"/>
    </row>
    <row r="16" spans="2:11" s="1" customFormat="1" ht="15" customHeight="1">
      <c r="B16" s="264"/>
      <c r="C16" s="265"/>
      <c r="D16" s="390" t="s">
        <v>932</v>
      </c>
      <c r="E16" s="390"/>
      <c r="F16" s="390"/>
      <c r="G16" s="390"/>
      <c r="H16" s="390"/>
      <c r="I16" s="390"/>
      <c r="J16" s="390"/>
      <c r="K16" s="261"/>
    </row>
    <row r="17" spans="2:11" s="1" customFormat="1" ht="15" customHeight="1">
      <c r="B17" s="264"/>
      <c r="C17" s="265"/>
      <c r="D17" s="390" t="s">
        <v>933</v>
      </c>
      <c r="E17" s="390"/>
      <c r="F17" s="390"/>
      <c r="G17" s="390"/>
      <c r="H17" s="390"/>
      <c r="I17" s="390"/>
      <c r="J17" s="390"/>
      <c r="K17" s="261"/>
    </row>
    <row r="18" spans="2:11" s="1" customFormat="1" ht="15" customHeight="1">
      <c r="B18" s="264"/>
      <c r="C18" s="265"/>
      <c r="D18" s="265"/>
      <c r="E18" s="267" t="s">
        <v>76</v>
      </c>
      <c r="F18" s="390" t="s">
        <v>934</v>
      </c>
      <c r="G18" s="390"/>
      <c r="H18" s="390"/>
      <c r="I18" s="390"/>
      <c r="J18" s="390"/>
      <c r="K18" s="261"/>
    </row>
    <row r="19" spans="2:11" s="1" customFormat="1" ht="15" customHeight="1">
      <c r="B19" s="264"/>
      <c r="C19" s="265"/>
      <c r="D19" s="265"/>
      <c r="E19" s="267" t="s">
        <v>935</v>
      </c>
      <c r="F19" s="390" t="s">
        <v>936</v>
      </c>
      <c r="G19" s="390"/>
      <c r="H19" s="390"/>
      <c r="I19" s="390"/>
      <c r="J19" s="390"/>
      <c r="K19" s="261"/>
    </row>
    <row r="20" spans="2:11" s="1" customFormat="1" ht="15" customHeight="1">
      <c r="B20" s="264"/>
      <c r="C20" s="265"/>
      <c r="D20" s="265"/>
      <c r="E20" s="267" t="s">
        <v>937</v>
      </c>
      <c r="F20" s="390" t="s">
        <v>938</v>
      </c>
      <c r="G20" s="390"/>
      <c r="H20" s="390"/>
      <c r="I20" s="390"/>
      <c r="J20" s="390"/>
      <c r="K20" s="261"/>
    </row>
    <row r="21" spans="2:11" s="1" customFormat="1" ht="15" customHeight="1">
      <c r="B21" s="264"/>
      <c r="C21" s="265"/>
      <c r="D21" s="265"/>
      <c r="E21" s="267" t="s">
        <v>939</v>
      </c>
      <c r="F21" s="390" t="s">
        <v>940</v>
      </c>
      <c r="G21" s="390"/>
      <c r="H21" s="390"/>
      <c r="I21" s="390"/>
      <c r="J21" s="390"/>
      <c r="K21" s="261"/>
    </row>
    <row r="22" spans="2:11" s="1" customFormat="1" ht="15" customHeight="1">
      <c r="B22" s="264"/>
      <c r="C22" s="265"/>
      <c r="D22" s="265"/>
      <c r="E22" s="267" t="s">
        <v>589</v>
      </c>
      <c r="F22" s="390" t="s">
        <v>590</v>
      </c>
      <c r="G22" s="390"/>
      <c r="H22" s="390"/>
      <c r="I22" s="390"/>
      <c r="J22" s="390"/>
      <c r="K22" s="261"/>
    </row>
    <row r="23" spans="2:11" s="1" customFormat="1" ht="15" customHeight="1">
      <c r="B23" s="264"/>
      <c r="C23" s="265"/>
      <c r="D23" s="265"/>
      <c r="E23" s="267" t="s">
        <v>941</v>
      </c>
      <c r="F23" s="390" t="s">
        <v>942</v>
      </c>
      <c r="G23" s="390"/>
      <c r="H23" s="390"/>
      <c r="I23" s="390"/>
      <c r="J23" s="390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390" t="s">
        <v>943</v>
      </c>
      <c r="D25" s="390"/>
      <c r="E25" s="390"/>
      <c r="F25" s="390"/>
      <c r="G25" s="390"/>
      <c r="H25" s="390"/>
      <c r="I25" s="390"/>
      <c r="J25" s="390"/>
      <c r="K25" s="261"/>
    </row>
    <row r="26" spans="2:11" s="1" customFormat="1" ht="15" customHeight="1">
      <c r="B26" s="264"/>
      <c r="C26" s="390" t="s">
        <v>944</v>
      </c>
      <c r="D26" s="390"/>
      <c r="E26" s="390"/>
      <c r="F26" s="390"/>
      <c r="G26" s="390"/>
      <c r="H26" s="390"/>
      <c r="I26" s="390"/>
      <c r="J26" s="390"/>
      <c r="K26" s="261"/>
    </row>
    <row r="27" spans="2:11" s="1" customFormat="1" ht="15" customHeight="1">
      <c r="B27" s="264"/>
      <c r="C27" s="263"/>
      <c r="D27" s="390" t="s">
        <v>945</v>
      </c>
      <c r="E27" s="390"/>
      <c r="F27" s="390"/>
      <c r="G27" s="390"/>
      <c r="H27" s="390"/>
      <c r="I27" s="390"/>
      <c r="J27" s="390"/>
      <c r="K27" s="261"/>
    </row>
    <row r="28" spans="2:11" s="1" customFormat="1" ht="15" customHeight="1">
      <c r="B28" s="264"/>
      <c r="C28" s="265"/>
      <c r="D28" s="390" t="s">
        <v>946</v>
      </c>
      <c r="E28" s="390"/>
      <c r="F28" s="390"/>
      <c r="G28" s="390"/>
      <c r="H28" s="390"/>
      <c r="I28" s="390"/>
      <c r="J28" s="390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390" t="s">
        <v>947</v>
      </c>
      <c r="E30" s="390"/>
      <c r="F30" s="390"/>
      <c r="G30" s="390"/>
      <c r="H30" s="390"/>
      <c r="I30" s="390"/>
      <c r="J30" s="390"/>
      <c r="K30" s="261"/>
    </row>
    <row r="31" spans="2:11" s="1" customFormat="1" ht="15" customHeight="1">
      <c r="B31" s="264"/>
      <c r="C31" s="265"/>
      <c r="D31" s="390" t="s">
        <v>948</v>
      </c>
      <c r="E31" s="390"/>
      <c r="F31" s="390"/>
      <c r="G31" s="390"/>
      <c r="H31" s="390"/>
      <c r="I31" s="390"/>
      <c r="J31" s="390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390" t="s">
        <v>949</v>
      </c>
      <c r="E33" s="390"/>
      <c r="F33" s="390"/>
      <c r="G33" s="390"/>
      <c r="H33" s="390"/>
      <c r="I33" s="390"/>
      <c r="J33" s="390"/>
      <c r="K33" s="261"/>
    </row>
    <row r="34" spans="2:11" s="1" customFormat="1" ht="15" customHeight="1">
      <c r="B34" s="264"/>
      <c r="C34" s="265"/>
      <c r="D34" s="390" t="s">
        <v>950</v>
      </c>
      <c r="E34" s="390"/>
      <c r="F34" s="390"/>
      <c r="G34" s="390"/>
      <c r="H34" s="390"/>
      <c r="I34" s="390"/>
      <c r="J34" s="390"/>
      <c r="K34" s="261"/>
    </row>
    <row r="35" spans="2:11" s="1" customFormat="1" ht="15" customHeight="1">
      <c r="B35" s="264"/>
      <c r="C35" s="265"/>
      <c r="D35" s="390" t="s">
        <v>951</v>
      </c>
      <c r="E35" s="390"/>
      <c r="F35" s="390"/>
      <c r="G35" s="390"/>
      <c r="H35" s="390"/>
      <c r="I35" s="390"/>
      <c r="J35" s="390"/>
      <c r="K35" s="261"/>
    </row>
    <row r="36" spans="2:11" s="1" customFormat="1" ht="15" customHeight="1">
      <c r="B36" s="264"/>
      <c r="C36" s="265"/>
      <c r="D36" s="263"/>
      <c r="E36" s="266" t="s">
        <v>109</v>
      </c>
      <c r="F36" s="263"/>
      <c r="G36" s="390" t="s">
        <v>952</v>
      </c>
      <c r="H36" s="390"/>
      <c r="I36" s="390"/>
      <c r="J36" s="390"/>
      <c r="K36" s="261"/>
    </row>
    <row r="37" spans="2:11" s="1" customFormat="1" ht="30.75" customHeight="1">
      <c r="B37" s="264"/>
      <c r="C37" s="265"/>
      <c r="D37" s="263"/>
      <c r="E37" s="266" t="s">
        <v>953</v>
      </c>
      <c r="F37" s="263"/>
      <c r="G37" s="390" t="s">
        <v>954</v>
      </c>
      <c r="H37" s="390"/>
      <c r="I37" s="390"/>
      <c r="J37" s="390"/>
      <c r="K37" s="261"/>
    </row>
    <row r="38" spans="2:11" s="1" customFormat="1" ht="15" customHeight="1">
      <c r="B38" s="264"/>
      <c r="C38" s="265"/>
      <c r="D38" s="263"/>
      <c r="E38" s="266" t="s">
        <v>50</v>
      </c>
      <c r="F38" s="263"/>
      <c r="G38" s="390" t="s">
        <v>955</v>
      </c>
      <c r="H38" s="390"/>
      <c r="I38" s="390"/>
      <c r="J38" s="390"/>
      <c r="K38" s="261"/>
    </row>
    <row r="39" spans="2:11" s="1" customFormat="1" ht="15" customHeight="1">
      <c r="B39" s="264"/>
      <c r="C39" s="265"/>
      <c r="D39" s="263"/>
      <c r="E39" s="266" t="s">
        <v>51</v>
      </c>
      <c r="F39" s="263"/>
      <c r="G39" s="390" t="s">
        <v>956</v>
      </c>
      <c r="H39" s="390"/>
      <c r="I39" s="390"/>
      <c r="J39" s="390"/>
      <c r="K39" s="261"/>
    </row>
    <row r="40" spans="2:11" s="1" customFormat="1" ht="15" customHeight="1">
      <c r="B40" s="264"/>
      <c r="C40" s="265"/>
      <c r="D40" s="263"/>
      <c r="E40" s="266" t="s">
        <v>110</v>
      </c>
      <c r="F40" s="263"/>
      <c r="G40" s="390" t="s">
        <v>957</v>
      </c>
      <c r="H40" s="390"/>
      <c r="I40" s="390"/>
      <c r="J40" s="390"/>
      <c r="K40" s="261"/>
    </row>
    <row r="41" spans="2:11" s="1" customFormat="1" ht="15" customHeight="1">
      <c r="B41" s="264"/>
      <c r="C41" s="265"/>
      <c r="D41" s="263"/>
      <c r="E41" s="266" t="s">
        <v>111</v>
      </c>
      <c r="F41" s="263"/>
      <c r="G41" s="390" t="s">
        <v>958</v>
      </c>
      <c r="H41" s="390"/>
      <c r="I41" s="390"/>
      <c r="J41" s="390"/>
      <c r="K41" s="261"/>
    </row>
    <row r="42" spans="2:11" s="1" customFormat="1" ht="15" customHeight="1">
      <c r="B42" s="264"/>
      <c r="C42" s="265"/>
      <c r="D42" s="263"/>
      <c r="E42" s="266" t="s">
        <v>959</v>
      </c>
      <c r="F42" s="263"/>
      <c r="G42" s="390" t="s">
        <v>960</v>
      </c>
      <c r="H42" s="390"/>
      <c r="I42" s="390"/>
      <c r="J42" s="390"/>
      <c r="K42" s="261"/>
    </row>
    <row r="43" spans="2:11" s="1" customFormat="1" ht="15" customHeight="1">
      <c r="B43" s="264"/>
      <c r="C43" s="265"/>
      <c r="D43" s="263"/>
      <c r="E43" s="266"/>
      <c r="F43" s="263"/>
      <c r="G43" s="390" t="s">
        <v>961</v>
      </c>
      <c r="H43" s="390"/>
      <c r="I43" s="390"/>
      <c r="J43" s="390"/>
      <c r="K43" s="261"/>
    </row>
    <row r="44" spans="2:11" s="1" customFormat="1" ht="15" customHeight="1">
      <c r="B44" s="264"/>
      <c r="C44" s="265"/>
      <c r="D44" s="263"/>
      <c r="E44" s="266" t="s">
        <v>962</v>
      </c>
      <c r="F44" s="263"/>
      <c r="G44" s="390" t="s">
        <v>963</v>
      </c>
      <c r="H44" s="390"/>
      <c r="I44" s="390"/>
      <c r="J44" s="390"/>
      <c r="K44" s="261"/>
    </row>
    <row r="45" spans="2:11" s="1" customFormat="1" ht="15" customHeight="1">
      <c r="B45" s="264"/>
      <c r="C45" s="265"/>
      <c r="D45" s="263"/>
      <c r="E45" s="266" t="s">
        <v>113</v>
      </c>
      <c r="F45" s="263"/>
      <c r="G45" s="390" t="s">
        <v>964</v>
      </c>
      <c r="H45" s="390"/>
      <c r="I45" s="390"/>
      <c r="J45" s="390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390" t="s">
        <v>965</v>
      </c>
      <c r="E47" s="390"/>
      <c r="F47" s="390"/>
      <c r="G47" s="390"/>
      <c r="H47" s="390"/>
      <c r="I47" s="390"/>
      <c r="J47" s="390"/>
      <c r="K47" s="261"/>
    </row>
    <row r="48" spans="2:11" s="1" customFormat="1" ht="15" customHeight="1">
      <c r="B48" s="264"/>
      <c r="C48" s="265"/>
      <c r="D48" s="265"/>
      <c r="E48" s="390" t="s">
        <v>966</v>
      </c>
      <c r="F48" s="390"/>
      <c r="G48" s="390"/>
      <c r="H48" s="390"/>
      <c r="I48" s="390"/>
      <c r="J48" s="390"/>
      <c r="K48" s="261"/>
    </row>
    <row r="49" spans="2:11" s="1" customFormat="1" ht="15" customHeight="1">
      <c r="B49" s="264"/>
      <c r="C49" s="265"/>
      <c r="D49" s="265"/>
      <c r="E49" s="390" t="s">
        <v>967</v>
      </c>
      <c r="F49" s="390"/>
      <c r="G49" s="390"/>
      <c r="H49" s="390"/>
      <c r="I49" s="390"/>
      <c r="J49" s="390"/>
      <c r="K49" s="261"/>
    </row>
    <row r="50" spans="2:11" s="1" customFormat="1" ht="15" customHeight="1">
      <c r="B50" s="264"/>
      <c r="C50" s="265"/>
      <c r="D50" s="265"/>
      <c r="E50" s="390" t="s">
        <v>968</v>
      </c>
      <c r="F50" s="390"/>
      <c r="G50" s="390"/>
      <c r="H50" s="390"/>
      <c r="I50" s="390"/>
      <c r="J50" s="390"/>
      <c r="K50" s="261"/>
    </row>
    <row r="51" spans="2:11" s="1" customFormat="1" ht="15" customHeight="1">
      <c r="B51" s="264"/>
      <c r="C51" s="265"/>
      <c r="D51" s="390" t="s">
        <v>969</v>
      </c>
      <c r="E51" s="390"/>
      <c r="F51" s="390"/>
      <c r="G51" s="390"/>
      <c r="H51" s="390"/>
      <c r="I51" s="390"/>
      <c r="J51" s="390"/>
      <c r="K51" s="261"/>
    </row>
    <row r="52" spans="2:11" s="1" customFormat="1" ht="25.5" customHeight="1">
      <c r="B52" s="260"/>
      <c r="C52" s="391" t="s">
        <v>970</v>
      </c>
      <c r="D52" s="391"/>
      <c r="E52" s="391"/>
      <c r="F52" s="391"/>
      <c r="G52" s="391"/>
      <c r="H52" s="391"/>
      <c r="I52" s="391"/>
      <c r="J52" s="391"/>
      <c r="K52" s="261"/>
    </row>
    <row r="53" spans="2:11" s="1" customFormat="1" ht="5.25" customHeight="1">
      <c r="B53" s="260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60"/>
      <c r="C54" s="390" t="s">
        <v>971</v>
      </c>
      <c r="D54" s="390"/>
      <c r="E54" s="390"/>
      <c r="F54" s="390"/>
      <c r="G54" s="390"/>
      <c r="H54" s="390"/>
      <c r="I54" s="390"/>
      <c r="J54" s="390"/>
      <c r="K54" s="261"/>
    </row>
    <row r="55" spans="2:11" s="1" customFormat="1" ht="15" customHeight="1">
      <c r="B55" s="260"/>
      <c r="C55" s="390" t="s">
        <v>972</v>
      </c>
      <c r="D55" s="390"/>
      <c r="E55" s="390"/>
      <c r="F55" s="390"/>
      <c r="G55" s="390"/>
      <c r="H55" s="390"/>
      <c r="I55" s="390"/>
      <c r="J55" s="390"/>
      <c r="K55" s="261"/>
    </row>
    <row r="56" spans="2:11" s="1" customFormat="1" ht="12.75" customHeight="1">
      <c r="B56" s="260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60"/>
      <c r="C57" s="390" t="s">
        <v>973</v>
      </c>
      <c r="D57" s="390"/>
      <c r="E57" s="390"/>
      <c r="F57" s="390"/>
      <c r="G57" s="390"/>
      <c r="H57" s="390"/>
      <c r="I57" s="390"/>
      <c r="J57" s="390"/>
      <c r="K57" s="261"/>
    </row>
    <row r="58" spans="2:11" s="1" customFormat="1" ht="15" customHeight="1">
      <c r="B58" s="260"/>
      <c r="C58" s="265"/>
      <c r="D58" s="390" t="s">
        <v>974</v>
      </c>
      <c r="E58" s="390"/>
      <c r="F58" s="390"/>
      <c r="G58" s="390"/>
      <c r="H58" s="390"/>
      <c r="I58" s="390"/>
      <c r="J58" s="390"/>
      <c r="K58" s="261"/>
    </row>
    <row r="59" spans="2:11" s="1" customFormat="1" ht="15" customHeight="1">
      <c r="B59" s="260"/>
      <c r="C59" s="265"/>
      <c r="D59" s="390" t="s">
        <v>975</v>
      </c>
      <c r="E59" s="390"/>
      <c r="F59" s="390"/>
      <c r="G59" s="390"/>
      <c r="H59" s="390"/>
      <c r="I59" s="390"/>
      <c r="J59" s="390"/>
      <c r="K59" s="261"/>
    </row>
    <row r="60" spans="2:11" s="1" customFormat="1" ht="15" customHeight="1">
      <c r="B60" s="260"/>
      <c r="C60" s="265"/>
      <c r="D60" s="390" t="s">
        <v>976</v>
      </c>
      <c r="E60" s="390"/>
      <c r="F60" s="390"/>
      <c r="G60" s="390"/>
      <c r="H60" s="390"/>
      <c r="I60" s="390"/>
      <c r="J60" s="390"/>
      <c r="K60" s="261"/>
    </row>
    <row r="61" spans="2:11" s="1" customFormat="1" ht="15" customHeight="1">
      <c r="B61" s="260"/>
      <c r="C61" s="265"/>
      <c r="D61" s="390" t="s">
        <v>977</v>
      </c>
      <c r="E61" s="390"/>
      <c r="F61" s="390"/>
      <c r="G61" s="390"/>
      <c r="H61" s="390"/>
      <c r="I61" s="390"/>
      <c r="J61" s="390"/>
      <c r="K61" s="261"/>
    </row>
    <row r="62" spans="2:11" s="1" customFormat="1" ht="15" customHeight="1">
      <c r="B62" s="260"/>
      <c r="C62" s="265"/>
      <c r="D62" s="392" t="s">
        <v>978</v>
      </c>
      <c r="E62" s="392"/>
      <c r="F62" s="392"/>
      <c r="G62" s="392"/>
      <c r="H62" s="392"/>
      <c r="I62" s="392"/>
      <c r="J62" s="392"/>
      <c r="K62" s="261"/>
    </row>
    <row r="63" spans="2:11" s="1" customFormat="1" ht="15" customHeight="1">
      <c r="B63" s="260"/>
      <c r="C63" s="265"/>
      <c r="D63" s="390" t="s">
        <v>979</v>
      </c>
      <c r="E63" s="390"/>
      <c r="F63" s="390"/>
      <c r="G63" s="390"/>
      <c r="H63" s="390"/>
      <c r="I63" s="390"/>
      <c r="J63" s="390"/>
      <c r="K63" s="261"/>
    </row>
    <row r="64" spans="2:11" s="1" customFormat="1" ht="12.75" customHeight="1">
      <c r="B64" s="260"/>
      <c r="C64" s="265"/>
      <c r="D64" s="265"/>
      <c r="E64" s="268"/>
      <c r="F64" s="265"/>
      <c r="G64" s="265"/>
      <c r="H64" s="265"/>
      <c r="I64" s="265"/>
      <c r="J64" s="265"/>
      <c r="K64" s="261"/>
    </row>
    <row r="65" spans="2:11" s="1" customFormat="1" ht="15" customHeight="1">
      <c r="B65" s="260"/>
      <c r="C65" s="265"/>
      <c r="D65" s="390" t="s">
        <v>980</v>
      </c>
      <c r="E65" s="390"/>
      <c r="F65" s="390"/>
      <c r="G65" s="390"/>
      <c r="H65" s="390"/>
      <c r="I65" s="390"/>
      <c r="J65" s="390"/>
      <c r="K65" s="261"/>
    </row>
    <row r="66" spans="2:11" s="1" customFormat="1" ht="15" customHeight="1">
      <c r="B66" s="260"/>
      <c r="C66" s="265"/>
      <c r="D66" s="392" t="s">
        <v>981</v>
      </c>
      <c r="E66" s="392"/>
      <c r="F66" s="392"/>
      <c r="G66" s="392"/>
      <c r="H66" s="392"/>
      <c r="I66" s="392"/>
      <c r="J66" s="392"/>
      <c r="K66" s="261"/>
    </row>
    <row r="67" spans="2:11" s="1" customFormat="1" ht="15" customHeight="1">
      <c r="B67" s="260"/>
      <c r="C67" s="265"/>
      <c r="D67" s="390" t="s">
        <v>982</v>
      </c>
      <c r="E67" s="390"/>
      <c r="F67" s="390"/>
      <c r="G67" s="390"/>
      <c r="H67" s="390"/>
      <c r="I67" s="390"/>
      <c r="J67" s="390"/>
      <c r="K67" s="261"/>
    </row>
    <row r="68" spans="2:11" s="1" customFormat="1" ht="15" customHeight="1">
      <c r="B68" s="260"/>
      <c r="C68" s="265"/>
      <c r="D68" s="390" t="s">
        <v>983</v>
      </c>
      <c r="E68" s="390"/>
      <c r="F68" s="390"/>
      <c r="G68" s="390"/>
      <c r="H68" s="390"/>
      <c r="I68" s="390"/>
      <c r="J68" s="390"/>
      <c r="K68" s="261"/>
    </row>
    <row r="69" spans="2:11" s="1" customFormat="1" ht="15" customHeight="1">
      <c r="B69" s="260"/>
      <c r="C69" s="265"/>
      <c r="D69" s="390" t="s">
        <v>984</v>
      </c>
      <c r="E69" s="390"/>
      <c r="F69" s="390"/>
      <c r="G69" s="390"/>
      <c r="H69" s="390"/>
      <c r="I69" s="390"/>
      <c r="J69" s="390"/>
      <c r="K69" s="261"/>
    </row>
    <row r="70" spans="2:11" s="1" customFormat="1" ht="15" customHeight="1">
      <c r="B70" s="260"/>
      <c r="C70" s="265"/>
      <c r="D70" s="390" t="s">
        <v>985</v>
      </c>
      <c r="E70" s="390"/>
      <c r="F70" s="390"/>
      <c r="G70" s="390"/>
      <c r="H70" s="390"/>
      <c r="I70" s="390"/>
      <c r="J70" s="390"/>
      <c r="K70" s="261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385" t="s">
        <v>986</v>
      </c>
      <c r="D75" s="385"/>
      <c r="E75" s="385"/>
      <c r="F75" s="385"/>
      <c r="G75" s="385"/>
      <c r="H75" s="385"/>
      <c r="I75" s="385"/>
      <c r="J75" s="385"/>
      <c r="K75" s="278"/>
    </row>
    <row r="76" spans="2:11" s="1" customFormat="1" ht="17.25" customHeight="1">
      <c r="B76" s="277"/>
      <c r="C76" s="279" t="s">
        <v>987</v>
      </c>
      <c r="D76" s="279"/>
      <c r="E76" s="279"/>
      <c r="F76" s="279" t="s">
        <v>988</v>
      </c>
      <c r="G76" s="280"/>
      <c r="H76" s="279" t="s">
        <v>51</v>
      </c>
      <c r="I76" s="279" t="s">
        <v>54</v>
      </c>
      <c r="J76" s="279" t="s">
        <v>989</v>
      </c>
      <c r="K76" s="278"/>
    </row>
    <row r="77" spans="2:11" s="1" customFormat="1" ht="17.25" customHeight="1">
      <c r="B77" s="277"/>
      <c r="C77" s="281" t="s">
        <v>990</v>
      </c>
      <c r="D77" s="281"/>
      <c r="E77" s="281"/>
      <c r="F77" s="282" t="s">
        <v>991</v>
      </c>
      <c r="G77" s="283"/>
      <c r="H77" s="281"/>
      <c r="I77" s="281"/>
      <c r="J77" s="281" t="s">
        <v>992</v>
      </c>
      <c r="K77" s="278"/>
    </row>
    <row r="78" spans="2:11" s="1" customFormat="1" ht="5.25" customHeight="1">
      <c r="B78" s="277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7"/>
      <c r="C79" s="266" t="s">
        <v>50</v>
      </c>
      <c r="D79" s="286"/>
      <c r="E79" s="286"/>
      <c r="F79" s="287" t="s">
        <v>993</v>
      </c>
      <c r="G79" s="288"/>
      <c r="H79" s="266" t="s">
        <v>994</v>
      </c>
      <c r="I79" s="266" t="s">
        <v>995</v>
      </c>
      <c r="J79" s="266">
        <v>20</v>
      </c>
      <c r="K79" s="278"/>
    </row>
    <row r="80" spans="2:11" s="1" customFormat="1" ht="15" customHeight="1">
      <c r="B80" s="277"/>
      <c r="C80" s="266" t="s">
        <v>996</v>
      </c>
      <c r="D80" s="266"/>
      <c r="E80" s="266"/>
      <c r="F80" s="287" t="s">
        <v>993</v>
      </c>
      <c r="G80" s="288"/>
      <c r="H80" s="266" t="s">
        <v>997</v>
      </c>
      <c r="I80" s="266" t="s">
        <v>995</v>
      </c>
      <c r="J80" s="266">
        <v>120</v>
      </c>
      <c r="K80" s="278"/>
    </row>
    <row r="81" spans="2:11" s="1" customFormat="1" ht="15" customHeight="1">
      <c r="B81" s="289"/>
      <c r="C81" s="266" t="s">
        <v>998</v>
      </c>
      <c r="D81" s="266"/>
      <c r="E81" s="266"/>
      <c r="F81" s="287" t="s">
        <v>999</v>
      </c>
      <c r="G81" s="288"/>
      <c r="H81" s="266" t="s">
        <v>1000</v>
      </c>
      <c r="I81" s="266" t="s">
        <v>995</v>
      </c>
      <c r="J81" s="266">
        <v>50</v>
      </c>
      <c r="K81" s="278"/>
    </row>
    <row r="82" spans="2:11" s="1" customFormat="1" ht="15" customHeight="1">
      <c r="B82" s="289"/>
      <c r="C82" s="266" t="s">
        <v>1001</v>
      </c>
      <c r="D82" s="266"/>
      <c r="E82" s="266"/>
      <c r="F82" s="287" t="s">
        <v>993</v>
      </c>
      <c r="G82" s="288"/>
      <c r="H82" s="266" t="s">
        <v>1002</v>
      </c>
      <c r="I82" s="266" t="s">
        <v>1003</v>
      </c>
      <c r="J82" s="266"/>
      <c r="K82" s="278"/>
    </row>
    <row r="83" spans="2:11" s="1" customFormat="1" ht="15" customHeight="1">
      <c r="B83" s="289"/>
      <c r="C83" s="290" t="s">
        <v>1004</v>
      </c>
      <c r="D83" s="290"/>
      <c r="E83" s="290"/>
      <c r="F83" s="291" t="s">
        <v>999</v>
      </c>
      <c r="G83" s="290"/>
      <c r="H83" s="290" t="s">
        <v>1005</v>
      </c>
      <c r="I83" s="290" t="s">
        <v>995</v>
      </c>
      <c r="J83" s="290">
        <v>15</v>
      </c>
      <c r="K83" s="278"/>
    </row>
    <row r="84" spans="2:11" s="1" customFormat="1" ht="15" customHeight="1">
      <c r="B84" s="289"/>
      <c r="C84" s="290" t="s">
        <v>1006</v>
      </c>
      <c r="D84" s="290"/>
      <c r="E84" s="290"/>
      <c r="F84" s="291" t="s">
        <v>999</v>
      </c>
      <c r="G84" s="290"/>
      <c r="H84" s="290" t="s">
        <v>1007</v>
      </c>
      <c r="I84" s="290" t="s">
        <v>995</v>
      </c>
      <c r="J84" s="290">
        <v>15</v>
      </c>
      <c r="K84" s="278"/>
    </row>
    <row r="85" spans="2:11" s="1" customFormat="1" ht="15" customHeight="1">
      <c r="B85" s="289"/>
      <c r="C85" s="290" t="s">
        <v>1008</v>
      </c>
      <c r="D85" s="290"/>
      <c r="E85" s="290"/>
      <c r="F85" s="291" t="s">
        <v>999</v>
      </c>
      <c r="G85" s="290"/>
      <c r="H85" s="290" t="s">
        <v>1009</v>
      </c>
      <c r="I85" s="290" t="s">
        <v>995</v>
      </c>
      <c r="J85" s="290">
        <v>20</v>
      </c>
      <c r="K85" s="278"/>
    </row>
    <row r="86" spans="2:11" s="1" customFormat="1" ht="15" customHeight="1">
      <c r="B86" s="289"/>
      <c r="C86" s="290" t="s">
        <v>1010</v>
      </c>
      <c r="D86" s="290"/>
      <c r="E86" s="290"/>
      <c r="F86" s="291" t="s">
        <v>999</v>
      </c>
      <c r="G86" s="290"/>
      <c r="H86" s="290" t="s">
        <v>1011</v>
      </c>
      <c r="I86" s="290" t="s">
        <v>995</v>
      </c>
      <c r="J86" s="290">
        <v>20</v>
      </c>
      <c r="K86" s="278"/>
    </row>
    <row r="87" spans="2:11" s="1" customFormat="1" ht="15" customHeight="1">
      <c r="B87" s="289"/>
      <c r="C87" s="266" t="s">
        <v>1012</v>
      </c>
      <c r="D87" s="266"/>
      <c r="E87" s="266"/>
      <c r="F87" s="287" t="s">
        <v>999</v>
      </c>
      <c r="G87" s="288"/>
      <c r="H87" s="266" t="s">
        <v>1013</v>
      </c>
      <c r="I87" s="266" t="s">
        <v>995</v>
      </c>
      <c r="J87" s="266">
        <v>50</v>
      </c>
      <c r="K87" s="278"/>
    </row>
    <row r="88" spans="2:11" s="1" customFormat="1" ht="15" customHeight="1">
      <c r="B88" s="289"/>
      <c r="C88" s="266" t="s">
        <v>1014</v>
      </c>
      <c r="D88" s="266"/>
      <c r="E88" s="266"/>
      <c r="F88" s="287" t="s">
        <v>999</v>
      </c>
      <c r="G88" s="288"/>
      <c r="H88" s="266" t="s">
        <v>1015</v>
      </c>
      <c r="I88" s="266" t="s">
        <v>995</v>
      </c>
      <c r="J88" s="266">
        <v>20</v>
      </c>
      <c r="K88" s="278"/>
    </row>
    <row r="89" spans="2:11" s="1" customFormat="1" ht="15" customHeight="1">
      <c r="B89" s="289"/>
      <c r="C89" s="266" t="s">
        <v>1016</v>
      </c>
      <c r="D89" s="266"/>
      <c r="E89" s="266"/>
      <c r="F89" s="287" t="s">
        <v>999</v>
      </c>
      <c r="G89" s="288"/>
      <c r="H89" s="266" t="s">
        <v>1017</v>
      </c>
      <c r="I89" s="266" t="s">
        <v>995</v>
      </c>
      <c r="J89" s="266">
        <v>20</v>
      </c>
      <c r="K89" s="278"/>
    </row>
    <row r="90" spans="2:11" s="1" customFormat="1" ht="15" customHeight="1">
      <c r="B90" s="289"/>
      <c r="C90" s="266" t="s">
        <v>1018</v>
      </c>
      <c r="D90" s="266"/>
      <c r="E90" s="266"/>
      <c r="F90" s="287" t="s">
        <v>999</v>
      </c>
      <c r="G90" s="288"/>
      <c r="H90" s="266" t="s">
        <v>1019</v>
      </c>
      <c r="I90" s="266" t="s">
        <v>995</v>
      </c>
      <c r="J90" s="266">
        <v>50</v>
      </c>
      <c r="K90" s="278"/>
    </row>
    <row r="91" spans="2:11" s="1" customFormat="1" ht="15" customHeight="1">
      <c r="B91" s="289"/>
      <c r="C91" s="266" t="s">
        <v>1020</v>
      </c>
      <c r="D91" s="266"/>
      <c r="E91" s="266"/>
      <c r="F91" s="287" t="s">
        <v>999</v>
      </c>
      <c r="G91" s="288"/>
      <c r="H91" s="266" t="s">
        <v>1020</v>
      </c>
      <c r="I91" s="266" t="s">
        <v>995</v>
      </c>
      <c r="J91" s="266">
        <v>50</v>
      </c>
      <c r="K91" s="278"/>
    </row>
    <row r="92" spans="2:11" s="1" customFormat="1" ht="15" customHeight="1">
      <c r="B92" s="289"/>
      <c r="C92" s="266" t="s">
        <v>1021</v>
      </c>
      <c r="D92" s="266"/>
      <c r="E92" s="266"/>
      <c r="F92" s="287" t="s">
        <v>999</v>
      </c>
      <c r="G92" s="288"/>
      <c r="H92" s="266" t="s">
        <v>1022</v>
      </c>
      <c r="I92" s="266" t="s">
        <v>995</v>
      </c>
      <c r="J92" s="266">
        <v>255</v>
      </c>
      <c r="K92" s="278"/>
    </row>
    <row r="93" spans="2:11" s="1" customFormat="1" ht="15" customHeight="1">
      <c r="B93" s="289"/>
      <c r="C93" s="266" t="s">
        <v>1023</v>
      </c>
      <c r="D93" s="266"/>
      <c r="E93" s="266"/>
      <c r="F93" s="287" t="s">
        <v>993</v>
      </c>
      <c r="G93" s="288"/>
      <c r="H93" s="266" t="s">
        <v>1024</v>
      </c>
      <c r="I93" s="266" t="s">
        <v>1025</v>
      </c>
      <c r="J93" s="266"/>
      <c r="K93" s="278"/>
    </row>
    <row r="94" spans="2:11" s="1" customFormat="1" ht="15" customHeight="1">
      <c r="B94" s="289"/>
      <c r="C94" s="266" t="s">
        <v>1026</v>
      </c>
      <c r="D94" s="266"/>
      <c r="E94" s="266"/>
      <c r="F94" s="287" t="s">
        <v>993</v>
      </c>
      <c r="G94" s="288"/>
      <c r="H94" s="266" t="s">
        <v>1027</v>
      </c>
      <c r="I94" s="266" t="s">
        <v>1028</v>
      </c>
      <c r="J94" s="266"/>
      <c r="K94" s="278"/>
    </row>
    <row r="95" spans="2:11" s="1" customFormat="1" ht="15" customHeight="1">
      <c r="B95" s="289"/>
      <c r="C95" s="266" t="s">
        <v>1029</v>
      </c>
      <c r="D95" s="266"/>
      <c r="E95" s="266"/>
      <c r="F95" s="287" t="s">
        <v>993</v>
      </c>
      <c r="G95" s="288"/>
      <c r="H95" s="266" t="s">
        <v>1029</v>
      </c>
      <c r="I95" s="266" t="s">
        <v>1028</v>
      </c>
      <c r="J95" s="266"/>
      <c r="K95" s="278"/>
    </row>
    <row r="96" spans="2:11" s="1" customFormat="1" ht="15" customHeight="1">
      <c r="B96" s="289"/>
      <c r="C96" s="266" t="s">
        <v>35</v>
      </c>
      <c r="D96" s="266"/>
      <c r="E96" s="266"/>
      <c r="F96" s="287" t="s">
        <v>993</v>
      </c>
      <c r="G96" s="288"/>
      <c r="H96" s="266" t="s">
        <v>1030</v>
      </c>
      <c r="I96" s="266" t="s">
        <v>1028</v>
      </c>
      <c r="J96" s="266"/>
      <c r="K96" s="278"/>
    </row>
    <row r="97" spans="2:11" s="1" customFormat="1" ht="15" customHeight="1">
      <c r="B97" s="289"/>
      <c r="C97" s="266" t="s">
        <v>45</v>
      </c>
      <c r="D97" s="266"/>
      <c r="E97" s="266"/>
      <c r="F97" s="287" t="s">
        <v>993</v>
      </c>
      <c r="G97" s="288"/>
      <c r="H97" s="266" t="s">
        <v>1031</v>
      </c>
      <c r="I97" s="266" t="s">
        <v>1028</v>
      </c>
      <c r="J97" s="266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385" t="s">
        <v>1032</v>
      </c>
      <c r="D102" s="385"/>
      <c r="E102" s="385"/>
      <c r="F102" s="385"/>
      <c r="G102" s="385"/>
      <c r="H102" s="385"/>
      <c r="I102" s="385"/>
      <c r="J102" s="385"/>
      <c r="K102" s="278"/>
    </row>
    <row r="103" spans="2:11" s="1" customFormat="1" ht="17.25" customHeight="1">
      <c r="B103" s="277"/>
      <c r="C103" s="279" t="s">
        <v>987</v>
      </c>
      <c r="D103" s="279"/>
      <c r="E103" s="279"/>
      <c r="F103" s="279" t="s">
        <v>988</v>
      </c>
      <c r="G103" s="280"/>
      <c r="H103" s="279" t="s">
        <v>51</v>
      </c>
      <c r="I103" s="279" t="s">
        <v>54</v>
      </c>
      <c r="J103" s="279" t="s">
        <v>989</v>
      </c>
      <c r="K103" s="278"/>
    </row>
    <row r="104" spans="2:11" s="1" customFormat="1" ht="17.25" customHeight="1">
      <c r="B104" s="277"/>
      <c r="C104" s="281" t="s">
        <v>990</v>
      </c>
      <c r="D104" s="281"/>
      <c r="E104" s="281"/>
      <c r="F104" s="282" t="s">
        <v>991</v>
      </c>
      <c r="G104" s="283"/>
      <c r="H104" s="281"/>
      <c r="I104" s="281"/>
      <c r="J104" s="281" t="s">
        <v>992</v>
      </c>
      <c r="K104" s="278"/>
    </row>
    <row r="105" spans="2:11" s="1" customFormat="1" ht="5.25" customHeight="1">
      <c r="B105" s="277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7"/>
      <c r="C106" s="266" t="s">
        <v>50</v>
      </c>
      <c r="D106" s="286"/>
      <c r="E106" s="286"/>
      <c r="F106" s="287" t="s">
        <v>993</v>
      </c>
      <c r="G106" s="266"/>
      <c r="H106" s="266" t="s">
        <v>1033</v>
      </c>
      <c r="I106" s="266" t="s">
        <v>995</v>
      </c>
      <c r="J106" s="266">
        <v>20</v>
      </c>
      <c r="K106" s="278"/>
    </row>
    <row r="107" spans="2:11" s="1" customFormat="1" ht="15" customHeight="1">
      <c r="B107" s="277"/>
      <c r="C107" s="266" t="s">
        <v>996</v>
      </c>
      <c r="D107" s="266"/>
      <c r="E107" s="266"/>
      <c r="F107" s="287" t="s">
        <v>993</v>
      </c>
      <c r="G107" s="266"/>
      <c r="H107" s="266" t="s">
        <v>1033</v>
      </c>
      <c r="I107" s="266" t="s">
        <v>995</v>
      </c>
      <c r="J107" s="266">
        <v>120</v>
      </c>
      <c r="K107" s="278"/>
    </row>
    <row r="108" spans="2:11" s="1" customFormat="1" ht="15" customHeight="1">
      <c r="B108" s="289"/>
      <c r="C108" s="266" t="s">
        <v>998</v>
      </c>
      <c r="D108" s="266"/>
      <c r="E108" s="266"/>
      <c r="F108" s="287" t="s">
        <v>999</v>
      </c>
      <c r="G108" s="266"/>
      <c r="H108" s="266" t="s">
        <v>1033</v>
      </c>
      <c r="I108" s="266" t="s">
        <v>995</v>
      </c>
      <c r="J108" s="266">
        <v>50</v>
      </c>
      <c r="K108" s="278"/>
    </row>
    <row r="109" spans="2:11" s="1" customFormat="1" ht="15" customHeight="1">
      <c r="B109" s="289"/>
      <c r="C109" s="266" t="s">
        <v>1001</v>
      </c>
      <c r="D109" s="266"/>
      <c r="E109" s="266"/>
      <c r="F109" s="287" t="s">
        <v>993</v>
      </c>
      <c r="G109" s="266"/>
      <c r="H109" s="266" t="s">
        <v>1033</v>
      </c>
      <c r="I109" s="266" t="s">
        <v>1003</v>
      </c>
      <c r="J109" s="266"/>
      <c r="K109" s="278"/>
    </row>
    <row r="110" spans="2:11" s="1" customFormat="1" ht="15" customHeight="1">
      <c r="B110" s="289"/>
      <c r="C110" s="266" t="s">
        <v>1012</v>
      </c>
      <c r="D110" s="266"/>
      <c r="E110" s="266"/>
      <c r="F110" s="287" t="s">
        <v>999</v>
      </c>
      <c r="G110" s="266"/>
      <c r="H110" s="266" t="s">
        <v>1033</v>
      </c>
      <c r="I110" s="266" t="s">
        <v>995</v>
      </c>
      <c r="J110" s="266">
        <v>50</v>
      </c>
      <c r="K110" s="278"/>
    </row>
    <row r="111" spans="2:11" s="1" customFormat="1" ht="15" customHeight="1">
      <c r="B111" s="289"/>
      <c r="C111" s="266" t="s">
        <v>1020</v>
      </c>
      <c r="D111" s="266"/>
      <c r="E111" s="266"/>
      <c r="F111" s="287" t="s">
        <v>999</v>
      </c>
      <c r="G111" s="266"/>
      <c r="H111" s="266" t="s">
        <v>1033</v>
      </c>
      <c r="I111" s="266" t="s">
        <v>995</v>
      </c>
      <c r="J111" s="266">
        <v>50</v>
      </c>
      <c r="K111" s="278"/>
    </row>
    <row r="112" spans="2:11" s="1" customFormat="1" ht="15" customHeight="1">
      <c r="B112" s="289"/>
      <c r="C112" s="266" t="s">
        <v>1018</v>
      </c>
      <c r="D112" s="266"/>
      <c r="E112" s="266"/>
      <c r="F112" s="287" t="s">
        <v>999</v>
      </c>
      <c r="G112" s="266"/>
      <c r="H112" s="266" t="s">
        <v>1033</v>
      </c>
      <c r="I112" s="266" t="s">
        <v>995</v>
      </c>
      <c r="J112" s="266">
        <v>50</v>
      </c>
      <c r="K112" s="278"/>
    </row>
    <row r="113" spans="2:11" s="1" customFormat="1" ht="15" customHeight="1">
      <c r="B113" s="289"/>
      <c r="C113" s="266" t="s">
        <v>50</v>
      </c>
      <c r="D113" s="266"/>
      <c r="E113" s="266"/>
      <c r="F113" s="287" t="s">
        <v>993</v>
      </c>
      <c r="G113" s="266"/>
      <c r="H113" s="266" t="s">
        <v>1034</v>
      </c>
      <c r="I113" s="266" t="s">
        <v>995</v>
      </c>
      <c r="J113" s="266">
        <v>20</v>
      </c>
      <c r="K113" s="278"/>
    </row>
    <row r="114" spans="2:11" s="1" customFormat="1" ht="15" customHeight="1">
      <c r="B114" s="289"/>
      <c r="C114" s="266" t="s">
        <v>1035</v>
      </c>
      <c r="D114" s="266"/>
      <c r="E114" s="266"/>
      <c r="F114" s="287" t="s">
        <v>993</v>
      </c>
      <c r="G114" s="266"/>
      <c r="H114" s="266" t="s">
        <v>1036</v>
      </c>
      <c r="I114" s="266" t="s">
        <v>995</v>
      </c>
      <c r="J114" s="266">
        <v>120</v>
      </c>
      <c r="K114" s="278"/>
    </row>
    <row r="115" spans="2:11" s="1" customFormat="1" ht="15" customHeight="1">
      <c r="B115" s="289"/>
      <c r="C115" s="266" t="s">
        <v>35</v>
      </c>
      <c r="D115" s="266"/>
      <c r="E115" s="266"/>
      <c r="F115" s="287" t="s">
        <v>993</v>
      </c>
      <c r="G115" s="266"/>
      <c r="H115" s="266" t="s">
        <v>1037</v>
      </c>
      <c r="I115" s="266" t="s">
        <v>1028</v>
      </c>
      <c r="J115" s="266"/>
      <c r="K115" s="278"/>
    </row>
    <row r="116" spans="2:11" s="1" customFormat="1" ht="15" customHeight="1">
      <c r="B116" s="289"/>
      <c r="C116" s="266" t="s">
        <v>45</v>
      </c>
      <c r="D116" s="266"/>
      <c r="E116" s="266"/>
      <c r="F116" s="287" t="s">
        <v>993</v>
      </c>
      <c r="G116" s="266"/>
      <c r="H116" s="266" t="s">
        <v>1038</v>
      </c>
      <c r="I116" s="266" t="s">
        <v>1028</v>
      </c>
      <c r="J116" s="266"/>
      <c r="K116" s="278"/>
    </row>
    <row r="117" spans="2:11" s="1" customFormat="1" ht="15" customHeight="1">
      <c r="B117" s="289"/>
      <c r="C117" s="266" t="s">
        <v>54</v>
      </c>
      <c r="D117" s="266"/>
      <c r="E117" s="266"/>
      <c r="F117" s="287" t="s">
        <v>993</v>
      </c>
      <c r="G117" s="266"/>
      <c r="H117" s="266" t="s">
        <v>1039</v>
      </c>
      <c r="I117" s="266" t="s">
        <v>1040</v>
      </c>
      <c r="J117" s="266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386" t="s">
        <v>1041</v>
      </c>
      <c r="D122" s="386"/>
      <c r="E122" s="386"/>
      <c r="F122" s="386"/>
      <c r="G122" s="386"/>
      <c r="H122" s="386"/>
      <c r="I122" s="386"/>
      <c r="J122" s="386"/>
      <c r="K122" s="306"/>
    </row>
    <row r="123" spans="2:11" s="1" customFormat="1" ht="17.25" customHeight="1">
      <c r="B123" s="307"/>
      <c r="C123" s="279" t="s">
        <v>987</v>
      </c>
      <c r="D123" s="279"/>
      <c r="E123" s="279"/>
      <c r="F123" s="279" t="s">
        <v>988</v>
      </c>
      <c r="G123" s="280"/>
      <c r="H123" s="279" t="s">
        <v>51</v>
      </c>
      <c r="I123" s="279" t="s">
        <v>54</v>
      </c>
      <c r="J123" s="279" t="s">
        <v>989</v>
      </c>
      <c r="K123" s="308"/>
    </row>
    <row r="124" spans="2:11" s="1" customFormat="1" ht="17.25" customHeight="1">
      <c r="B124" s="307"/>
      <c r="C124" s="281" t="s">
        <v>990</v>
      </c>
      <c r="D124" s="281"/>
      <c r="E124" s="281"/>
      <c r="F124" s="282" t="s">
        <v>991</v>
      </c>
      <c r="G124" s="283"/>
      <c r="H124" s="281"/>
      <c r="I124" s="281"/>
      <c r="J124" s="281" t="s">
        <v>992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6" t="s">
        <v>996</v>
      </c>
      <c r="D126" s="286"/>
      <c r="E126" s="286"/>
      <c r="F126" s="287" t="s">
        <v>993</v>
      </c>
      <c r="G126" s="266"/>
      <c r="H126" s="266" t="s">
        <v>1033</v>
      </c>
      <c r="I126" s="266" t="s">
        <v>995</v>
      </c>
      <c r="J126" s="266">
        <v>120</v>
      </c>
      <c r="K126" s="312"/>
    </row>
    <row r="127" spans="2:11" s="1" customFormat="1" ht="15" customHeight="1">
      <c r="B127" s="309"/>
      <c r="C127" s="266" t="s">
        <v>1042</v>
      </c>
      <c r="D127" s="266"/>
      <c r="E127" s="266"/>
      <c r="F127" s="287" t="s">
        <v>993</v>
      </c>
      <c r="G127" s="266"/>
      <c r="H127" s="266" t="s">
        <v>1043</v>
      </c>
      <c r="I127" s="266" t="s">
        <v>995</v>
      </c>
      <c r="J127" s="266" t="s">
        <v>1044</v>
      </c>
      <c r="K127" s="312"/>
    </row>
    <row r="128" spans="2:11" s="1" customFormat="1" ht="15" customHeight="1">
      <c r="B128" s="309"/>
      <c r="C128" s="266" t="s">
        <v>941</v>
      </c>
      <c r="D128" s="266"/>
      <c r="E128" s="266"/>
      <c r="F128" s="287" t="s">
        <v>993</v>
      </c>
      <c r="G128" s="266"/>
      <c r="H128" s="266" t="s">
        <v>1045</v>
      </c>
      <c r="I128" s="266" t="s">
        <v>995</v>
      </c>
      <c r="J128" s="266" t="s">
        <v>1044</v>
      </c>
      <c r="K128" s="312"/>
    </row>
    <row r="129" spans="2:11" s="1" customFormat="1" ht="15" customHeight="1">
      <c r="B129" s="309"/>
      <c r="C129" s="266" t="s">
        <v>1004</v>
      </c>
      <c r="D129" s="266"/>
      <c r="E129" s="266"/>
      <c r="F129" s="287" t="s">
        <v>999</v>
      </c>
      <c r="G129" s="266"/>
      <c r="H129" s="266" t="s">
        <v>1005</v>
      </c>
      <c r="I129" s="266" t="s">
        <v>995</v>
      </c>
      <c r="J129" s="266">
        <v>15</v>
      </c>
      <c r="K129" s="312"/>
    </row>
    <row r="130" spans="2:11" s="1" customFormat="1" ht="15" customHeight="1">
      <c r="B130" s="309"/>
      <c r="C130" s="290" t="s">
        <v>1006</v>
      </c>
      <c r="D130" s="290"/>
      <c r="E130" s="290"/>
      <c r="F130" s="291" t="s">
        <v>999</v>
      </c>
      <c r="G130" s="290"/>
      <c r="H130" s="290" t="s">
        <v>1007</v>
      </c>
      <c r="I130" s="290" t="s">
        <v>995</v>
      </c>
      <c r="J130" s="290">
        <v>15</v>
      </c>
      <c r="K130" s="312"/>
    </row>
    <row r="131" spans="2:11" s="1" customFormat="1" ht="15" customHeight="1">
      <c r="B131" s="309"/>
      <c r="C131" s="290" t="s">
        <v>1008</v>
      </c>
      <c r="D131" s="290"/>
      <c r="E131" s="290"/>
      <c r="F131" s="291" t="s">
        <v>999</v>
      </c>
      <c r="G131" s="290"/>
      <c r="H131" s="290" t="s">
        <v>1009</v>
      </c>
      <c r="I131" s="290" t="s">
        <v>995</v>
      </c>
      <c r="J131" s="290">
        <v>20</v>
      </c>
      <c r="K131" s="312"/>
    </row>
    <row r="132" spans="2:11" s="1" customFormat="1" ht="15" customHeight="1">
      <c r="B132" s="309"/>
      <c r="C132" s="290" t="s">
        <v>1010</v>
      </c>
      <c r="D132" s="290"/>
      <c r="E132" s="290"/>
      <c r="F132" s="291" t="s">
        <v>999</v>
      </c>
      <c r="G132" s="290"/>
      <c r="H132" s="290" t="s">
        <v>1011</v>
      </c>
      <c r="I132" s="290" t="s">
        <v>995</v>
      </c>
      <c r="J132" s="290">
        <v>20</v>
      </c>
      <c r="K132" s="312"/>
    </row>
    <row r="133" spans="2:11" s="1" customFormat="1" ht="15" customHeight="1">
      <c r="B133" s="309"/>
      <c r="C133" s="266" t="s">
        <v>998</v>
      </c>
      <c r="D133" s="266"/>
      <c r="E133" s="266"/>
      <c r="F133" s="287" t="s">
        <v>999</v>
      </c>
      <c r="G133" s="266"/>
      <c r="H133" s="266" t="s">
        <v>1033</v>
      </c>
      <c r="I133" s="266" t="s">
        <v>995</v>
      </c>
      <c r="J133" s="266">
        <v>50</v>
      </c>
      <c r="K133" s="312"/>
    </row>
    <row r="134" spans="2:11" s="1" customFormat="1" ht="15" customHeight="1">
      <c r="B134" s="309"/>
      <c r="C134" s="266" t="s">
        <v>1012</v>
      </c>
      <c r="D134" s="266"/>
      <c r="E134" s="266"/>
      <c r="F134" s="287" t="s">
        <v>999</v>
      </c>
      <c r="G134" s="266"/>
      <c r="H134" s="266" t="s">
        <v>1033</v>
      </c>
      <c r="I134" s="266" t="s">
        <v>995</v>
      </c>
      <c r="J134" s="266">
        <v>50</v>
      </c>
      <c r="K134" s="312"/>
    </row>
    <row r="135" spans="2:11" s="1" customFormat="1" ht="15" customHeight="1">
      <c r="B135" s="309"/>
      <c r="C135" s="266" t="s">
        <v>1018</v>
      </c>
      <c r="D135" s="266"/>
      <c r="E135" s="266"/>
      <c r="F135" s="287" t="s">
        <v>999</v>
      </c>
      <c r="G135" s="266"/>
      <c r="H135" s="266" t="s">
        <v>1033</v>
      </c>
      <c r="I135" s="266" t="s">
        <v>995</v>
      </c>
      <c r="J135" s="266">
        <v>50</v>
      </c>
      <c r="K135" s="312"/>
    </row>
    <row r="136" spans="2:11" s="1" customFormat="1" ht="15" customHeight="1">
      <c r="B136" s="309"/>
      <c r="C136" s="266" t="s">
        <v>1020</v>
      </c>
      <c r="D136" s="266"/>
      <c r="E136" s="266"/>
      <c r="F136" s="287" t="s">
        <v>999</v>
      </c>
      <c r="G136" s="266"/>
      <c r="H136" s="266" t="s">
        <v>1033</v>
      </c>
      <c r="I136" s="266" t="s">
        <v>995</v>
      </c>
      <c r="J136" s="266">
        <v>50</v>
      </c>
      <c r="K136" s="312"/>
    </row>
    <row r="137" spans="2:11" s="1" customFormat="1" ht="15" customHeight="1">
      <c r="B137" s="309"/>
      <c r="C137" s="266" t="s">
        <v>1021</v>
      </c>
      <c r="D137" s="266"/>
      <c r="E137" s="266"/>
      <c r="F137" s="287" t="s">
        <v>999</v>
      </c>
      <c r="G137" s="266"/>
      <c r="H137" s="266" t="s">
        <v>1046</v>
      </c>
      <c r="I137" s="266" t="s">
        <v>995</v>
      </c>
      <c r="J137" s="266">
        <v>255</v>
      </c>
      <c r="K137" s="312"/>
    </row>
    <row r="138" spans="2:11" s="1" customFormat="1" ht="15" customHeight="1">
      <c r="B138" s="309"/>
      <c r="C138" s="266" t="s">
        <v>1023</v>
      </c>
      <c r="D138" s="266"/>
      <c r="E138" s="266"/>
      <c r="F138" s="287" t="s">
        <v>993</v>
      </c>
      <c r="G138" s="266"/>
      <c r="H138" s="266" t="s">
        <v>1047</v>
      </c>
      <c r="I138" s="266" t="s">
        <v>1025</v>
      </c>
      <c r="J138" s="266"/>
      <c r="K138" s="312"/>
    </row>
    <row r="139" spans="2:11" s="1" customFormat="1" ht="15" customHeight="1">
      <c r="B139" s="309"/>
      <c r="C139" s="266" t="s">
        <v>1026</v>
      </c>
      <c r="D139" s="266"/>
      <c r="E139" s="266"/>
      <c r="F139" s="287" t="s">
        <v>993</v>
      </c>
      <c r="G139" s="266"/>
      <c r="H139" s="266" t="s">
        <v>1048</v>
      </c>
      <c r="I139" s="266" t="s">
        <v>1028</v>
      </c>
      <c r="J139" s="266"/>
      <c r="K139" s="312"/>
    </row>
    <row r="140" spans="2:11" s="1" customFormat="1" ht="15" customHeight="1">
      <c r="B140" s="309"/>
      <c r="C140" s="266" t="s">
        <v>1029</v>
      </c>
      <c r="D140" s="266"/>
      <c r="E140" s="266"/>
      <c r="F140" s="287" t="s">
        <v>993</v>
      </c>
      <c r="G140" s="266"/>
      <c r="H140" s="266" t="s">
        <v>1029</v>
      </c>
      <c r="I140" s="266" t="s">
        <v>1028</v>
      </c>
      <c r="J140" s="266"/>
      <c r="K140" s="312"/>
    </row>
    <row r="141" spans="2:11" s="1" customFormat="1" ht="15" customHeight="1">
      <c r="B141" s="309"/>
      <c r="C141" s="266" t="s">
        <v>35</v>
      </c>
      <c r="D141" s="266"/>
      <c r="E141" s="266"/>
      <c r="F141" s="287" t="s">
        <v>993</v>
      </c>
      <c r="G141" s="266"/>
      <c r="H141" s="266" t="s">
        <v>1049</v>
      </c>
      <c r="I141" s="266" t="s">
        <v>1028</v>
      </c>
      <c r="J141" s="266"/>
      <c r="K141" s="312"/>
    </row>
    <row r="142" spans="2:11" s="1" customFormat="1" ht="15" customHeight="1">
      <c r="B142" s="309"/>
      <c r="C142" s="266" t="s">
        <v>1050</v>
      </c>
      <c r="D142" s="266"/>
      <c r="E142" s="266"/>
      <c r="F142" s="287" t="s">
        <v>993</v>
      </c>
      <c r="G142" s="266"/>
      <c r="H142" s="266" t="s">
        <v>1051</v>
      </c>
      <c r="I142" s="266" t="s">
        <v>1028</v>
      </c>
      <c r="J142" s="266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385" t="s">
        <v>1052</v>
      </c>
      <c r="D147" s="385"/>
      <c r="E147" s="385"/>
      <c r="F147" s="385"/>
      <c r="G147" s="385"/>
      <c r="H147" s="385"/>
      <c r="I147" s="385"/>
      <c r="J147" s="385"/>
      <c r="K147" s="278"/>
    </row>
    <row r="148" spans="2:11" s="1" customFormat="1" ht="17.25" customHeight="1">
      <c r="B148" s="277"/>
      <c r="C148" s="279" t="s">
        <v>987</v>
      </c>
      <c r="D148" s="279"/>
      <c r="E148" s="279"/>
      <c r="F148" s="279" t="s">
        <v>988</v>
      </c>
      <c r="G148" s="280"/>
      <c r="H148" s="279" t="s">
        <v>51</v>
      </c>
      <c r="I148" s="279" t="s">
        <v>54</v>
      </c>
      <c r="J148" s="279" t="s">
        <v>989</v>
      </c>
      <c r="K148" s="278"/>
    </row>
    <row r="149" spans="2:11" s="1" customFormat="1" ht="17.25" customHeight="1">
      <c r="B149" s="277"/>
      <c r="C149" s="281" t="s">
        <v>990</v>
      </c>
      <c r="D149" s="281"/>
      <c r="E149" s="281"/>
      <c r="F149" s="282" t="s">
        <v>991</v>
      </c>
      <c r="G149" s="283"/>
      <c r="H149" s="281"/>
      <c r="I149" s="281"/>
      <c r="J149" s="281" t="s">
        <v>992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996</v>
      </c>
      <c r="D151" s="266"/>
      <c r="E151" s="266"/>
      <c r="F151" s="317" t="s">
        <v>993</v>
      </c>
      <c r="G151" s="266"/>
      <c r="H151" s="316" t="s">
        <v>1033</v>
      </c>
      <c r="I151" s="316" t="s">
        <v>995</v>
      </c>
      <c r="J151" s="316">
        <v>120</v>
      </c>
      <c r="K151" s="312"/>
    </row>
    <row r="152" spans="2:11" s="1" customFormat="1" ht="15" customHeight="1">
      <c r="B152" s="289"/>
      <c r="C152" s="316" t="s">
        <v>1042</v>
      </c>
      <c r="D152" s="266"/>
      <c r="E152" s="266"/>
      <c r="F152" s="317" t="s">
        <v>993</v>
      </c>
      <c r="G152" s="266"/>
      <c r="H152" s="316" t="s">
        <v>1053</v>
      </c>
      <c r="I152" s="316" t="s">
        <v>995</v>
      </c>
      <c r="J152" s="316" t="s">
        <v>1044</v>
      </c>
      <c r="K152" s="312"/>
    </row>
    <row r="153" spans="2:11" s="1" customFormat="1" ht="15" customHeight="1">
      <c r="B153" s="289"/>
      <c r="C153" s="316" t="s">
        <v>941</v>
      </c>
      <c r="D153" s="266"/>
      <c r="E153" s="266"/>
      <c r="F153" s="317" t="s">
        <v>993</v>
      </c>
      <c r="G153" s="266"/>
      <c r="H153" s="316" t="s">
        <v>1054</v>
      </c>
      <c r="I153" s="316" t="s">
        <v>995</v>
      </c>
      <c r="J153" s="316" t="s">
        <v>1044</v>
      </c>
      <c r="K153" s="312"/>
    </row>
    <row r="154" spans="2:11" s="1" customFormat="1" ht="15" customHeight="1">
      <c r="B154" s="289"/>
      <c r="C154" s="316" t="s">
        <v>998</v>
      </c>
      <c r="D154" s="266"/>
      <c r="E154" s="266"/>
      <c r="F154" s="317" t="s">
        <v>999</v>
      </c>
      <c r="G154" s="266"/>
      <c r="H154" s="316" t="s">
        <v>1033</v>
      </c>
      <c r="I154" s="316" t="s">
        <v>995</v>
      </c>
      <c r="J154" s="316">
        <v>50</v>
      </c>
      <c r="K154" s="312"/>
    </row>
    <row r="155" spans="2:11" s="1" customFormat="1" ht="15" customHeight="1">
      <c r="B155" s="289"/>
      <c r="C155" s="316" t="s">
        <v>1001</v>
      </c>
      <c r="D155" s="266"/>
      <c r="E155" s="266"/>
      <c r="F155" s="317" t="s">
        <v>993</v>
      </c>
      <c r="G155" s="266"/>
      <c r="H155" s="316" t="s">
        <v>1033</v>
      </c>
      <c r="I155" s="316" t="s">
        <v>1003</v>
      </c>
      <c r="J155" s="316"/>
      <c r="K155" s="312"/>
    </row>
    <row r="156" spans="2:11" s="1" customFormat="1" ht="15" customHeight="1">
      <c r="B156" s="289"/>
      <c r="C156" s="316" t="s">
        <v>1012</v>
      </c>
      <c r="D156" s="266"/>
      <c r="E156" s="266"/>
      <c r="F156" s="317" t="s">
        <v>999</v>
      </c>
      <c r="G156" s="266"/>
      <c r="H156" s="316" t="s">
        <v>1033</v>
      </c>
      <c r="I156" s="316" t="s">
        <v>995</v>
      </c>
      <c r="J156" s="316">
        <v>50</v>
      </c>
      <c r="K156" s="312"/>
    </row>
    <row r="157" spans="2:11" s="1" customFormat="1" ht="15" customHeight="1">
      <c r="B157" s="289"/>
      <c r="C157" s="316" t="s">
        <v>1020</v>
      </c>
      <c r="D157" s="266"/>
      <c r="E157" s="266"/>
      <c r="F157" s="317" t="s">
        <v>999</v>
      </c>
      <c r="G157" s="266"/>
      <c r="H157" s="316" t="s">
        <v>1033</v>
      </c>
      <c r="I157" s="316" t="s">
        <v>995</v>
      </c>
      <c r="J157" s="316">
        <v>50</v>
      </c>
      <c r="K157" s="312"/>
    </row>
    <row r="158" spans="2:11" s="1" customFormat="1" ht="15" customHeight="1">
      <c r="B158" s="289"/>
      <c r="C158" s="316" t="s">
        <v>1018</v>
      </c>
      <c r="D158" s="266"/>
      <c r="E158" s="266"/>
      <c r="F158" s="317" t="s">
        <v>999</v>
      </c>
      <c r="G158" s="266"/>
      <c r="H158" s="316" t="s">
        <v>1033</v>
      </c>
      <c r="I158" s="316" t="s">
        <v>995</v>
      </c>
      <c r="J158" s="316">
        <v>50</v>
      </c>
      <c r="K158" s="312"/>
    </row>
    <row r="159" spans="2:11" s="1" customFormat="1" ht="15" customHeight="1">
      <c r="B159" s="289"/>
      <c r="C159" s="316" t="s">
        <v>93</v>
      </c>
      <c r="D159" s="266"/>
      <c r="E159" s="266"/>
      <c r="F159" s="317" t="s">
        <v>993</v>
      </c>
      <c r="G159" s="266"/>
      <c r="H159" s="316" t="s">
        <v>1055</v>
      </c>
      <c r="I159" s="316" t="s">
        <v>995</v>
      </c>
      <c r="J159" s="316" t="s">
        <v>1056</v>
      </c>
      <c r="K159" s="312"/>
    </row>
    <row r="160" spans="2:11" s="1" customFormat="1" ht="15" customHeight="1">
      <c r="B160" s="289"/>
      <c r="C160" s="316" t="s">
        <v>1057</v>
      </c>
      <c r="D160" s="266"/>
      <c r="E160" s="266"/>
      <c r="F160" s="317" t="s">
        <v>993</v>
      </c>
      <c r="G160" s="266"/>
      <c r="H160" s="316" t="s">
        <v>1058</v>
      </c>
      <c r="I160" s="316" t="s">
        <v>1028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386" t="s">
        <v>1059</v>
      </c>
      <c r="D165" s="386"/>
      <c r="E165" s="386"/>
      <c r="F165" s="386"/>
      <c r="G165" s="386"/>
      <c r="H165" s="386"/>
      <c r="I165" s="386"/>
      <c r="J165" s="386"/>
      <c r="K165" s="259"/>
    </row>
    <row r="166" spans="2:11" s="1" customFormat="1" ht="17.25" customHeight="1">
      <c r="B166" s="258"/>
      <c r="C166" s="279" t="s">
        <v>987</v>
      </c>
      <c r="D166" s="279"/>
      <c r="E166" s="279"/>
      <c r="F166" s="279" t="s">
        <v>988</v>
      </c>
      <c r="G166" s="321"/>
      <c r="H166" s="322" t="s">
        <v>51</v>
      </c>
      <c r="I166" s="322" t="s">
        <v>54</v>
      </c>
      <c r="J166" s="279" t="s">
        <v>989</v>
      </c>
      <c r="K166" s="259"/>
    </row>
    <row r="167" spans="2:11" s="1" customFormat="1" ht="17.25" customHeight="1">
      <c r="B167" s="260"/>
      <c r="C167" s="281" t="s">
        <v>990</v>
      </c>
      <c r="D167" s="281"/>
      <c r="E167" s="281"/>
      <c r="F167" s="282" t="s">
        <v>991</v>
      </c>
      <c r="G167" s="323"/>
      <c r="H167" s="324"/>
      <c r="I167" s="324"/>
      <c r="J167" s="281" t="s">
        <v>992</v>
      </c>
      <c r="K167" s="261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6" t="s">
        <v>996</v>
      </c>
      <c r="D169" s="266"/>
      <c r="E169" s="266"/>
      <c r="F169" s="287" t="s">
        <v>993</v>
      </c>
      <c r="G169" s="266"/>
      <c r="H169" s="266" t="s">
        <v>1033</v>
      </c>
      <c r="I169" s="266" t="s">
        <v>995</v>
      </c>
      <c r="J169" s="266">
        <v>120</v>
      </c>
      <c r="K169" s="312"/>
    </row>
    <row r="170" spans="2:11" s="1" customFormat="1" ht="15" customHeight="1">
      <c r="B170" s="289"/>
      <c r="C170" s="266" t="s">
        <v>1042</v>
      </c>
      <c r="D170" s="266"/>
      <c r="E170" s="266"/>
      <c r="F170" s="287" t="s">
        <v>993</v>
      </c>
      <c r="G170" s="266"/>
      <c r="H170" s="266" t="s">
        <v>1043</v>
      </c>
      <c r="I170" s="266" t="s">
        <v>995</v>
      </c>
      <c r="J170" s="266" t="s">
        <v>1044</v>
      </c>
      <c r="K170" s="312"/>
    </row>
    <row r="171" spans="2:11" s="1" customFormat="1" ht="15" customHeight="1">
      <c r="B171" s="289"/>
      <c r="C171" s="266" t="s">
        <v>941</v>
      </c>
      <c r="D171" s="266"/>
      <c r="E171" s="266"/>
      <c r="F171" s="287" t="s">
        <v>993</v>
      </c>
      <c r="G171" s="266"/>
      <c r="H171" s="266" t="s">
        <v>1060</v>
      </c>
      <c r="I171" s="266" t="s">
        <v>995</v>
      </c>
      <c r="J171" s="266" t="s">
        <v>1044</v>
      </c>
      <c r="K171" s="312"/>
    </row>
    <row r="172" spans="2:11" s="1" customFormat="1" ht="15" customHeight="1">
      <c r="B172" s="289"/>
      <c r="C172" s="266" t="s">
        <v>998</v>
      </c>
      <c r="D172" s="266"/>
      <c r="E172" s="266"/>
      <c r="F172" s="287" t="s">
        <v>999</v>
      </c>
      <c r="G172" s="266"/>
      <c r="H172" s="266" t="s">
        <v>1060</v>
      </c>
      <c r="I172" s="266" t="s">
        <v>995</v>
      </c>
      <c r="J172" s="266">
        <v>50</v>
      </c>
      <c r="K172" s="312"/>
    </row>
    <row r="173" spans="2:11" s="1" customFormat="1" ht="15" customHeight="1">
      <c r="B173" s="289"/>
      <c r="C173" s="266" t="s">
        <v>1001</v>
      </c>
      <c r="D173" s="266"/>
      <c r="E173" s="266"/>
      <c r="F173" s="287" t="s">
        <v>993</v>
      </c>
      <c r="G173" s="266"/>
      <c r="H173" s="266" t="s">
        <v>1060</v>
      </c>
      <c r="I173" s="266" t="s">
        <v>1003</v>
      </c>
      <c r="J173" s="266"/>
      <c r="K173" s="312"/>
    </row>
    <row r="174" spans="2:11" s="1" customFormat="1" ht="15" customHeight="1">
      <c r="B174" s="289"/>
      <c r="C174" s="266" t="s">
        <v>1012</v>
      </c>
      <c r="D174" s="266"/>
      <c r="E174" s="266"/>
      <c r="F174" s="287" t="s">
        <v>999</v>
      </c>
      <c r="G174" s="266"/>
      <c r="H174" s="266" t="s">
        <v>1060</v>
      </c>
      <c r="I174" s="266" t="s">
        <v>995</v>
      </c>
      <c r="J174" s="266">
        <v>50</v>
      </c>
      <c r="K174" s="312"/>
    </row>
    <row r="175" spans="2:11" s="1" customFormat="1" ht="15" customHeight="1">
      <c r="B175" s="289"/>
      <c r="C175" s="266" t="s">
        <v>1020</v>
      </c>
      <c r="D175" s="266"/>
      <c r="E175" s="266"/>
      <c r="F175" s="287" t="s">
        <v>999</v>
      </c>
      <c r="G175" s="266"/>
      <c r="H175" s="266" t="s">
        <v>1060</v>
      </c>
      <c r="I175" s="266" t="s">
        <v>995</v>
      </c>
      <c r="J175" s="266">
        <v>50</v>
      </c>
      <c r="K175" s="312"/>
    </row>
    <row r="176" spans="2:11" s="1" customFormat="1" ht="15" customHeight="1">
      <c r="B176" s="289"/>
      <c r="C176" s="266" t="s">
        <v>1018</v>
      </c>
      <c r="D176" s="266"/>
      <c r="E176" s="266"/>
      <c r="F176" s="287" t="s">
        <v>999</v>
      </c>
      <c r="G176" s="266"/>
      <c r="H176" s="266" t="s">
        <v>1060</v>
      </c>
      <c r="I176" s="266" t="s">
        <v>995</v>
      </c>
      <c r="J176" s="266">
        <v>50</v>
      </c>
      <c r="K176" s="312"/>
    </row>
    <row r="177" spans="2:11" s="1" customFormat="1" ht="15" customHeight="1">
      <c r="B177" s="289"/>
      <c r="C177" s="266" t="s">
        <v>109</v>
      </c>
      <c r="D177" s="266"/>
      <c r="E177" s="266"/>
      <c r="F177" s="287" t="s">
        <v>993</v>
      </c>
      <c r="G177" s="266"/>
      <c r="H177" s="266" t="s">
        <v>1061</v>
      </c>
      <c r="I177" s="266" t="s">
        <v>1062</v>
      </c>
      <c r="J177" s="266"/>
      <c r="K177" s="312"/>
    </row>
    <row r="178" spans="2:11" s="1" customFormat="1" ht="15" customHeight="1">
      <c r="B178" s="289"/>
      <c r="C178" s="266" t="s">
        <v>54</v>
      </c>
      <c r="D178" s="266"/>
      <c r="E178" s="266"/>
      <c r="F178" s="287" t="s">
        <v>993</v>
      </c>
      <c r="G178" s="266"/>
      <c r="H178" s="266" t="s">
        <v>1063</v>
      </c>
      <c r="I178" s="266" t="s">
        <v>1064</v>
      </c>
      <c r="J178" s="266">
        <v>1</v>
      </c>
      <c r="K178" s="312"/>
    </row>
    <row r="179" spans="2:11" s="1" customFormat="1" ht="15" customHeight="1">
      <c r="B179" s="289"/>
      <c r="C179" s="266" t="s">
        <v>50</v>
      </c>
      <c r="D179" s="266"/>
      <c r="E179" s="266"/>
      <c r="F179" s="287" t="s">
        <v>993</v>
      </c>
      <c r="G179" s="266"/>
      <c r="H179" s="266" t="s">
        <v>1065</v>
      </c>
      <c r="I179" s="266" t="s">
        <v>995</v>
      </c>
      <c r="J179" s="266">
        <v>20</v>
      </c>
      <c r="K179" s="312"/>
    </row>
    <row r="180" spans="2:11" s="1" customFormat="1" ht="15" customHeight="1">
      <c r="B180" s="289"/>
      <c r="C180" s="266" t="s">
        <v>51</v>
      </c>
      <c r="D180" s="266"/>
      <c r="E180" s="266"/>
      <c r="F180" s="287" t="s">
        <v>993</v>
      </c>
      <c r="G180" s="266"/>
      <c r="H180" s="266" t="s">
        <v>1066</v>
      </c>
      <c r="I180" s="266" t="s">
        <v>995</v>
      </c>
      <c r="J180" s="266">
        <v>255</v>
      </c>
      <c r="K180" s="312"/>
    </row>
    <row r="181" spans="2:11" s="1" customFormat="1" ht="15" customHeight="1">
      <c r="B181" s="289"/>
      <c r="C181" s="266" t="s">
        <v>110</v>
      </c>
      <c r="D181" s="266"/>
      <c r="E181" s="266"/>
      <c r="F181" s="287" t="s">
        <v>993</v>
      </c>
      <c r="G181" s="266"/>
      <c r="H181" s="266" t="s">
        <v>957</v>
      </c>
      <c r="I181" s="266" t="s">
        <v>995</v>
      </c>
      <c r="J181" s="266">
        <v>10</v>
      </c>
      <c r="K181" s="312"/>
    </row>
    <row r="182" spans="2:11" s="1" customFormat="1" ht="15" customHeight="1">
      <c r="B182" s="289"/>
      <c r="C182" s="266" t="s">
        <v>111</v>
      </c>
      <c r="D182" s="266"/>
      <c r="E182" s="266"/>
      <c r="F182" s="287" t="s">
        <v>993</v>
      </c>
      <c r="G182" s="266"/>
      <c r="H182" s="266" t="s">
        <v>1067</v>
      </c>
      <c r="I182" s="266" t="s">
        <v>1028</v>
      </c>
      <c r="J182" s="266"/>
      <c r="K182" s="312"/>
    </row>
    <row r="183" spans="2:11" s="1" customFormat="1" ht="15" customHeight="1">
      <c r="B183" s="289"/>
      <c r="C183" s="266" t="s">
        <v>1068</v>
      </c>
      <c r="D183" s="266"/>
      <c r="E183" s="266"/>
      <c r="F183" s="287" t="s">
        <v>993</v>
      </c>
      <c r="G183" s="266"/>
      <c r="H183" s="266" t="s">
        <v>1069</v>
      </c>
      <c r="I183" s="266" t="s">
        <v>1028</v>
      </c>
      <c r="J183" s="266"/>
      <c r="K183" s="312"/>
    </row>
    <row r="184" spans="2:11" s="1" customFormat="1" ht="15" customHeight="1">
      <c r="B184" s="289"/>
      <c r="C184" s="266" t="s">
        <v>1057</v>
      </c>
      <c r="D184" s="266"/>
      <c r="E184" s="266"/>
      <c r="F184" s="287" t="s">
        <v>993</v>
      </c>
      <c r="G184" s="266"/>
      <c r="H184" s="266" t="s">
        <v>1070</v>
      </c>
      <c r="I184" s="266" t="s">
        <v>1028</v>
      </c>
      <c r="J184" s="266"/>
      <c r="K184" s="312"/>
    </row>
    <row r="185" spans="2:11" s="1" customFormat="1" ht="15" customHeight="1">
      <c r="B185" s="289"/>
      <c r="C185" s="266" t="s">
        <v>113</v>
      </c>
      <c r="D185" s="266"/>
      <c r="E185" s="266"/>
      <c r="F185" s="287" t="s">
        <v>999</v>
      </c>
      <c r="G185" s="266"/>
      <c r="H185" s="266" t="s">
        <v>1071</v>
      </c>
      <c r="I185" s="266" t="s">
        <v>995</v>
      </c>
      <c r="J185" s="266">
        <v>50</v>
      </c>
      <c r="K185" s="312"/>
    </row>
    <row r="186" spans="2:11" s="1" customFormat="1" ht="15" customHeight="1">
      <c r="B186" s="289"/>
      <c r="C186" s="266" t="s">
        <v>1072</v>
      </c>
      <c r="D186" s="266"/>
      <c r="E186" s="266"/>
      <c r="F186" s="287" t="s">
        <v>999</v>
      </c>
      <c r="G186" s="266"/>
      <c r="H186" s="266" t="s">
        <v>1073</v>
      </c>
      <c r="I186" s="266" t="s">
        <v>1074</v>
      </c>
      <c r="J186" s="266"/>
      <c r="K186" s="312"/>
    </row>
    <row r="187" spans="2:11" s="1" customFormat="1" ht="15" customHeight="1">
      <c r="B187" s="289"/>
      <c r="C187" s="266" t="s">
        <v>1075</v>
      </c>
      <c r="D187" s="266"/>
      <c r="E187" s="266"/>
      <c r="F187" s="287" t="s">
        <v>999</v>
      </c>
      <c r="G187" s="266"/>
      <c r="H187" s="266" t="s">
        <v>1076</v>
      </c>
      <c r="I187" s="266" t="s">
        <v>1074</v>
      </c>
      <c r="J187" s="266"/>
      <c r="K187" s="312"/>
    </row>
    <row r="188" spans="2:11" s="1" customFormat="1" ht="15" customHeight="1">
      <c r="B188" s="289"/>
      <c r="C188" s="266" t="s">
        <v>1077</v>
      </c>
      <c r="D188" s="266"/>
      <c r="E188" s="266"/>
      <c r="F188" s="287" t="s">
        <v>999</v>
      </c>
      <c r="G188" s="266"/>
      <c r="H188" s="266" t="s">
        <v>1078</v>
      </c>
      <c r="I188" s="266" t="s">
        <v>1074</v>
      </c>
      <c r="J188" s="266"/>
      <c r="K188" s="312"/>
    </row>
    <row r="189" spans="2:11" s="1" customFormat="1" ht="15" customHeight="1">
      <c r="B189" s="289"/>
      <c r="C189" s="325" t="s">
        <v>1079</v>
      </c>
      <c r="D189" s="266"/>
      <c r="E189" s="266"/>
      <c r="F189" s="287" t="s">
        <v>999</v>
      </c>
      <c r="G189" s="266"/>
      <c r="H189" s="266" t="s">
        <v>1080</v>
      </c>
      <c r="I189" s="266" t="s">
        <v>1081</v>
      </c>
      <c r="J189" s="326" t="s">
        <v>1082</v>
      </c>
      <c r="K189" s="312"/>
    </row>
    <row r="190" spans="2:11" s="1" customFormat="1" ht="15" customHeight="1">
      <c r="B190" s="289"/>
      <c r="C190" s="325" t="s">
        <v>39</v>
      </c>
      <c r="D190" s="266"/>
      <c r="E190" s="266"/>
      <c r="F190" s="287" t="s">
        <v>993</v>
      </c>
      <c r="G190" s="266"/>
      <c r="H190" s="263" t="s">
        <v>1083</v>
      </c>
      <c r="I190" s="266" t="s">
        <v>1084</v>
      </c>
      <c r="J190" s="266"/>
      <c r="K190" s="312"/>
    </row>
    <row r="191" spans="2:11" s="1" customFormat="1" ht="15" customHeight="1">
      <c r="B191" s="289"/>
      <c r="C191" s="325" t="s">
        <v>1085</v>
      </c>
      <c r="D191" s="266"/>
      <c r="E191" s="266"/>
      <c r="F191" s="287" t="s">
        <v>993</v>
      </c>
      <c r="G191" s="266"/>
      <c r="H191" s="266" t="s">
        <v>1086</v>
      </c>
      <c r="I191" s="266" t="s">
        <v>1028</v>
      </c>
      <c r="J191" s="266"/>
      <c r="K191" s="312"/>
    </row>
    <row r="192" spans="2:11" s="1" customFormat="1" ht="15" customHeight="1">
      <c r="B192" s="289"/>
      <c r="C192" s="325" t="s">
        <v>1087</v>
      </c>
      <c r="D192" s="266"/>
      <c r="E192" s="266"/>
      <c r="F192" s="287" t="s">
        <v>993</v>
      </c>
      <c r="G192" s="266"/>
      <c r="H192" s="266" t="s">
        <v>1088</v>
      </c>
      <c r="I192" s="266" t="s">
        <v>1028</v>
      </c>
      <c r="J192" s="266"/>
      <c r="K192" s="312"/>
    </row>
    <row r="193" spans="2:11" s="1" customFormat="1" ht="15" customHeight="1">
      <c r="B193" s="289"/>
      <c r="C193" s="325" t="s">
        <v>1089</v>
      </c>
      <c r="D193" s="266"/>
      <c r="E193" s="266"/>
      <c r="F193" s="287" t="s">
        <v>999</v>
      </c>
      <c r="G193" s="266"/>
      <c r="H193" s="266" t="s">
        <v>1090</v>
      </c>
      <c r="I193" s="266" t="s">
        <v>1028</v>
      </c>
      <c r="J193" s="266"/>
      <c r="K193" s="312"/>
    </row>
    <row r="194" spans="2:11" s="1" customFormat="1" ht="15" customHeight="1">
      <c r="B194" s="318"/>
      <c r="C194" s="327"/>
      <c r="D194" s="298"/>
      <c r="E194" s="298"/>
      <c r="F194" s="298"/>
      <c r="G194" s="298"/>
      <c r="H194" s="298"/>
      <c r="I194" s="298"/>
      <c r="J194" s="298"/>
      <c r="K194" s="319"/>
    </row>
    <row r="195" spans="2:11" s="1" customFormat="1" ht="18.75" customHeight="1">
      <c r="B195" s="300"/>
      <c r="C195" s="310"/>
      <c r="D195" s="310"/>
      <c r="E195" s="310"/>
      <c r="F195" s="320"/>
      <c r="G195" s="310"/>
      <c r="H195" s="310"/>
      <c r="I195" s="310"/>
      <c r="J195" s="310"/>
      <c r="K195" s="300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386" t="s">
        <v>1091</v>
      </c>
      <c r="D199" s="386"/>
      <c r="E199" s="386"/>
      <c r="F199" s="386"/>
      <c r="G199" s="386"/>
      <c r="H199" s="386"/>
      <c r="I199" s="386"/>
      <c r="J199" s="386"/>
      <c r="K199" s="259"/>
    </row>
    <row r="200" spans="2:11" s="1" customFormat="1" ht="25.5" customHeight="1">
      <c r="B200" s="258"/>
      <c r="C200" s="328" t="s">
        <v>1092</v>
      </c>
      <c r="D200" s="328"/>
      <c r="E200" s="328"/>
      <c r="F200" s="328" t="s">
        <v>1093</v>
      </c>
      <c r="G200" s="329"/>
      <c r="H200" s="387" t="s">
        <v>1094</v>
      </c>
      <c r="I200" s="387"/>
      <c r="J200" s="387"/>
      <c r="K200" s="259"/>
    </row>
    <row r="201" spans="2:11" s="1" customFormat="1" ht="5.25" customHeight="1">
      <c r="B201" s="289"/>
      <c r="C201" s="284"/>
      <c r="D201" s="284"/>
      <c r="E201" s="284"/>
      <c r="F201" s="284"/>
      <c r="G201" s="310"/>
      <c r="H201" s="284"/>
      <c r="I201" s="284"/>
      <c r="J201" s="284"/>
      <c r="K201" s="312"/>
    </row>
    <row r="202" spans="2:11" s="1" customFormat="1" ht="15" customHeight="1">
      <c r="B202" s="289"/>
      <c r="C202" s="266" t="s">
        <v>1084</v>
      </c>
      <c r="D202" s="266"/>
      <c r="E202" s="266"/>
      <c r="F202" s="287" t="s">
        <v>40</v>
      </c>
      <c r="G202" s="266"/>
      <c r="H202" s="388" t="s">
        <v>1095</v>
      </c>
      <c r="I202" s="388"/>
      <c r="J202" s="388"/>
      <c r="K202" s="312"/>
    </row>
    <row r="203" spans="2:11" s="1" customFormat="1" ht="15" customHeight="1">
      <c r="B203" s="289"/>
      <c r="C203" s="266"/>
      <c r="D203" s="266"/>
      <c r="E203" s="266"/>
      <c r="F203" s="287" t="s">
        <v>41</v>
      </c>
      <c r="G203" s="266"/>
      <c r="H203" s="388" t="s">
        <v>1096</v>
      </c>
      <c r="I203" s="388"/>
      <c r="J203" s="388"/>
      <c r="K203" s="312"/>
    </row>
    <row r="204" spans="2:11" s="1" customFormat="1" ht="15" customHeight="1">
      <c r="B204" s="289"/>
      <c r="C204" s="266"/>
      <c r="D204" s="266"/>
      <c r="E204" s="266"/>
      <c r="F204" s="287" t="s">
        <v>44</v>
      </c>
      <c r="G204" s="266"/>
      <c r="H204" s="388" t="s">
        <v>1097</v>
      </c>
      <c r="I204" s="388"/>
      <c r="J204" s="388"/>
      <c r="K204" s="312"/>
    </row>
    <row r="205" spans="2:11" s="1" customFormat="1" ht="15" customHeight="1">
      <c r="B205" s="289"/>
      <c r="C205" s="266"/>
      <c r="D205" s="266"/>
      <c r="E205" s="266"/>
      <c r="F205" s="287" t="s">
        <v>42</v>
      </c>
      <c r="G205" s="266"/>
      <c r="H205" s="388" t="s">
        <v>1098</v>
      </c>
      <c r="I205" s="388"/>
      <c r="J205" s="388"/>
      <c r="K205" s="312"/>
    </row>
    <row r="206" spans="2:11" s="1" customFormat="1" ht="15" customHeight="1">
      <c r="B206" s="289"/>
      <c r="C206" s="266"/>
      <c r="D206" s="266"/>
      <c r="E206" s="266"/>
      <c r="F206" s="287" t="s">
        <v>43</v>
      </c>
      <c r="G206" s="266"/>
      <c r="H206" s="388" t="s">
        <v>1099</v>
      </c>
      <c r="I206" s="388"/>
      <c r="J206" s="388"/>
      <c r="K206" s="312"/>
    </row>
    <row r="207" spans="2:11" s="1" customFormat="1" ht="15" customHeight="1">
      <c r="B207" s="289"/>
      <c r="C207" s="266"/>
      <c r="D207" s="266"/>
      <c r="E207" s="266"/>
      <c r="F207" s="287"/>
      <c r="G207" s="266"/>
      <c r="H207" s="266"/>
      <c r="I207" s="266"/>
      <c r="J207" s="266"/>
      <c r="K207" s="312"/>
    </row>
    <row r="208" spans="2:11" s="1" customFormat="1" ht="15" customHeight="1">
      <c r="B208" s="289"/>
      <c r="C208" s="266" t="s">
        <v>1040</v>
      </c>
      <c r="D208" s="266"/>
      <c r="E208" s="266"/>
      <c r="F208" s="287" t="s">
        <v>76</v>
      </c>
      <c r="G208" s="266"/>
      <c r="H208" s="388" t="s">
        <v>1100</v>
      </c>
      <c r="I208" s="388"/>
      <c r="J208" s="388"/>
      <c r="K208" s="312"/>
    </row>
    <row r="209" spans="2:11" s="1" customFormat="1" ht="15" customHeight="1">
      <c r="B209" s="289"/>
      <c r="C209" s="266"/>
      <c r="D209" s="266"/>
      <c r="E209" s="266"/>
      <c r="F209" s="287" t="s">
        <v>937</v>
      </c>
      <c r="G209" s="266"/>
      <c r="H209" s="388" t="s">
        <v>938</v>
      </c>
      <c r="I209" s="388"/>
      <c r="J209" s="388"/>
      <c r="K209" s="312"/>
    </row>
    <row r="210" spans="2:11" s="1" customFormat="1" ht="15" customHeight="1">
      <c r="B210" s="289"/>
      <c r="C210" s="266"/>
      <c r="D210" s="266"/>
      <c r="E210" s="266"/>
      <c r="F210" s="287" t="s">
        <v>935</v>
      </c>
      <c r="G210" s="266"/>
      <c r="H210" s="388" t="s">
        <v>1101</v>
      </c>
      <c r="I210" s="388"/>
      <c r="J210" s="388"/>
      <c r="K210" s="312"/>
    </row>
    <row r="211" spans="2:11" s="1" customFormat="1" ht="15" customHeight="1">
      <c r="B211" s="330"/>
      <c r="C211" s="266"/>
      <c r="D211" s="266"/>
      <c r="E211" s="266"/>
      <c r="F211" s="287" t="s">
        <v>939</v>
      </c>
      <c r="G211" s="325"/>
      <c r="H211" s="389" t="s">
        <v>940</v>
      </c>
      <c r="I211" s="389"/>
      <c r="J211" s="389"/>
      <c r="K211" s="331"/>
    </row>
    <row r="212" spans="2:11" s="1" customFormat="1" ht="15" customHeight="1">
      <c r="B212" s="330"/>
      <c r="C212" s="266"/>
      <c r="D212" s="266"/>
      <c r="E212" s="266"/>
      <c r="F212" s="287" t="s">
        <v>589</v>
      </c>
      <c r="G212" s="325"/>
      <c r="H212" s="389" t="s">
        <v>1102</v>
      </c>
      <c r="I212" s="389"/>
      <c r="J212" s="389"/>
      <c r="K212" s="331"/>
    </row>
    <row r="213" spans="2:11" s="1" customFormat="1" ht="15" customHeight="1">
      <c r="B213" s="330"/>
      <c r="C213" s="266"/>
      <c r="D213" s="266"/>
      <c r="E213" s="266"/>
      <c r="F213" s="287"/>
      <c r="G213" s="325"/>
      <c r="H213" s="316"/>
      <c r="I213" s="316"/>
      <c r="J213" s="316"/>
      <c r="K213" s="331"/>
    </row>
    <row r="214" spans="2:11" s="1" customFormat="1" ht="15" customHeight="1">
      <c r="B214" s="330"/>
      <c r="C214" s="266" t="s">
        <v>1064</v>
      </c>
      <c r="D214" s="266"/>
      <c r="E214" s="266"/>
      <c r="F214" s="287">
        <v>1</v>
      </c>
      <c r="G214" s="325"/>
      <c r="H214" s="389" t="s">
        <v>1103</v>
      </c>
      <c r="I214" s="389"/>
      <c r="J214" s="389"/>
      <c r="K214" s="331"/>
    </row>
    <row r="215" spans="2:11" s="1" customFormat="1" ht="15" customHeight="1">
      <c r="B215" s="330"/>
      <c r="C215" s="266"/>
      <c r="D215" s="266"/>
      <c r="E215" s="266"/>
      <c r="F215" s="287">
        <v>2</v>
      </c>
      <c r="G215" s="325"/>
      <c r="H215" s="389" t="s">
        <v>1104</v>
      </c>
      <c r="I215" s="389"/>
      <c r="J215" s="389"/>
      <c r="K215" s="331"/>
    </row>
    <row r="216" spans="2:11" s="1" customFormat="1" ht="15" customHeight="1">
      <c r="B216" s="330"/>
      <c r="C216" s="266"/>
      <c r="D216" s="266"/>
      <c r="E216" s="266"/>
      <c r="F216" s="287">
        <v>3</v>
      </c>
      <c r="G216" s="325"/>
      <c r="H216" s="389" t="s">
        <v>1105</v>
      </c>
      <c r="I216" s="389"/>
      <c r="J216" s="389"/>
      <c r="K216" s="331"/>
    </row>
    <row r="217" spans="2:11" s="1" customFormat="1" ht="15" customHeight="1">
      <c r="B217" s="330"/>
      <c r="C217" s="266"/>
      <c r="D217" s="266"/>
      <c r="E217" s="266"/>
      <c r="F217" s="287">
        <v>4</v>
      </c>
      <c r="G217" s="325"/>
      <c r="H217" s="389" t="s">
        <v>1106</v>
      </c>
      <c r="I217" s="389"/>
      <c r="J217" s="389"/>
      <c r="K217" s="331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mám mámtaky</cp:lastModifiedBy>
  <dcterms:created xsi:type="dcterms:W3CDTF">2021-03-04T13:19:06Z</dcterms:created>
  <dcterms:modified xsi:type="dcterms:W3CDTF">2021-03-05T07:36:20Z</dcterms:modified>
  <cp:category/>
  <cp:version/>
  <cp:contentType/>
  <cp:contentStatus/>
</cp:coreProperties>
</file>