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20211001 - Domažlice,Kozi..." sheetId="2" r:id="rId2"/>
    <sheet name="Pokyny pro vyplnění" sheetId="3" r:id="rId3"/>
  </sheets>
  <definedNames>
    <definedName name="_xlnm.Print_Area" localSheetId="0">'Rekapitulace stavby'!$D$4:$AO$36,'Rekapitulace stavby'!$C$42:$AQ$56</definedName>
    <definedName name="_xlnm._FilterDatabase" localSheetId="1" hidden="1">'20211001 - Domažlice,Kozi...'!$C$91:$K$449</definedName>
    <definedName name="_xlnm.Print_Area" localSheetId="1">'20211001 - Domažlice,Kozi...'!$C$4:$J$37,'20211001 - Domažlice,Kozi...'!$C$43:$J$75,'20211001 - Domažlice,Kozi...'!$C$81:$K$449</definedName>
    <definedName name="_xlnm.Print_Area" localSheetId="2">'Pokyny pro vyplnění'!$B$2:$K$71,'Pokyny pro vyplnění'!$B$74:$K$118,'Pokyny pro vyplnění'!$B$121:$K$161,'Pokyny pro vyplnění'!$B$164:$K$218</definedName>
    <definedName name="_xlnm.Print_Titles" localSheetId="0">'Rekapitulace stavby'!$52:$52</definedName>
  </definedNames>
  <calcPr fullCalcOnLoad="1"/>
</workbook>
</file>

<file path=xl/sharedStrings.xml><?xml version="1.0" encoding="utf-8"?>
<sst xmlns="http://schemas.openxmlformats.org/spreadsheetml/2006/main" count="4488" uniqueCount="840">
  <si>
    <t>Export Komplet</t>
  </si>
  <si>
    <t>VZ</t>
  </si>
  <si>
    <t>2.0</t>
  </si>
  <si>
    <t>ZAMOK</t>
  </si>
  <si>
    <t>False</t>
  </si>
  <si>
    <t>{58852d4a-bf73-4b2d-90f5-b886898e1c36}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</si>
  <si>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</si>
  <si>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</si>
  <si>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</si>
  <si>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</si>
  <si>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</si>
  <si>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</si>
  <si>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</si>
  <si>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</si>
  <si>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20211001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</si>
  <si>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</si>
  <si>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</si>
  <si>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Domažlice,Kozinova 235,236 - Oprava vady anglických dvorků bytového domu</t>
  </si>
  <si>
    <t>KSO:</t>
  </si>
  <si>
    <t/>
  </si>
  <si>
    <t>CC-CZ:</t>
  </si>
  <si>
    <t>Místo:</t>
  </si>
  <si>
    <t xml:space="preserve"> </t>
  </si>
  <si>
    <t>Datum:</t>
  </si>
  <si>
    <t>25. 1. 2021</t>
  </si>
  <si>
    <t>Zadavatel:</t>
  </si>
  <si>
    <t>IČ:</t>
  </si>
  <si>
    <t>DIČ:</t>
  </si>
  <si>
    <t>Uchazeč:</t>
  </si>
  <si>
    <t>Vyplň údaj</t>
  </si>
  <si>
    <t>Projektant:</t>
  </si>
  <si>
    <t>True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</si>
  <si>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</si>
  <si>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</si>
  <si>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www.podminky.urs.cz.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</si>
  <si>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</si>
  <si>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</si>
  <si>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</si>
  <si>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</si>
  <si>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</si>
  <si>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</si>
  <si>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</si>
  <si>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</si>
  <si>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</si>
  <si>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</si>
  <si>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</si>
  <si>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</si>
  <si>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</si>
  <si>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</si>
  <si>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</si>
  <si>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</si>
  <si>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</si>
  <si>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</si>
  <si>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</si>
  <si>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</si>
  <si>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</si>
  <si>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</si>
  <si>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</si>
  <si>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</si>
  <si>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</si>
  <si>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</si>
  <si>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</si>
  <si>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</si>
  <si>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</si>
  <si>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</si>
  <si>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</si>
  <si>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</si>
  <si>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</si>
  <si>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</si>
  <si>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</si>
  <si>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</si>
  <si>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</si>
  <si>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</si>
  <si>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</si>
  <si>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</si>
  <si>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</si>
  <si>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KRYCÍ LIST SOUPISU PRACÍ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</si>
  <si>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</si>
  <si>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</si>
  <si>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</si>
  <si>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</si>
  <si>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</si>
  <si>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</si>
  <si>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2 - Zakládání</t>
  </si>
  <si>
    <t xml:space="preserve">    4 - Vodorovné konstrukce</t>
  </si>
  <si>
    <t xml:space="preserve">    5 - Komunikace pozemní</t>
  </si>
  <si>
    <t xml:space="preserve">    6 - Úpravy povrchů, podlahy a osazování výplní</t>
  </si>
  <si>
    <t xml:space="preserve">    8 -  Trubní vedení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</si>
  <si>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</si>
  <si>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</si>
  <si>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</si>
  <si>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</si>
  <si>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</si>
  <si>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713 - Izolace tepelné</t>
  </si>
  <si>
    <t xml:space="preserve">    761 - Konstrukce prosvětlovací</t>
  </si>
  <si>
    <t xml:space="preserve">    762 - Konstrukce tesařské</t>
  </si>
  <si>
    <t xml:space="preserve">    764 - Konstrukce klempířské</t>
  </si>
  <si>
    <t>VRN - Vedlejší rozpočtové náklady</t>
  </si>
  <si>
    <t xml:space="preserve">    VRN1 - Průzkumné, geodetické a projektové práce</t>
  </si>
  <si>
    <t xml:space="preserve">    VRN3 - Zařízení staveniště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</si>
  <si>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</si>
  <si>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</si>
  <si>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</si>
  <si>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</si>
  <si>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</si>
  <si>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</si>
  <si>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</si>
  <si>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</si>
  <si>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</si>
  <si>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</si>
  <si>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</si>
  <si>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</si>
  <si>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</si>
  <si>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</si>
  <si>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</si>
  <si>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</si>
  <si>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</si>
  <si>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</si>
  <si>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115101201</t>
  </si>
  <si>
    <t>Čerpání vody na dopravní výšku do 10 m s uvažovaným průměrným přítokem do 500 l/min</t>
  </si>
  <si>
    <t>hod</t>
  </si>
  <si>
    <t>CS ÚRS 2021 01</t>
  </si>
  <si>
    <t>4</t>
  </si>
  <si>
    <t>2</t>
  </si>
  <si>
    <t>1523874902</t>
  </si>
  <si>
    <t>VV</t>
  </si>
  <si>
    <t>30*10</t>
  </si>
  <si>
    <t>115101301</t>
  </si>
  <si>
    <t>Pohotovost záložní čerpací soupravy pro dopravní výšku do 10 m s uvažovaným průměrným přítokem do 500 l/min</t>
  </si>
  <si>
    <t>den</t>
  </si>
  <si>
    <t>746549821</t>
  </si>
  <si>
    <t>3</t>
  </si>
  <si>
    <t>119001401</t>
  </si>
  <si>
    <t>Dočasné zajištění podzemního potrubí nebo vedení ve výkopišti ve stavu i poloze, ve kterých byla na začátku zemních prací a to s podepřením, vzepřením nebo vyvěšením, příp. s ochranným bedněním, se zřízením a odstraněním zajišťovací konstrukce, s opotřebením hmot potrubí ocelového nebo litinového, jmenovité světlosti DN do 200 mm</t>
  </si>
  <si>
    <t>m</t>
  </si>
  <si>
    <t>-2097123200</t>
  </si>
  <si>
    <t>119001421</t>
  </si>
  <si>
    <t>Dočasné zajištění podzemního potrubí nebo vedení ve výkopišti ve stavu i poloze, ve kterých byla na začátku zemních prací a to s podepřením, vzepřením nebo vyvěšením, příp. s ochranným bedněním, se zřízením a odstraněním zajišťovací konstrukce, s opotřebením hmot kabelů a kabelových tratí z volně ložených kabelů a to do 3 kabelů</t>
  </si>
  <si>
    <t>-2054290995</t>
  </si>
  <si>
    <t>11,15+4,0+15,2+4,0+9,1</t>
  </si>
  <si>
    <t>5</t>
  </si>
  <si>
    <t>131251204</t>
  </si>
  <si>
    <t>Hloubení zapažených jam a zářezů strojně s urovnáním dna do předepsaného profilu a spádu v hornině třídy těžitelnosti I skupiny 3 přes 100 do 500 m3</t>
  </si>
  <si>
    <t>m3</t>
  </si>
  <si>
    <t>-1444687863</t>
  </si>
  <si>
    <t>výkop viz řez B-B</t>
  </si>
  <si>
    <t>((1,45+0,5)/2*1,85+(2,25+0,75)/2*2,65+0,5*1,375)*(15,19+8,30+7,36+1,2+3,0)</t>
  </si>
  <si>
    <t>(0,68*2,7)*(1,5+0,42+0,43+0,42+0,52+0,62+0,52+0,42+0,42+0,42+0,52+0,62+0,4)</t>
  </si>
  <si>
    <t>výkop viz řez A-A</t>
  </si>
  <si>
    <t>((0,5+1,4)/2*1,75+(0,65+1,3)/2*1,2)*(5,0+14,0+7,8+14,0+5,0)</t>
  </si>
  <si>
    <t>(0,68*1,2)*(1,7+0,42+4,02+0,42+2,0+0,55+0,46+0,42+2,0+0,42+4,02+0,35+0,42+0,55+0,5)</t>
  </si>
  <si>
    <t>Součet</t>
  </si>
  <si>
    <t>6</t>
  </si>
  <si>
    <t>131253202</t>
  </si>
  <si>
    <t>Hloubení zapažených jam a zářezů strojně s urovnáním dna do předepsaného profilu a spádu v omezeném prostoru v hornině třídy těžitelnosti I skupiny 3 přes 20 do 50 m3</t>
  </si>
  <si>
    <t>-797687314</t>
  </si>
  <si>
    <t xml:space="preserve">postupný výkop pro použití pažení </t>
  </si>
  <si>
    <t>2,30*4,0*4,5*2</t>
  </si>
  <si>
    <t>1,50*11,5*4,5</t>
  </si>
  <si>
    <t>7</t>
  </si>
  <si>
    <t>151101202</t>
  </si>
  <si>
    <t>Zřízení pažení stěn výkopu bez rozepření nebo vzepření příložné, hloubky do 8 m</t>
  </si>
  <si>
    <t>m2</t>
  </si>
  <si>
    <t>-2022050015</t>
  </si>
  <si>
    <t>4,25*11,5+4,25*4,0+4,25*4,0</t>
  </si>
  <si>
    <t>8</t>
  </si>
  <si>
    <t>151101212</t>
  </si>
  <si>
    <t>Odstranění pažení stěn výkopu bez rozepření nebo vzepření s uložením pažin na vzdálenost do 3 m od okraje výkopu příložné, hloubky do 8 m</t>
  </si>
  <si>
    <t>-1524565058</t>
  </si>
  <si>
    <t>9</t>
  </si>
  <si>
    <t>151101302</t>
  </si>
  <si>
    <t>Zřízení rozepření zapažených stěn výkopů s potřebným přepažováním při pažení příložném, hloubky do 8 m</t>
  </si>
  <si>
    <t>248678768</t>
  </si>
  <si>
    <t>4,25*11,5*1,4+4,25*4,0*2,25+4,25*4,0*2,25</t>
  </si>
  <si>
    <t>10</t>
  </si>
  <si>
    <t>151101312</t>
  </si>
  <si>
    <t>Odstranění rozepření stěn výkopů s uložením materiálu na vzdálenost do 3 m od okraje výkopu pažení příložného, hloubky do 8 m</t>
  </si>
  <si>
    <t>1905910251</t>
  </si>
  <si>
    <t>11</t>
  </si>
  <si>
    <t>162451106</t>
  </si>
  <si>
    <t>Vodorovné přemístění výkopku nebo sypaniny po suchu na obvyklém dopravním prostředku, bez naložení výkopku, avšak se složením bez rozhrnutí z horniny třídy těžitelnosti I skupiny 1 až 3 na vzdálenost přes 1 500 do 2 000 m</t>
  </si>
  <si>
    <t>1647724171</t>
  </si>
  <si>
    <t>160,425+384,537</t>
  </si>
  <si>
    <t>12</t>
  </si>
  <si>
    <t>167151111</t>
  </si>
  <si>
    <t>Nakládání, skládání a překládání neulehlého výkopku nebo sypaniny strojně nakládání, množství přes 100 m3, z hornin třídy těžitelnosti I, skupiny 1 až 3</t>
  </si>
  <si>
    <t>344024605</t>
  </si>
  <si>
    <t>13</t>
  </si>
  <si>
    <t>171151103</t>
  </si>
  <si>
    <t>Uložení sypanin do násypů strojně s rozprostřením sypaniny ve vrstvách a s hrubým urovnáním zhutněných z hornin soudržných jakékoliv třídy těžitelnosti</t>
  </si>
  <si>
    <t>1730911047</t>
  </si>
  <si>
    <t>14</t>
  </si>
  <si>
    <t>181111111</t>
  </si>
  <si>
    <t>Plošná úprava terénu v zemině skupiny 1 až 4 s urovnáním povrchu bez doplnění ornice souvislé plochy do 500 m2 při nerovnostech terénu přes 50 do 100 mm v rovině nebo na svahu do 1:5</t>
  </si>
  <si>
    <t>1103689652</t>
  </si>
  <si>
    <t>10,2*1,7+15,2*1,7+10,0*3,0/2+0,4*11,5+9*3,5+16*3,2+11*3,2</t>
  </si>
  <si>
    <t>181411131</t>
  </si>
  <si>
    <t>Založení trávníku na půdě předem připravené plochy do 1000 m2 výsevem včetně utažení parkového v rovině nebo na svahu do 1:5</t>
  </si>
  <si>
    <t>-991024863</t>
  </si>
  <si>
    <t>16</t>
  </si>
  <si>
    <t>M</t>
  </si>
  <si>
    <t>00572410</t>
  </si>
  <si>
    <t>osivo směs travní parková</t>
  </si>
  <si>
    <t>kg</t>
  </si>
  <si>
    <t>-1719396314</t>
  </si>
  <si>
    <t>180,68*0,02 'Přepočtené koeficientem množství</t>
  </si>
  <si>
    <t>Zakládání</t>
  </si>
  <si>
    <t>17</t>
  </si>
  <si>
    <t>213141111</t>
  </si>
  <si>
    <t>Zřízení vrstvy z geotextilie filtrační, separační, odvodňovací, ochranné, výztužné nebo protierozní v rovině nebo ve sklonu do 1:5, šířky do 3 m</t>
  </si>
  <si>
    <t>288924737</t>
  </si>
  <si>
    <t>(0,6+0,5+0,6+0,5+0,3)*(8,30+1,2+4,0+1,2+15,2+1,2+1,2+4,0+1,2+7,36+0,5)</t>
  </si>
  <si>
    <t>(0,6+0,5+0,6+0,5+0,3)*(11,5+4,5+1,2+10,8+1,2+8,4+10,8+1,2+4,9+0,5)</t>
  </si>
  <si>
    <t>18</t>
  </si>
  <si>
    <t>69311226</t>
  </si>
  <si>
    <t>geotextilie netkaná separační, ochranná, filtrační, drenážní PES 150g/m2</t>
  </si>
  <si>
    <t>1611840186</t>
  </si>
  <si>
    <t>250,9*1,1845 'Přepočtené koeficientem množství</t>
  </si>
  <si>
    <t>Vodorovné konstrukce</t>
  </si>
  <si>
    <t>19</t>
  </si>
  <si>
    <t>452311141</t>
  </si>
  <si>
    <t>Podkladní a zajišťovací konstrukce z betonu prostého v otevřeném výkopu desky pod potrubí, stoky a drobné objekty z betonu tř. C 16/20</t>
  </si>
  <si>
    <t>1640547077</t>
  </si>
  <si>
    <t>podkladní deska pod drenáž</t>
  </si>
  <si>
    <t>0,5*0,1*(8,30+1,2+4,0+1,2+15,2+1,2+1,2+4,0+1,2+7,36+0,5)</t>
  </si>
  <si>
    <t>0,5*0,1*(11,5+4,5+1,2+10,8+1,2+8,4+10,8+1,2+4,9+0,5)</t>
  </si>
  <si>
    <t>Komunikace pozemní</t>
  </si>
  <si>
    <t>20</t>
  </si>
  <si>
    <t>564760111</t>
  </si>
  <si>
    <t>Podklad nebo kryt z kameniva hrubého drceného vel. 16-32 mm s rozprostřením a zhutněním, po zhutnění tl. 200 mm</t>
  </si>
  <si>
    <t>-1120742178</t>
  </si>
  <si>
    <t>sever</t>
  </si>
  <si>
    <t>1,4*(8,3+15,19)+(3,0+1,2)/2*9,0+4,0*2,25+4,0*2,25</t>
  </si>
  <si>
    <t>západ</t>
  </si>
  <si>
    <t>0,7*11,02+0,6*14,0</t>
  </si>
  <si>
    <t>jih</t>
  </si>
  <si>
    <t>2,0*3,1+2,0*3,2</t>
  </si>
  <si>
    <t>577144111</t>
  </si>
  <si>
    <t>Asfaltový beton vrstva obrusná ACO 11 (ABS) s rozprostřením a se zhutněním z nemodifikovaného asfaltu v pruhu šířky do 3 m tř. I, po zhutnění tl. 50 mm</t>
  </si>
  <si>
    <t>-1064853861</t>
  </si>
  <si>
    <t>22</t>
  </si>
  <si>
    <t>577156111</t>
  </si>
  <si>
    <t>Asfaltový beton vrstva ložní ACL 22 (ABVH) s rozprostřením a zhutněním z nemodifikovaného asfaltu v pruhu šířky do 3 m, po zhutnění tl. 60 mm</t>
  </si>
  <si>
    <t>-1967637665</t>
  </si>
  <si>
    <t>Úpravy povrchů, podlahy a osazování výplní</t>
  </si>
  <si>
    <t>23</t>
  </si>
  <si>
    <t>622135001</t>
  </si>
  <si>
    <t>Vyrovnání nerovností podkladu vnějších omítaných ploch maltou, tloušťky do 10 mm vápenocementovou stěn</t>
  </si>
  <si>
    <t>-264993248</t>
  </si>
  <si>
    <t>vyrovnání  vnějších stěn pro svislou izolaci proti vodě</t>
  </si>
  <si>
    <t>(4,25+0,4)*(7,2+1,4+4,0+1,40+15,2+1,4+4,0+1,4+8,6)-25*0,6*0,6+25*0,6*0,15*3</t>
  </si>
  <si>
    <t>(4,25+0,4)*10,8</t>
  </si>
  <si>
    <t>(3,0+0,5)*(3,6+1,4+11,20+1,20+8,0+1,2+11,20+1,2+4,6)-26*0,6*0,6+26*0,15*3</t>
  </si>
  <si>
    <t>24</t>
  </si>
  <si>
    <t>622143004</t>
  </si>
  <si>
    <t>Montáž omítkových profilů plastových, pozinkovaných nebo dřevěných upevněných vtlačením do podkladní vrstvy nebo přibitím začišťovacích samolepících pro vytvoření dilatujícího spoje s okenním rámem</t>
  </si>
  <si>
    <t>-1978397427</t>
  </si>
  <si>
    <t>0,6*4*52</t>
  </si>
  <si>
    <t>25</t>
  </si>
  <si>
    <t>59051476</t>
  </si>
  <si>
    <t>profil začišťovací PVC 9mm s výztužnou tkaninou pro ostění ETICS</t>
  </si>
  <si>
    <t>696674435</t>
  </si>
  <si>
    <t>0,6*2*52</t>
  </si>
  <si>
    <t>62,4*1,05 'Přepočtené koeficientem množství</t>
  </si>
  <si>
    <t>26</t>
  </si>
  <si>
    <t>59051510</t>
  </si>
  <si>
    <t>profil začišťovací s okapnicí PVC s výztužnou tkaninou pro nadpraží ETICS</t>
  </si>
  <si>
    <t>-1745681521</t>
  </si>
  <si>
    <t>0,6*52</t>
  </si>
  <si>
    <t>31,2*1,05 'Přepočtené koeficientem množství</t>
  </si>
  <si>
    <t>27</t>
  </si>
  <si>
    <t>59051512</t>
  </si>
  <si>
    <t>profil začišťovací s okapnicí PVC s výztužnou tkaninou pro parapet ETICS</t>
  </si>
  <si>
    <t>-291045231</t>
  </si>
  <si>
    <t>28</t>
  </si>
  <si>
    <t>622252002</t>
  </si>
  <si>
    <t>Montáž profilů kontaktního zateplení ostatních stěnových, dilatačních apod. lepených do tmelu</t>
  </si>
  <si>
    <t>-119673861</t>
  </si>
  <si>
    <t>0,6*(6+6)</t>
  </si>
  <si>
    <t>(0,6*3)*52</t>
  </si>
  <si>
    <t>29</t>
  </si>
  <si>
    <t>63127466</t>
  </si>
  <si>
    <t>profil rohový Al 23x23mm s výztužnou tkaninou š 100mm pro ETICS</t>
  </si>
  <si>
    <t>385917277</t>
  </si>
  <si>
    <t>100,8</t>
  </si>
  <si>
    <t>100,8*1,05 'Přepočtené koeficientem množství</t>
  </si>
  <si>
    <t>30</t>
  </si>
  <si>
    <t>622541011</t>
  </si>
  <si>
    <t>Omítka tenkovrstvá silikonsilikátová vnějších ploch hydrofobní, se samočistícím účinkem probarvená, včetně penetrace podkladu zrnitá, tloušťky 1,5 mm stěn</t>
  </si>
  <si>
    <t>-1047098134</t>
  </si>
  <si>
    <t>2,70*(1,83*8+1,63*4)</t>
  </si>
  <si>
    <t>0,60*(7,4+1,1+1,1+15,2+1,1+1,1+8,4)</t>
  </si>
  <si>
    <t>0,6*10,8</t>
  </si>
  <si>
    <t>1,20*(1,856*7+1,65*3+0,65*6)</t>
  </si>
  <si>
    <t>0,4*(3,6+1,40+11,2+1,2+8,0+1,2+11,2+1,20+4,415)</t>
  </si>
  <si>
    <t>31</t>
  </si>
  <si>
    <t>629135101</t>
  </si>
  <si>
    <t>Vyrovnávací vrstva z cementové malty pod klempířskými prvky šířky do 150 mm</t>
  </si>
  <si>
    <t>381405440</t>
  </si>
  <si>
    <t>32</t>
  </si>
  <si>
    <t>629991012</t>
  </si>
  <si>
    <t>Zakrytí vnějších ploch před znečištěním včetně pozdějšího odkrytí výplní otvorů a svislých ploch fólií přilepenou na začišťovací lištu</t>
  </si>
  <si>
    <t>-1509530707</t>
  </si>
  <si>
    <t>0,6*0,6*52</t>
  </si>
  <si>
    <t xml:space="preserve"> Trubní vedení</t>
  </si>
  <si>
    <t>33</t>
  </si>
  <si>
    <t>892351111</t>
  </si>
  <si>
    <t>Tlakové zkoušky vodou na potrubí DN 150 nebo 200</t>
  </si>
  <si>
    <t>862738671</t>
  </si>
  <si>
    <t>100,36+51,23</t>
  </si>
  <si>
    <t>34</t>
  </si>
  <si>
    <t>212750102</t>
  </si>
  <si>
    <t>Trativody z drenážních a melioračních trubek pro budovy se zřízením štěrkového lože pod trubky a s jejich obsypem v otevřeném výkopu trubka tyčová PVC-U plocha pro vtékání vody min. 80 cm2/m SN 4 celoperforovaná 360° DN 125</t>
  </si>
  <si>
    <t>-1076055547</t>
  </si>
  <si>
    <t>8,30+1,2+4,0+1,2+15,2+1,2+1,2+4,0+1,2+7,36+0,5</t>
  </si>
  <si>
    <t>11,5+4,5+1,2+10,8+1,2+8,4+10,8+1,2+4,9+0,5</t>
  </si>
  <si>
    <t>35</t>
  </si>
  <si>
    <t>721173315</t>
  </si>
  <si>
    <t>Potrubí z trub PVC SN4 dešťové DN 110</t>
  </si>
  <si>
    <t>-1387900513</t>
  </si>
  <si>
    <t>napojení angl.dvorků na drenažní potrubí vcetně tvarovek</t>
  </si>
  <si>
    <t>1,40+1,56+1,57+1,58+1,62+1,63+1,64+1,65+1,66+1,68+1,69</t>
  </si>
  <si>
    <t>1,72+1,74+1,75+1,83+1,84+1,85+1,85+1,89+1,90+1,91+1,92</t>
  </si>
  <si>
    <t>1,93+1,93+1,62+1,61+1,58+1,57+1,56+1,55</t>
  </si>
  <si>
    <t>36</t>
  </si>
  <si>
    <t>894411311</t>
  </si>
  <si>
    <t>Osazení betonových nebo železobetonových dílců pro šachty skruží rovných</t>
  </si>
  <si>
    <t>kus</t>
  </si>
  <si>
    <t>-731719523</t>
  </si>
  <si>
    <t>37</t>
  </si>
  <si>
    <t>894412411</t>
  </si>
  <si>
    <t>Osazení betonových nebo železobetonových dílců pro šachty skruží přechodových</t>
  </si>
  <si>
    <t>-1564439110</t>
  </si>
  <si>
    <t>38</t>
  </si>
  <si>
    <t>894414111</t>
  </si>
  <si>
    <t>Osazení betonových nebo železobetonových dílců pro šachty skruží základových (dno)</t>
  </si>
  <si>
    <t>-484218764</t>
  </si>
  <si>
    <t>39</t>
  </si>
  <si>
    <t>59224162</t>
  </si>
  <si>
    <t>skruž kanalizační s ocelovými stupadly 100x100x12cm</t>
  </si>
  <si>
    <t>355270729</t>
  </si>
  <si>
    <t>40</t>
  </si>
  <si>
    <t>59224056</t>
  </si>
  <si>
    <t>kónus pro kanalizační šachty s kapsovým stupadlem 100/62,5x67x12cm</t>
  </si>
  <si>
    <t>983448247</t>
  </si>
  <si>
    <t>41</t>
  </si>
  <si>
    <t>59224315</t>
  </si>
  <si>
    <t>deska betonová zákrytová pro kruhové šachty 100/62,5x16,5cm</t>
  </si>
  <si>
    <t>-966789231</t>
  </si>
  <si>
    <t>42</t>
  </si>
  <si>
    <t>894812134</t>
  </si>
  <si>
    <t>Revizní a čistící šachta z polypropylenu PP pro hladké trouby DN 315 roura šachtová korugovaná bez hrdla, světlé hloubky 6000 mm</t>
  </si>
  <si>
    <t>222660178</t>
  </si>
  <si>
    <t>P</t>
  </si>
  <si>
    <t>Poznámka k položce:
šachty Š1-š14 , HL.3,22 M-4,64</t>
  </si>
  <si>
    <t>43</t>
  </si>
  <si>
    <t>721110956</t>
  </si>
  <si>
    <t>Opravy odpadního potrubí kameninového vsazení odbočky do potrubí DN 300</t>
  </si>
  <si>
    <t>1959078344</t>
  </si>
  <si>
    <t>Ostatní konstrukce a práce, bourání</t>
  </si>
  <si>
    <t>44</t>
  </si>
  <si>
    <t>113107123</t>
  </si>
  <si>
    <t>Odstranění podkladů nebo krytů ručně s přemístěním hmot na skládku na vzdálenost do 3 m nebo s naložením na dopravní prostředek z kameniva hrubého drceného, o tl. vrstvy přes 200 do 300 mm</t>
  </si>
  <si>
    <t>-20210773</t>
  </si>
  <si>
    <t>1,2*(8,3+15,19)+(3,0+1,2)/2*9,0+4,0*2,25+4,0*2,25</t>
  </si>
  <si>
    <t>45</t>
  </si>
  <si>
    <t>113107142</t>
  </si>
  <si>
    <t>Odstranění podkladů nebo krytů ručně s přemístěním hmot na skládku na vzdálenost do 3 m nebo s naložením na dopravní prostředek živičných, o tl. vrstvy přes 50 do 100 mm</t>
  </si>
  <si>
    <t>1263553275</t>
  </si>
  <si>
    <t>46</t>
  </si>
  <si>
    <t>113202111</t>
  </si>
  <si>
    <t>Vytrhání obrub s vybouráním lože, s přemístěním hmot na skládku na vzdálenost do 3 m nebo s naložením na dopravní prostředek z krajníků nebo obrubníků stojatých</t>
  </si>
  <si>
    <t>-1520506492</t>
  </si>
  <si>
    <t>1,5+10+1,8+15,9+1,8+1,8+10,0</t>
  </si>
  <si>
    <t>0,7+7,0+15,19+8,3</t>
  </si>
  <si>
    <t>13,0+11,0+0,7+0,7+0,4</t>
  </si>
  <si>
    <t>2,0*4</t>
  </si>
  <si>
    <t>0,7+3,2+0,7+3,8+3,7+0,7+8,0+0,7+3,8+3,6+0,7+4,2+0,7</t>
  </si>
  <si>
    <t>47</t>
  </si>
  <si>
    <t>635111141</t>
  </si>
  <si>
    <t>Násyp ze štěrkopísku, písku nebo kameniva pod podlahy s udusáním a urovnáním povrchu z kameniva hrubého 8-16</t>
  </si>
  <si>
    <t>110845761</t>
  </si>
  <si>
    <t>podklad pod okapní chodník</t>
  </si>
  <si>
    <t>0,60*11,6*0,20</t>
  </si>
  <si>
    <t>48</t>
  </si>
  <si>
    <t>637211122</t>
  </si>
  <si>
    <t>Okapový chodník z dlaždic betonových se zalitím spár cementovou maltou do písku, tl. dlaždic 60 mm</t>
  </si>
  <si>
    <t>-1175677864</t>
  </si>
  <si>
    <t>11,4*0,6</t>
  </si>
  <si>
    <t>49</t>
  </si>
  <si>
    <t>916331112</t>
  </si>
  <si>
    <t>Osazení zahradního obrubníku betonového s ložem tl. od 50 do 100 mm z betonu prostého tř. C 12/15 s boční opěrou z betonu prostého tř. C 12/15</t>
  </si>
  <si>
    <t>1360714027</t>
  </si>
  <si>
    <t>50</t>
  </si>
  <si>
    <t>59217012</t>
  </si>
  <si>
    <t>obrubník betonový zahradní 500x80x250mm</t>
  </si>
  <si>
    <t>1434304316</t>
  </si>
  <si>
    <t>142,29 m b obrub, zpět použito 80% - předpoklad</t>
  </si>
  <si>
    <t>0,2*142,29</t>
  </si>
  <si>
    <t>51</t>
  </si>
  <si>
    <t>919735112</t>
  </si>
  <si>
    <t>Řezání stávajícího živičného krytu nebo podkladu hloubky přes 50 do 100 mm</t>
  </si>
  <si>
    <t>791329593</t>
  </si>
  <si>
    <t>35,0</t>
  </si>
  <si>
    <t>15,0+2,0</t>
  </si>
  <si>
    <t>3,0+3,2</t>
  </si>
  <si>
    <t>52</t>
  </si>
  <si>
    <t>941211111</t>
  </si>
  <si>
    <t>Montáž lešení řadového rámového lehkého pracovního s podlahami s provozním zatížením tř. 3 do 200 kg/m2 šířky tř. SW06 přes 0,6 do 0,9 m, výšky do 10 m</t>
  </si>
  <si>
    <t>1223477711</t>
  </si>
  <si>
    <t>4,0*(7,2+4,0+15,2+4,0+8,4)</t>
  </si>
  <si>
    <t xml:space="preserve">západ </t>
  </si>
  <si>
    <t>4,0*11,2</t>
  </si>
  <si>
    <t>3,0*(3,6+11,2+8,0+11,2+4,6)</t>
  </si>
  <si>
    <t>53</t>
  </si>
  <si>
    <t>941211211</t>
  </si>
  <si>
    <t>Montáž lešení řadového rámového lehkého pracovního s podlahami s provozním zatížením tř. 3 do 200 kg/m2 Příplatek za první a každý další den použití lešení k ceně -1111 nebo -1112</t>
  </si>
  <si>
    <t>1501088412</t>
  </si>
  <si>
    <t>315,8*30</t>
  </si>
  <si>
    <t>54</t>
  </si>
  <si>
    <t>941211811</t>
  </si>
  <si>
    <t>Demontáž lešení řadového rámového lehkého pracovního s provozním zatížením tř. 3 do 200 kg/m2 šířky tř. SW06 přes 0,6 do 0,9 m, výšky do 10 m</t>
  </si>
  <si>
    <t>1561263518</t>
  </si>
  <si>
    <t>55</t>
  </si>
  <si>
    <t>961055111</t>
  </si>
  <si>
    <t>Bourání základů z betonu železového</t>
  </si>
  <si>
    <t>-799535179</t>
  </si>
  <si>
    <t>FASÁDA SEVER - bourání svislých stěn stávajících  anglických dvorků</t>
  </si>
  <si>
    <t>(3,0*0,40+0,4*0,375)*(7,20+15,2+8,4)+(3,4*0,375*1,75)*7</t>
  </si>
  <si>
    <t>FASÁDA JIH - bourání svislých stěn stávajících  anglických dvorků</t>
  </si>
  <si>
    <t>(1,4*0,4+0,3*0,375)*(3,6+3,975+3,975+8,005+3,975+3,975+4,79)</t>
  </si>
  <si>
    <t>1,7*0,375*(1,2+0,75+0,75+0,75+0,75+1,2+0,75+0,75+0,75+0,75+1,2)</t>
  </si>
  <si>
    <t>997</t>
  </si>
  <si>
    <t>Přesun sutě</t>
  </si>
  <si>
    <t>56</t>
  </si>
  <si>
    <t>997013151</t>
  </si>
  <si>
    <t>Vnitrostaveništní doprava suti a vybouraných hmot vodorovně do 50 m svisle s omezením mechanizace pro budovy a haly výšky do 6 m</t>
  </si>
  <si>
    <t>t</t>
  </si>
  <si>
    <t>-2060767083</t>
  </si>
  <si>
    <t>57</t>
  </si>
  <si>
    <t>997013501</t>
  </si>
  <si>
    <t>Odvoz suti a vybouraných hmot na skládku nebo meziskládku se složením, na vzdálenost do 1 km</t>
  </si>
  <si>
    <t>609513143</t>
  </si>
  <si>
    <t>58</t>
  </si>
  <si>
    <t>997013509</t>
  </si>
  <si>
    <t>Odvoz suti a vybouraných hmot na skládku nebo meziskládku se složením, na vzdálenost Příplatek k ceně za každý další i započatý 1 km přes 1 km</t>
  </si>
  <si>
    <t>-961070925</t>
  </si>
  <si>
    <t>odvoz na recyklační centrum Hadrovec( beton), skládka Lazce ( polystyren,asf.pásy)</t>
  </si>
  <si>
    <t>300,929*15</t>
  </si>
  <si>
    <t>59</t>
  </si>
  <si>
    <t>997013645</t>
  </si>
  <si>
    <t>Poplatek za uložení stavebního odpadu na skládce (skládkovné) asfaltového bez obsahu dehtu zatříděného do Katalogu odpadů pod kódem 17 03 02</t>
  </si>
  <si>
    <t>-361179376</t>
  </si>
  <si>
    <t>60</t>
  </si>
  <si>
    <t>997013814</t>
  </si>
  <si>
    <t>Poplatek za uložení stavebního odpadu na skládce (skládkovné) z izolačních materiálů zatříděného do Katalogu odpadů pod kódem 17 06 04</t>
  </si>
  <si>
    <t>-735970763</t>
  </si>
  <si>
    <t>0,946</t>
  </si>
  <si>
    <t>998</t>
  </si>
  <si>
    <t>Přesun hmot</t>
  </si>
  <si>
    <t>61</t>
  </si>
  <si>
    <t>998011001</t>
  </si>
  <si>
    <t>Přesun hmot pro budovy občanské výstavby, bydlení, výrobu a služby s nosnou svislou konstrukcí zděnou z cihel, tvárnic nebo kamene vodorovná dopravní vzdálenost do 100 m pro budovy výšky do 6 m</t>
  </si>
  <si>
    <t>-719972805</t>
  </si>
  <si>
    <t>PSV</t>
  </si>
  <si>
    <t>Práce a dodávky PSV</t>
  </si>
  <si>
    <t>711</t>
  </si>
  <si>
    <t>Izolace proti vodě, vlhkosti a plynům</t>
  </si>
  <si>
    <t>62</t>
  </si>
  <si>
    <t>711111001</t>
  </si>
  <si>
    <t>Provedení izolace proti zemní vlhkosti natěradly a tmely za studena na ploše vodorovné V nátěrem penetračním</t>
  </si>
  <si>
    <t>-2066289351</t>
  </si>
  <si>
    <t>(8,3+1,2+4,0+1,2+15,2+1,2+4,0+1,2+7,45)*0,12</t>
  </si>
  <si>
    <t>(1,8*12+0,7*2)*0,15</t>
  </si>
  <si>
    <t>11,3*0,15</t>
  </si>
  <si>
    <t>(3,8+1,2+10,8+1,2+18,08+1,2+10,8+1,2+4,9)*0,15</t>
  </si>
  <si>
    <t>(1,8*10+0,7*6</t>
  </si>
  <si>
    <t>63</t>
  </si>
  <si>
    <t>711112001</t>
  </si>
  <si>
    <t>Provedení izolace proti zemní vlhkosti natěradly a tmely za studena na ploše svislé S nátěrem penetračním</t>
  </si>
  <si>
    <t>-412991772</t>
  </si>
  <si>
    <t>64</t>
  </si>
  <si>
    <t>11163153</t>
  </si>
  <si>
    <t>emulze asfaltová penetrační</t>
  </si>
  <si>
    <t>litr</t>
  </si>
  <si>
    <t>1627600009</t>
  </si>
  <si>
    <t>18,372+410,30</t>
  </si>
  <si>
    <t>428,672*0,35 'Přepočtené koeficientem množství</t>
  </si>
  <si>
    <t>65</t>
  </si>
  <si>
    <t>711131821</t>
  </si>
  <si>
    <t>Odstranění izolace proti zemní vlhkosti na ploše svislé S</t>
  </si>
  <si>
    <t>-432368519</t>
  </si>
  <si>
    <t>4,2*(7,2+1,2+4,0+1,2+15,2+1,2+4,0+1,2+8,5)</t>
  </si>
  <si>
    <t>10,8*4,2</t>
  </si>
  <si>
    <t>2,7*(3,22+1,2+3,25+3,45+3,45+1,2+4,415+3,25+1,2+3,25+3,45+3,25+1,2+4,415)</t>
  </si>
  <si>
    <t>66</t>
  </si>
  <si>
    <t>711141559</t>
  </si>
  <si>
    <t>Provedení izolace proti zemní vlhkosti pásy přitavením NAIP na ploše vodorovné V</t>
  </si>
  <si>
    <t>81204247</t>
  </si>
  <si>
    <t>67</t>
  </si>
  <si>
    <t>711142559</t>
  </si>
  <si>
    <t>Provedení izolace proti zemní vlhkosti pásy přitavením NAIP na ploše svislé S</t>
  </si>
  <si>
    <t>13512559</t>
  </si>
  <si>
    <t>68</t>
  </si>
  <si>
    <t>62855001</t>
  </si>
  <si>
    <t>pás asfaltový natavitelný modifikovaný SBS tl 4,0mm s vložkou z polyesterové rohože a spalitelnou PE fólií nebo jemnozrnným minerálním posypem na horním povrchu</t>
  </si>
  <si>
    <t>-1152817286</t>
  </si>
  <si>
    <t>428,672*1,221 'Přepočtené koeficientem množství</t>
  </si>
  <si>
    <t>69</t>
  </si>
  <si>
    <t>62853004</t>
  </si>
  <si>
    <t>pás asfaltový natavitelný modifikovaný SBS tl 4,0mm s vložkou ze skleněné tkaniny a spalitelnou PE fólií nebo jemnozrnným minerálním posypem na horním povrchu</t>
  </si>
  <si>
    <t>-2085285463</t>
  </si>
  <si>
    <t>70</t>
  </si>
  <si>
    <t>711161273</t>
  </si>
  <si>
    <t>Provedení izolace proti zemní vlhkosti nopovou fólií na ploše svislé S z nopové fólie</t>
  </si>
  <si>
    <t>912187330</t>
  </si>
  <si>
    <t>4,40*(8,3+1,4+4,0+1,4+15,20+1,40+4,0+1,4+7,36)</t>
  </si>
  <si>
    <t>-2,5*(1,98*7+1,78*4+1,99*2+0,7*4)</t>
  </si>
  <si>
    <t>4,40*11,02</t>
  </si>
  <si>
    <t>2,70*(3,7+10,8+18,0+10,8+5,0+4*1,2)</t>
  </si>
  <si>
    <t>-1,2*(1,98*6+1,8*4)</t>
  </si>
  <si>
    <t>71</t>
  </si>
  <si>
    <t>28323023</t>
  </si>
  <si>
    <t>fólie profilovaná (nopová) drenážní HDPE s nakašírovanou filtrační textilií s výškou nopů 20mm</t>
  </si>
  <si>
    <t>-1017140495</t>
  </si>
  <si>
    <t>295,186</t>
  </si>
  <si>
    <t>295,186*1,221 'Přepočtené koeficientem množství</t>
  </si>
  <si>
    <t>72</t>
  </si>
  <si>
    <t>998711101</t>
  </si>
  <si>
    <t>Přesun hmot pro izolace proti vodě, vlhkosti a plynům stanovený z hmotnosti přesunovaného materiálu vodorovná dopravní vzdálenost do 50 m v objektech výšky do 6 m</t>
  </si>
  <si>
    <t>142437554</t>
  </si>
  <si>
    <t>713</t>
  </si>
  <si>
    <t>Izolace tepelné</t>
  </si>
  <si>
    <t>73</t>
  </si>
  <si>
    <t>713130853</t>
  </si>
  <si>
    <t>Odstranění tepelné izolace stěn a příček z rohoží, pásů, dílců, desek, bloků připevněných lepením z polystyrenu, tloušťka izolace přes 100 mm</t>
  </si>
  <si>
    <t>1840167389</t>
  </si>
  <si>
    <t>(4,5+0,3)*(7,2+0,75+0,3+4,0+0,3+0,75+15,2+0,75+0,3+4,0+0,3+0,75+8,4)-0,6*0,6*25</t>
  </si>
  <si>
    <t>2*12,8</t>
  </si>
  <si>
    <t>(3,0+0,3)*(3,22+1,2+3,25+3,45+3,25+4,415+3,25+3,25+3,45+3,25+4,415)+0,375*1,0*11-0,6*0,6*26</t>
  </si>
  <si>
    <t>74</t>
  </si>
  <si>
    <t>713131143</t>
  </si>
  <si>
    <t>Montáž tepelné izolace stěn rohožemi, pásy, deskami, dílci, bloky (izolační materiál ve specifikaci) lepením celoplošně s mechanickým kotvením</t>
  </si>
  <si>
    <t>997029574</t>
  </si>
  <si>
    <t>0,6*(7,2+1,2+4,0+1,2+15,2+1,2+4,2+8,6)</t>
  </si>
  <si>
    <t>0,4*(0,15+4,0+0,15+0,15+4,0+0,15)</t>
  </si>
  <si>
    <t>3,75*(7,2+1,2+4,0+1,2+15,2+1,2+4,0+1,2+8,6)</t>
  </si>
  <si>
    <t>-26*0,45*0,45</t>
  </si>
  <si>
    <t>4,7*10,8-2,0*1,4</t>
  </si>
  <si>
    <t>(3,0+0,30)*(0,375+3,22+1,4+0,375+3,25+0,375+3,45+4,0+1,20+8,0+1,20+11,20+1,2+4,6)</t>
  </si>
  <si>
    <t>-0,4*(3,6+1,575+4,0+4,0+8,0+4,0+4,0+1,20+4,6)-0,45*0,45*26</t>
  </si>
  <si>
    <t>75</t>
  </si>
  <si>
    <t>28376447</t>
  </si>
  <si>
    <t>deska z polystyrénu XPS, hrana rovná a strukturovaný povrch 300kPa tl 160mm</t>
  </si>
  <si>
    <t>1019860547</t>
  </si>
  <si>
    <t>379,574</t>
  </si>
  <si>
    <t>379,574*1,05 'Přepočtené koeficientem množství</t>
  </si>
  <si>
    <t>76</t>
  </si>
  <si>
    <t>998713101</t>
  </si>
  <si>
    <t>Přesun hmot pro izolace tepelné stanovený z hmotnosti přesunovaného materiálu vodorovná dopravní vzdálenost do 50 m v objektech výšky do 6 m</t>
  </si>
  <si>
    <t>745400516</t>
  </si>
  <si>
    <t>761</t>
  </si>
  <si>
    <t>Konstrukce prosvětlovací</t>
  </si>
  <si>
    <t>77</t>
  </si>
  <si>
    <t>761661001</t>
  </si>
  <si>
    <t>Osazení sklepních světlíků (anglických dvorků) včetně osazení roštu, osazení odvodňovacího prvku a osazení pojistky (proti vloupání ) hloubky do 0,60 m, šířky do 1,0 m</t>
  </si>
  <si>
    <t>-2122313775</t>
  </si>
  <si>
    <t>6+2</t>
  </si>
  <si>
    <t>78</t>
  </si>
  <si>
    <t>761661011</t>
  </si>
  <si>
    <t>Osazení sklepních světlíků (anglických dvorků) včetně osazení roštu, osazení odvodňovacího prvku a osazení pojistky (proti vloupání ) hloubky do 0,60 m, šířky přes 1,0 m</t>
  </si>
  <si>
    <t>-666266109</t>
  </si>
  <si>
    <t>79</t>
  </si>
  <si>
    <t>BET383001</t>
  </si>
  <si>
    <t>Světlík betonový MEAVECTOR 120x80x60 cm ( V x Š x HL) s dnem včetně doplňků</t>
  </si>
  <si>
    <t>soub</t>
  </si>
  <si>
    <t>256</t>
  </si>
  <si>
    <t>-1886423035</t>
  </si>
  <si>
    <t>Poznámka k položce:
1x MEASTOP PRO Sítko + šroubovací příruba
1x MEAVECTOR betonový světlík 80x120x60 s dnem
1x MEAVECTOR rošt 84x49 cm, 30/10
1x MEAVECTOR kotvící sada ( 4 ks) pro TI 160mm
1x MEAVECTOR oko pro zajištění jeřábu ( 2ks)</t>
  </si>
  <si>
    <t>80</t>
  </si>
  <si>
    <t>BET383002</t>
  </si>
  <si>
    <t>Světlík betonový MEAVECTOR 270x80x60 cm ( V x Š x HL) s dnem včetně nástavců a doplnku</t>
  </si>
  <si>
    <t>-1531884525</t>
  </si>
  <si>
    <t>Poznámka k položce:
1x MEASTOP PRO Sítko + šroubovací příruba
1x MEAVECTOR betonový světlík 80x180x60 s dnem - DN100
1x MEAVECTOR betonový nástavec 80x10x 60 cm
4x MEAVECTOR betonový nástavec 80x20x 60 cm
1x MEAVECTOR rošt 84x49 cm, 30/10
1x MEAVECTOR kotvící sada ( 4 ks) pro TI 160mm
5x MEAVECTOR kotvící sada ( 2 ks) pro TI 160mm
1x MEAVECTOR oko pro zajištění jeřábu ( 2ks)</t>
  </si>
  <si>
    <t>81</t>
  </si>
  <si>
    <t>BET383003</t>
  </si>
  <si>
    <t>Světlík betonový MEAVECTOR 1200x2050x60 cm ( V x Š x HL ) s dnem včetně doplňků</t>
  </si>
  <si>
    <t>1862185243</t>
  </si>
  <si>
    <t>Poznámka k položce:
1x MEASTOP PRO Sítko + šroubovací příruba
1x MEAVECTOR betonový světlík 205x120x60 s dnem
1x MEAVECTOR rošt 209x59 cm, 30/10
1x MEAVECTOR kotvící sada ( 4 ks) pro TI 160mm
1x MEAVECTOR oko pro zajištění jeřábu ( 2ks)</t>
  </si>
  <si>
    <t>82</t>
  </si>
  <si>
    <t>BET383004</t>
  </si>
  <si>
    <t>Světlík betonový MEAVECTOR 2700x205x60 cm ( V x Š x HL ) s dnem včetně doplňků</t>
  </si>
  <si>
    <t>-857362102</t>
  </si>
  <si>
    <t>Poznámka k položce:
1x MEASTOP PRO Sítko + šroubovací příruba
1x MEAVECTOR betonový světlík 205x200x60 s dnem - DN100
2x MEAVECTOR betonový nástavec 205x15x 60 cm
2x MEAVECTOR betonový nástavec 205x20x 60 cm
1x MEAVECTOR rošt 209x59 cm, 30/10
1x MEAVECTOR kotvící sada ( 4 ks) pro TI 160mm
4x MEAVECTOR kotvící sada ( 2 ks) pro TI 160mm
1x MEAVECTOR oko pro zajištění jeřábu ( 2ks)</t>
  </si>
  <si>
    <t>83</t>
  </si>
  <si>
    <t>761661803</t>
  </si>
  <si>
    <t>Demontáž sklepních světlíků (anglických dvorků) hloubky přes 0,60 do 1,00 m</t>
  </si>
  <si>
    <t>1933068350</t>
  </si>
  <si>
    <t xml:space="preserve">sever </t>
  </si>
  <si>
    <t>84</t>
  </si>
  <si>
    <t>761661811</t>
  </si>
  <si>
    <t>Demontáž sklepních světlíků (anglických dvorků) výškově nastavitelné nástavby světlíku</t>
  </si>
  <si>
    <t>-1821380090</t>
  </si>
  <si>
    <t>5*26</t>
  </si>
  <si>
    <t>85</t>
  </si>
  <si>
    <t>998761201</t>
  </si>
  <si>
    <t>Přesun hmot pro konstrukce sklobetonové stanovený procentní sazbou (%) z ceny vodorovná dopravní vzdálenost do 50 m v objektech výšky do 6 m</t>
  </si>
  <si>
    <t>%</t>
  </si>
  <si>
    <t>1516965125</t>
  </si>
  <si>
    <t>762</t>
  </si>
  <si>
    <t>Konstrukce tesařské</t>
  </si>
  <si>
    <t>86</t>
  </si>
  <si>
    <t>762431013</t>
  </si>
  <si>
    <t>Obložení stěn z dřevoštěpkových desek OSB přibíjených na sraz, tloušťky desky 15 mm</t>
  </si>
  <si>
    <t>29660717</t>
  </si>
  <si>
    <t>ochranný obklad tep.izolace pod ŕovní terénu</t>
  </si>
  <si>
    <t>87</t>
  </si>
  <si>
    <t>919726122</t>
  </si>
  <si>
    <t>Geotextilie netkaná pro ochranu, separaci nebo filtraci měrná hmotnost přes 200 do 300 g/m2</t>
  </si>
  <si>
    <t>-1387629473</t>
  </si>
  <si>
    <t>geotextilie pro ochranu osb desek pod urovni terénu</t>
  </si>
  <si>
    <t>88</t>
  </si>
  <si>
    <t>998762101</t>
  </si>
  <si>
    <t>Přesun hmot pro konstrukce tesařské stanovený z hmotnosti přesunovaného materiálu vodorovná dopravní vzdálenost do 50 m v objektech výšky do 6 m</t>
  </si>
  <si>
    <t>1637092170</t>
  </si>
  <si>
    <t>764</t>
  </si>
  <si>
    <t>Konstrukce klempířské</t>
  </si>
  <si>
    <t>89</t>
  </si>
  <si>
    <t>764216603</t>
  </si>
  <si>
    <t>Oplechování parapetů z pozinkovaného plechu s povrchovou úpravou rovných mechanicky kotvené, bez rohů rš 250 mm</t>
  </si>
  <si>
    <t>461332640</t>
  </si>
  <si>
    <t>0,60*(26+26)</t>
  </si>
  <si>
    <t>90</t>
  </si>
  <si>
    <t>998764101</t>
  </si>
  <si>
    <t>Přesun hmot pro konstrukce klempířské stanovený z hmotnosti přesunovaného materiálu vodorovná dopravní vzdálenost do 50 m v objektech výšky do 6 m</t>
  </si>
  <si>
    <t>-536193209</t>
  </si>
  <si>
    <t>VRN</t>
  </si>
  <si>
    <t>Vedlejší rozpočtové náklady</t>
  </si>
  <si>
    <t>VRN1</t>
  </si>
  <si>
    <t>Průzkumné, geodetické a projektové práce</t>
  </si>
  <si>
    <t>91</t>
  </si>
  <si>
    <t>010001000</t>
  </si>
  <si>
    <t xml:space="preserve">Zpracování výrobní dokumentace prostorového pažení </t>
  </si>
  <si>
    <t>1024</t>
  </si>
  <si>
    <t>-1938239919</t>
  </si>
  <si>
    <t>92</t>
  </si>
  <si>
    <t>013254000</t>
  </si>
  <si>
    <t>Dokumentace skutečného provedení stavby</t>
  </si>
  <si>
    <t>2136436268</t>
  </si>
  <si>
    <t>VRN3</t>
  </si>
  <si>
    <t>Zařízení staveniště</t>
  </si>
  <si>
    <t>93</t>
  </si>
  <si>
    <t>030001000</t>
  </si>
  <si>
    <t>363384672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</si>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</sst>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6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800080"/>
      <name val="Arial CE"/>
      <family val="2"/>
    </font>
    <font>
      <sz val="8"/>
      <color rgb="FFFF0000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i/>
      <sz val="7"/>
      <color rgb="FF969696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349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8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2" fillId="0" borderId="14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8" xfId="0" applyFont="1" applyFill="1" applyBorder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24" fillId="0" borderId="17" xfId="0" applyFont="1" applyBorder="1" applyAlignment="1" applyProtection="1">
      <alignment horizontal="center" vertical="center" wrapText="1"/>
      <protection/>
    </xf>
    <xf numFmtId="0" fontId="24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0" fontId="28" fillId="0" borderId="0" xfId="0" applyFont="1" applyAlignment="1" applyProtection="1">
      <alignment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9" xfId="0" applyNumberFormat="1" applyFont="1" applyBorder="1" applyAlignment="1" applyProtection="1">
      <alignment vertical="center"/>
      <protection/>
    </xf>
    <xf numFmtId="4" fontId="29" fillId="0" borderId="20" xfId="0" applyNumberFormat="1" applyFont="1" applyBorder="1" applyAlignment="1" applyProtection="1">
      <alignment vertical="center"/>
      <protection/>
    </xf>
    <xf numFmtId="166" fontId="29" fillId="0" borderId="20" xfId="0" applyNumberFormat="1" applyFont="1" applyBorder="1" applyAlignment="1" applyProtection="1">
      <alignment vertical="center"/>
      <protection/>
    </xf>
    <xf numFmtId="4" fontId="29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5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/>
    </xf>
    <xf numFmtId="0" fontId="23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2" fillId="0" borderId="12" xfId="0" applyNumberFormat="1" applyFont="1" applyBorder="1" applyAlignment="1" applyProtection="1">
      <alignment/>
      <protection/>
    </xf>
    <xf numFmtId="166" fontId="32" fillId="0" borderId="13" xfId="0" applyNumberFormat="1" applyFont="1" applyBorder="1" applyAlignment="1" applyProtection="1">
      <alignment/>
      <protection/>
    </xf>
    <xf numFmtId="4" fontId="33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5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4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5" fillId="0" borderId="22" xfId="0" applyFont="1" applyBorder="1" applyAlignment="1" applyProtection="1">
      <alignment horizontal="center" vertical="center"/>
      <protection/>
    </xf>
    <xf numFmtId="49" fontId="35" fillId="0" borderId="22" xfId="0" applyNumberFormat="1" applyFont="1" applyBorder="1" applyAlignment="1" applyProtection="1">
      <alignment horizontal="left" vertical="center" wrapText="1"/>
      <protection/>
    </xf>
    <xf numFmtId="0" fontId="35" fillId="0" borderId="22" xfId="0" applyFont="1" applyBorder="1" applyAlignment="1" applyProtection="1">
      <alignment horizontal="left" vertical="center" wrapText="1"/>
      <protection/>
    </xf>
    <xf numFmtId="0" fontId="35" fillId="0" borderId="22" xfId="0" applyFont="1" applyBorder="1" applyAlignment="1" applyProtection="1">
      <alignment horizontal="center" vertical="center" wrapText="1"/>
      <protection/>
    </xf>
    <xf numFmtId="167" fontId="35" fillId="0" borderId="22" xfId="0" applyNumberFormat="1" applyFont="1" applyBorder="1" applyAlignment="1" applyProtection="1">
      <alignment vertical="center"/>
      <protection/>
    </xf>
    <xf numFmtId="4" fontId="35" fillId="2" borderId="22" xfId="0" applyNumberFormat="1" applyFont="1" applyFill="1" applyBorder="1" applyAlignment="1" applyProtection="1">
      <alignment vertical="center"/>
      <protection locked="0"/>
    </xf>
    <xf numFmtId="4" fontId="35" fillId="0" borderId="22" xfId="0" applyNumberFormat="1" applyFont="1" applyBorder="1" applyAlignment="1" applyProtection="1">
      <alignment vertical="center"/>
      <protection/>
    </xf>
    <xf numFmtId="0" fontId="36" fillId="0" borderId="3" xfId="0" applyFont="1" applyBorder="1" applyAlignment="1">
      <alignment vertical="center"/>
    </xf>
    <xf numFmtId="0" fontId="35" fillId="2" borderId="14" xfId="0" applyFont="1" applyFill="1" applyBorder="1" applyAlignment="1" applyProtection="1">
      <alignment horizontal="left" vertical="center"/>
      <protection locked="0"/>
    </xf>
    <xf numFmtId="0" fontId="35" fillId="0" borderId="0" xfId="0" applyFont="1" applyBorder="1" applyAlignment="1" applyProtection="1">
      <alignment horizontal="center" vertical="center"/>
      <protection/>
    </xf>
    <xf numFmtId="0" fontId="37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167" fontId="23" fillId="2" borderId="22" xfId="0" applyNumberFormat="1" applyFont="1" applyFill="1" applyBorder="1" applyAlignment="1" applyProtection="1">
      <alignment vertical="center"/>
      <protection locked="0"/>
    </xf>
    <xf numFmtId="0" fontId="24" fillId="2" borderId="19" xfId="0" applyFont="1" applyFill="1" applyBorder="1" applyAlignment="1" applyProtection="1">
      <alignment horizontal="left" vertical="center"/>
      <protection locked="0"/>
    </xf>
    <xf numFmtId="0" fontId="24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4" fillId="0" borderId="20" xfId="0" applyNumberFormat="1" applyFont="1" applyBorder="1" applyAlignment="1" applyProtection="1">
      <alignment vertical="center"/>
      <protection/>
    </xf>
    <xf numFmtId="166" fontId="24" fillId="0" borderId="21" xfId="0" applyNumberFormat="1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13" fillId="0" borderId="23" xfId="0" applyFont="1" applyBorder="1" applyAlignment="1">
      <alignment vertical="center" wrapText="1"/>
    </xf>
    <xf numFmtId="0" fontId="13" fillId="0" borderId="24" xfId="0" applyFont="1" applyBorder="1" applyAlignment="1">
      <alignment vertical="center" wrapText="1"/>
    </xf>
    <xf numFmtId="0" fontId="13" fillId="0" borderId="25" xfId="0" applyFont="1" applyBorder="1" applyAlignment="1">
      <alignment vertical="center" wrapText="1"/>
    </xf>
    <xf numFmtId="0" fontId="13" fillId="0" borderId="26" xfId="0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6" xfId="0" applyFont="1" applyBorder="1" applyAlignment="1">
      <alignment vertical="center" wrapText="1"/>
    </xf>
    <xf numFmtId="0" fontId="39" fillId="0" borderId="28" xfId="0" applyFont="1" applyBorder="1" applyAlignment="1">
      <alignment horizontal="left" wrapText="1"/>
    </xf>
    <xf numFmtId="0" fontId="13" fillId="0" borderId="27" xfId="0" applyFont="1" applyBorder="1" applyAlignment="1">
      <alignment vertical="center" wrapText="1"/>
    </xf>
    <xf numFmtId="0" fontId="39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0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3" fillId="0" borderId="29" xfId="0" applyFont="1" applyBorder="1" applyAlignment="1">
      <alignment vertical="center" wrapText="1"/>
    </xf>
    <xf numFmtId="0" fontId="41" fillId="0" borderId="28" xfId="0" applyFont="1" applyBorder="1" applyAlignment="1">
      <alignment vertical="center" wrapText="1"/>
    </xf>
    <xf numFmtId="0" fontId="13" fillId="0" borderId="30" xfId="0" applyFont="1" applyBorder="1" applyAlignment="1">
      <alignment vertical="center" wrapText="1"/>
    </xf>
    <xf numFmtId="0" fontId="13" fillId="0" borderId="0" xfId="0" applyFont="1" applyBorder="1" applyAlignment="1">
      <alignment vertical="top"/>
    </xf>
    <xf numFmtId="0" fontId="13" fillId="0" borderId="0" xfId="0" applyFont="1" applyAlignment="1">
      <alignment vertical="top"/>
    </xf>
    <xf numFmtId="0" fontId="13" fillId="0" borderId="23" xfId="0" applyFont="1" applyBorder="1" applyAlignment="1">
      <alignment horizontal="left" vertical="center"/>
    </xf>
    <xf numFmtId="0" fontId="13" fillId="0" borderId="24" xfId="0" applyFont="1" applyBorder="1" applyAlignment="1">
      <alignment horizontal="left" vertical="center"/>
    </xf>
    <xf numFmtId="0" fontId="13" fillId="0" borderId="25" xfId="0" applyFont="1" applyBorder="1" applyAlignment="1">
      <alignment horizontal="left" vertical="center"/>
    </xf>
    <xf numFmtId="0" fontId="13" fillId="0" borderId="26" xfId="0" applyFont="1" applyBorder="1" applyAlignment="1">
      <alignment horizontal="left" vertical="center"/>
    </xf>
    <xf numFmtId="0" fontId="38" fillId="0" borderId="0" xfId="0" applyFont="1" applyBorder="1" applyAlignment="1">
      <alignment horizontal="center" vertical="center"/>
    </xf>
    <xf numFmtId="0" fontId="13" fillId="0" borderId="27" xfId="0" applyFont="1" applyBorder="1" applyAlignment="1">
      <alignment horizontal="left" vertical="center"/>
    </xf>
    <xf numFmtId="0" fontId="39" fillId="0" borderId="0" xfId="0" applyFont="1" applyBorder="1" applyAlignment="1">
      <alignment horizontal="left" vertical="center"/>
    </xf>
    <xf numFmtId="0" fontId="42" fillId="0" borderId="0" xfId="0" applyFont="1" applyAlignment="1">
      <alignment horizontal="left" vertical="center"/>
    </xf>
    <xf numFmtId="0" fontId="39" fillId="0" borderId="28" xfId="0" applyFont="1" applyBorder="1" applyAlignment="1">
      <alignment horizontal="left" vertical="center"/>
    </xf>
    <xf numFmtId="0" fontId="39" fillId="0" borderId="28" xfId="0" applyFont="1" applyBorder="1" applyAlignment="1">
      <alignment horizontal="center" vertical="center"/>
    </xf>
    <xf numFmtId="0" fontId="42" fillId="0" borderId="28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0" fillId="0" borderId="0" xfId="0" applyFont="1" applyAlignment="1">
      <alignment horizontal="left" vertical="center"/>
    </xf>
    <xf numFmtId="0" fontId="3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0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3" fillId="0" borderId="29" xfId="0" applyFont="1" applyBorder="1" applyAlignment="1">
      <alignment horizontal="left" vertical="center"/>
    </xf>
    <xf numFmtId="0" fontId="41" fillId="0" borderId="28" xfId="0" applyFont="1" applyBorder="1" applyAlignment="1">
      <alignment horizontal="left" vertical="center"/>
    </xf>
    <xf numFmtId="0" fontId="13" fillId="0" borderId="3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0" fillId="0" borderId="28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 wrapText="1"/>
    </xf>
    <xf numFmtId="0" fontId="40" fillId="0" borderId="0" xfId="0" applyFont="1" applyBorder="1" applyAlignment="1">
      <alignment horizontal="left" vertical="center" wrapText="1"/>
    </xf>
    <xf numFmtId="0" fontId="40" fillId="0" borderId="0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left" vertical="center" wrapText="1"/>
    </xf>
    <xf numFmtId="0" fontId="13" fillId="0" borderId="24" xfId="0" applyFont="1" applyBorder="1" applyAlignment="1">
      <alignment horizontal="left" vertical="center" wrapText="1"/>
    </xf>
    <xf numFmtId="0" fontId="13" fillId="0" borderId="25" xfId="0" applyFont="1" applyBorder="1" applyAlignment="1">
      <alignment horizontal="left" vertical="center" wrapText="1"/>
    </xf>
    <xf numFmtId="0" fontId="13" fillId="0" borderId="26" xfId="0" applyFont="1" applyBorder="1" applyAlignment="1">
      <alignment horizontal="left" vertical="center" wrapText="1"/>
    </xf>
    <xf numFmtId="0" fontId="13" fillId="0" borderId="27" xfId="0" applyFont="1" applyBorder="1" applyAlignment="1">
      <alignment horizontal="left" vertical="center" wrapText="1"/>
    </xf>
    <xf numFmtId="0" fontId="42" fillId="0" borderId="26" xfId="0" applyFont="1" applyBorder="1" applyAlignment="1">
      <alignment horizontal="left" vertical="center" wrapText="1"/>
    </xf>
    <xf numFmtId="0" fontId="42" fillId="0" borderId="27" xfId="0" applyFont="1" applyBorder="1" applyAlignment="1">
      <alignment horizontal="left" vertical="center" wrapText="1"/>
    </xf>
    <xf numFmtId="0" fontId="40" fillId="0" borderId="26" xfId="0" applyFont="1" applyBorder="1" applyAlignment="1">
      <alignment horizontal="left" vertical="center" wrapText="1"/>
    </xf>
    <xf numFmtId="0" fontId="40" fillId="0" borderId="0" xfId="0" applyFont="1" applyBorder="1" applyAlignment="1">
      <alignment horizontal="left" vertical="center"/>
    </xf>
    <xf numFmtId="0" fontId="40" fillId="0" borderId="27" xfId="0" applyFont="1" applyBorder="1" applyAlignment="1">
      <alignment horizontal="left" vertical="center" wrapText="1"/>
    </xf>
    <xf numFmtId="0" fontId="40" fillId="0" borderId="27" xfId="0" applyFont="1" applyBorder="1" applyAlignment="1">
      <alignment horizontal="left" vertical="center"/>
    </xf>
    <xf numFmtId="0" fontId="40" fillId="0" borderId="29" xfId="0" applyFont="1" applyBorder="1" applyAlignment="1">
      <alignment horizontal="left" vertical="center" wrapText="1"/>
    </xf>
    <xf numFmtId="0" fontId="40" fillId="0" borderId="28" xfId="0" applyFont="1" applyBorder="1" applyAlignment="1">
      <alignment horizontal="left" vertical="center" wrapText="1"/>
    </xf>
    <xf numFmtId="0" fontId="40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0" fillId="0" borderId="29" xfId="0" applyFont="1" applyBorder="1" applyAlignment="1">
      <alignment horizontal="left" vertical="center"/>
    </xf>
    <xf numFmtId="0" fontId="40" fillId="0" borderId="30" xfId="0" applyFont="1" applyBorder="1" applyAlignment="1">
      <alignment horizontal="left" vertical="center"/>
    </xf>
    <xf numFmtId="0" fontId="40" fillId="0" borderId="0" xfId="0" applyFont="1" applyBorder="1" applyAlignment="1">
      <alignment horizontal="center" vertical="center"/>
    </xf>
    <xf numFmtId="0" fontId="42" fillId="0" borderId="0" xfId="0" applyFont="1" applyAlignment="1">
      <alignment vertical="center"/>
    </xf>
    <xf numFmtId="0" fontId="39" fillId="0" borderId="0" xfId="0" applyFont="1" applyBorder="1" applyAlignment="1">
      <alignment vertical="center"/>
    </xf>
    <xf numFmtId="0" fontId="42" fillId="0" borderId="28" xfId="0" applyFont="1" applyBorder="1" applyAlignment="1">
      <alignment vertical="center"/>
    </xf>
    <xf numFmtId="0" fontId="39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39" fillId="0" borderId="28" xfId="0" applyFont="1" applyBorder="1" applyAlignment="1">
      <alignment horizontal="left"/>
    </xf>
    <xf numFmtId="0" fontId="42" fillId="0" borderId="28" xfId="0" applyFont="1" applyBorder="1" applyAlignment="1">
      <alignment/>
    </xf>
    <xf numFmtId="0" fontId="13" fillId="0" borderId="26" xfId="0" applyFont="1" applyBorder="1" applyAlignment="1">
      <alignment vertical="top"/>
    </xf>
    <xf numFmtId="0" fontId="13" fillId="0" borderId="27" xfId="0" applyFont="1" applyBorder="1" applyAlignment="1">
      <alignment vertical="top"/>
    </xf>
    <xf numFmtId="0" fontId="13" fillId="0" borderId="29" xfId="0" applyFont="1" applyBorder="1" applyAlignment="1">
      <alignment vertical="top"/>
    </xf>
    <xf numFmtId="0" fontId="13" fillId="0" borderId="28" xfId="0" applyFont="1" applyBorder="1" applyAlignment="1">
      <alignment vertical="top"/>
    </xf>
    <xf numFmtId="0" fontId="13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57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8" t="s">
        <v>6</v>
      </c>
      <c r="BT2" s="18" t="s">
        <v>7</v>
      </c>
    </row>
    <row r="3" spans="2:72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s="1" customFormat="1" ht="24.95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pans="2:71" s="1" customFormat="1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28" t="s">
        <v>14</v>
      </c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1"/>
      <c r="BE5" s="29" t="s">
        <v>15</v>
      </c>
      <c r="BS5" s="18" t="s">
        <v>6</v>
      </c>
    </row>
    <row r="6" spans="2:71" s="1" customFormat="1" ht="36.95" customHeight="1">
      <c r="B6" s="22"/>
      <c r="C6" s="23"/>
      <c r="D6" s="30" t="s">
        <v>16</v>
      </c>
      <c r="E6" s="23"/>
      <c r="F6" s="23"/>
      <c r="G6" s="23"/>
      <c r="H6" s="23"/>
      <c r="I6" s="23"/>
      <c r="J6" s="23"/>
      <c r="K6" s="31" t="s">
        <v>17</v>
      </c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1"/>
      <c r="BE6" s="32"/>
      <c r="BS6" s="18" t="s">
        <v>6</v>
      </c>
    </row>
    <row r="7" spans="2:71" s="1" customFormat="1" ht="12" customHeight="1">
      <c r="B7" s="22"/>
      <c r="C7" s="23"/>
      <c r="D7" s="33" t="s">
        <v>18</v>
      </c>
      <c r="E7" s="23"/>
      <c r="F7" s="23"/>
      <c r="G7" s="23"/>
      <c r="H7" s="23"/>
      <c r="I7" s="23"/>
      <c r="J7" s="23"/>
      <c r="K7" s="28" t="s">
        <v>19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3" t="s">
        <v>20</v>
      </c>
      <c r="AL7" s="23"/>
      <c r="AM7" s="23"/>
      <c r="AN7" s="28" t="s">
        <v>19</v>
      </c>
      <c r="AO7" s="23"/>
      <c r="AP7" s="23"/>
      <c r="AQ7" s="23"/>
      <c r="AR7" s="21"/>
      <c r="BE7" s="32"/>
      <c r="BS7" s="18" t="s">
        <v>6</v>
      </c>
    </row>
    <row r="8" spans="2:71" s="1" customFormat="1" ht="12" customHeight="1">
      <c r="B8" s="22"/>
      <c r="C8" s="23"/>
      <c r="D8" s="33" t="s">
        <v>21</v>
      </c>
      <c r="E8" s="23"/>
      <c r="F8" s="23"/>
      <c r="G8" s="23"/>
      <c r="H8" s="23"/>
      <c r="I8" s="23"/>
      <c r="J8" s="23"/>
      <c r="K8" s="28" t="s">
        <v>22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3" t="s">
        <v>23</v>
      </c>
      <c r="AL8" s="23"/>
      <c r="AM8" s="23"/>
      <c r="AN8" s="34" t="s">
        <v>24</v>
      </c>
      <c r="AO8" s="23"/>
      <c r="AP8" s="23"/>
      <c r="AQ8" s="23"/>
      <c r="AR8" s="21"/>
      <c r="BE8" s="32"/>
      <c r="BS8" s="18" t="s">
        <v>6</v>
      </c>
    </row>
    <row r="9" spans="2:71" s="1" customFormat="1" ht="14.4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E9" s="32"/>
      <c r="BS9" s="18" t="s">
        <v>6</v>
      </c>
    </row>
    <row r="10" spans="2:71" s="1" customFormat="1" ht="12" customHeight="1">
      <c r="B10" s="22"/>
      <c r="C10" s="23"/>
      <c r="D10" s="33" t="s">
        <v>25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3" t="s">
        <v>26</v>
      </c>
      <c r="AL10" s="23"/>
      <c r="AM10" s="23"/>
      <c r="AN10" s="28" t="s">
        <v>19</v>
      </c>
      <c r="AO10" s="23"/>
      <c r="AP10" s="23"/>
      <c r="AQ10" s="23"/>
      <c r="AR10" s="21"/>
      <c r="BE10" s="32"/>
      <c r="BS10" s="18" t="s">
        <v>6</v>
      </c>
    </row>
    <row r="11" spans="2:71" s="1" customFormat="1" ht="18.45" customHeight="1">
      <c r="B11" s="22"/>
      <c r="C11" s="23"/>
      <c r="D11" s="23"/>
      <c r="E11" s="28" t="s">
        <v>22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3" t="s">
        <v>27</v>
      </c>
      <c r="AL11" s="23"/>
      <c r="AM11" s="23"/>
      <c r="AN11" s="28" t="s">
        <v>19</v>
      </c>
      <c r="AO11" s="23"/>
      <c r="AP11" s="23"/>
      <c r="AQ11" s="23"/>
      <c r="AR11" s="21"/>
      <c r="BE11" s="32"/>
      <c r="BS11" s="18" t="s">
        <v>6</v>
      </c>
    </row>
    <row r="12" spans="2:71" s="1" customFormat="1" ht="6.9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32"/>
      <c r="BS12" s="18" t="s">
        <v>6</v>
      </c>
    </row>
    <row r="13" spans="2:71" s="1" customFormat="1" ht="12" customHeight="1">
      <c r="B13" s="22"/>
      <c r="C13" s="23"/>
      <c r="D13" s="33" t="s">
        <v>28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3" t="s">
        <v>26</v>
      </c>
      <c r="AL13" s="23"/>
      <c r="AM13" s="23"/>
      <c r="AN13" s="35" t="s">
        <v>29</v>
      </c>
      <c r="AO13" s="23"/>
      <c r="AP13" s="23"/>
      <c r="AQ13" s="23"/>
      <c r="AR13" s="21"/>
      <c r="BE13" s="32"/>
      <c r="BS13" s="18" t="s">
        <v>6</v>
      </c>
    </row>
    <row r="14" spans="2:71" ht="12">
      <c r="B14" s="22"/>
      <c r="C14" s="23"/>
      <c r="D14" s="23"/>
      <c r="E14" s="35" t="s">
        <v>29</v>
      </c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3" t="s">
        <v>27</v>
      </c>
      <c r="AL14" s="23"/>
      <c r="AM14" s="23"/>
      <c r="AN14" s="35" t="s">
        <v>29</v>
      </c>
      <c r="AO14" s="23"/>
      <c r="AP14" s="23"/>
      <c r="AQ14" s="23"/>
      <c r="AR14" s="21"/>
      <c r="BE14" s="32"/>
      <c r="BS14" s="18" t="s">
        <v>6</v>
      </c>
    </row>
    <row r="15" spans="2:71" s="1" customFormat="1" ht="6.9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32"/>
      <c r="BS15" s="18" t="s">
        <v>4</v>
      </c>
    </row>
    <row r="16" spans="2:71" s="1" customFormat="1" ht="12" customHeight="1">
      <c r="B16" s="22"/>
      <c r="C16" s="23"/>
      <c r="D16" s="33" t="s">
        <v>30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3" t="s">
        <v>26</v>
      </c>
      <c r="AL16" s="23"/>
      <c r="AM16" s="23"/>
      <c r="AN16" s="28" t="s">
        <v>19</v>
      </c>
      <c r="AO16" s="23"/>
      <c r="AP16" s="23"/>
      <c r="AQ16" s="23"/>
      <c r="AR16" s="21"/>
      <c r="BE16" s="32"/>
      <c r="BS16" s="18" t="s">
        <v>4</v>
      </c>
    </row>
    <row r="17" spans="2:71" s="1" customFormat="1" ht="18.45" customHeight="1">
      <c r="B17" s="22"/>
      <c r="C17" s="23"/>
      <c r="D17" s="23"/>
      <c r="E17" s="28" t="s">
        <v>22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3" t="s">
        <v>27</v>
      </c>
      <c r="AL17" s="23"/>
      <c r="AM17" s="23"/>
      <c r="AN17" s="28" t="s">
        <v>19</v>
      </c>
      <c r="AO17" s="23"/>
      <c r="AP17" s="23"/>
      <c r="AQ17" s="23"/>
      <c r="AR17" s="21"/>
      <c r="BE17" s="32"/>
      <c r="BS17" s="18" t="s">
        <v>31</v>
      </c>
    </row>
    <row r="18" spans="2:71" s="1" customFormat="1" ht="6.9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32"/>
      <c r="BS18" s="18" t="s">
        <v>6</v>
      </c>
    </row>
    <row r="19" spans="2:71" s="1" customFormat="1" ht="12" customHeight="1">
      <c r="B19" s="22"/>
      <c r="C19" s="23"/>
      <c r="D19" s="33" t="s">
        <v>32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3" t="s">
        <v>26</v>
      </c>
      <c r="AL19" s="23"/>
      <c r="AM19" s="23"/>
      <c r="AN19" s="28" t="s">
        <v>19</v>
      </c>
      <c r="AO19" s="23"/>
      <c r="AP19" s="23"/>
      <c r="AQ19" s="23"/>
      <c r="AR19" s="21"/>
      <c r="BE19" s="32"/>
      <c r="BS19" s="18" t="s">
        <v>6</v>
      </c>
    </row>
    <row r="20" spans="2:71" s="1" customFormat="1" ht="18.45" customHeight="1">
      <c r="B20" s="22"/>
      <c r="C20" s="23"/>
      <c r="D20" s="23"/>
      <c r="E20" s="28" t="s">
        <v>22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3" t="s">
        <v>27</v>
      </c>
      <c r="AL20" s="23"/>
      <c r="AM20" s="23"/>
      <c r="AN20" s="28" t="s">
        <v>19</v>
      </c>
      <c r="AO20" s="23"/>
      <c r="AP20" s="23"/>
      <c r="AQ20" s="23"/>
      <c r="AR20" s="21"/>
      <c r="BE20" s="32"/>
      <c r="BS20" s="18" t="s">
        <v>4</v>
      </c>
    </row>
    <row r="21" spans="2:57" s="1" customFormat="1" ht="6.9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32"/>
    </row>
    <row r="22" spans="2:57" s="1" customFormat="1" ht="12" customHeight="1">
      <c r="B22" s="22"/>
      <c r="C22" s="23"/>
      <c r="D22" s="33" t="s">
        <v>33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32"/>
    </row>
    <row r="23" spans="2:57" s="1" customFormat="1" ht="47.25" customHeight="1">
      <c r="B23" s="22"/>
      <c r="C23" s="23"/>
      <c r="D23" s="23"/>
      <c r="E23" s="37" t="s">
        <v>34</v>
      </c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23"/>
      <c r="AP23" s="23"/>
      <c r="AQ23" s="23"/>
      <c r="AR23" s="21"/>
      <c r="BE23" s="32"/>
    </row>
    <row r="24" spans="2:57" s="1" customFormat="1" ht="6.95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32"/>
    </row>
    <row r="25" spans="2:57" s="1" customFormat="1" ht="6.95" customHeight="1">
      <c r="B25" s="22"/>
      <c r="C25" s="23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23"/>
      <c r="AQ25" s="23"/>
      <c r="AR25" s="21"/>
      <c r="BE25" s="32"/>
    </row>
    <row r="26" spans="1:57" s="2" customFormat="1" ht="25.9" customHeight="1">
      <c r="A26" s="39"/>
      <c r="B26" s="40"/>
      <c r="C26" s="41"/>
      <c r="D26" s="42" t="s">
        <v>35</v>
      </c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4">
        <f>ROUND(AG54,2)</f>
        <v>0</v>
      </c>
      <c r="AL26" s="43"/>
      <c r="AM26" s="43"/>
      <c r="AN26" s="43"/>
      <c r="AO26" s="43"/>
      <c r="AP26" s="41"/>
      <c r="AQ26" s="41"/>
      <c r="AR26" s="45"/>
      <c r="BE26" s="32"/>
    </row>
    <row r="27" spans="1:57" s="2" customFormat="1" ht="6.95" customHeight="1">
      <c r="A27" s="39"/>
      <c r="B27" s="40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5"/>
      <c r="BE27" s="32"/>
    </row>
    <row r="28" spans="1:57" s="2" customFormat="1" ht="12">
      <c r="A28" s="39"/>
      <c r="B28" s="40"/>
      <c r="C28" s="41"/>
      <c r="D28" s="41"/>
      <c r="E28" s="41"/>
      <c r="F28" s="41"/>
      <c r="G28" s="41"/>
      <c r="H28" s="41"/>
      <c r="I28" s="41"/>
      <c r="J28" s="41"/>
      <c r="K28" s="41"/>
      <c r="L28" s="46" t="s">
        <v>36</v>
      </c>
      <c r="M28" s="46"/>
      <c r="N28" s="46"/>
      <c r="O28" s="46"/>
      <c r="P28" s="46"/>
      <c r="Q28" s="41"/>
      <c r="R28" s="41"/>
      <c r="S28" s="41"/>
      <c r="T28" s="41"/>
      <c r="U28" s="41"/>
      <c r="V28" s="41"/>
      <c r="W28" s="46" t="s">
        <v>37</v>
      </c>
      <c r="X28" s="46"/>
      <c r="Y28" s="46"/>
      <c r="Z28" s="46"/>
      <c r="AA28" s="46"/>
      <c r="AB28" s="46"/>
      <c r="AC28" s="46"/>
      <c r="AD28" s="46"/>
      <c r="AE28" s="46"/>
      <c r="AF28" s="41"/>
      <c r="AG28" s="41"/>
      <c r="AH28" s="41"/>
      <c r="AI28" s="41"/>
      <c r="AJ28" s="41"/>
      <c r="AK28" s="46" t="s">
        <v>38</v>
      </c>
      <c r="AL28" s="46"/>
      <c r="AM28" s="46"/>
      <c r="AN28" s="46"/>
      <c r="AO28" s="46"/>
      <c r="AP28" s="41"/>
      <c r="AQ28" s="41"/>
      <c r="AR28" s="45"/>
      <c r="BE28" s="32"/>
    </row>
    <row r="29" spans="1:57" s="3" customFormat="1" ht="14.4" customHeight="1">
      <c r="A29" s="3"/>
      <c r="B29" s="47"/>
      <c r="C29" s="48"/>
      <c r="D29" s="33" t="s">
        <v>39</v>
      </c>
      <c r="E29" s="48"/>
      <c r="F29" s="33" t="s">
        <v>40</v>
      </c>
      <c r="G29" s="48"/>
      <c r="H29" s="48"/>
      <c r="I29" s="48"/>
      <c r="J29" s="48"/>
      <c r="K29" s="48"/>
      <c r="L29" s="49">
        <v>0.21</v>
      </c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50">
        <f>ROUND(AZ54,2)</f>
        <v>0</v>
      </c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50">
        <f>ROUND(AV54,2)</f>
        <v>0</v>
      </c>
      <c r="AL29" s="48"/>
      <c r="AM29" s="48"/>
      <c r="AN29" s="48"/>
      <c r="AO29" s="48"/>
      <c r="AP29" s="48"/>
      <c r="AQ29" s="48"/>
      <c r="AR29" s="51"/>
      <c r="BE29" s="52"/>
    </row>
    <row r="30" spans="1:57" s="3" customFormat="1" ht="14.4" customHeight="1">
      <c r="A30" s="3"/>
      <c r="B30" s="47"/>
      <c r="C30" s="48"/>
      <c r="D30" s="48"/>
      <c r="E30" s="48"/>
      <c r="F30" s="33" t="s">
        <v>41</v>
      </c>
      <c r="G30" s="48"/>
      <c r="H30" s="48"/>
      <c r="I30" s="48"/>
      <c r="J30" s="48"/>
      <c r="K30" s="48"/>
      <c r="L30" s="49">
        <v>0.15</v>
      </c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50">
        <f>ROUND(BA54,2)</f>
        <v>0</v>
      </c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50">
        <f>ROUND(AW54,2)</f>
        <v>0</v>
      </c>
      <c r="AL30" s="48"/>
      <c r="AM30" s="48"/>
      <c r="AN30" s="48"/>
      <c r="AO30" s="48"/>
      <c r="AP30" s="48"/>
      <c r="AQ30" s="48"/>
      <c r="AR30" s="51"/>
      <c r="BE30" s="52"/>
    </row>
    <row r="31" spans="1:57" s="3" customFormat="1" ht="14.4" customHeight="1" hidden="1">
      <c r="A31" s="3"/>
      <c r="B31" s="47"/>
      <c r="C31" s="48"/>
      <c r="D31" s="48"/>
      <c r="E31" s="48"/>
      <c r="F31" s="33" t="s">
        <v>42</v>
      </c>
      <c r="G31" s="48"/>
      <c r="H31" s="48"/>
      <c r="I31" s="48"/>
      <c r="J31" s="48"/>
      <c r="K31" s="48"/>
      <c r="L31" s="49">
        <v>0.21</v>
      </c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50">
        <f>ROUND(BB54,2)</f>
        <v>0</v>
      </c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50">
        <v>0</v>
      </c>
      <c r="AL31" s="48"/>
      <c r="AM31" s="48"/>
      <c r="AN31" s="48"/>
      <c r="AO31" s="48"/>
      <c r="AP31" s="48"/>
      <c r="AQ31" s="48"/>
      <c r="AR31" s="51"/>
      <c r="BE31" s="52"/>
    </row>
    <row r="32" spans="1:57" s="3" customFormat="1" ht="14.4" customHeight="1" hidden="1">
      <c r="A32" s="3"/>
      <c r="B32" s="47"/>
      <c r="C32" s="48"/>
      <c r="D32" s="48"/>
      <c r="E32" s="48"/>
      <c r="F32" s="33" t="s">
        <v>43</v>
      </c>
      <c r="G32" s="48"/>
      <c r="H32" s="48"/>
      <c r="I32" s="48"/>
      <c r="J32" s="48"/>
      <c r="K32" s="48"/>
      <c r="L32" s="49">
        <v>0.15</v>
      </c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50">
        <f>ROUND(BC54,2)</f>
        <v>0</v>
      </c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50">
        <v>0</v>
      </c>
      <c r="AL32" s="48"/>
      <c r="AM32" s="48"/>
      <c r="AN32" s="48"/>
      <c r="AO32" s="48"/>
      <c r="AP32" s="48"/>
      <c r="AQ32" s="48"/>
      <c r="AR32" s="51"/>
      <c r="BE32" s="52"/>
    </row>
    <row r="33" spans="1:57" s="3" customFormat="1" ht="14.4" customHeight="1" hidden="1">
      <c r="A33" s="3"/>
      <c r="B33" s="47"/>
      <c r="C33" s="48"/>
      <c r="D33" s="48"/>
      <c r="E33" s="48"/>
      <c r="F33" s="33" t="s">
        <v>44</v>
      </c>
      <c r="G33" s="48"/>
      <c r="H33" s="48"/>
      <c r="I33" s="48"/>
      <c r="J33" s="48"/>
      <c r="K33" s="48"/>
      <c r="L33" s="49">
        <v>0</v>
      </c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50">
        <f>ROUND(BD54,2)</f>
        <v>0</v>
      </c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50">
        <v>0</v>
      </c>
      <c r="AL33" s="48"/>
      <c r="AM33" s="48"/>
      <c r="AN33" s="48"/>
      <c r="AO33" s="48"/>
      <c r="AP33" s="48"/>
      <c r="AQ33" s="48"/>
      <c r="AR33" s="51"/>
      <c r="BE33" s="3"/>
    </row>
    <row r="34" spans="1:57" s="2" customFormat="1" ht="6.95" customHeight="1">
      <c r="A34" s="39"/>
      <c r="B34" s="40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5"/>
      <c r="BE34" s="39"/>
    </row>
    <row r="35" spans="1:57" s="2" customFormat="1" ht="25.9" customHeight="1">
      <c r="A35" s="39"/>
      <c r="B35" s="40"/>
      <c r="C35" s="53"/>
      <c r="D35" s="54" t="s">
        <v>45</v>
      </c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6" t="s">
        <v>46</v>
      </c>
      <c r="U35" s="55"/>
      <c r="V35" s="55"/>
      <c r="W35" s="55"/>
      <c r="X35" s="57" t="s">
        <v>47</v>
      </c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8">
        <f>SUM(AK26:AK33)</f>
        <v>0</v>
      </c>
      <c r="AL35" s="55"/>
      <c r="AM35" s="55"/>
      <c r="AN35" s="55"/>
      <c r="AO35" s="59"/>
      <c r="AP35" s="53"/>
      <c r="AQ35" s="53"/>
      <c r="AR35" s="45"/>
      <c r="BE35" s="39"/>
    </row>
    <row r="36" spans="1:57" s="2" customFormat="1" ht="6.95" customHeight="1">
      <c r="A36" s="39"/>
      <c r="B36" s="40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5"/>
      <c r="BE36" s="39"/>
    </row>
    <row r="37" spans="1:57" s="2" customFormat="1" ht="6.95" customHeight="1">
      <c r="A37" s="39"/>
      <c r="B37" s="60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45"/>
      <c r="BE37" s="39"/>
    </row>
    <row r="41" spans="1:57" s="2" customFormat="1" ht="6.95" customHeight="1">
      <c r="A41" s="39"/>
      <c r="B41" s="62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45"/>
      <c r="BE41" s="39"/>
    </row>
    <row r="42" spans="1:57" s="2" customFormat="1" ht="24.95" customHeight="1">
      <c r="A42" s="39"/>
      <c r="B42" s="40"/>
      <c r="C42" s="24" t="s">
        <v>48</v>
      </c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5"/>
      <c r="BE42" s="39"/>
    </row>
    <row r="43" spans="1:57" s="2" customFormat="1" ht="6.95" customHeight="1">
      <c r="A43" s="39"/>
      <c r="B43" s="40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5"/>
      <c r="BE43" s="39"/>
    </row>
    <row r="44" spans="1:57" s="4" customFormat="1" ht="12" customHeight="1">
      <c r="A44" s="4"/>
      <c r="B44" s="64"/>
      <c r="C44" s="33" t="s">
        <v>13</v>
      </c>
      <c r="D44" s="65"/>
      <c r="E44" s="65"/>
      <c r="F44" s="65"/>
      <c r="G44" s="65"/>
      <c r="H44" s="65"/>
      <c r="I44" s="65"/>
      <c r="J44" s="65"/>
      <c r="K44" s="65"/>
      <c r="L44" s="65" t="str">
        <f>K5</f>
        <v>20211001</v>
      </c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5"/>
      <c r="AR44" s="66"/>
      <c r="BE44" s="4"/>
    </row>
    <row r="45" spans="1:57" s="5" customFormat="1" ht="36.95" customHeight="1">
      <c r="A45" s="5"/>
      <c r="B45" s="67"/>
      <c r="C45" s="68" t="s">
        <v>16</v>
      </c>
      <c r="D45" s="69"/>
      <c r="E45" s="69"/>
      <c r="F45" s="69"/>
      <c r="G45" s="69"/>
      <c r="H45" s="69"/>
      <c r="I45" s="69"/>
      <c r="J45" s="69"/>
      <c r="K45" s="69"/>
      <c r="L45" s="70" t="str">
        <f>K6</f>
        <v>Domažlice,Kozinova 235,236 - Oprava vady anglických dvorků bytového domu</v>
      </c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71"/>
      <c r="BE45" s="5"/>
    </row>
    <row r="46" spans="1:57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5"/>
      <c r="BE46" s="39"/>
    </row>
    <row r="47" spans="1:57" s="2" customFormat="1" ht="12" customHeight="1">
      <c r="A47" s="39"/>
      <c r="B47" s="40"/>
      <c r="C47" s="33" t="s">
        <v>21</v>
      </c>
      <c r="D47" s="41"/>
      <c r="E47" s="41"/>
      <c r="F47" s="41"/>
      <c r="G47" s="41"/>
      <c r="H47" s="41"/>
      <c r="I47" s="41"/>
      <c r="J47" s="41"/>
      <c r="K47" s="41"/>
      <c r="L47" s="72" t="str">
        <f>IF(K8="","",K8)</f>
        <v xml:space="preserve"> </v>
      </c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33" t="s">
        <v>23</v>
      </c>
      <c r="AJ47" s="41"/>
      <c r="AK47" s="41"/>
      <c r="AL47" s="41"/>
      <c r="AM47" s="73" t="str">
        <f>IF(AN8="","",AN8)</f>
        <v>25. 1. 2021</v>
      </c>
      <c r="AN47" s="73"/>
      <c r="AO47" s="41"/>
      <c r="AP47" s="41"/>
      <c r="AQ47" s="41"/>
      <c r="AR47" s="45"/>
      <c r="BE47" s="39"/>
    </row>
    <row r="48" spans="1:57" s="2" customFormat="1" ht="6.95" customHeight="1">
      <c r="A48" s="39"/>
      <c r="B48" s="40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5"/>
      <c r="BE48" s="39"/>
    </row>
    <row r="49" spans="1:57" s="2" customFormat="1" ht="15.15" customHeight="1">
      <c r="A49" s="39"/>
      <c r="B49" s="40"/>
      <c r="C49" s="33" t="s">
        <v>25</v>
      </c>
      <c r="D49" s="41"/>
      <c r="E49" s="41"/>
      <c r="F49" s="41"/>
      <c r="G49" s="41"/>
      <c r="H49" s="41"/>
      <c r="I49" s="41"/>
      <c r="J49" s="41"/>
      <c r="K49" s="41"/>
      <c r="L49" s="65" t="str">
        <f>IF(E11="","",E11)</f>
        <v xml:space="preserve"> </v>
      </c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33" t="s">
        <v>30</v>
      </c>
      <c r="AJ49" s="41"/>
      <c r="AK49" s="41"/>
      <c r="AL49" s="41"/>
      <c r="AM49" s="74" t="str">
        <f>IF(E17="","",E17)</f>
        <v xml:space="preserve"> </v>
      </c>
      <c r="AN49" s="65"/>
      <c r="AO49" s="65"/>
      <c r="AP49" s="65"/>
      <c r="AQ49" s="41"/>
      <c r="AR49" s="45"/>
      <c r="AS49" s="75" t="s">
        <v>49</v>
      </c>
      <c r="AT49" s="76"/>
      <c r="AU49" s="77"/>
      <c r="AV49" s="77"/>
      <c r="AW49" s="77"/>
      <c r="AX49" s="77"/>
      <c r="AY49" s="77"/>
      <c r="AZ49" s="77"/>
      <c r="BA49" s="77"/>
      <c r="BB49" s="77"/>
      <c r="BC49" s="77"/>
      <c r="BD49" s="78"/>
      <c r="BE49" s="39"/>
    </row>
    <row r="50" spans="1:57" s="2" customFormat="1" ht="15.15" customHeight="1">
      <c r="A50" s="39"/>
      <c r="B50" s="40"/>
      <c r="C50" s="33" t="s">
        <v>28</v>
      </c>
      <c r="D50" s="41"/>
      <c r="E50" s="41"/>
      <c r="F50" s="41"/>
      <c r="G50" s="41"/>
      <c r="H50" s="41"/>
      <c r="I50" s="41"/>
      <c r="J50" s="41"/>
      <c r="K50" s="41"/>
      <c r="L50" s="65" t="str">
        <f>IF(E14="Vyplň údaj","",E14)</f>
        <v/>
      </c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33" t="s">
        <v>32</v>
      </c>
      <c r="AJ50" s="41"/>
      <c r="AK50" s="41"/>
      <c r="AL50" s="41"/>
      <c r="AM50" s="74" t="str">
        <f>IF(E20="","",E20)</f>
        <v xml:space="preserve"> </v>
      </c>
      <c r="AN50" s="65"/>
      <c r="AO50" s="65"/>
      <c r="AP50" s="65"/>
      <c r="AQ50" s="41"/>
      <c r="AR50" s="45"/>
      <c r="AS50" s="79"/>
      <c r="AT50" s="80"/>
      <c r="AU50" s="81"/>
      <c r="AV50" s="81"/>
      <c r="AW50" s="81"/>
      <c r="AX50" s="81"/>
      <c r="AY50" s="81"/>
      <c r="AZ50" s="81"/>
      <c r="BA50" s="81"/>
      <c r="BB50" s="81"/>
      <c r="BC50" s="81"/>
      <c r="BD50" s="82"/>
      <c r="BE50" s="39"/>
    </row>
    <row r="51" spans="1:57" s="2" customFormat="1" ht="10.8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5"/>
      <c r="AS51" s="83"/>
      <c r="AT51" s="84"/>
      <c r="AU51" s="85"/>
      <c r="AV51" s="85"/>
      <c r="AW51" s="85"/>
      <c r="AX51" s="85"/>
      <c r="AY51" s="85"/>
      <c r="AZ51" s="85"/>
      <c r="BA51" s="85"/>
      <c r="BB51" s="85"/>
      <c r="BC51" s="85"/>
      <c r="BD51" s="86"/>
      <c r="BE51" s="39"/>
    </row>
    <row r="52" spans="1:57" s="2" customFormat="1" ht="29.25" customHeight="1">
      <c r="A52" s="39"/>
      <c r="B52" s="40"/>
      <c r="C52" s="87" t="s">
        <v>50</v>
      </c>
      <c r="D52" s="88"/>
      <c r="E52" s="88"/>
      <c r="F52" s="88"/>
      <c r="G52" s="88"/>
      <c r="H52" s="89"/>
      <c r="I52" s="90" t="s">
        <v>51</v>
      </c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91" t="s">
        <v>52</v>
      </c>
      <c r="AH52" s="88"/>
      <c r="AI52" s="88"/>
      <c r="AJ52" s="88"/>
      <c r="AK52" s="88"/>
      <c r="AL52" s="88"/>
      <c r="AM52" s="88"/>
      <c r="AN52" s="90" t="s">
        <v>53</v>
      </c>
      <c r="AO52" s="88"/>
      <c r="AP52" s="88"/>
      <c r="AQ52" s="92" t="s">
        <v>54</v>
      </c>
      <c r="AR52" s="45"/>
      <c r="AS52" s="93" t="s">
        <v>55</v>
      </c>
      <c r="AT52" s="94" t="s">
        <v>56</v>
      </c>
      <c r="AU52" s="94" t="s">
        <v>57</v>
      </c>
      <c r="AV52" s="94" t="s">
        <v>58</v>
      </c>
      <c r="AW52" s="94" t="s">
        <v>59</v>
      </c>
      <c r="AX52" s="94" t="s">
        <v>60</v>
      </c>
      <c r="AY52" s="94" t="s">
        <v>61</v>
      </c>
      <c r="AZ52" s="94" t="s">
        <v>62</v>
      </c>
      <c r="BA52" s="94" t="s">
        <v>63</v>
      </c>
      <c r="BB52" s="94" t="s">
        <v>64</v>
      </c>
      <c r="BC52" s="94" t="s">
        <v>65</v>
      </c>
      <c r="BD52" s="95" t="s">
        <v>66</v>
      </c>
      <c r="BE52" s="39"/>
    </row>
    <row r="53" spans="1:57" s="2" customFormat="1" ht="10.8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5"/>
      <c r="AS53" s="96"/>
      <c r="AT53" s="97"/>
      <c r="AU53" s="97"/>
      <c r="AV53" s="97"/>
      <c r="AW53" s="97"/>
      <c r="AX53" s="97"/>
      <c r="AY53" s="97"/>
      <c r="AZ53" s="97"/>
      <c r="BA53" s="97"/>
      <c r="BB53" s="97"/>
      <c r="BC53" s="97"/>
      <c r="BD53" s="98"/>
      <c r="BE53" s="39"/>
    </row>
    <row r="54" spans="1:90" s="6" customFormat="1" ht="32.4" customHeight="1">
      <c r="A54" s="6"/>
      <c r="B54" s="99"/>
      <c r="C54" s="100" t="s">
        <v>67</v>
      </c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  <c r="AG54" s="102">
        <f>ROUND(AG55,2)</f>
        <v>0</v>
      </c>
      <c r="AH54" s="102"/>
      <c r="AI54" s="102"/>
      <c r="AJ54" s="102"/>
      <c r="AK54" s="102"/>
      <c r="AL54" s="102"/>
      <c r="AM54" s="102"/>
      <c r="AN54" s="103">
        <f>SUM(AG54,AT54)</f>
        <v>0</v>
      </c>
      <c r="AO54" s="103"/>
      <c r="AP54" s="103"/>
      <c r="AQ54" s="104" t="s">
        <v>19</v>
      </c>
      <c r="AR54" s="105"/>
      <c r="AS54" s="106">
        <f>ROUND(AS55,2)</f>
        <v>0</v>
      </c>
      <c r="AT54" s="107">
        <f>ROUND(SUM(AV54:AW54),2)</f>
        <v>0</v>
      </c>
      <c r="AU54" s="108">
        <f>ROUND(AU55,5)</f>
        <v>0</v>
      </c>
      <c r="AV54" s="107">
        <f>ROUND(AZ54*L29,2)</f>
        <v>0</v>
      </c>
      <c r="AW54" s="107">
        <f>ROUND(BA54*L30,2)</f>
        <v>0</v>
      </c>
      <c r="AX54" s="107">
        <f>ROUND(BB54*L29,2)</f>
        <v>0</v>
      </c>
      <c r="AY54" s="107">
        <f>ROUND(BC54*L30,2)</f>
        <v>0</v>
      </c>
      <c r="AZ54" s="107">
        <f>ROUND(AZ55,2)</f>
        <v>0</v>
      </c>
      <c r="BA54" s="107">
        <f>ROUND(BA55,2)</f>
        <v>0</v>
      </c>
      <c r="BB54" s="107">
        <f>ROUND(BB55,2)</f>
        <v>0</v>
      </c>
      <c r="BC54" s="107">
        <f>ROUND(BC55,2)</f>
        <v>0</v>
      </c>
      <c r="BD54" s="109">
        <f>ROUND(BD55,2)</f>
        <v>0</v>
      </c>
      <c r="BE54" s="6"/>
      <c r="BS54" s="110" t="s">
        <v>68</v>
      </c>
      <c r="BT54" s="110" t="s">
        <v>69</v>
      </c>
      <c r="BV54" s="110" t="s">
        <v>70</v>
      </c>
      <c r="BW54" s="110" t="s">
        <v>5</v>
      </c>
      <c r="BX54" s="110" t="s">
        <v>71</v>
      </c>
      <c r="CL54" s="110" t="s">
        <v>19</v>
      </c>
    </row>
    <row r="55" spans="1:90" s="7" customFormat="1" ht="24.75" customHeight="1">
      <c r="A55" s="111" t="s">
        <v>72</v>
      </c>
      <c r="B55" s="112"/>
      <c r="C55" s="113"/>
      <c r="D55" s="114" t="s">
        <v>14</v>
      </c>
      <c r="E55" s="114"/>
      <c r="F55" s="114"/>
      <c r="G55" s="114"/>
      <c r="H55" s="114"/>
      <c r="I55" s="115"/>
      <c r="J55" s="114" t="s">
        <v>17</v>
      </c>
      <c r="K55" s="114"/>
      <c r="L55" s="114"/>
      <c r="M55" s="114"/>
      <c r="N55" s="114"/>
      <c r="O55" s="114"/>
      <c r="P55" s="114"/>
      <c r="Q55" s="114"/>
      <c r="R55" s="114"/>
      <c r="S55" s="114"/>
      <c r="T55" s="114"/>
      <c r="U55" s="114"/>
      <c r="V55" s="114"/>
      <c r="W55" s="114"/>
      <c r="X55" s="114"/>
      <c r="Y55" s="114"/>
      <c r="Z55" s="114"/>
      <c r="AA55" s="114"/>
      <c r="AB55" s="114"/>
      <c r="AC55" s="114"/>
      <c r="AD55" s="114"/>
      <c r="AE55" s="114"/>
      <c r="AF55" s="114"/>
      <c r="AG55" s="116">
        <f>'20211001 - Domažlice,Kozi...'!J28</f>
        <v>0</v>
      </c>
      <c r="AH55" s="115"/>
      <c r="AI55" s="115"/>
      <c r="AJ55" s="115"/>
      <c r="AK55" s="115"/>
      <c r="AL55" s="115"/>
      <c r="AM55" s="115"/>
      <c r="AN55" s="116">
        <f>SUM(AG55,AT55)</f>
        <v>0</v>
      </c>
      <c r="AO55" s="115"/>
      <c r="AP55" s="115"/>
      <c r="AQ55" s="117" t="s">
        <v>73</v>
      </c>
      <c r="AR55" s="118"/>
      <c r="AS55" s="119">
        <v>0</v>
      </c>
      <c r="AT55" s="120">
        <f>ROUND(SUM(AV55:AW55),2)</f>
        <v>0</v>
      </c>
      <c r="AU55" s="121">
        <f>'20211001 - Domažlice,Kozi...'!P92</f>
        <v>0</v>
      </c>
      <c r="AV55" s="120">
        <f>'20211001 - Domažlice,Kozi...'!J31</f>
        <v>0</v>
      </c>
      <c r="AW55" s="120">
        <f>'20211001 - Domažlice,Kozi...'!J32</f>
        <v>0</v>
      </c>
      <c r="AX55" s="120">
        <f>'20211001 - Domažlice,Kozi...'!J33</f>
        <v>0</v>
      </c>
      <c r="AY55" s="120">
        <f>'20211001 - Domažlice,Kozi...'!J34</f>
        <v>0</v>
      </c>
      <c r="AZ55" s="120">
        <f>'20211001 - Domažlice,Kozi...'!F31</f>
        <v>0</v>
      </c>
      <c r="BA55" s="120">
        <f>'20211001 - Domažlice,Kozi...'!F32</f>
        <v>0</v>
      </c>
      <c r="BB55" s="120">
        <f>'20211001 - Domažlice,Kozi...'!F33</f>
        <v>0</v>
      </c>
      <c r="BC55" s="120">
        <f>'20211001 - Domažlice,Kozi...'!F34</f>
        <v>0</v>
      </c>
      <c r="BD55" s="122">
        <f>'20211001 - Domažlice,Kozi...'!F35</f>
        <v>0</v>
      </c>
      <c r="BE55" s="7"/>
      <c r="BT55" s="123" t="s">
        <v>74</v>
      </c>
      <c r="BU55" s="123" t="s">
        <v>75</v>
      </c>
      <c r="BV55" s="123" t="s">
        <v>70</v>
      </c>
      <c r="BW55" s="123" t="s">
        <v>5</v>
      </c>
      <c r="BX55" s="123" t="s">
        <v>71</v>
      </c>
      <c r="CL55" s="123" t="s">
        <v>19</v>
      </c>
    </row>
    <row r="56" spans="1:57" s="2" customFormat="1" ht="30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5"/>
      <c r="AS56" s="39"/>
      <c r="AT56" s="39"/>
      <c r="AU56" s="39"/>
      <c r="AV56" s="39"/>
      <c r="AW56" s="39"/>
      <c r="AX56" s="39"/>
      <c r="AY56" s="39"/>
      <c r="AZ56" s="39"/>
      <c r="BA56" s="39"/>
      <c r="BB56" s="39"/>
      <c r="BC56" s="39"/>
      <c r="BD56" s="39"/>
      <c r="BE56" s="39"/>
    </row>
    <row r="57" spans="1:57" s="2" customFormat="1" ht="6.95" customHeight="1">
      <c r="A57" s="39"/>
      <c r="B57" s="60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61"/>
      <c r="AD57" s="61"/>
      <c r="AE57" s="61"/>
      <c r="AF57" s="61"/>
      <c r="AG57" s="61"/>
      <c r="AH57" s="61"/>
      <c r="AI57" s="61"/>
      <c r="AJ57" s="61"/>
      <c r="AK57" s="61"/>
      <c r="AL57" s="61"/>
      <c r="AM57" s="61"/>
      <c r="AN57" s="61"/>
      <c r="AO57" s="61"/>
      <c r="AP57" s="61"/>
      <c r="AQ57" s="61"/>
      <c r="AR57" s="45"/>
      <c r="AS57" s="39"/>
      <c r="AT57" s="39"/>
      <c r="AU57" s="39"/>
      <c r="AV57" s="39"/>
      <c r="AW57" s="39"/>
      <c r="AX57" s="39"/>
      <c r="AY57" s="39"/>
      <c r="AZ57" s="39"/>
      <c r="BA57" s="39"/>
      <c r="BB57" s="39"/>
      <c r="BC57" s="39"/>
      <c r="BD57" s="39"/>
      <c r="BE57" s="39"/>
    </row>
  </sheetData>
  <sheetProtection password="CC35" sheet="1" objects="1" scenarios="1" formatColumns="0" formatRows="0"/>
  <mergeCells count="42"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45:AO45"/>
    <mergeCell ref="AM47:AN47"/>
    <mergeCell ref="AM49:AP49"/>
    <mergeCell ref="AS49:AT51"/>
    <mergeCell ref="AM50:AP50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G54:AM54"/>
    <mergeCell ref="AN54:AP54"/>
    <mergeCell ref="AR2:BE2"/>
  </mergeCells>
  <hyperlinks>
    <hyperlink ref="A55" location="'20211001 - Domažlice,Kozi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45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5</v>
      </c>
    </row>
    <row r="3" spans="2:46" s="1" customFormat="1" ht="6.95" customHeight="1">
      <c r="B3" s="124"/>
      <c r="C3" s="125"/>
      <c r="D3" s="125"/>
      <c r="E3" s="125"/>
      <c r="F3" s="125"/>
      <c r="G3" s="125"/>
      <c r="H3" s="125"/>
      <c r="I3" s="125"/>
      <c r="J3" s="125"/>
      <c r="K3" s="125"/>
      <c r="L3" s="21"/>
      <c r="AT3" s="18" t="s">
        <v>74</v>
      </c>
    </row>
    <row r="4" spans="2:46" s="1" customFormat="1" ht="24.95" customHeight="1">
      <c r="B4" s="21"/>
      <c r="D4" s="126" t="s">
        <v>76</v>
      </c>
      <c r="L4" s="21"/>
      <c r="M4" s="127" t="s">
        <v>10</v>
      </c>
      <c r="AT4" s="18" t="s">
        <v>4</v>
      </c>
    </row>
    <row r="5" spans="2:12" s="1" customFormat="1" ht="6.95" customHeight="1">
      <c r="B5" s="21"/>
      <c r="L5" s="21"/>
    </row>
    <row r="6" spans="1:31" s="2" customFormat="1" ht="12" customHeight="1">
      <c r="A6" s="39"/>
      <c r="B6" s="45"/>
      <c r="C6" s="39"/>
      <c r="D6" s="128" t="s">
        <v>16</v>
      </c>
      <c r="E6" s="39"/>
      <c r="F6" s="39"/>
      <c r="G6" s="39"/>
      <c r="H6" s="39"/>
      <c r="I6" s="39"/>
      <c r="J6" s="39"/>
      <c r="K6" s="39"/>
      <c r="L6" s="12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</row>
    <row r="7" spans="1:31" s="2" customFormat="1" ht="16.5" customHeight="1">
      <c r="A7" s="39"/>
      <c r="B7" s="45"/>
      <c r="C7" s="39"/>
      <c r="D7" s="39"/>
      <c r="E7" s="130" t="s">
        <v>17</v>
      </c>
      <c r="F7" s="39"/>
      <c r="G7" s="39"/>
      <c r="H7" s="39"/>
      <c r="I7" s="39"/>
      <c r="J7" s="39"/>
      <c r="K7" s="39"/>
      <c r="L7" s="12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</row>
    <row r="8" spans="1:31" s="2" customFormat="1" ht="12">
      <c r="A8" s="39"/>
      <c r="B8" s="45"/>
      <c r="C8" s="39"/>
      <c r="D8" s="39"/>
      <c r="E8" s="39"/>
      <c r="F8" s="39"/>
      <c r="G8" s="39"/>
      <c r="H8" s="39"/>
      <c r="I8" s="39"/>
      <c r="J8" s="39"/>
      <c r="K8" s="39"/>
      <c r="L8" s="12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2" customHeight="1">
      <c r="A9" s="39"/>
      <c r="B9" s="45"/>
      <c r="C9" s="39"/>
      <c r="D9" s="128" t="s">
        <v>18</v>
      </c>
      <c r="E9" s="39"/>
      <c r="F9" s="131" t="s">
        <v>19</v>
      </c>
      <c r="G9" s="39"/>
      <c r="H9" s="39"/>
      <c r="I9" s="128" t="s">
        <v>20</v>
      </c>
      <c r="J9" s="131" t="s">
        <v>19</v>
      </c>
      <c r="K9" s="39"/>
      <c r="L9" s="12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 customHeight="1">
      <c r="A10" s="39"/>
      <c r="B10" s="45"/>
      <c r="C10" s="39"/>
      <c r="D10" s="128" t="s">
        <v>21</v>
      </c>
      <c r="E10" s="39"/>
      <c r="F10" s="131" t="s">
        <v>22</v>
      </c>
      <c r="G10" s="39"/>
      <c r="H10" s="39"/>
      <c r="I10" s="128" t="s">
        <v>23</v>
      </c>
      <c r="J10" s="132" t="str">
        <f>'Rekapitulace stavby'!AN8</f>
        <v>25. 1. 2021</v>
      </c>
      <c r="K10" s="39"/>
      <c r="L10" s="12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0.8" customHeight="1">
      <c r="A11" s="39"/>
      <c r="B11" s="45"/>
      <c r="C11" s="39"/>
      <c r="D11" s="39"/>
      <c r="E11" s="39"/>
      <c r="F11" s="39"/>
      <c r="G11" s="39"/>
      <c r="H11" s="39"/>
      <c r="I11" s="39"/>
      <c r="J11" s="39"/>
      <c r="K11" s="39"/>
      <c r="L11" s="12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28" t="s">
        <v>25</v>
      </c>
      <c r="E12" s="39"/>
      <c r="F12" s="39"/>
      <c r="G12" s="39"/>
      <c r="H12" s="39"/>
      <c r="I12" s="128" t="s">
        <v>26</v>
      </c>
      <c r="J12" s="131" t="str">
        <f>IF('Rekapitulace stavby'!AN10="","",'Rekapitulace stavby'!AN10)</f>
        <v/>
      </c>
      <c r="K12" s="39"/>
      <c r="L12" s="12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8" customHeight="1">
      <c r="A13" s="39"/>
      <c r="B13" s="45"/>
      <c r="C13" s="39"/>
      <c r="D13" s="39"/>
      <c r="E13" s="131" t="str">
        <f>IF('Rekapitulace stavby'!E11="","",'Rekapitulace stavby'!E11)</f>
        <v xml:space="preserve"> </v>
      </c>
      <c r="F13" s="39"/>
      <c r="G13" s="39"/>
      <c r="H13" s="39"/>
      <c r="I13" s="128" t="s">
        <v>27</v>
      </c>
      <c r="J13" s="131" t="str">
        <f>IF('Rekapitulace stavby'!AN11="","",'Rekapitulace stavby'!AN11)</f>
        <v/>
      </c>
      <c r="K13" s="39"/>
      <c r="L13" s="12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6.95" customHeight="1">
      <c r="A14" s="39"/>
      <c r="B14" s="45"/>
      <c r="C14" s="39"/>
      <c r="D14" s="39"/>
      <c r="E14" s="39"/>
      <c r="F14" s="39"/>
      <c r="G14" s="39"/>
      <c r="H14" s="39"/>
      <c r="I14" s="39"/>
      <c r="J14" s="39"/>
      <c r="K14" s="39"/>
      <c r="L14" s="12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2" customHeight="1">
      <c r="A15" s="39"/>
      <c r="B15" s="45"/>
      <c r="C15" s="39"/>
      <c r="D15" s="128" t="s">
        <v>28</v>
      </c>
      <c r="E15" s="39"/>
      <c r="F15" s="39"/>
      <c r="G15" s="39"/>
      <c r="H15" s="39"/>
      <c r="I15" s="128" t="s">
        <v>26</v>
      </c>
      <c r="J15" s="34" t="str">
        <f>'Rekapitulace stavby'!AN13</f>
        <v>Vyplň údaj</v>
      </c>
      <c r="K15" s="39"/>
      <c r="L15" s="12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18" customHeight="1">
      <c r="A16" s="39"/>
      <c r="B16" s="45"/>
      <c r="C16" s="39"/>
      <c r="D16" s="39"/>
      <c r="E16" s="34" t="str">
        <f>'Rekapitulace stavby'!E14</f>
        <v>Vyplň údaj</v>
      </c>
      <c r="F16" s="131"/>
      <c r="G16" s="131"/>
      <c r="H16" s="131"/>
      <c r="I16" s="128" t="s">
        <v>27</v>
      </c>
      <c r="J16" s="34" t="str">
        <f>'Rekapitulace stavby'!AN14</f>
        <v>Vyplň údaj</v>
      </c>
      <c r="K16" s="39"/>
      <c r="L16" s="12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6.95" customHeight="1">
      <c r="A17" s="39"/>
      <c r="B17" s="45"/>
      <c r="C17" s="39"/>
      <c r="D17" s="39"/>
      <c r="E17" s="39"/>
      <c r="F17" s="39"/>
      <c r="G17" s="39"/>
      <c r="H17" s="39"/>
      <c r="I17" s="39"/>
      <c r="J17" s="39"/>
      <c r="K17" s="39"/>
      <c r="L17" s="12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2" customHeight="1">
      <c r="A18" s="39"/>
      <c r="B18" s="45"/>
      <c r="C18" s="39"/>
      <c r="D18" s="128" t="s">
        <v>30</v>
      </c>
      <c r="E18" s="39"/>
      <c r="F18" s="39"/>
      <c r="G18" s="39"/>
      <c r="H18" s="39"/>
      <c r="I18" s="128" t="s">
        <v>26</v>
      </c>
      <c r="J18" s="131" t="str">
        <f>IF('Rekapitulace stavby'!AN16="","",'Rekapitulace stavby'!AN16)</f>
        <v/>
      </c>
      <c r="K18" s="39"/>
      <c r="L18" s="12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18" customHeight="1">
      <c r="A19" s="39"/>
      <c r="B19" s="45"/>
      <c r="C19" s="39"/>
      <c r="D19" s="39"/>
      <c r="E19" s="131" t="str">
        <f>IF('Rekapitulace stavby'!E17="","",'Rekapitulace stavby'!E17)</f>
        <v xml:space="preserve"> </v>
      </c>
      <c r="F19" s="39"/>
      <c r="G19" s="39"/>
      <c r="H19" s="39"/>
      <c r="I19" s="128" t="s">
        <v>27</v>
      </c>
      <c r="J19" s="131" t="str">
        <f>IF('Rekapitulace stavby'!AN17="","",'Rekapitulace stavby'!AN17)</f>
        <v/>
      </c>
      <c r="K19" s="39"/>
      <c r="L19" s="12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6.95" customHeight="1">
      <c r="A20" s="39"/>
      <c r="B20" s="45"/>
      <c r="C20" s="39"/>
      <c r="D20" s="39"/>
      <c r="E20" s="39"/>
      <c r="F20" s="39"/>
      <c r="G20" s="39"/>
      <c r="H20" s="39"/>
      <c r="I20" s="39"/>
      <c r="J20" s="39"/>
      <c r="K20" s="39"/>
      <c r="L20" s="12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2" customHeight="1">
      <c r="A21" s="39"/>
      <c r="B21" s="45"/>
      <c r="C21" s="39"/>
      <c r="D21" s="128" t="s">
        <v>32</v>
      </c>
      <c r="E21" s="39"/>
      <c r="F21" s="39"/>
      <c r="G21" s="39"/>
      <c r="H21" s="39"/>
      <c r="I21" s="128" t="s">
        <v>26</v>
      </c>
      <c r="J21" s="131" t="str">
        <f>IF('Rekapitulace stavby'!AN19="","",'Rekapitulace stavby'!AN19)</f>
        <v/>
      </c>
      <c r="K21" s="39"/>
      <c r="L21" s="12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18" customHeight="1">
      <c r="A22" s="39"/>
      <c r="B22" s="45"/>
      <c r="C22" s="39"/>
      <c r="D22" s="39"/>
      <c r="E22" s="131" t="str">
        <f>IF('Rekapitulace stavby'!E20="","",'Rekapitulace stavby'!E20)</f>
        <v xml:space="preserve"> </v>
      </c>
      <c r="F22" s="39"/>
      <c r="G22" s="39"/>
      <c r="H22" s="39"/>
      <c r="I22" s="128" t="s">
        <v>27</v>
      </c>
      <c r="J22" s="131" t="str">
        <f>IF('Rekapitulace stavby'!AN20="","",'Rekapitulace stavby'!AN20)</f>
        <v/>
      </c>
      <c r="K22" s="39"/>
      <c r="L22" s="12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6.95" customHeight="1">
      <c r="A23" s="39"/>
      <c r="B23" s="45"/>
      <c r="C23" s="39"/>
      <c r="D23" s="39"/>
      <c r="E23" s="39"/>
      <c r="F23" s="39"/>
      <c r="G23" s="39"/>
      <c r="H23" s="39"/>
      <c r="I23" s="39"/>
      <c r="J23" s="39"/>
      <c r="K23" s="39"/>
      <c r="L23" s="12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2" customHeight="1">
      <c r="A24" s="39"/>
      <c r="B24" s="45"/>
      <c r="C24" s="39"/>
      <c r="D24" s="128" t="s">
        <v>33</v>
      </c>
      <c r="E24" s="39"/>
      <c r="F24" s="39"/>
      <c r="G24" s="39"/>
      <c r="H24" s="39"/>
      <c r="I24" s="39"/>
      <c r="J24" s="39"/>
      <c r="K24" s="39"/>
      <c r="L24" s="12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8" customFormat="1" ht="47.25" customHeight="1">
      <c r="A25" s="133"/>
      <c r="B25" s="134"/>
      <c r="C25" s="133"/>
      <c r="D25" s="133"/>
      <c r="E25" s="135" t="s">
        <v>34</v>
      </c>
      <c r="F25" s="135"/>
      <c r="G25" s="135"/>
      <c r="H25" s="135"/>
      <c r="I25" s="133"/>
      <c r="J25" s="133"/>
      <c r="K25" s="133"/>
      <c r="L25" s="136"/>
      <c r="S25" s="133"/>
      <c r="T25" s="133"/>
      <c r="U25" s="133"/>
      <c r="V25" s="133"/>
      <c r="W25" s="133"/>
      <c r="X25" s="133"/>
      <c r="Y25" s="133"/>
      <c r="Z25" s="133"/>
      <c r="AA25" s="133"/>
      <c r="AB25" s="133"/>
      <c r="AC25" s="133"/>
      <c r="AD25" s="133"/>
      <c r="AE25" s="133"/>
    </row>
    <row r="26" spans="1:31" s="2" customFormat="1" ht="6.95" customHeight="1">
      <c r="A26" s="39"/>
      <c r="B26" s="45"/>
      <c r="C26" s="39"/>
      <c r="D26" s="39"/>
      <c r="E26" s="39"/>
      <c r="F26" s="39"/>
      <c r="G26" s="39"/>
      <c r="H26" s="39"/>
      <c r="I26" s="39"/>
      <c r="J26" s="39"/>
      <c r="K26" s="39"/>
      <c r="L26" s="12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2" customFormat="1" ht="6.95" customHeight="1">
      <c r="A27" s="39"/>
      <c r="B27" s="45"/>
      <c r="C27" s="39"/>
      <c r="D27" s="137"/>
      <c r="E27" s="137"/>
      <c r="F27" s="137"/>
      <c r="G27" s="137"/>
      <c r="H27" s="137"/>
      <c r="I27" s="137"/>
      <c r="J27" s="137"/>
      <c r="K27" s="137"/>
      <c r="L27" s="12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s="2" customFormat="1" ht="25.4" customHeight="1">
      <c r="A28" s="39"/>
      <c r="B28" s="45"/>
      <c r="C28" s="39"/>
      <c r="D28" s="138" t="s">
        <v>35</v>
      </c>
      <c r="E28" s="39"/>
      <c r="F28" s="39"/>
      <c r="G28" s="39"/>
      <c r="H28" s="39"/>
      <c r="I28" s="39"/>
      <c r="J28" s="139">
        <f>ROUND(J92,2)</f>
        <v>0</v>
      </c>
      <c r="K28" s="39"/>
      <c r="L28" s="12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37"/>
      <c r="E29" s="137"/>
      <c r="F29" s="137"/>
      <c r="G29" s="137"/>
      <c r="H29" s="137"/>
      <c r="I29" s="137"/>
      <c r="J29" s="137"/>
      <c r="K29" s="137"/>
      <c r="L29" s="12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14.4" customHeight="1">
      <c r="A30" s="39"/>
      <c r="B30" s="45"/>
      <c r="C30" s="39"/>
      <c r="D30" s="39"/>
      <c r="E30" s="39"/>
      <c r="F30" s="140" t="s">
        <v>37</v>
      </c>
      <c r="G30" s="39"/>
      <c r="H30" s="39"/>
      <c r="I30" s="140" t="s">
        <v>36</v>
      </c>
      <c r="J30" s="140" t="s">
        <v>38</v>
      </c>
      <c r="K30" s="39"/>
      <c r="L30" s="12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14.4" customHeight="1">
      <c r="A31" s="39"/>
      <c r="B31" s="45"/>
      <c r="C31" s="39"/>
      <c r="D31" s="141" t="s">
        <v>39</v>
      </c>
      <c r="E31" s="128" t="s">
        <v>40</v>
      </c>
      <c r="F31" s="142">
        <f>ROUND((SUM(BE92:BE449)),2)</f>
        <v>0</v>
      </c>
      <c r="G31" s="39"/>
      <c r="H31" s="39"/>
      <c r="I31" s="143">
        <v>0.21</v>
      </c>
      <c r="J31" s="142">
        <f>ROUND(((SUM(BE92:BE449))*I31),2)</f>
        <v>0</v>
      </c>
      <c r="K31" s="39"/>
      <c r="L31" s="12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128" t="s">
        <v>41</v>
      </c>
      <c r="F32" s="142">
        <f>ROUND((SUM(BF92:BF449)),2)</f>
        <v>0</v>
      </c>
      <c r="G32" s="39"/>
      <c r="H32" s="39"/>
      <c r="I32" s="143">
        <v>0.15</v>
      </c>
      <c r="J32" s="142">
        <f>ROUND(((SUM(BF92:BF449))*I32),2)</f>
        <v>0</v>
      </c>
      <c r="K32" s="39"/>
      <c r="L32" s="12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 hidden="1">
      <c r="A33" s="39"/>
      <c r="B33" s="45"/>
      <c r="C33" s="39"/>
      <c r="D33" s="39"/>
      <c r="E33" s="128" t="s">
        <v>42</v>
      </c>
      <c r="F33" s="142">
        <f>ROUND((SUM(BG92:BG449)),2)</f>
        <v>0</v>
      </c>
      <c r="G33" s="39"/>
      <c r="H33" s="39"/>
      <c r="I33" s="143">
        <v>0.21</v>
      </c>
      <c r="J33" s="142">
        <f>0</f>
        <v>0</v>
      </c>
      <c r="K33" s="39"/>
      <c r="L33" s="12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 hidden="1">
      <c r="A34" s="39"/>
      <c r="B34" s="45"/>
      <c r="C34" s="39"/>
      <c r="D34" s="39"/>
      <c r="E34" s="128" t="s">
        <v>43</v>
      </c>
      <c r="F34" s="142">
        <f>ROUND((SUM(BH92:BH449)),2)</f>
        <v>0</v>
      </c>
      <c r="G34" s="39"/>
      <c r="H34" s="39"/>
      <c r="I34" s="143">
        <v>0.15</v>
      </c>
      <c r="J34" s="142">
        <f>0</f>
        <v>0</v>
      </c>
      <c r="K34" s="39"/>
      <c r="L34" s="12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28" t="s">
        <v>44</v>
      </c>
      <c r="F35" s="142">
        <f>ROUND((SUM(BI92:BI449)),2)</f>
        <v>0</v>
      </c>
      <c r="G35" s="39"/>
      <c r="H35" s="39"/>
      <c r="I35" s="143">
        <v>0</v>
      </c>
      <c r="J35" s="142">
        <f>0</f>
        <v>0</v>
      </c>
      <c r="K35" s="39"/>
      <c r="L35" s="12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6.95" customHeight="1">
      <c r="A36" s="39"/>
      <c r="B36" s="45"/>
      <c r="C36" s="39"/>
      <c r="D36" s="39"/>
      <c r="E36" s="39"/>
      <c r="F36" s="39"/>
      <c r="G36" s="39"/>
      <c r="H36" s="39"/>
      <c r="I36" s="39"/>
      <c r="J36" s="39"/>
      <c r="K36" s="39"/>
      <c r="L36" s="12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25.4" customHeight="1">
      <c r="A37" s="39"/>
      <c r="B37" s="45"/>
      <c r="C37" s="144"/>
      <c r="D37" s="145" t="s">
        <v>45</v>
      </c>
      <c r="E37" s="146"/>
      <c r="F37" s="146"/>
      <c r="G37" s="147" t="s">
        <v>46</v>
      </c>
      <c r="H37" s="148" t="s">
        <v>47</v>
      </c>
      <c r="I37" s="146"/>
      <c r="J37" s="149">
        <f>SUM(J28:J35)</f>
        <v>0</v>
      </c>
      <c r="K37" s="150"/>
      <c r="L37" s="12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>
      <c r="A38" s="39"/>
      <c r="B38" s="151"/>
      <c r="C38" s="152"/>
      <c r="D38" s="152"/>
      <c r="E38" s="152"/>
      <c r="F38" s="152"/>
      <c r="G38" s="152"/>
      <c r="H38" s="152"/>
      <c r="I38" s="152"/>
      <c r="J38" s="152"/>
      <c r="K38" s="152"/>
      <c r="L38" s="12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42" spans="1:31" s="2" customFormat="1" ht="6.95" customHeight="1">
      <c r="A42" s="39"/>
      <c r="B42" s="153"/>
      <c r="C42" s="154"/>
      <c r="D42" s="154"/>
      <c r="E42" s="154"/>
      <c r="F42" s="154"/>
      <c r="G42" s="154"/>
      <c r="H42" s="154"/>
      <c r="I42" s="154"/>
      <c r="J42" s="154"/>
      <c r="K42" s="154"/>
      <c r="L42" s="12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3" spans="1:31" s="2" customFormat="1" ht="24.95" customHeight="1">
      <c r="A43" s="39"/>
      <c r="B43" s="40"/>
      <c r="C43" s="24" t="s">
        <v>77</v>
      </c>
      <c r="D43" s="41"/>
      <c r="E43" s="41"/>
      <c r="F43" s="41"/>
      <c r="G43" s="41"/>
      <c r="H43" s="41"/>
      <c r="I43" s="41"/>
      <c r="J43" s="41"/>
      <c r="K43" s="41"/>
      <c r="L43" s="12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</row>
    <row r="44" spans="1:31" s="2" customFormat="1" ht="6.95" customHeight="1">
      <c r="A44" s="39"/>
      <c r="B44" s="40"/>
      <c r="C44" s="41"/>
      <c r="D44" s="41"/>
      <c r="E44" s="41"/>
      <c r="F44" s="41"/>
      <c r="G44" s="41"/>
      <c r="H44" s="41"/>
      <c r="I44" s="41"/>
      <c r="J44" s="41"/>
      <c r="K44" s="41"/>
      <c r="L44" s="12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1:31" s="2" customFormat="1" ht="12" customHeight="1">
      <c r="A45" s="39"/>
      <c r="B45" s="40"/>
      <c r="C45" s="33" t="s">
        <v>16</v>
      </c>
      <c r="D45" s="41"/>
      <c r="E45" s="41"/>
      <c r="F45" s="41"/>
      <c r="G45" s="41"/>
      <c r="H45" s="41"/>
      <c r="I45" s="41"/>
      <c r="J45" s="41"/>
      <c r="K45" s="41"/>
      <c r="L45" s="12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pans="1:31" s="2" customFormat="1" ht="16.5" customHeight="1">
      <c r="A46" s="39"/>
      <c r="B46" s="40"/>
      <c r="C46" s="41"/>
      <c r="D46" s="41"/>
      <c r="E46" s="70" t="str">
        <f>E7</f>
        <v>Domažlice,Kozinova 235,236 - Oprava vady anglických dvorků bytového domu</v>
      </c>
      <c r="F46" s="41"/>
      <c r="G46" s="41"/>
      <c r="H46" s="41"/>
      <c r="I46" s="41"/>
      <c r="J46" s="41"/>
      <c r="K46" s="41"/>
      <c r="L46" s="12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6.95" customHeight="1">
      <c r="A47" s="39"/>
      <c r="B47" s="40"/>
      <c r="C47" s="41"/>
      <c r="D47" s="41"/>
      <c r="E47" s="41"/>
      <c r="F47" s="41"/>
      <c r="G47" s="41"/>
      <c r="H47" s="41"/>
      <c r="I47" s="41"/>
      <c r="J47" s="41"/>
      <c r="K47" s="41"/>
      <c r="L47" s="12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12" customHeight="1">
      <c r="A48" s="39"/>
      <c r="B48" s="40"/>
      <c r="C48" s="33" t="s">
        <v>21</v>
      </c>
      <c r="D48" s="41"/>
      <c r="E48" s="41"/>
      <c r="F48" s="28" t="str">
        <f>F10</f>
        <v xml:space="preserve"> </v>
      </c>
      <c r="G48" s="41"/>
      <c r="H48" s="41"/>
      <c r="I48" s="33" t="s">
        <v>23</v>
      </c>
      <c r="J48" s="73" t="str">
        <f>IF(J10="","",J10)</f>
        <v>25. 1. 2021</v>
      </c>
      <c r="K48" s="41"/>
      <c r="L48" s="12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6.95" customHeight="1">
      <c r="A49" s="39"/>
      <c r="B49" s="40"/>
      <c r="C49" s="41"/>
      <c r="D49" s="41"/>
      <c r="E49" s="41"/>
      <c r="F49" s="41"/>
      <c r="G49" s="41"/>
      <c r="H49" s="41"/>
      <c r="I49" s="41"/>
      <c r="J49" s="41"/>
      <c r="K49" s="41"/>
      <c r="L49" s="12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5.15" customHeight="1">
      <c r="A50" s="39"/>
      <c r="B50" s="40"/>
      <c r="C50" s="33" t="s">
        <v>25</v>
      </c>
      <c r="D50" s="41"/>
      <c r="E50" s="41"/>
      <c r="F50" s="28" t="str">
        <f>E13</f>
        <v xml:space="preserve"> </v>
      </c>
      <c r="G50" s="41"/>
      <c r="H50" s="41"/>
      <c r="I50" s="33" t="s">
        <v>30</v>
      </c>
      <c r="J50" s="37" t="str">
        <f>E19</f>
        <v xml:space="preserve"> </v>
      </c>
      <c r="K50" s="41"/>
      <c r="L50" s="12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:31" s="2" customFormat="1" ht="15.15" customHeight="1">
      <c r="A51" s="39"/>
      <c r="B51" s="40"/>
      <c r="C51" s="33" t="s">
        <v>28</v>
      </c>
      <c r="D51" s="41"/>
      <c r="E51" s="41"/>
      <c r="F51" s="28" t="str">
        <f>IF(E16="","",E16)</f>
        <v>Vyplň údaj</v>
      </c>
      <c r="G51" s="41"/>
      <c r="H51" s="41"/>
      <c r="I51" s="33" t="s">
        <v>32</v>
      </c>
      <c r="J51" s="37" t="str">
        <f>E22</f>
        <v xml:space="preserve"> </v>
      </c>
      <c r="K51" s="41"/>
      <c r="L51" s="12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s="2" customFormat="1" ht="10.3" customHeight="1">
      <c r="A52" s="39"/>
      <c r="B52" s="40"/>
      <c r="C52" s="41"/>
      <c r="D52" s="41"/>
      <c r="E52" s="41"/>
      <c r="F52" s="41"/>
      <c r="G52" s="41"/>
      <c r="H52" s="41"/>
      <c r="I52" s="41"/>
      <c r="J52" s="41"/>
      <c r="K52" s="41"/>
      <c r="L52" s="12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29.25" customHeight="1">
      <c r="A53" s="39"/>
      <c r="B53" s="40"/>
      <c r="C53" s="155" t="s">
        <v>78</v>
      </c>
      <c r="D53" s="156"/>
      <c r="E53" s="156"/>
      <c r="F53" s="156"/>
      <c r="G53" s="156"/>
      <c r="H53" s="156"/>
      <c r="I53" s="156"/>
      <c r="J53" s="157" t="s">
        <v>79</v>
      </c>
      <c r="K53" s="156"/>
      <c r="L53" s="12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10.3" customHeight="1">
      <c r="A54" s="39"/>
      <c r="B54" s="40"/>
      <c r="C54" s="41"/>
      <c r="D54" s="41"/>
      <c r="E54" s="41"/>
      <c r="F54" s="41"/>
      <c r="G54" s="41"/>
      <c r="H54" s="41"/>
      <c r="I54" s="41"/>
      <c r="J54" s="41"/>
      <c r="K54" s="41"/>
      <c r="L54" s="12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47" s="2" customFormat="1" ht="22.8" customHeight="1">
      <c r="A55" s="39"/>
      <c r="B55" s="40"/>
      <c r="C55" s="158" t="s">
        <v>67</v>
      </c>
      <c r="D55" s="41"/>
      <c r="E55" s="41"/>
      <c r="F55" s="41"/>
      <c r="G55" s="41"/>
      <c r="H55" s="41"/>
      <c r="I55" s="41"/>
      <c r="J55" s="103">
        <f>J92</f>
        <v>0</v>
      </c>
      <c r="K55" s="41"/>
      <c r="L55" s="12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U55" s="18" t="s">
        <v>80</v>
      </c>
    </row>
    <row r="56" spans="1:31" s="9" customFormat="1" ht="24.95" customHeight="1">
      <c r="A56" s="9"/>
      <c r="B56" s="159"/>
      <c r="C56" s="160"/>
      <c r="D56" s="161" t="s">
        <v>81</v>
      </c>
      <c r="E56" s="162"/>
      <c r="F56" s="162"/>
      <c r="G56" s="162"/>
      <c r="H56" s="162"/>
      <c r="I56" s="162"/>
      <c r="J56" s="163">
        <f>J93</f>
        <v>0</v>
      </c>
      <c r="K56" s="160"/>
      <c r="L56" s="164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</row>
    <row r="57" spans="1:31" s="10" customFormat="1" ht="19.9" customHeight="1">
      <c r="A57" s="10"/>
      <c r="B57" s="165"/>
      <c r="C57" s="166"/>
      <c r="D57" s="167" t="s">
        <v>82</v>
      </c>
      <c r="E57" s="168"/>
      <c r="F57" s="168"/>
      <c r="G57" s="168"/>
      <c r="H57" s="168"/>
      <c r="I57" s="168"/>
      <c r="J57" s="169">
        <f>J94</f>
        <v>0</v>
      </c>
      <c r="K57" s="166"/>
      <c r="L57" s="17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</row>
    <row r="58" spans="1:31" s="10" customFormat="1" ht="19.9" customHeight="1">
      <c r="A58" s="10"/>
      <c r="B58" s="165"/>
      <c r="C58" s="166"/>
      <c r="D58" s="167" t="s">
        <v>83</v>
      </c>
      <c r="E58" s="168"/>
      <c r="F58" s="168"/>
      <c r="G58" s="168"/>
      <c r="H58" s="168"/>
      <c r="I58" s="168"/>
      <c r="J58" s="169">
        <f>J131</f>
        <v>0</v>
      </c>
      <c r="K58" s="166"/>
      <c r="L58" s="17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</row>
    <row r="59" spans="1:31" s="10" customFormat="1" ht="19.9" customHeight="1">
      <c r="A59" s="10"/>
      <c r="B59" s="165"/>
      <c r="C59" s="166"/>
      <c r="D59" s="167" t="s">
        <v>84</v>
      </c>
      <c r="E59" s="168"/>
      <c r="F59" s="168"/>
      <c r="G59" s="168"/>
      <c r="H59" s="168"/>
      <c r="I59" s="168"/>
      <c r="J59" s="169">
        <f>J138</f>
        <v>0</v>
      </c>
      <c r="K59" s="166"/>
      <c r="L59" s="17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</row>
    <row r="60" spans="1:31" s="10" customFormat="1" ht="19.9" customHeight="1">
      <c r="A60" s="10"/>
      <c r="B60" s="165"/>
      <c r="C60" s="166"/>
      <c r="D60" s="167" t="s">
        <v>85</v>
      </c>
      <c r="E60" s="168"/>
      <c r="F60" s="168"/>
      <c r="G60" s="168"/>
      <c r="H60" s="168"/>
      <c r="I60" s="168"/>
      <c r="J60" s="169">
        <f>J144</f>
        <v>0</v>
      </c>
      <c r="K60" s="166"/>
      <c r="L60" s="17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</row>
    <row r="61" spans="1:31" s="10" customFormat="1" ht="19.9" customHeight="1">
      <c r="A61" s="10"/>
      <c r="B61" s="165"/>
      <c r="C61" s="166"/>
      <c r="D61" s="167" t="s">
        <v>86</v>
      </c>
      <c r="E61" s="168"/>
      <c r="F61" s="168"/>
      <c r="G61" s="168"/>
      <c r="H61" s="168"/>
      <c r="I61" s="168"/>
      <c r="J61" s="169">
        <f>J155</f>
        <v>0</v>
      </c>
      <c r="K61" s="166"/>
      <c r="L61" s="17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65"/>
      <c r="C62" s="166"/>
      <c r="D62" s="167" t="s">
        <v>87</v>
      </c>
      <c r="E62" s="168"/>
      <c r="F62" s="168"/>
      <c r="G62" s="168"/>
      <c r="H62" s="168"/>
      <c r="I62" s="168"/>
      <c r="J62" s="169">
        <f>J197</f>
        <v>0</v>
      </c>
      <c r="K62" s="166"/>
      <c r="L62" s="17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65"/>
      <c r="C63" s="166"/>
      <c r="D63" s="167" t="s">
        <v>88</v>
      </c>
      <c r="E63" s="168"/>
      <c r="F63" s="168"/>
      <c r="G63" s="168"/>
      <c r="H63" s="168"/>
      <c r="I63" s="168"/>
      <c r="J63" s="169">
        <f>J219</f>
        <v>0</v>
      </c>
      <c r="K63" s="166"/>
      <c r="L63" s="17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65"/>
      <c r="C64" s="166"/>
      <c r="D64" s="167" t="s">
        <v>89</v>
      </c>
      <c r="E64" s="168"/>
      <c r="F64" s="168"/>
      <c r="G64" s="168"/>
      <c r="H64" s="168"/>
      <c r="I64" s="168"/>
      <c r="J64" s="169">
        <f>J297</f>
        <v>0</v>
      </c>
      <c r="K64" s="166"/>
      <c r="L64" s="17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65"/>
      <c r="C65" s="166"/>
      <c r="D65" s="167" t="s">
        <v>90</v>
      </c>
      <c r="E65" s="168"/>
      <c r="F65" s="168"/>
      <c r="G65" s="168"/>
      <c r="H65" s="168"/>
      <c r="I65" s="168"/>
      <c r="J65" s="169">
        <f>J306</f>
        <v>0</v>
      </c>
      <c r="K65" s="166"/>
      <c r="L65" s="17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9" customFormat="1" ht="24.95" customHeight="1">
      <c r="A66" s="9"/>
      <c r="B66" s="159"/>
      <c r="C66" s="160"/>
      <c r="D66" s="161" t="s">
        <v>91</v>
      </c>
      <c r="E66" s="162"/>
      <c r="F66" s="162"/>
      <c r="G66" s="162"/>
      <c r="H66" s="162"/>
      <c r="I66" s="162"/>
      <c r="J66" s="163">
        <f>J308</f>
        <v>0</v>
      </c>
      <c r="K66" s="160"/>
      <c r="L66" s="164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</row>
    <row r="67" spans="1:31" s="10" customFormat="1" ht="19.9" customHeight="1">
      <c r="A67" s="10"/>
      <c r="B67" s="165"/>
      <c r="C67" s="166"/>
      <c r="D67" s="167" t="s">
        <v>92</v>
      </c>
      <c r="E67" s="168"/>
      <c r="F67" s="168"/>
      <c r="G67" s="168"/>
      <c r="H67" s="168"/>
      <c r="I67" s="168"/>
      <c r="J67" s="169">
        <f>J309</f>
        <v>0</v>
      </c>
      <c r="K67" s="166"/>
      <c r="L67" s="17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65"/>
      <c r="C68" s="166"/>
      <c r="D68" s="167" t="s">
        <v>93</v>
      </c>
      <c r="E68" s="168"/>
      <c r="F68" s="168"/>
      <c r="G68" s="168"/>
      <c r="H68" s="168"/>
      <c r="I68" s="168"/>
      <c r="J68" s="169">
        <f>J377</f>
        <v>0</v>
      </c>
      <c r="K68" s="166"/>
      <c r="L68" s="17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65"/>
      <c r="C69" s="166"/>
      <c r="D69" s="167" t="s">
        <v>94</v>
      </c>
      <c r="E69" s="168"/>
      <c r="F69" s="168"/>
      <c r="G69" s="168"/>
      <c r="H69" s="168"/>
      <c r="I69" s="168"/>
      <c r="J69" s="169">
        <f>J402</f>
        <v>0</v>
      </c>
      <c r="K69" s="166"/>
      <c r="L69" s="17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65"/>
      <c r="C70" s="166"/>
      <c r="D70" s="167" t="s">
        <v>95</v>
      </c>
      <c r="E70" s="168"/>
      <c r="F70" s="168"/>
      <c r="G70" s="168"/>
      <c r="H70" s="168"/>
      <c r="I70" s="168"/>
      <c r="J70" s="169">
        <f>J424</f>
        <v>0</v>
      </c>
      <c r="K70" s="166"/>
      <c r="L70" s="17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10" customFormat="1" ht="19.9" customHeight="1">
      <c r="A71" s="10"/>
      <c r="B71" s="165"/>
      <c r="C71" s="166"/>
      <c r="D71" s="167" t="s">
        <v>96</v>
      </c>
      <c r="E71" s="168"/>
      <c r="F71" s="168"/>
      <c r="G71" s="168"/>
      <c r="H71" s="168"/>
      <c r="I71" s="168"/>
      <c r="J71" s="169">
        <f>J440</f>
        <v>0</v>
      </c>
      <c r="K71" s="166"/>
      <c r="L71" s="17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9" customFormat="1" ht="24.95" customHeight="1">
      <c r="A72" s="9"/>
      <c r="B72" s="159"/>
      <c r="C72" s="160"/>
      <c r="D72" s="161" t="s">
        <v>97</v>
      </c>
      <c r="E72" s="162"/>
      <c r="F72" s="162"/>
      <c r="G72" s="162"/>
      <c r="H72" s="162"/>
      <c r="I72" s="162"/>
      <c r="J72" s="163">
        <f>J444</f>
        <v>0</v>
      </c>
      <c r="K72" s="160"/>
      <c r="L72" s="164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</row>
    <row r="73" spans="1:31" s="10" customFormat="1" ht="19.9" customHeight="1">
      <c r="A73" s="10"/>
      <c r="B73" s="165"/>
      <c r="C73" s="166"/>
      <c r="D73" s="167" t="s">
        <v>98</v>
      </c>
      <c r="E73" s="168"/>
      <c r="F73" s="168"/>
      <c r="G73" s="168"/>
      <c r="H73" s="168"/>
      <c r="I73" s="168"/>
      <c r="J73" s="169">
        <f>J445</f>
        <v>0</v>
      </c>
      <c r="K73" s="166"/>
      <c r="L73" s="17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pans="1:31" s="10" customFormat="1" ht="19.9" customHeight="1">
      <c r="A74" s="10"/>
      <c r="B74" s="165"/>
      <c r="C74" s="166"/>
      <c r="D74" s="167" t="s">
        <v>99</v>
      </c>
      <c r="E74" s="168"/>
      <c r="F74" s="168"/>
      <c r="G74" s="168"/>
      <c r="H74" s="168"/>
      <c r="I74" s="168"/>
      <c r="J74" s="169">
        <f>J448</f>
        <v>0</v>
      </c>
      <c r="K74" s="166"/>
      <c r="L74" s="17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pans="1:31" s="2" customFormat="1" ht="21.8" customHeight="1">
      <c r="A75" s="39"/>
      <c r="B75" s="40"/>
      <c r="C75" s="41"/>
      <c r="D75" s="41"/>
      <c r="E75" s="41"/>
      <c r="F75" s="41"/>
      <c r="G75" s="41"/>
      <c r="H75" s="41"/>
      <c r="I75" s="41"/>
      <c r="J75" s="41"/>
      <c r="K75" s="41"/>
      <c r="L75" s="12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pans="1:31" s="2" customFormat="1" ht="6.95" customHeight="1">
      <c r="A76" s="39"/>
      <c r="B76" s="60"/>
      <c r="C76" s="61"/>
      <c r="D76" s="61"/>
      <c r="E76" s="61"/>
      <c r="F76" s="61"/>
      <c r="G76" s="61"/>
      <c r="H76" s="61"/>
      <c r="I76" s="61"/>
      <c r="J76" s="61"/>
      <c r="K76" s="61"/>
      <c r="L76" s="12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80" spans="1:31" s="2" customFormat="1" ht="6.95" customHeight="1">
      <c r="A80" s="39"/>
      <c r="B80" s="62"/>
      <c r="C80" s="63"/>
      <c r="D80" s="63"/>
      <c r="E80" s="63"/>
      <c r="F80" s="63"/>
      <c r="G80" s="63"/>
      <c r="H80" s="63"/>
      <c r="I80" s="63"/>
      <c r="J80" s="63"/>
      <c r="K80" s="63"/>
      <c r="L80" s="129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2" customFormat="1" ht="24.95" customHeight="1">
      <c r="A81" s="39"/>
      <c r="B81" s="40"/>
      <c r="C81" s="24" t="s">
        <v>100</v>
      </c>
      <c r="D81" s="41"/>
      <c r="E81" s="41"/>
      <c r="F81" s="41"/>
      <c r="G81" s="41"/>
      <c r="H81" s="41"/>
      <c r="I81" s="41"/>
      <c r="J81" s="41"/>
      <c r="K81" s="41"/>
      <c r="L81" s="129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6.95" customHeight="1">
      <c r="A82" s="39"/>
      <c r="B82" s="40"/>
      <c r="C82" s="41"/>
      <c r="D82" s="41"/>
      <c r="E82" s="41"/>
      <c r="F82" s="41"/>
      <c r="G82" s="41"/>
      <c r="H82" s="41"/>
      <c r="I82" s="41"/>
      <c r="J82" s="41"/>
      <c r="K82" s="41"/>
      <c r="L82" s="12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12" customHeight="1">
      <c r="A83" s="39"/>
      <c r="B83" s="40"/>
      <c r="C83" s="33" t="s">
        <v>16</v>
      </c>
      <c r="D83" s="41"/>
      <c r="E83" s="41"/>
      <c r="F83" s="41"/>
      <c r="G83" s="41"/>
      <c r="H83" s="41"/>
      <c r="I83" s="41"/>
      <c r="J83" s="41"/>
      <c r="K83" s="41"/>
      <c r="L83" s="12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6.5" customHeight="1">
      <c r="A84" s="39"/>
      <c r="B84" s="40"/>
      <c r="C84" s="41"/>
      <c r="D84" s="41"/>
      <c r="E84" s="70" t="str">
        <f>E7</f>
        <v>Domažlice,Kozinova 235,236 - Oprava vady anglických dvorků bytového domu</v>
      </c>
      <c r="F84" s="41"/>
      <c r="G84" s="41"/>
      <c r="H84" s="41"/>
      <c r="I84" s="41"/>
      <c r="J84" s="41"/>
      <c r="K84" s="41"/>
      <c r="L84" s="129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6.95" customHeight="1">
      <c r="A85" s="39"/>
      <c r="B85" s="40"/>
      <c r="C85" s="41"/>
      <c r="D85" s="41"/>
      <c r="E85" s="41"/>
      <c r="F85" s="41"/>
      <c r="G85" s="41"/>
      <c r="H85" s="41"/>
      <c r="I85" s="41"/>
      <c r="J85" s="41"/>
      <c r="K85" s="41"/>
      <c r="L85" s="129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3" t="s">
        <v>21</v>
      </c>
      <c r="D86" s="41"/>
      <c r="E86" s="41"/>
      <c r="F86" s="28" t="str">
        <f>F10</f>
        <v xml:space="preserve"> </v>
      </c>
      <c r="G86" s="41"/>
      <c r="H86" s="41"/>
      <c r="I86" s="33" t="s">
        <v>23</v>
      </c>
      <c r="J86" s="73" t="str">
        <f>IF(J10="","",J10)</f>
        <v>25. 1. 2021</v>
      </c>
      <c r="K86" s="41"/>
      <c r="L86" s="12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6.95" customHeight="1">
      <c r="A87" s="39"/>
      <c r="B87" s="40"/>
      <c r="C87" s="41"/>
      <c r="D87" s="41"/>
      <c r="E87" s="41"/>
      <c r="F87" s="41"/>
      <c r="G87" s="41"/>
      <c r="H87" s="41"/>
      <c r="I87" s="41"/>
      <c r="J87" s="41"/>
      <c r="K87" s="41"/>
      <c r="L87" s="12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15.15" customHeight="1">
      <c r="A88" s="39"/>
      <c r="B88" s="40"/>
      <c r="C88" s="33" t="s">
        <v>25</v>
      </c>
      <c r="D88" s="41"/>
      <c r="E88" s="41"/>
      <c r="F88" s="28" t="str">
        <f>E13</f>
        <v xml:space="preserve"> </v>
      </c>
      <c r="G88" s="41"/>
      <c r="H88" s="41"/>
      <c r="I88" s="33" t="s">
        <v>30</v>
      </c>
      <c r="J88" s="37" t="str">
        <f>E19</f>
        <v xml:space="preserve"> </v>
      </c>
      <c r="K88" s="41"/>
      <c r="L88" s="12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5.15" customHeight="1">
      <c r="A89" s="39"/>
      <c r="B89" s="40"/>
      <c r="C89" s="33" t="s">
        <v>28</v>
      </c>
      <c r="D89" s="41"/>
      <c r="E89" s="41"/>
      <c r="F89" s="28" t="str">
        <f>IF(E16="","",E16)</f>
        <v>Vyplň údaj</v>
      </c>
      <c r="G89" s="41"/>
      <c r="H89" s="41"/>
      <c r="I89" s="33" t="s">
        <v>32</v>
      </c>
      <c r="J89" s="37" t="str">
        <f>E22</f>
        <v xml:space="preserve"> </v>
      </c>
      <c r="K89" s="41"/>
      <c r="L89" s="12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10.3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12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11" customFormat="1" ht="29.25" customHeight="1">
      <c r="A91" s="171"/>
      <c r="B91" s="172"/>
      <c r="C91" s="173" t="s">
        <v>101</v>
      </c>
      <c r="D91" s="174" t="s">
        <v>54</v>
      </c>
      <c r="E91" s="174" t="s">
        <v>50</v>
      </c>
      <c r="F91" s="174" t="s">
        <v>51</v>
      </c>
      <c r="G91" s="174" t="s">
        <v>102</v>
      </c>
      <c r="H91" s="174" t="s">
        <v>103</v>
      </c>
      <c r="I91" s="174" t="s">
        <v>104</v>
      </c>
      <c r="J91" s="174" t="s">
        <v>79</v>
      </c>
      <c r="K91" s="175" t="s">
        <v>105</v>
      </c>
      <c r="L91" s="176"/>
      <c r="M91" s="93" t="s">
        <v>19</v>
      </c>
      <c r="N91" s="94" t="s">
        <v>39</v>
      </c>
      <c r="O91" s="94" t="s">
        <v>106</v>
      </c>
      <c r="P91" s="94" t="s">
        <v>107</v>
      </c>
      <c r="Q91" s="94" t="s">
        <v>108</v>
      </c>
      <c r="R91" s="94" t="s">
        <v>109</v>
      </c>
      <c r="S91" s="94" t="s">
        <v>110</v>
      </c>
      <c r="T91" s="95" t="s">
        <v>111</v>
      </c>
      <c r="U91" s="171"/>
      <c r="V91" s="171"/>
      <c r="W91" s="171"/>
      <c r="X91" s="171"/>
      <c r="Y91" s="171"/>
      <c r="Z91" s="171"/>
      <c r="AA91" s="171"/>
      <c r="AB91" s="171"/>
      <c r="AC91" s="171"/>
      <c r="AD91" s="171"/>
      <c r="AE91" s="171"/>
    </row>
    <row r="92" spans="1:63" s="2" customFormat="1" ht="22.8" customHeight="1">
      <c r="A92" s="39"/>
      <c r="B92" s="40"/>
      <c r="C92" s="100" t="s">
        <v>112</v>
      </c>
      <c r="D92" s="41"/>
      <c r="E92" s="41"/>
      <c r="F92" s="41"/>
      <c r="G92" s="41"/>
      <c r="H92" s="41"/>
      <c r="I92" s="41"/>
      <c r="J92" s="177">
        <f>BK92</f>
        <v>0</v>
      </c>
      <c r="K92" s="41"/>
      <c r="L92" s="45"/>
      <c r="M92" s="96"/>
      <c r="N92" s="178"/>
      <c r="O92" s="97"/>
      <c r="P92" s="179">
        <f>P93+P308+P444</f>
        <v>0</v>
      </c>
      <c r="Q92" s="97"/>
      <c r="R92" s="179">
        <f>R93+R308+R444</f>
        <v>811.0908811699998</v>
      </c>
      <c r="S92" s="97"/>
      <c r="T92" s="180">
        <f>T93+T308+T444</f>
        <v>300.928928</v>
      </c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T92" s="18" t="s">
        <v>68</v>
      </c>
      <c r="AU92" s="18" t="s">
        <v>80</v>
      </c>
      <c r="BK92" s="181">
        <f>BK93+BK308+BK444</f>
        <v>0</v>
      </c>
    </row>
    <row r="93" spans="1:63" s="12" customFormat="1" ht="25.9" customHeight="1">
      <c r="A93" s="12"/>
      <c r="B93" s="182"/>
      <c r="C93" s="183"/>
      <c r="D93" s="184" t="s">
        <v>68</v>
      </c>
      <c r="E93" s="185" t="s">
        <v>113</v>
      </c>
      <c r="F93" s="185" t="s">
        <v>114</v>
      </c>
      <c r="G93" s="183"/>
      <c r="H93" s="183"/>
      <c r="I93" s="186"/>
      <c r="J93" s="187">
        <f>BK93</f>
        <v>0</v>
      </c>
      <c r="K93" s="183"/>
      <c r="L93" s="188"/>
      <c r="M93" s="189"/>
      <c r="N93" s="190"/>
      <c r="O93" s="190"/>
      <c r="P93" s="191">
        <f>P94+P131+P138+P144+P155+P197+P219+P297+P306</f>
        <v>0</v>
      </c>
      <c r="Q93" s="190"/>
      <c r="R93" s="191">
        <f>R94+R131+R138+R144+R155+R197+R219+R297+R306</f>
        <v>71.82647739000001</v>
      </c>
      <c r="S93" s="190"/>
      <c r="T93" s="192">
        <f>T94+T131+T138+T144+T155+T197+T219+T297+T306</f>
        <v>295.16757</v>
      </c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R93" s="193" t="s">
        <v>74</v>
      </c>
      <c r="AT93" s="194" t="s">
        <v>68</v>
      </c>
      <c r="AU93" s="194" t="s">
        <v>69</v>
      </c>
      <c r="AY93" s="193" t="s">
        <v>115</v>
      </c>
      <c r="BK93" s="195">
        <f>BK94+BK131+BK138+BK144+BK155+BK197+BK219+BK297+BK306</f>
        <v>0</v>
      </c>
    </row>
    <row r="94" spans="1:63" s="12" customFormat="1" ht="22.8" customHeight="1">
      <c r="A94" s="12"/>
      <c r="B94" s="182"/>
      <c r="C94" s="183"/>
      <c r="D94" s="184" t="s">
        <v>68</v>
      </c>
      <c r="E94" s="196" t="s">
        <v>74</v>
      </c>
      <c r="F94" s="196" t="s">
        <v>116</v>
      </c>
      <c r="G94" s="183"/>
      <c r="H94" s="183"/>
      <c r="I94" s="186"/>
      <c r="J94" s="197">
        <f>BK94</f>
        <v>0</v>
      </c>
      <c r="K94" s="183"/>
      <c r="L94" s="188"/>
      <c r="M94" s="189"/>
      <c r="N94" s="190"/>
      <c r="O94" s="190"/>
      <c r="P94" s="191">
        <f>SUM(P95:P130)</f>
        <v>0</v>
      </c>
      <c r="Q94" s="190"/>
      <c r="R94" s="191">
        <f>SUM(R95:R130)</f>
        <v>1.797233</v>
      </c>
      <c r="S94" s="190"/>
      <c r="T94" s="192">
        <f>SUM(T95:T130)</f>
        <v>0</v>
      </c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R94" s="193" t="s">
        <v>74</v>
      </c>
      <c r="AT94" s="194" t="s">
        <v>68</v>
      </c>
      <c r="AU94" s="194" t="s">
        <v>74</v>
      </c>
      <c r="AY94" s="193" t="s">
        <v>115</v>
      </c>
      <c r="BK94" s="195">
        <f>SUM(BK95:BK130)</f>
        <v>0</v>
      </c>
    </row>
    <row r="95" spans="1:65" s="2" customFormat="1" ht="16.5" customHeight="1">
      <c r="A95" s="39"/>
      <c r="B95" s="40"/>
      <c r="C95" s="198" t="s">
        <v>74</v>
      </c>
      <c r="D95" s="198" t="s">
        <v>117</v>
      </c>
      <c r="E95" s="199" t="s">
        <v>118</v>
      </c>
      <c r="F95" s="200" t="s">
        <v>119</v>
      </c>
      <c r="G95" s="201" t="s">
        <v>120</v>
      </c>
      <c r="H95" s="202">
        <v>300</v>
      </c>
      <c r="I95" s="203"/>
      <c r="J95" s="204">
        <f>ROUND(I95*H95,2)</f>
        <v>0</v>
      </c>
      <c r="K95" s="200" t="s">
        <v>121</v>
      </c>
      <c r="L95" s="45"/>
      <c r="M95" s="205" t="s">
        <v>19</v>
      </c>
      <c r="N95" s="206" t="s">
        <v>41</v>
      </c>
      <c r="O95" s="85"/>
      <c r="P95" s="207">
        <f>O95*H95</f>
        <v>0</v>
      </c>
      <c r="Q95" s="207">
        <v>3E-05</v>
      </c>
      <c r="R95" s="207">
        <f>Q95*H95</f>
        <v>0.009000000000000001</v>
      </c>
      <c r="S95" s="207">
        <v>0</v>
      </c>
      <c r="T95" s="208">
        <f>S95*H95</f>
        <v>0</v>
      </c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R95" s="209" t="s">
        <v>122</v>
      </c>
      <c r="AT95" s="209" t="s">
        <v>117</v>
      </c>
      <c r="AU95" s="209" t="s">
        <v>123</v>
      </c>
      <c r="AY95" s="18" t="s">
        <v>115</v>
      </c>
      <c r="BE95" s="210">
        <f>IF(N95="základní",J95,0)</f>
        <v>0</v>
      </c>
      <c r="BF95" s="210">
        <f>IF(N95="snížená",J95,0)</f>
        <v>0</v>
      </c>
      <c r="BG95" s="210">
        <f>IF(N95="zákl. přenesená",J95,0)</f>
        <v>0</v>
      </c>
      <c r="BH95" s="210">
        <f>IF(N95="sníž. přenesená",J95,0)</f>
        <v>0</v>
      </c>
      <c r="BI95" s="210">
        <f>IF(N95="nulová",J95,0)</f>
        <v>0</v>
      </c>
      <c r="BJ95" s="18" t="s">
        <v>123</v>
      </c>
      <c r="BK95" s="210">
        <f>ROUND(I95*H95,2)</f>
        <v>0</v>
      </c>
      <c r="BL95" s="18" t="s">
        <v>122</v>
      </c>
      <c r="BM95" s="209" t="s">
        <v>124</v>
      </c>
    </row>
    <row r="96" spans="1:51" s="13" customFormat="1" ht="12">
      <c r="A96" s="13"/>
      <c r="B96" s="211"/>
      <c r="C96" s="212"/>
      <c r="D96" s="213" t="s">
        <v>125</v>
      </c>
      <c r="E96" s="214" t="s">
        <v>19</v>
      </c>
      <c r="F96" s="215" t="s">
        <v>126</v>
      </c>
      <c r="G96" s="212"/>
      <c r="H96" s="216">
        <v>300</v>
      </c>
      <c r="I96" s="217"/>
      <c r="J96" s="212"/>
      <c r="K96" s="212"/>
      <c r="L96" s="218"/>
      <c r="M96" s="219"/>
      <c r="N96" s="220"/>
      <c r="O96" s="220"/>
      <c r="P96" s="220"/>
      <c r="Q96" s="220"/>
      <c r="R96" s="220"/>
      <c r="S96" s="220"/>
      <c r="T96" s="221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T96" s="222" t="s">
        <v>125</v>
      </c>
      <c r="AU96" s="222" t="s">
        <v>123</v>
      </c>
      <c r="AV96" s="13" t="s">
        <v>123</v>
      </c>
      <c r="AW96" s="13" t="s">
        <v>31</v>
      </c>
      <c r="AX96" s="13" t="s">
        <v>74</v>
      </c>
      <c r="AY96" s="222" t="s">
        <v>115</v>
      </c>
    </row>
    <row r="97" spans="1:65" s="2" customFormat="1" ht="12">
      <c r="A97" s="39"/>
      <c r="B97" s="40"/>
      <c r="C97" s="198" t="s">
        <v>123</v>
      </c>
      <c r="D97" s="198" t="s">
        <v>117</v>
      </c>
      <c r="E97" s="199" t="s">
        <v>127</v>
      </c>
      <c r="F97" s="200" t="s">
        <v>128</v>
      </c>
      <c r="G97" s="201" t="s">
        <v>129</v>
      </c>
      <c r="H97" s="202">
        <v>30</v>
      </c>
      <c r="I97" s="203"/>
      <c r="J97" s="204">
        <f>ROUND(I97*H97,2)</f>
        <v>0</v>
      </c>
      <c r="K97" s="200" t="s">
        <v>121</v>
      </c>
      <c r="L97" s="45"/>
      <c r="M97" s="205" t="s">
        <v>19</v>
      </c>
      <c r="N97" s="206" t="s">
        <v>41</v>
      </c>
      <c r="O97" s="85"/>
      <c r="P97" s="207">
        <f>O97*H97</f>
        <v>0</v>
      </c>
      <c r="Q97" s="207">
        <v>0</v>
      </c>
      <c r="R97" s="207">
        <f>Q97*H97</f>
        <v>0</v>
      </c>
      <c r="S97" s="207">
        <v>0</v>
      </c>
      <c r="T97" s="208">
        <f>S97*H97</f>
        <v>0</v>
      </c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R97" s="209" t="s">
        <v>122</v>
      </c>
      <c r="AT97" s="209" t="s">
        <v>117</v>
      </c>
      <c r="AU97" s="209" t="s">
        <v>123</v>
      </c>
      <c r="AY97" s="18" t="s">
        <v>115</v>
      </c>
      <c r="BE97" s="210">
        <f>IF(N97="základní",J97,0)</f>
        <v>0</v>
      </c>
      <c r="BF97" s="210">
        <f>IF(N97="snížená",J97,0)</f>
        <v>0</v>
      </c>
      <c r="BG97" s="210">
        <f>IF(N97="zákl. přenesená",J97,0)</f>
        <v>0</v>
      </c>
      <c r="BH97" s="210">
        <f>IF(N97="sníž. přenesená",J97,0)</f>
        <v>0</v>
      </c>
      <c r="BI97" s="210">
        <f>IF(N97="nulová",J97,0)</f>
        <v>0</v>
      </c>
      <c r="BJ97" s="18" t="s">
        <v>123</v>
      </c>
      <c r="BK97" s="210">
        <f>ROUND(I97*H97,2)</f>
        <v>0</v>
      </c>
      <c r="BL97" s="18" t="s">
        <v>122</v>
      </c>
      <c r="BM97" s="209" t="s">
        <v>130</v>
      </c>
    </row>
    <row r="98" spans="1:65" s="2" customFormat="1" ht="12">
      <c r="A98" s="39"/>
      <c r="B98" s="40"/>
      <c r="C98" s="198" t="s">
        <v>131</v>
      </c>
      <c r="D98" s="198" t="s">
        <v>117</v>
      </c>
      <c r="E98" s="199" t="s">
        <v>132</v>
      </c>
      <c r="F98" s="200" t="s">
        <v>133</v>
      </c>
      <c r="G98" s="201" t="s">
        <v>134</v>
      </c>
      <c r="H98" s="202">
        <v>6</v>
      </c>
      <c r="I98" s="203"/>
      <c r="J98" s="204">
        <f>ROUND(I98*H98,2)</f>
        <v>0</v>
      </c>
      <c r="K98" s="200" t="s">
        <v>121</v>
      </c>
      <c r="L98" s="45"/>
      <c r="M98" s="205" t="s">
        <v>19</v>
      </c>
      <c r="N98" s="206" t="s">
        <v>41</v>
      </c>
      <c r="O98" s="85"/>
      <c r="P98" s="207">
        <f>O98*H98</f>
        <v>0</v>
      </c>
      <c r="Q98" s="207">
        <v>0.00868</v>
      </c>
      <c r="R98" s="207">
        <f>Q98*H98</f>
        <v>0.05208</v>
      </c>
      <c r="S98" s="207">
        <v>0</v>
      </c>
      <c r="T98" s="208">
        <f>S98*H98</f>
        <v>0</v>
      </c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R98" s="209" t="s">
        <v>122</v>
      </c>
      <c r="AT98" s="209" t="s">
        <v>117</v>
      </c>
      <c r="AU98" s="209" t="s">
        <v>123</v>
      </c>
      <c r="AY98" s="18" t="s">
        <v>115</v>
      </c>
      <c r="BE98" s="210">
        <f>IF(N98="základní",J98,0)</f>
        <v>0</v>
      </c>
      <c r="BF98" s="210">
        <f>IF(N98="snížená",J98,0)</f>
        <v>0</v>
      </c>
      <c r="BG98" s="210">
        <f>IF(N98="zákl. přenesená",J98,0)</f>
        <v>0</v>
      </c>
      <c r="BH98" s="210">
        <f>IF(N98="sníž. přenesená",J98,0)</f>
        <v>0</v>
      </c>
      <c r="BI98" s="210">
        <f>IF(N98="nulová",J98,0)</f>
        <v>0</v>
      </c>
      <c r="BJ98" s="18" t="s">
        <v>123</v>
      </c>
      <c r="BK98" s="210">
        <f>ROUND(I98*H98,2)</f>
        <v>0</v>
      </c>
      <c r="BL98" s="18" t="s">
        <v>122</v>
      </c>
      <c r="BM98" s="209" t="s">
        <v>135</v>
      </c>
    </row>
    <row r="99" spans="1:65" s="2" customFormat="1" ht="12">
      <c r="A99" s="39"/>
      <c r="B99" s="40"/>
      <c r="C99" s="198" t="s">
        <v>122</v>
      </c>
      <c r="D99" s="198" t="s">
        <v>117</v>
      </c>
      <c r="E99" s="199" t="s">
        <v>136</v>
      </c>
      <c r="F99" s="200" t="s">
        <v>137</v>
      </c>
      <c r="G99" s="201" t="s">
        <v>134</v>
      </c>
      <c r="H99" s="202">
        <v>43.45</v>
      </c>
      <c r="I99" s="203"/>
      <c r="J99" s="204">
        <f>ROUND(I99*H99,2)</f>
        <v>0</v>
      </c>
      <c r="K99" s="200" t="s">
        <v>121</v>
      </c>
      <c r="L99" s="45"/>
      <c r="M99" s="205" t="s">
        <v>19</v>
      </c>
      <c r="N99" s="206" t="s">
        <v>41</v>
      </c>
      <c r="O99" s="85"/>
      <c r="P99" s="207">
        <f>O99*H99</f>
        <v>0</v>
      </c>
      <c r="Q99" s="207">
        <v>0.0369</v>
      </c>
      <c r="R99" s="207">
        <f>Q99*H99</f>
        <v>1.6033050000000002</v>
      </c>
      <c r="S99" s="207">
        <v>0</v>
      </c>
      <c r="T99" s="208">
        <f>S99*H99</f>
        <v>0</v>
      </c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R99" s="209" t="s">
        <v>122</v>
      </c>
      <c r="AT99" s="209" t="s">
        <v>117</v>
      </c>
      <c r="AU99" s="209" t="s">
        <v>123</v>
      </c>
      <c r="AY99" s="18" t="s">
        <v>115</v>
      </c>
      <c r="BE99" s="210">
        <f>IF(N99="základní",J99,0)</f>
        <v>0</v>
      </c>
      <c r="BF99" s="210">
        <f>IF(N99="snížená",J99,0)</f>
        <v>0</v>
      </c>
      <c r="BG99" s="210">
        <f>IF(N99="zákl. přenesená",J99,0)</f>
        <v>0</v>
      </c>
      <c r="BH99" s="210">
        <f>IF(N99="sníž. přenesená",J99,0)</f>
        <v>0</v>
      </c>
      <c r="BI99" s="210">
        <f>IF(N99="nulová",J99,0)</f>
        <v>0</v>
      </c>
      <c r="BJ99" s="18" t="s">
        <v>123</v>
      </c>
      <c r="BK99" s="210">
        <f>ROUND(I99*H99,2)</f>
        <v>0</v>
      </c>
      <c r="BL99" s="18" t="s">
        <v>122</v>
      </c>
      <c r="BM99" s="209" t="s">
        <v>138</v>
      </c>
    </row>
    <row r="100" spans="1:51" s="13" customFormat="1" ht="12">
      <c r="A100" s="13"/>
      <c r="B100" s="211"/>
      <c r="C100" s="212"/>
      <c r="D100" s="213" t="s">
        <v>125</v>
      </c>
      <c r="E100" s="214" t="s">
        <v>19</v>
      </c>
      <c r="F100" s="215" t="s">
        <v>139</v>
      </c>
      <c r="G100" s="212"/>
      <c r="H100" s="216">
        <v>43.45</v>
      </c>
      <c r="I100" s="217"/>
      <c r="J100" s="212"/>
      <c r="K100" s="212"/>
      <c r="L100" s="218"/>
      <c r="M100" s="219"/>
      <c r="N100" s="220"/>
      <c r="O100" s="220"/>
      <c r="P100" s="220"/>
      <c r="Q100" s="220"/>
      <c r="R100" s="220"/>
      <c r="S100" s="220"/>
      <c r="T100" s="221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T100" s="222" t="s">
        <v>125</v>
      </c>
      <c r="AU100" s="222" t="s">
        <v>123</v>
      </c>
      <c r="AV100" s="13" t="s">
        <v>123</v>
      </c>
      <c r="AW100" s="13" t="s">
        <v>31</v>
      </c>
      <c r="AX100" s="13" t="s">
        <v>74</v>
      </c>
      <c r="AY100" s="222" t="s">
        <v>115</v>
      </c>
    </row>
    <row r="101" spans="1:65" s="2" customFormat="1" ht="12">
      <c r="A101" s="39"/>
      <c r="B101" s="40"/>
      <c r="C101" s="198" t="s">
        <v>140</v>
      </c>
      <c r="D101" s="198" t="s">
        <v>117</v>
      </c>
      <c r="E101" s="199" t="s">
        <v>141</v>
      </c>
      <c r="F101" s="200" t="s">
        <v>142</v>
      </c>
      <c r="G101" s="201" t="s">
        <v>143</v>
      </c>
      <c r="H101" s="202">
        <v>384.537</v>
      </c>
      <c r="I101" s="203"/>
      <c r="J101" s="204">
        <f>ROUND(I101*H101,2)</f>
        <v>0</v>
      </c>
      <c r="K101" s="200" t="s">
        <v>121</v>
      </c>
      <c r="L101" s="45"/>
      <c r="M101" s="205" t="s">
        <v>19</v>
      </c>
      <c r="N101" s="206" t="s">
        <v>41</v>
      </c>
      <c r="O101" s="85"/>
      <c r="P101" s="207">
        <f>O101*H101</f>
        <v>0</v>
      </c>
      <c r="Q101" s="207">
        <v>0</v>
      </c>
      <c r="R101" s="207">
        <f>Q101*H101</f>
        <v>0</v>
      </c>
      <c r="S101" s="207">
        <v>0</v>
      </c>
      <c r="T101" s="208">
        <f>S101*H101</f>
        <v>0</v>
      </c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R101" s="209" t="s">
        <v>122</v>
      </c>
      <c r="AT101" s="209" t="s">
        <v>117</v>
      </c>
      <c r="AU101" s="209" t="s">
        <v>123</v>
      </c>
      <c r="AY101" s="18" t="s">
        <v>115</v>
      </c>
      <c r="BE101" s="210">
        <f>IF(N101="základní",J101,0)</f>
        <v>0</v>
      </c>
      <c r="BF101" s="210">
        <f>IF(N101="snížená",J101,0)</f>
        <v>0</v>
      </c>
      <c r="BG101" s="210">
        <f>IF(N101="zákl. přenesená",J101,0)</f>
        <v>0</v>
      </c>
      <c r="BH101" s="210">
        <f>IF(N101="sníž. přenesená",J101,0)</f>
        <v>0</v>
      </c>
      <c r="BI101" s="210">
        <f>IF(N101="nulová",J101,0)</f>
        <v>0</v>
      </c>
      <c r="BJ101" s="18" t="s">
        <v>123</v>
      </c>
      <c r="BK101" s="210">
        <f>ROUND(I101*H101,2)</f>
        <v>0</v>
      </c>
      <c r="BL101" s="18" t="s">
        <v>122</v>
      </c>
      <c r="BM101" s="209" t="s">
        <v>144</v>
      </c>
    </row>
    <row r="102" spans="1:51" s="14" customFormat="1" ht="12">
      <c r="A102" s="14"/>
      <c r="B102" s="223"/>
      <c r="C102" s="224"/>
      <c r="D102" s="213" t="s">
        <v>125</v>
      </c>
      <c r="E102" s="225" t="s">
        <v>19</v>
      </c>
      <c r="F102" s="226" t="s">
        <v>145</v>
      </c>
      <c r="G102" s="224"/>
      <c r="H102" s="225" t="s">
        <v>19</v>
      </c>
      <c r="I102" s="227"/>
      <c r="J102" s="224"/>
      <c r="K102" s="224"/>
      <c r="L102" s="228"/>
      <c r="M102" s="229"/>
      <c r="N102" s="230"/>
      <c r="O102" s="230"/>
      <c r="P102" s="230"/>
      <c r="Q102" s="230"/>
      <c r="R102" s="230"/>
      <c r="S102" s="230"/>
      <c r="T102" s="231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T102" s="232" t="s">
        <v>125</v>
      </c>
      <c r="AU102" s="232" t="s">
        <v>123</v>
      </c>
      <c r="AV102" s="14" t="s">
        <v>74</v>
      </c>
      <c r="AW102" s="14" t="s">
        <v>31</v>
      </c>
      <c r="AX102" s="14" t="s">
        <v>69</v>
      </c>
      <c r="AY102" s="232" t="s">
        <v>115</v>
      </c>
    </row>
    <row r="103" spans="1:51" s="13" customFormat="1" ht="12">
      <c r="A103" s="13"/>
      <c r="B103" s="211"/>
      <c r="C103" s="212"/>
      <c r="D103" s="213" t="s">
        <v>125</v>
      </c>
      <c r="E103" s="214" t="s">
        <v>19</v>
      </c>
      <c r="F103" s="215" t="s">
        <v>146</v>
      </c>
      <c r="G103" s="212"/>
      <c r="H103" s="216">
        <v>226.642</v>
      </c>
      <c r="I103" s="217"/>
      <c r="J103" s="212"/>
      <c r="K103" s="212"/>
      <c r="L103" s="218"/>
      <c r="M103" s="219"/>
      <c r="N103" s="220"/>
      <c r="O103" s="220"/>
      <c r="P103" s="220"/>
      <c r="Q103" s="220"/>
      <c r="R103" s="220"/>
      <c r="S103" s="220"/>
      <c r="T103" s="221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222" t="s">
        <v>125</v>
      </c>
      <c r="AU103" s="222" t="s">
        <v>123</v>
      </c>
      <c r="AV103" s="13" t="s">
        <v>123</v>
      </c>
      <c r="AW103" s="13" t="s">
        <v>31</v>
      </c>
      <c r="AX103" s="13" t="s">
        <v>69</v>
      </c>
      <c r="AY103" s="222" t="s">
        <v>115</v>
      </c>
    </row>
    <row r="104" spans="1:51" s="13" customFormat="1" ht="12">
      <c r="A104" s="13"/>
      <c r="B104" s="211"/>
      <c r="C104" s="212"/>
      <c r="D104" s="213" t="s">
        <v>125</v>
      </c>
      <c r="E104" s="214" t="s">
        <v>19</v>
      </c>
      <c r="F104" s="215" t="s">
        <v>147</v>
      </c>
      <c r="G104" s="212"/>
      <c r="H104" s="216">
        <v>13.274</v>
      </c>
      <c r="I104" s="217"/>
      <c r="J104" s="212"/>
      <c r="K104" s="212"/>
      <c r="L104" s="218"/>
      <c r="M104" s="219"/>
      <c r="N104" s="220"/>
      <c r="O104" s="220"/>
      <c r="P104" s="220"/>
      <c r="Q104" s="220"/>
      <c r="R104" s="220"/>
      <c r="S104" s="220"/>
      <c r="T104" s="221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T104" s="222" t="s">
        <v>125</v>
      </c>
      <c r="AU104" s="222" t="s">
        <v>123</v>
      </c>
      <c r="AV104" s="13" t="s">
        <v>123</v>
      </c>
      <c r="AW104" s="13" t="s">
        <v>31</v>
      </c>
      <c r="AX104" s="13" t="s">
        <v>69</v>
      </c>
      <c r="AY104" s="222" t="s">
        <v>115</v>
      </c>
    </row>
    <row r="105" spans="1:51" s="14" customFormat="1" ht="12">
      <c r="A105" s="14"/>
      <c r="B105" s="223"/>
      <c r="C105" s="224"/>
      <c r="D105" s="213" t="s">
        <v>125</v>
      </c>
      <c r="E105" s="225" t="s">
        <v>19</v>
      </c>
      <c r="F105" s="226" t="s">
        <v>148</v>
      </c>
      <c r="G105" s="224"/>
      <c r="H105" s="225" t="s">
        <v>19</v>
      </c>
      <c r="I105" s="227"/>
      <c r="J105" s="224"/>
      <c r="K105" s="224"/>
      <c r="L105" s="228"/>
      <c r="M105" s="229"/>
      <c r="N105" s="230"/>
      <c r="O105" s="230"/>
      <c r="P105" s="230"/>
      <c r="Q105" s="230"/>
      <c r="R105" s="230"/>
      <c r="S105" s="230"/>
      <c r="T105" s="231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T105" s="232" t="s">
        <v>125</v>
      </c>
      <c r="AU105" s="232" t="s">
        <v>123</v>
      </c>
      <c r="AV105" s="14" t="s">
        <v>74</v>
      </c>
      <c r="AW105" s="14" t="s">
        <v>31</v>
      </c>
      <c r="AX105" s="14" t="s">
        <v>69</v>
      </c>
      <c r="AY105" s="232" t="s">
        <v>115</v>
      </c>
    </row>
    <row r="106" spans="1:51" s="13" customFormat="1" ht="12">
      <c r="A106" s="13"/>
      <c r="B106" s="211"/>
      <c r="C106" s="212"/>
      <c r="D106" s="213" t="s">
        <v>125</v>
      </c>
      <c r="E106" s="214" t="s">
        <v>19</v>
      </c>
      <c r="F106" s="215" t="s">
        <v>149</v>
      </c>
      <c r="G106" s="212"/>
      <c r="H106" s="216">
        <v>129.729</v>
      </c>
      <c r="I106" s="217"/>
      <c r="J106" s="212"/>
      <c r="K106" s="212"/>
      <c r="L106" s="218"/>
      <c r="M106" s="219"/>
      <c r="N106" s="220"/>
      <c r="O106" s="220"/>
      <c r="P106" s="220"/>
      <c r="Q106" s="220"/>
      <c r="R106" s="220"/>
      <c r="S106" s="220"/>
      <c r="T106" s="221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T106" s="222" t="s">
        <v>125</v>
      </c>
      <c r="AU106" s="222" t="s">
        <v>123</v>
      </c>
      <c r="AV106" s="13" t="s">
        <v>123</v>
      </c>
      <c r="AW106" s="13" t="s">
        <v>31</v>
      </c>
      <c r="AX106" s="13" t="s">
        <v>69</v>
      </c>
      <c r="AY106" s="222" t="s">
        <v>115</v>
      </c>
    </row>
    <row r="107" spans="1:51" s="13" customFormat="1" ht="12">
      <c r="A107" s="13"/>
      <c r="B107" s="211"/>
      <c r="C107" s="212"/>
      <c r="D107" s="213" t="s">
        <v>125</v>
      </c>
      <c r="E107" s="214" t="s">
        <v>19</v>
      </c>
      <c r="F107" s="215" t="s">
        <v>150</v>
      </c>
      <c r="G107" s="212"/>
      <c r="H107" s="216">
        <v>14.892</v>
      </c>
      <c r="I107" s="217"/>
      <c r="J107" s="212"/>
      <c r="K107" s="212"/>
      <c r="L107" s="218"/>
      <c r="M107" s="219"/>
      <c r="N107" s="220"/>
      <c r="O107" s="220"/>
      <c r="P107" s="220"/>
      <c r="Q107" s="220"/>
      <c r="R107" s="220"/>
      <c r="S107" s="220"/>
      <c r="T107" s="221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T107" s="222" t="s">
        <v>125</v>
      </c>
      <c r="AU107" s="222" t="s">
        <v>123</v>
      </c>
      <c r="AV107" s="13" t="s">
        <v>123</v>
      </c>
      <c r="AW107" s="13" t="s">
        <v>31</v>
      </c>
      <c r="AX107" s="13" t="s">
        <v>69</v>
      </c>
      <c r="AY107" s="222" t="s">
        <v>115</v>
      </c>
    </row>
    <row r="108" spans="1:51" s="15" customFormat="1" ht="12">
      <c r="A108" s="15"/>
      <c r="B108" s="233"/>
      <c r="C108" s="234"/>
      <c r="D108" s="213" t="s">
        <v>125</v>
      </c>
      <c r="E108" s="235" t="s">
        <v>19</v>
      </c>
      <c r="F108" s="236" t="s">
        <v>151</v>
      </c>
      <c r="G108" s="234"/>
      <c r="H108" s="237">
        <v>384.537</v>
      </c>
      <c r="I108" s="238"/>
      <c r="J108" s="234"/>
      <c r="K108" s="234"/>
      <c r="L108" s="239"/>
      <c r="M108" s="240"/>
      <c r="N108" s="241"/>
      <c r="O108" s="241"/>
      <c r="P108" s="241"/>
      <c r="Q108" s="241"/>
      <c r="R108" s="241"/>
      <c r="S108" s="241"/>
      <c r="T108" s="242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T108" s="243" t="s">
        <v>125</v>
      </c>
      <c r="AU108" s="243" t="s">
        <v>123</v>
      </c>
      <c r="AV108" s="15" t="s">
        <v>122</v>
      </c>
      <c r="AW108" s="15" t="s">
        <v>31</v>
      </c>
      <c r="AX108" s="15" t="s">
        <v>74</v>
      </c>
      <c r="AY108" s="243" t="s">
        <v>115</v>
      </c>
    </row>
    <row r="109" spans="1:65" s="2" customFormat="1" ht="12">
      <c r="A109" s="39"/>
      <c r="B109" s="40"/>
      <c r="C109" s="198" t="s">
        <v>152</v>
      </c>
      <c r="D109" s="198" t="s">
        <v>117</v>
      </c>
      <c r="E109" s="199" t="s">
        <v>153</v>
      </c>
      <c r="F109" s="200" t="s">
        <v>154</v>
      </c>
      <c r="G109" s="201" t="s">
        <v>143</v>
      </c>
      <c r="H109" s="202">
        <v>160.425</v>
      </c>
      <c r="I109" s="203"/>
      <c r="J109" s="204">
        <f>ROUND(I109*H109,2)</f>
        <v>0</v>
      </c>
      <c r="K109" s="200" t="s">
        <v>121</v>
      </c>
      <c r="L109" s="45"/>
      <c r="M109" s="205" t="s">
        <v>19</v>
      </c>
      <c r="N109" s="206" t="s">
        <v>41</v>
      </c>
      <c r="O109" s="85"/>
      <c r="P109" s="207">
        <f>O109*H109</f>
        <v>0</v>
      </c>
      <c r="Q109" s="207">
        <v>0</v>
      </c>
      <c r="R109" s="207">
        <f>Q109*H109</f>
        <v>0</v>
      </c>
      <c r="S109" s="207">
        <v>0</v>
      </c>
      <c r="T109" s="208">
        <f>S109*H109</f>
        <v>0</v>
      </c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R109" s="209" t="s">
        <v>122</v>
      </c>
      <c r="AT109" s="209" t="s">
        <v>117</v>
      </c>
      <c r="AU109" s="209" t="s">
        <v>123</v>
      </c>
      <c r="AY109" s="18" t="s">
        <v>115</v>
      </c>
      <c r="BE109" s="210">
        <f>IF(N109="základní",J109,0)</f>
        <v>0</v>
      </c>
      <c r="BF109" s="210">
        <f>IF(N109="snížená",J109,0)</f>
        <v>0</v>
      </c>
      <c r="BG109" s="210">
        <f>IF(N109="zákl. přenesená",J109,0)</f>
        <v>0</v>
      </c>
      <c r="BH109" s="210">
        <f>IF(N109="sníž. přenesená",J109,0)</f>
        <v>0</v>
      </c>
      <c r="BI109" s="210">
        <f>IF(N109="nulová",J109,0)</f>
        <v>0</v>
      </c>
      <c r="BJ109" s="18" t="s">
        <v>123</v>
      </c>
      <c r="BK109" s="210">
        <f>ROUND(I109*H109,2)</f>
        <v>0</v>
      </c>
      <c r="BL109" s="18" t="s">
        <v>122</v>
      </c>
      <c r="BM109" s="209" t="s">
        <v>155</v>
      </c>
    </row>
    <row r="110" spans="1:51" s="14" customFormat="1" ht="12">
      <c r="A110" s="14"/>
      <c r="B110" s="223"/>
      <c r="C110" s="224"/>
      <c r="D110" s="213" t="s">
        <v>125</v>
      </c>
      <c r="E110" s="225" t="s">
        <v>19</v>
      </c>
      <c r="F110" s="226" t="s">
        <v>156</v>
      </c>
      <c r="G110" s="224"/>
      <c r="H110" s="225" t="s">
        <v>19</v>
      </c>
      <c r="I110" s="227"/>
      <c r="J110" s="224"/>
      <c r="K110" s="224"/>
      <c r="L110" s="228"/>
      <c r="M110" s="229"/>
      <c r="N110" s="230"/>
      <c r="O110" s="230"/>
      <c r="P110" s="230"/>
      <c r="Q110" s="230"/>
      <c r="R110" s="230"/>
      <c r="S110" s="230"/>
      <c r="T110" s="231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T110" s="232" t="s">
        <v>125</v>
      </c>
      <c r="AU110" s="232" t="s">
        <v>123</v>
      </c>
      <c r="AV110" s="14" t="s">
        <v>74</v>
      </c>
      <c r="AW110" s="14" t="s">
        <v>31</v>
      </c>
      <c r="AX110" s="14" t="s">
        <v>69</v>
      </c>
      <c r="AY110" s="232" t="s">
        <v>115</v>
      </c>
    </row>
    <row r="111" spans="1:51" s="13" customFormat="1" ht="12">
      <c r="A111" s="13"/>
      <c r="B111" s="211"/>
      <c r="C111" s="212"/>
      <c r="D111" s="213" t="s">
        <v>125</v>
      </c>
      <c r="E111" s="214" t="s">
        <v>19</v>
      </c>
      <c r="F111" s="215" t="s">
        <v>157</v>
      </c>
      <c r="G111" s="212"/>
      <c r="H111" s="216">
        <v>82.8</v>
      </c>
      <c r="I111" s="217"/>
      <c r="J111" s="212"/>
      <c r="K111" s="212"/>
      <c r="L111" s="218"/>
      <c r="M111" s="219"/>
      <c r="N111" s="220"/>
      <c r="O111" s="220"/>
      <c r="P111" s="220"/>
      <c r="Q111" s="220"/>
      <c r="R111" s="220"/>
      <c r="S111" s="220"/>
      <c r="T111" s="221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222" t="s">
        <v>125</v>
      </c>
      <c r="AU111" s="222" t="s">
        <v>123</v>
      </c>
      <c r="AV111" s="13" t="s">
        <v>123</v>
      </c>
      <c r="AW111" s="13" t="s">
        <v>31</v>
      </c>
      <c r="AX111" s="13" t="s">
        <v>69</v>
      </c>
      <c r="AY111" s="222" t="s">
        <v>115</v>
      </c>
    </row>
    <row r="112" spans="1:51" s="13" customFormat="1" ht="12">
      <c r="A112" s="13"/>
      <c r="B112" s="211"/>
      <c r="C112" s="212"/>
      <c r="D112" s="213" t="s">
        <v>125</v>
      </c>
      <c r="E112" s="214" t="s">
        <v>19</v>
      </c>
      <c r="F112" s="215" t="s">
        <v>158</v>
      </c>
      <c r="G112" s="212"/>
      <c r="H112" s="216">
        <v>77.625</v>
      </c>
      <c r="I112" s="217"/>
      <c r="J112" s="212"/>
      <c r="K112" s="212"/>
      <c r="L112" s="218"/>
      <c r="M112" s="219"/>
      <c r="N112" s="220"/>
      <c r="O112" s="220"/>
      <c r="P112" s="220"/>
      <c r="Q112" s="220"/>
      <c r="R112" s="220"/>
      <c r="S112" s="220"/>
      <c r="T112" s="221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T112" s="222" t="s">
        <v>125</v>
      </c>
      <c r="AU112" s="222" t="s">
        <v>123</v>
      </c>
      <c r="AV112" s="13" t="s">
        <v>123</v>
      </c>
      <c r="AW112" s="13" t="s">
        <v>31</v>
      </c>
      <c r="AX112" s="13" t="s">
        <v>69</v>
      </c>
      <c r="AY112" s="222" t="s">
        <v>115</v>
      </c>
    </row>
    <row r="113" spans="1:51" s="15" customFormat="1" ht="12">
      <c r="A113" s="15"/>
      <c r="B113" s="233"/>
      <c r="C113" s="234"/>
      <c r="D113" s="213" t="s">
        <v>125</v>
      </c>
      <c r="E113" s="235" t="s">
        <v>19</v>
      </c>
      <c r="F113" s="236" t="s">
        <v>151</v>
      </c>
      <c r="G113" s="234"/>
      <c r="H113" s="237">
        <v>160.425</v>
      </c>
      <c r="I113" s="238"/>
      <c r="J113" s="234"/>
      <c r="K113" s="234"/>
      <c r="L113" s="239"/>
      <c r="M113" s="240"/>
      <c r="N113" s="241"/>
      <c r="O113" s="241"/>
      <c r="P113" s="241"/>
      <c r="Q113" s="241"/>
      <c r="R113" s="241"/>
      <c r="S113" s="241"/>
      <c r="T113" s="242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T113" s="243" t="s">
        <v>125</v>
      </c>
      <c r="AU113" s="243" t="s">
        <v>123</v>
      </c>
      <c r="AV113" s="15" t="s">
        <v>122</v>
      </c>
      <c r="AW113" s="15" t="s">
        <v>31</v>
      </c>
      <c r="AX113" s="15" t="s">
        <v>74</v>
      </c>
      <c r="AY113" s="243" t="s">
        <v>115</v>
      </c>
    </row>
    <row r="114" spans="1:65" s="2" customFormat="1" ht="16.5" customHeight="1">
      <c r="A114" s="39"/>
      <c r="B114" s="40"/>
      <c r="C114" s="198" t="s">
        <v>159</v>
      </c>
      <c r="D114" s="198" t="s">
        <v>117</v>
      </c>
      <c r="E114" s="199" t="s">
        <v>160</v>
      </c>
      <c r="F114" s="200" t="s">
        <v>161</v>
      </c>
      <c r="G114" s="201" t="s">
        <v>162</v>
      </c>
      <c r="H114" s="202">
        <v>82.875</v>
      </c>
      <c r="I114" s="203"/>
      <c r="J114" s="204">
        <f>ROUND(I114*H114,2)</f>
        <v>0</v>
      </c>
      <c r="K114" s="200" t="s">
        <v>121</v>
      </c>
      <c r="L114" s="45"/>
      <c r="M114" s="205" t="s">
        <v>19</v>
      </c>
      <c r="N114" s="206" t="s">
        <v>41</v>
      </c>
      <c r="O114" s="85"/>
      <c r="P114" s="207">
        <f>O114*H114</f>
        <v>0</v>
      </c>
      <c r="Q114" s="207">
        <v>0.00072</v>
      </c>
      <c r="R114" s="207">
        <f>Q114*H114</f>
        <v>0.05967</v>
      </c>
      <c r="S114" s="207">
        <v>0</v>
      </c>
      <c r="T114" s="208">
        <f>S114*H114</f>
        <v>0</v>
      </c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R114" s="209" t="s">
        <v>122</v>
      </c>
      <c r="AT114" s="209" t="s">
        <v>117</v>
      </c>
      <c r="AU114" s="209" t="s">
        <v>123</v>
      </c>
      <c r="AY114" s="18" t="s">
        <v>115</v>
      </c>
      <c r="BE114" s="210">
        <f>IF(N114="základní",J114,0)</f>
        <v>0</v>
      </c>
      <c r="BF114" s="210">
        <f>IF(N114="snížená",J114,0)</f>
        <v>0</v>
      </c>
      <c r="BG114" s="210">
        <f>IF(N114="zákl. přenesená",J114,0)</f>
        <v>0</v>
      </c>
      <c r="BH114" s="210">
        <f>IF(N114="sníž. přenesená",J114,0)</f>
        <v>0</v>
      </c>
      <c r="BI114" s="210">
        <f>IF(N114="nulová",J114,0)</f>
        <v>0</v>
      </c>
      <c r="BJ114" s="18" t="s">
        <v>123</v>
      </c>
      <c r="BK114" s="210">
        <f>ROUND(I114*H114,2)</f>
        <v>0</v>
      </c>
      <c r="BL114" s="18" t="s">
        <v>122</v>
      </c>
      <c r="BM114" s="209" t="s">
        <v>163</v>
      </c>
    </row>
    <row r="115" spans="1:51" s="13" customFormat="1" ht="12">
      <c r="A115" s="13"/>
      <c r="B115" s="211"/>
      <c r="C115" s="212"/>
      <c r="D115" s="213" t="s">
        <v>125</v>
      </c>
      <c r="E115" s="214" t="s">
        <v>19</v>
      </c>
      <c r="F115" s="215" t="s">
        <v>164</v>
      </c>
      <c r="G115" s="212"/>
      <c r="H115" s="216">
        <v>82.875</v>
      </c>
      <c r="I115" s="217"/>
      <c r="J115" s="212"/>
      <c r="K115" s="212"/>
      <c r="L115" s="218"/>
      <c r="M115" s="219"/>
      <c r="N115" s="220"/>
      <c r="O115" s="220"/>
      <c r="P115" s="220"/>
      <c r="Q115" s="220"/>
      <c r="R115" s="220"/>
      <c r="S115" s="220"/>
      <c r="T115" s="221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T115" s="222" t="s">
        <v>125</v>
      </c>
      <c r="AU115" s="222" t="s">
        <v>123</v>
      </c>
      <c r="AV115" s="13" t="s">
        <v>123</v>
      </c>
      <c r="AW115" s="13" t="s">
        <v>31</v>
      </c>
      <c r="AX115" s="13" t="s">
        <v>74</v>
      </c>
      <c r="AY115" s="222" t="s">
        <v>115</v>
      </c>
    </row>
    <row r="116" spans="1:65" s="2" customFormat="1" ht="12">
      <c r="A116" s="39"/>
      <c r="B116" s="40"/>
      <c r="C116" s="198" t="s">
        <v>165</v>
      </c>
      <c r="D116" s="198" t="s">
        <v>117</v>
      </c>
      <c r="E116" s="199" t="s">
        <v>166</v>
      </c>
      <c r="F116" s="200" t="s">
        <v>167</v>
      </c>
      <c r="G116" s="201" t="s">
        <v>162</v>
      </c>
      <c r="H116" s="202">
        <v>82.875</v>
      </c>
      <c r="I116" s="203"/>
      <c r="J116" s="204">
        <f>ROUND(I116*H116,2)</f>
        <v>0</v>
      </c>
      <c r="K116" s="200" t="s">
        <v>121</v>
      </c>
      <c r="L116" s="45"/>
      <c r="M116" s="205" t="s">
        <v>19</v>
      </c>
      <c r="N116" s="206" t="s">
        <v>41</v>
      </c>
      <c r="O116" s="85"/>
      <c r="P116" s="207">
        <f>O116*H116</f>
        <v>0</v>
      </c>
      <c r="Q116" s="207">
        <v>0</v>
      </c>
      <c r="R116" s="207">
        <f>Q116*H116</f>
        <v>0</v>
      </c>
      <c r="S116" s="207">
        <v>0</v>
      </c>
      <c r="T116" s="208">
        <f>S116*H116</f>
        <v>0</v>
      </c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R116" s="209" t="s">
        <v>122</v>
      </c>
      <c r="AT116" s="209" t="s">
        <v>117</v>
      </c>
      <c r="AU116" s="209" t="s">
        <v>123</v>
      </c>
      <c r="AY116" s="18" t="s">
        <v>115</v>
      </c>
      <c r="BE116" s="210">
        <f>IF(N116="základní",J116,0)</f>
        <v>0</v>
      </c>
      <c r="BF116" s="210">
        <f>IF(N116="snížená",J116,0)</f>
        <v>0</v>
      </c>
      <c r="BG116" s="210">
        <f>IF(N116="zákl. přenesená",J116,0)</f>
        <v>0</v>
      </c>
      <c r="BH116" s="210">
        <f>IF(N116="sníž. přenesená",J116,0)</f>
        <v>0</v>
      </c>
      <c r="BI116" s="210">
        <f>IF(N116="nulová",J116,0)</f>
        <v>0</v>
      </c>
      <c r="BJ116" s="18" t="s">
        <v>123</v>
      </c>
      <c r="BK116" s="210">
        <f>ROUND(I116*H116,2)</f>
        <v>0</v>
      </c>
      <c r="BL116" s="18" t="s">
        <v>122</v>
      </c>
      <c r="BM116" s="209" t="s">
        <v>168</v>
      </c>
    </row>
    <row r="117" spans="1:51" s="13" customFormat="1" ht="12">
      <c r="A117" s="13"/>
      <c r="B117" s="211"/>
      <c r="C117" s="212"/>
      <c r="D117" s="213" t="s">
        <v>125</v>
      </c>
      <c r="E117" s="214" t="s">
        <v>19</v>
      </c>
      <c r="F117" s="215" t="s">
        <v>164</v>
      </c>
      <c r="G117" s="212"/>
      <c r="H117" s="216">
        <v>82.875</v>
      </c>
      <c r="I117" s="217"/>
      <c r="J117" s="212"/>
      <c r="K117" s="212"/>
      <c r="L117" s="218"/>
      <c r="M117" s="219"/>
      <c r="N117" s="220"/>
      <c r="O117" s="220"/>
      <c r="P117" s="220"/>
      <c r="Q117" s="220"/>
      <c r="R117" s="220"/>
      <c r="S117" s="220"/>
      <c r="T117" s="221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T117" s="222" t="s">
        <v>125</v>
      </c>
      <c r="AU117" s="222" t="s">
        <v>123</v>
      </c>
      <c r="AV117" s="13" t="s">
        <v>123</v>
      </c>
      <c r="AW117" s="13" t="s">
        <v>31</v>
      </c>
      <c r="AX117" s="13" t="s">
        <v>74</v>
      </c>
      <c r="AY117" s="222" t="s">
        <v>115</v>
      </c>
    </row>
    <row r="118" spans="1:65" s="2" customFormat="1" ht="21.75" customHeight="1">
      <c r="A118" s="39"/>
      <c r="B118" s="40"/>
      <c r="C118" s="198" t="s">
        <v>169</v>
      </c>
      <c r="D118" s="198" t="s">
        <v>117</v>
      </c>
      <c r="E118" s="199" t="s">
        <v>170</v>
      </c>
      <c r="F118" s="200" t="s">
        <v>171</v>
      </c>
      <c r="G118" s="201" t="s">
        <v>143</v>
      </c>
      <c r="H118" s="202">
        <v>144.925</v>
      </c>
      <c r="I118" s="203"/>
      <c r="J118" s="204">
        <f>ROUND(I118*H118,2)</f>
        <v>0</v>
      </c>
      <c r="K118" s="200" t="s">
        <v>121</v>
      </c>
      <c r="L118" s="45"/>
      <c r="M118" s="205" t="s">
        <v>19</v>
      </c>
      <c r="N118" s="206" t="s">
        <v>41</v>
      </c>
      <c r="O118" s="85"/>
      <c r="P118" s="207">
        <f>O118*H118</f>
        <v>0</v>
      </c>
      <c r="Q118" s="207">
        <v>0.00048</v>
      </c>
      <c r="R118" s="207">
        <f>Q118*H118</f>
        <v>0.069564</v>
      </c>
      <c r="S118" s="207">
        <v>0</v>
      </c>
      <c r="T118" s="208">
        <f>S118*H118</f>
        <v>0</v>
      </c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R118" s="209" t="s">
        <v>122</v>
      </c>
      <c r="AT118" s="209" t="s">
        <v>117</v>
      </c>
      <c r="AU118" s="209" t="s">
        <v>123</v>
      </c>
      <c r="AY118" s="18" t="s">
        <v>115</v>
      </c>
      <c r="BE118" s="210">
        <f>IF(N118="základní",J118,0)</f>
        <v>0</v>
      </c>
      <c r="BF118" s="210">
        <f>IF(N118="snížená",J118,0)</f>
        <v>0</v>
      </c>
      <c r="BG118" s="210">
        <f>IF(N118="zákl. přenesená",J118,0)</f>
        <v>0</v>
      </c>
      <c r="BH118" s="210">
        <f>IF(N118="sníž. přenesená",J118,0)</f>
        <v>0</v>
      </c>
      <c r="BI118" s="210">
        <f>IF(N118="nulová",J118,0)</f>
        <v>0</v>
      </c>
      <c r="BJ118" s="18" t="s">
        <v>123</v>
      </c>
      <c r="BK118" s="210">
        <f>ROUND(I118*H118,2)</f>
        <v>0</v>
      </c>
      <c r="BL118" s="18" t="s">
        <v>122</v>
      </c>
      <c r="BM118" s="209" t="s">
        <v>172</v>
      </c>
    </row>
    <row r="119" spans="1:51" s="13" customFormat="1" ht="12">
      <c r="A119" s="13"/>
      <c r="B119" s="211"/>
      <c r="C119" s="212"/>
      <c r="D119" s="213" t="s">
        <v>125</v>
      </c>
      <c r="E119" s="214" t="s">
        <v>19</v>
      </c>
      <c r="F119" s="215" t="s">
        <v>173</v>
      </c>
      <c r="G119" s="212"/>
      <c r="H119" s="216">
        <v>144.925</v>
      </c>
      <c r="I119" s="217"/>
      <c r="J119" s="212"/>
      <c r="K119" s="212"/>
      <c r="L119" s="218"/>
      <c r="M119" s="219"/>
      <c r="N119" s="220"/>
      <c r="O119" s="220"/>
      <c r="P119" s="220"/>
      <c r="Q119" s="220"/>
      <c r="R119" s="220"/>
      <c r="S119" s="220"/>
      <c r="T119" s="221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T119" s="222" t="s">
        <v>125</v>
      </c>
      <c r="AU119" s="222" t="s">
        <v>123</v>
      </c>
      <c r="AV119" s="13" t="s">
        <v>123</v>
      </c>
      <c r="AW119" s="13" t="s">
        <v>31</v>
      </c>
      <c r="AX119" s="13" t="s">
        <v>74</v>
      </c>
      <c r="AY119" s="222" t="s">
        <v>115</v>
      </c>
    </row>
    <row r="120" spans="1:65" s="2" customFormat="1" ht="12">
      <c r="A120" s="39"/>
      <c r="B120" s="40"/>
      <c r="C120" s="198" t="s">
        <v>174</v>
      </c>
      <c r="D120" s="198" t="s">
        <v>117</v>
      </c>
      <c r="E120" s="199" t="s">
        <v>175</v>
      </c>
      <c r="F120" s="200" t="s">
        <v>176</v>
      </c>
      <c r="G120" s="201" t="s">
        <v>143</v>
      </c>
      <c r="H120" s="202">
        <v>82.875</v>
      </c>
      <c r="I120" s="203"/>
      <c r="J120" s="204">
        <f>ROUND(I120*H120,2)</f>
        <v>0</v>
      </c>
      <c r="K120" s="200" t="s">
        <v>121</v>
      </c>
      <c r="L120" s="45"/>
      <c r="M120" s="205" t="s">
        <v>19</v>
      </c>
      <c r="N120" s="206" t="s">
        <v>41</v>
      </c>
      <c r="O120" s="85"/>
      <c r="P120" s="207">
        <f>O120*H120</f>
        <v>0</v>
      </c>
      <c r="Q120" s="207">
        <v>0</v>
      </c>
      <c r="R120" s="207">
        <f>Q120*H120</f>
        <v>0</v>
      </c>
      <c r="S120" s="207">
        <v>0</v>
      </c>
      <c r="T120" s="208">
        <f>S120*H120</f>
        <v>0</v>
      </c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R120" s="209" t="s">
        <v>122</v>
      </c>
      <c r="AT120" s="209" t="s">
        <v>117</v>
      </c>
      <c r="AU120" s="209" t="s">
        <v>123</v>
      </c>
      <c r="AY120" s="18" t="s">
        <v>115</v>
      </c>
      <c r="BE120" s="210">
        <f>IF(N120="základní",J120,0)</f>
        <v>0</v>
      </c>
      <c r="BF120" s="210">
        <f>IF(N120="snížená",J120,0)</f>
        <v>0</v>
      </c>
      <c r="BG120" s="210">
        <f>IF(N120="zákl. přenesená",J120,0)</f>
        <v>0</v>
      </c>
      <c r="BH120" s="210">
        <f>IF(N120="sníž. přenesená",J120,0)</f>
        <v>0</v>
      </c>
      <c r="BI120" s="210">
        <f>IF(N120="nulová",J120,0)</f>
        <v>0</v>
      </c>
      <c r="BJ120" s="18" t="s">
        <v>123</v>
      </c>
      <c r="BK120" s="210">
        <f>ROUND(I120*H120,2)</f>
        <v>0</v>
      </c>
      <c r="BL120" s="18" t="s">
        <v>122</v>
      </c>
      <c r="BM120" s="209" t="s">
        <v>177</v>
      </c>
    </row>
    <row r="121" spans="1:51" s="13" customFormat="1" ht="12">
      <c r="A121" s="13"/>
      <c r="B121" s="211"/>
      <c r="C121" s="212"/>
      <c r="D121" s="213" t="s">
        <v>125</v>
      </c>
      <c r="E121" s="214" t="s">
        <v>19</v>
      </c>
      <c r="F121" s="215" t="s">
        <v>164</v>
      </c>
      <c r="G121" s="212"/>
      <c r="H121" s="216">
        <v>82.875</v>
      </c>
      <c r="I121" s="217"/>
      <c r="J121" s="212"/>
      <c r="K121" s="212"/>
      <c r="L121" s="218"/>
      <c r="M121" s="219"/>
      <c r="N121" s="220"/>
      <c r="O121" s="220"/>
      <c r="P121" s="220"/>
      <c r="Q121" s="220"/>
      <c r="R121" s="220"/>
      <c r="S121" s="220"/>
      <c r="T121" s="221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T121" s="222" t="s">
        <v>125</v>
      </c>
      <c r="AU121" s="222" t="s">
        <v>123</v>
      </c>
      <c r="AV121" s="13" t="s">
        <v>123</v>
      </c>
      <c r="AW121" s="13" t="s">
        <v>31</v>
      </c>
      <c r="AX121" s="13" t="s">
        <v>74</v>
      </c>
      <c r="AY121" s="222" t="s">
        <v>115</v>
      </c>
    </row>
    <row r="122" spans="1:65" s="2" customFormat="1" ht="12">
      <c r="A122" s="39"/>
      <c r="B122" s="40"/>
      <c r="C122" s="198" t="s">
        <v>178</v>
      </c>
      <c r="D122" s="198" t="s">
        <v>117</v>
      </c>
      <c r="E122" s="199" t="s">
        <v>179</v>
      </c>
      <c r="F122" s="200" t="s">
        <v>180</v>
      </c>
      <c r="G122" s="201" t="s">
        <v>143</v>
      </c>
      <c r="H122" s="202">
        <v>544.962</v>
      </c>
      <c r="I122" s="203"/>
      <c r="J122" s="204">
        <f>ROUND(I122*H122,2)</f>
        <v>0</v>
      </c>
      <c r="K122" s="200" t="s">
        <v>121</v>
      </c>
      <c r="L122" s="45"/>
      <c r="M122" s="205" t="s">
        <v>19</v>
      </c>
      <c r="N122" s="206" t="s">
        <v>41</v>
      </c>
      <c r="O122" s="85"/>
      <c r="P122" s="207">
        <f>O122*H122</f>
        <v>0</v>
      </c>
      <c r="Q122" s="207">
        <v>0</v>
      </c>
      <c r="R122" s="207">
        <f>Q122*H122</f>
        <v>0</v>
      </c>
      <c r="S122" s="207">
        <v>0</v>
      </c>
      <c r="T122" s="208">
        <f>S122*H122</f>
        <v>0</v>
      </c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R122" s="209" t="s">
        <v>122</v>
      </c>
      <c r="AT122" s="209" t="s">
        <v>117</v>
      </c>
      <c r="AU122" s="209" t="s">
        <v>123</v>
      </c>
      <c r="AY122" s="18" t="s">
        <v>115</v>
      </c>
      <c r="BE122" s="210">
        <f>IF(N122="základní",J122,0)</f>
        <v>0</v>
      </c>
      <c r="BF122" s="210">
        <f>IF(N122="snížená",J122,0)</f>
        <v>0</v>
      </c>
      <c r="BG122" s="210">
        <f>IF(N122="zákl. přenesená",J122,0)</f>
        <v>0</v>
      </c>
      <c r="BH122" s="210">
        <f>IF(N122="sníž. přenesená",J122,0)</f>
        <v>0</v>
      </c>
      <c r="BI122" s="210">
        <f>IF(N122="nulová",J122,0)</f>
        <v>0</v>
      </c>
      <c r="BJ122" s="18" t="s">
        <v>123</v>
      </c>
      <c r="BK122" s="210">
        <f>ROUND(I122*H122,2)</f>
        <v>0</v>
      </c>
      <c r="BL122" s="18" t="s">
        <v>122</v>
      </c>
      <c r="BM122" s="209" t="s">
        <v>181</v>
      </c>
    </row>
    <row r="123" spans="1:51" s="13" customFormat="1" ht="12">
      <c r="A123" s="13"/>
      <c r="B123" s="211"/>
      <c r="C123" s="212"/>
      <c r="D123" s="213" t="s">
        <v>125</v>
      </c>
      <c r="E123" s="214" t="s">
        <v>19</v>
      </c>
      <c r="F123" s="215" t="s">
        <v>182</v>
      </c>
      <c r="G123" s="212"/>
      <c r="H123" s="216">
        <v>544.962</v>
      </c>
      <c r="I123" s="217"/>
      <c r="J123" s="212"/>
      <c r="K123" s="212"/>
      <c r="L123" s="218"/>
      <c r="M123" s="219"/>
      <c r="N123" s="220"/>
      <c r="O123" s="220"/>
      <c r="P123" s="220"/>
      <c r="Q123" s="220"/>
      <c r="R123" s="220"/>
      <c r="S123" s="220"/>
      <c r="T123" s="221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22" t="s">
        <v>125</v>
      </c>
      <c r="AU123" s="222" t="s">
        <v>123</v>
      </c>
      <c r="AV123" s="13" t="s">
        <v>123</v>
      </c>
      <c r="AW123" s="13" t="s">
        <v>31</v>
      </c>
      <c r="AX123" s="13" t="s">
        <v>74</v>
      </c>
      <c r="AY123" s="222" t="s">
        <v>115</v>
      </c>
    </row>
    <row r="124" spans="1:65" s="2" customFormat="1" ht="12">
      <c r="A124" s="39"/>
      <c r="B124" s="40"/>
      <c r="C124" s="198" t="s">
        <v>183</v>
      </c>
      <c r="D124" s="198" t="s">
        <v>117</v>
      </c>
      <c r="E124" s="199" t="s">
        <v>184</v>
      </c>
      <c r="F124" s="200" t="s">
        <v>185</v>
      </c>
      <c r="G124" s="201" t="s">
        <v>143</v>
      </c>
      <c r="H124" s="202">
        <v>544.962</v>
      </c>
      <c r="I124" s="203"/>
      <c r="J124" s="204">
        <f>ROUND(I124*H124,2)</f>
        <v>0</v>
      </c>
      <c r="K124" s="200" t="s">
        <v>121</v>
      </c>
      <c r="L124" s="45"/>
      <c r="M124" s="205" t="s">
        <v>19</v>
      </c>
      <c r="N124" s="206" t="s">
        <v>41</v>
      </c>
      <c r="O124" s="85"/>
      <c r="P124" s="207">
        <f>O124*H124</f>
        <v>0</v>
      </c>
      <c r="Q124" s="207">
        <v>0</v>
      </c>
      <c r="R124" s="207">
        <f>Q124*H124</f>
        <v>0</v>
      </c>
      <c r="S124" s="207">
        <v>0</v>
      </c>
      <c r="T124" s="208">
        <f>S124*H124</f>
        <v>0</v>
      </c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R124" s="209" t="s">
        <v>122</v>
      </c>
      <c r="AT124" s="209" t="s">
        <v>117</v>
      </c>
      <c r="AU124" s="209" t="s">
        <v>123</v>
      </c>
      <c r="AY124" s="18" t="s">
        <v>115</v>
      </c>
      <c r="BE124" s="210">
        <f>IF(N124="základní",J124,0)</f>
        <v>0</v>
      </c>
      <c r="BF124" s="210">
        <f>IF(N124="snížená",J124,0)</f>
        <v>0</v>
      </c>
      <c r="BG124" s="210">
        <f>IF(N124="zákl. přenesená",J124,0)</f>
        <v>0</v>
      </c>
      <c r="BH124" s="210">
        <f>IF(N124="sníž. přenesená",J124,0)</f>
        <v>0</v>
      </c>
      <c r="BI124" s="210">
        <f>IF(N124="nulová",J124,0)</f>
        <v>0</v>
      </c>
      <c r="BJ124" s="18" t="s">
        <v>123</v>
      </c>
      <c r="BK124" s="210">
        <f>ROUND(I124*H124,2)</f>
        <v>0</v>
      </c>
      <c r="BL124" s="18" t="s">
        <v>122</v>
      </c>
      <c r="BM124" s="209" t="s">
        <v>186</v>
      </c>
    </row>
    <row r="125" spans="1:65" s="2" customFormat="1" ht="12">
      <c r="A125" s="39"/>
      <c r="B125" s="40"/>
      <c r="C125" s="198" t="s">
        <v>187</v>
      </c>
      <c r="D125" s="198" t="s">
        <v>117</v>
      </c>
      <c r="E125" s="199" t="s">
        <v>188</v>
      </c>
      <c r="F125" s="200" t="s">
        <v>189</v>
      </c>
      <c r="G125" s="201" t="s">
        <v>143</v>
      </c>
      <c r="H125" s="202">
        <v>544.962</v>
      </c>
      <c r="I125" s="203"/>
      <c r="J125" s="204">
        <f>ROUND(I125*H125,2)</f>
        <v>0</v>
      </c>
      <c r="K125" s="200" t="s">
        <v>121</v>
      </c>
      <c r="L125" s="45"/>
      <c r="M125" s="205" t="s">
        <v>19</v>
      </c>
      <c r="N125" s="206" t="s">
        <v>41</v>
      </c>
      <c r="O125" s="85"/>
      <c r="P125" s="207">
        <f>O125*H125</f>
        <v>0</v>
      </c>
      <c r="Q125" s="207">
        <v>0</v>
      </c>
      <c r="R125" s="207">
        <f>Q125*H125</f>
        <v>0</v>
      </c>
      <c r="S125" s="207">
        <v>0</v>
      </c>
      <c r="T125" s="208">
        <f>S125*H125</f>
        <v>0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R125" s="209" t="s">
        <v>122</v>
      </c>
      <c r="AT125" s="209" t="s">
        <v>117</v>
      </c>
      <c r="AU125" s="209" t="s">
        <v>123</v>
      </c>
      <c r="AY125" s="18" t="s">
        <v>115</v>
      </c>
      <c r="BE125" s="210">
        <f>IF(N125="základní",J125,0)</f>
        <v>0</v>
      </c>
      <c r="BF125" s="210">
        <f>IF(N125="snížená",J125,0)</f>
        <v>0</v>
      </c>
      <c r="BG125" s="210">
        <f>IF(N125="zákl. přenesená",J125,0)</f>
        <v>0</v>
      </c>
      <c r="BH125" s="210">
        <f>IF(N125="sníž. přenesená",J125,0)</f>
        <v>0</v>
      </c>
      <c r="BI125" s="210">
        <f>IF(N125="nulová",J125,0)</f>
        <v>0</v>
      </c>
      <c r="BJ125" s="18" t="s">
        <v>123</v>
      </c>
      <c r="BK125" s="210">
        <f>ROUND(I125*H125,2)</f>
        <v>0</v>
      </c>
      <c r="BL125" s="18" t="s">
        <v>122</v>
      </c>
      <c r="BM125" s="209" t="s">
        <v>190</v>
      </c>
    </row>
    <row r="126" spans="1:65" s="2" customFormat="1" ht="33" customHeight="1">
      <c r="A126" s="39"/>
      <c r="B126" s="40"/>
      <c r="C126" s="198" t="s">
        <v>191</v>
      </c>
      <c r="D126" s="198" t="s">
        <v>117</v>
      </c>
      <c r="E126" s="199" t="s">
        <v>192</v>
      </c>
      <c r="F126" s="200" t="s">
        <v>193</v>
      </c>
      <c r="G126" s="201" t="s">
        <v>162</v>
      </c>
      <c r="H126" s="202">
        <v>180.68</v>
      </c>
      <c r="I126" s="203"/>
      <c r="J126" s="204">
        <f>ROUND(I126*H126,2)</f>
        <v>0</v>
      </c>
      <c r="K126" s="200" t="s">
        <v>121</v>
      </c>
      <c r="L126" s="45"/>
      <c r="M126" s="205" t="s">
        <v>19</v>
      </c>
      <c r="N126" s="206" t="s">
        <v>41</v>
      </c>
      <c r="O126" s="85"/>
      <c r="P126" s="207">
        <f>O126*H126</f>
        <v>0</v>
      </c>
      <c r="Q126" s="207">
        <v>0</v>
      </c>
      <c r="R126" s="207">
        <f>Q126*H126</f>
        <v>0</v>
      </c>
      <c r="S126" s="207">
        <v>0</v>
      </c>
      <c r="T126" s="208">
        <f>S126*H126</f>
        <v>0</v>
      </c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R126" s="209" t="s">
        <v>122</v>
      </c>
      <c r="AT126" s="209" t="s">
        <v>117</v>
      </c>
      <c r="AU126" s="209" t="s">
        <v>123</v>
      </c>
      <c r="AY126" s="18" t="s">
        <v>115</v>
      </c>
      <c r="BE126" s="210">
        <f>IF(N126="základní",J126,0)</f>
        <v>0</v>
      </c>
      <c r="BF126" s="210">
        <f>IF(N126="snížená",J126,0)</f>
        <v>0</v>
      </c>
      <c r="BG126" s="210">
        <f>IF(N126="zákl. přenesená",J126,0)</f>
        <v>0</v>
      </c>
      <c r="BH126" s="210">
        <f>IF(N126="sníž. přenesená",J126,0)</f>
        <v>0</v>
      </c>
      <c r="BI126" s="210">
        <f>IF(N126="nulová",J126,0)</f>
        <v>0</v>
      </c>
      <c r="BJ126" s="18" t="s">
        <v>123</v>
      </c>
      <c r="BK126" s="210">
        <f>ROUND(I126*H126,2)</f>
        <v>0</v>
      </c>
      <c r="BL126" s="18" t="s">
        <v>122</v>
      </c>
      <c r="BM126" s="209" t="s">
        <v>194</v>
      </c>
    </row>
    <row r="127" spans="1:51" s="13" customFormat="1" ht="12">
      <c r="A127" s="13"/>
      <c r="B127" s="211"/>
      <c r="C127" s="212"/>
      <c r="D127" s="213" t="s">
        <v>125</v>
      </c>
      <c r="E127" s="214" t="s">
        <v>19</v>
      </c>
      <c r="F127" s="215" t="s">
        <v>195</v>
      </c>
      <c r="G127" s="212"/>
      <c r="H127" s="216">
        <v>180.68</v>
      </c>
      <c r="I127" s="217"/>
      <c r="J127" s="212"/>
      <c r="K127" s="212"/>
      <c r="L127" s="218"/>
      <c r="M127" s="219"/>
      <c r="N127" s="220"/>
      <c r="O127" s="220"/>
      <c r="P127" s="220"/>
      <c r="Q127" s="220"/>
      <c r="R127" s="220"/>
      <c r="S127" s="220"/>
      <c r="T127" s="221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22" t="s">
        <v>125</v>
      </c>
      <c r="AU127" s="222" t="s">
        <v>123</v>
      </c>
      <c r="AV127" s="13" t="s">
        <v>123</v>
      </c>
      <c r="AW127" s="13" t="s">
        <v>31</v>
      </c>
      <c r="AX127" s="13" t="s">
        <v>74</v>
      </c>
      <c r="AY127" s="222" t="s">
        <v>115</v>
      </c>
    </row>
    <row r="128" spans="1:65" s="2" customFormat="1" ht="12">
      <c r="A128" s="39"/>
      <c r="B128" s="40"/>
      <c r="C128" s="198" t="s">
        <v>8</v>
      </c>
      <c r="D128" s="198" t="s">
        <v>117</v>
      </c>
      <c r="E128" s="199" t="s">
        <v>196</v>
      </c>
      <c r="F128" s="200" t="s">
        <v>197</v>
      </c>
      <c r="G128" s="201" t="s">
        <v>162</v>
      </c>
      <c r="H128" s="202">
        <v>180.68</v>
      </c>
      <c r="I128" s="203"/>
      <c r="J128" s="204">
        <f>ROUND(I128*H128,2)</f>
        <v>0</v>
      </c>
      <c r="K128" s="200" t="s">
        <v>121</v>
      </c>
      <c r="L128" s="45"/>
      <c r="M128" s="205" t="s">
        <v>19</v>
      </c>
      <c r="N128" s="206" t="s">
        <v>41</v>
      </c>
      <c r="O128" s="85"/>
      <c r="P128" s="207">
        <f>O128*H128</f>
        <v>0</v>
      </c>
      <c r="Q128" s="207">
        <v>0</v>
      </c>
      <c r="R128" s="207">
        <f>Q128*H128</f>
        <v>0</v>
      </c>
      <c r="S128" s="207">
        <v>0</v>
      </c>
      <c r="T128" s="208">
        <f>S128*H128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09" t="s">
        <v>122</v>
      </c>
      <c r="AT128" s="209" t="s">
        <v>117</v>
      </c>
      <c r="AU128" s="209" t="s">
        <v>123</v>
      </c>
      <c r="AY128" s="18" t="s">
        <v>115</v>
      </c>
      <c r="BE128" s="210">
        <f>IF(N128="základní",J128,0)</f>
        <v>0</v>
      </c>
      <c r="BF128" s="210">
        <f>IF(N128="snížená",J128,0)</f>
        <v>0</v>
      </c>
      <c r="BG128" s="210">
        <f>IF(N128="zákl. přenesená",J128,0)</f>
        <v>0</v>
      </c>
      <c r="BH128" s="210">
        <f>IF(N128="sníž. přenesená",J128,0)</f>
        <v>0</v>
      </c>
      <c r="BI128" s="210">
        <f>IF(N128="nulová",J128,0)</f>
        <v>0</v>
      </c>
      <c r="BJ128" s="18" t="s">
        <v>123</v>
      </c>
      <c r="BK128" s="210">
        <f>ROUND(I128*H128,2)</f>
        <v>0</v>
      </c>
      <c r="BL128" s="18" t="s">
        <v>122</v>
      </c>
      <c r="BM128" s="209" t="s">
        <v>198</v>
      </c>
    </row>
    <row r="129" spans="1:65" s="2" customFormat="1" ht="16.5" customHeight="1">
      <c r="A129" s="39"/>
      <c r="B129" s="40"/>
      <c r="C129" s="244" t="s">
        <v>199</v>
      </c>
      <c r="D129" s="244" t="s">
        <v>200</v>
      </c>
      <c r="E129" s="245" t="s">
        <v>201</v>
      </c>
      <c r="F129" s="246" t="s">
        <v>202</v>
      </c>
      <c r="G129" s="247" t="s">
        <v>203</v>
      </c>
      <c r="H129" s="248">
        <v>3.614</v>
      </c>
      <c r="I129" s="249"/>
      <c r="J129" s="250">
        <f>ROUND(I129*H129,2)</f>
        <v>0</v>
      </c>
      <c r="K129" s="246" t="s">
        <v>121</v>
      </c>
      <c r="L129" s="251"/>
      <c r="M129" s="252" t="s">
        <v>19</v>
      </c>
      <c r="N129" s="253" t="s">
        <v>41</v>
      </c>
      <c r="O129" s="85"/>
      <c r="P129" s="207">
        <f>O129*H129</f>
        <v>0</v>
      </c>
      <c r="Q129" s="207">
        <v>0.001</v>
      </c>
      <c r="R129" s="207">
        <f>Q129*H129</f>
        <v>0.003614</v>
      </c>
      <c r="S129" s="207">
        <v>0</v>
      </c>
      <c r="T129" s="208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09" t="s">
        <v>165</v>
      </c>
      <c r="AT129" s="209" t="s">
        <v>200</v>
      </c>
      <c r="AU129" s="209" t="s">
        <v>123</v>
      </c>
      <c r="AY129" s="18" t="s">
        <v>115</v>
      </c>
      <c r="BE129" s="210">
        <f>IF(N129="základní",J129,0)</f>
        <v>0</v>
      </c>
      <c r="BF129" s="210">
        <f>IF(N129="snížená",J129,0)</f>
        <v>0</v>
      </c>
      <c r="BG129" s="210">
        <f>IF(N129="zákl. přenesená",J129,0)</f>
        <v>0</v>
      </c>
      <c r="BH129" s="210">
        <f>IF(N129="sníž. přenesená",J129,0)</f>
        <v>0</v>
      </c>
      <c r="BI129" s="210">
        <f>IF(N129="nulová",J129,0)</f>
        <v>0</v>
      </c>
      <c r="BJ129" s="18" t="s">
        <v>123</v>
      </c>
      <c r="BK129" s="210">
        <f>ROUND(I129*H129,2)</f>
        <v>0</v>
      </c>
      <c r="BL129" s="18" t="s">
        <v>122</v>
      </c>
      <c r="BM129" s="209" t="s">
        <v>204</v>
      </c>
    </row>
    <row r="130" spans="1:51" s="13" customFormat="1" ht="12">
      <c r="A130" s="13"/>
      <c r="B130" s="211"/>
      <c r="C130" s="212"/>
      <c r="D130" s="213" t="s">
        <v>125</v>
      </c>
      <c r="E130" s="212"/>
      <c r="F130" s="215" t="s">
        <v>205</v>
      </c>
      <c r="G130" s="212"/>
      <c r="H130" s="216">
        <v>3.614</v>
      </c>
      <c r="I130" s="217"/>
      <c r="J130" s="212"/>
      <c r="K130" s="212"/>
      <c r="L130" s="218"/>
      <c r="M130" s="219"/>
      <c r="N130" s="220"/>
      <c r="O130" s="220"/>
      <c r="P130" s="220"/>
      <c r="Q130" s="220"/>
      <c r="R130" s="220"/>
      <c r="S130" s="220"/>
      <c r="T130" s="221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22" t="s">
        <v>125</v>
      </c>
      <c r="AU130" s="222" t="s">
        <v>123</v>
      </c>
      <c r="AV130" s="13" t="s">
        <v>123</v>
      </c>
      <c r="AW130" s="13" t="s">
        <v>4</v>
      </c>
      <c r="AX130" s="13" t="s">
        <v>74</v>
      </c>
      <c r="AY130" s="222" t="s">
        <v>115</v>
      </c>
    </row>
    <row r="131" spans="1:63" s="12" customFormat="1" ht="22.8" customHeight="1">
      <c r="A131" s="12"/>
      <c r="B131" s="182"/>
      <c r="C131" s="183"/>
      <c r="D131" s="184" t="s">
        <v>68</v>
      </c>
      <c r="E131" s="196" t="s">
        <v>123</v>
      </c>
      <c r="F131" s="196" t="s">
        <v>206</v>
      </c>
      <c r="G131" s="183"/>
      <c r="H131" s="183"/>
      <c r="I131" s="186"/>
      <c r="J131" s="197">
        <f>BK131</f>
        <v>0</v>
      </c>
      <c r="K131" s="183"/>
      <c r="L131" s="188"/>
      <c r="M131" s="189"/>
      <c r="N131" s="190"/>
      <c r="O131" s="190"/>
      <c r="P131" s="191">
        <f>SUM(P132:P137)</f>
        <v>0</v>
      </c>
      <c r="Q131" s="190"/>
      <c r="R131" s="191">
        <f>SUM(R132:R137)</f>
        <v>0.06966865</v>
      </c>
      <c r="S131" s="190"/>
      <c r="T131" s="192">
        <f>SUM(T132:T137)</f>
        <v>0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193" t="s">
        <v>74</v>
      </c>
      <c r="AT131" s="194" t="s">
        <v>68</v>
      </c>
      <c r="AU131" s="194" t="s">
        <v>74</v>
      </c>
      <c r="AY131" s="193" t="s">
        <v>115</v>
      </c>
      <c r="BK131" s="195">
        <f>SUM(BK132:BK137)</f>
        <v>0</v>
      </c>
    </row>
    <row r="132" spans="1:65" s="2" customFormat="1" ht="12">
      <c r="A132" s="39"/>
      <c r="B132" s="40"/>
      <c r="C132" s="198" t="s">
        <v>207</v>
      </c>
      <c r="D132" s="198" t="s">
        <v>117</v>
      </c>
      <c r="E132" s="199" t="s">
        <v>208</v>
      </c>
      <c r="F132" s="200" t="s">
        <v>209</v>
      </c>
      <c r="G132" s="201" t="s">
        <v>162</v>
      </c>
      <c r="H132" s="202">
        <v>250.9</v>
      </c>
      <c r="I132" s="203"/>
      <c r="J132" s="204">
        <f>ROUND(I132*H132,2)</f>
        <v>0</v>
      </c>
      <c r="K132" s="200" t="s">
        <v>121</v>
      </c>
      <c r="L132" s="45"/>
      <c r="M132" s="205" t="s">
        <v>19</v>
      </c>
      <c r="N132" s="206" t="s">
        <v>41</v>
      </c>
      <c r="O132" s="85"/>
      <c r="P132" s="207">
        <f>O132*H132</f>
        <v>0</v>
      </c>
      <c r="Q132" s="207">
        <v>0.0001</v>
      </c>
      <c r="R132" s="207">
        <f>Q132*H132</f>
        <v>0.02509</v>
      </c>
      <c r="S132" s="207">
        <v>0</v>
      </c>
      <c r="T132" s="208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09" t="s">
        <v>122</v>
      </c>
      <c r="AT132" s="209" t="s">
        <v>117</v>
      </c>
      <c r="AU132" s="209" t="s">
        <v>123</v>
      </c>
      <c r="AY132" s="18" t="s">
        <v>115</v>
      </c>
      <c r="BE132" s="210">
        <f>IF(N132="základní",J132,0)</f>
        <v>0</v>
      </c>
      <c r="BF132" s="210">
        <f>IF(N132="snížená",J132,0)</f>
        <v>0</v>
      </c>
      <c r="BG132" s="210">
        <f>IF(N132="zákl. přenesená",J132,0)</f>
        <v>0</v>
      </c>
      <c r="BH132" s="210">
        <f>IF(N132="sníž. přenesená",J132,0)</f>
        <v>0</v>
      </c>
      <c r="BI132" s="210">
        <f>IF(N132="nulová",J132,0)</f>
        <v>0</v>
      </c>
      <c r="BJ132" s="18" t="s">
        <v>123</v>
      </c>
      <c r="BK132" s="210">
        <f>ROUND(I132*H132,2)</f>
        <v>0</v>
      </c>
      <c r="BL132" s="18" t="s">
        <v>122</v>
      </c>
      <c r="BM132" s="209" t="s">
        <v>210</v>
      </c>
    </row>
    <row r="133" spans="1:51" s="13" customFormat="1" ht="12">
      <c r="A133" s="13"/>
      <c r="B133" s="211"/>
      <c r="C133" s="212"/>
      <c r="D133" s="213" t="s">
        <v>125</v>
      </c>
      <c r="E133" s="214" t="s">
        <v>19</v>
      </c>
      <c r="F133" s="215" t="s">
        <v>211</v>
      </c>
      <c r="G133" s="212"/>
      <c r="H133" s="216">
        <v>113.4</v>
      </c>
      <c r="I133" s="217"/>
      <c r="J133" s="212"/>
      <c r="K133" s="212"/>
      <c r="L133" s="218"/>
      <c r="M133" s="219"/>
      <c r="N133" s="220"/>
      <c r="O133" s="220"/>
      <c r="P133" s="220"/>
      <c r="Q133" s="220"/>
      <c r="R133" s="220"/>
      <c r="S133" s="220"/>
      <c r="T133" s="221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22" t="s">
        <v>125</v>
      </c>
      <c r="AU133" s="222" t="s">
        <v>123</v>
      </c>
      <c r="AV133" s="13" t="s">
        <v>123</v>
      </c>
      <c r="AW133" s="13" t="s">
        <v>31</v>
      </c>
      <c r="AX133" s="13" t="s">
        <v>69</v>
      </c>
      <c r="AY133" s="222" t="s">
        <v>115</v>
      </c>
    </row>
    <row r="134" spans="1:51" s="13" customFormat="1" ht="12">
      <c r="A134" s="13"/>
      <c r="B134" s="211"/>
      <c r="C134" s="212"/>
      <c r="D134" s="213" t="s">
        <v>125</v>
      </c>
      <c r="E134" s="214" t="s">
        <v>19</v>
      </c>
      <c r="F134" s="215" t="s">
        <v>212</v>
      </c>
      <c r="G134" s="212"/>
      <c r="H134" s="216">
        <v>137.5</v>
      </c>
      <c r="I134" s="217"/>
      <c r="J134" s="212"/>
      <c r="K134" s="212"/>
      <c r="L134" s="218"/>
      <c r="M134" s="219"/>
      <c r="N134" s="220"/>
      <c r="O134" s="220"/>
      <c r="P134" s="220"/>
      <c r="Q134" s="220"/>
      <c r="R134" s="220"/>
      <c r="S134" s="220"/>
      <c r="T134" s="221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22" t="s">
        <v>125</v>
      </c>
      <c r="AU134" s="222" t="s">
        <v>123</v>
      </c>
      <c r="AV134" s="13" t="s">
        <v>123</v>
      </c>
      <c r="AW134" s="13" t="s">
        <v>31</v>
      </c>
      <c r="AX134" s="13" t="s">
        <v>69</v>
      </c>
      <c r="AY134" s="222" t="s">
        <v>115</v>
      </c>
    </row>
    <row r="135" spans="1:51" s="15" customFormat="1" ht="12">
      <c r="A135" s="15"/>
      <c r="B135" s="233"/>
      <c r="C135" s="234"/>
      <c r="D135" s="213" t="s">
        <v>125</v>
      </c>
      <c r="E135" s="235" t="s">
        <v>19</v>
      </c>
      <c r="F135" s="236" t="s">
        <v>151</v>
      </c>
      <c r="G135" s="234"/>
      <c r="H135" s="237">
        <v>250.9</v>
      </c>
      <c r="I135" s="238"/>
      <c r="J135" s="234"/>
      <c r="K135" s="234"/>
      <c r="L135" s="239"/>
      <c r="M135" s="240"/>
      <c r="N135" s="241"/>
      <c r="O135" s="241"/>
      <c r="P135" s="241"/>
      <c r="Q135" s="241"/>
      <c r="R135" s="241"/>
      <c r="S135" s="241"/>
      <c r="T135" s="242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T135" s="243" t="s">
        <v>125</v>
      </c>
      <c r="AU135" s="243" t="s">
        <v>123</v>
      </c>
      <c r="AV135" s="15" t="s">
        <v>122</v>
      </c>
      <c r="AW135" s="15" t="s">
        <v>31</v>
      </c>
      <c r="AX135" s="15" t="s">
        <v>74</v>
      </c>
      <c r="AY135" s="243" t="s">
        <v>115</v>
      </c>
    </row>
    <row r="136" spans="1:65" s="2" customFormat="1" ht="16.5" customHeight="1">
      <c r="A136" s="39"/>
      <c r="B136" s="40"/>
      <c r="C136" s="244" t="s">
        <v>213</v>
      </c>
      <c r="D136" s="244" t="s">
        <v>200</v>
      </c>
      <c r="E136" s="245" t="s">
        <v>214</v>
      </c>
      <c r="F136" s="246" t="s">
        <v>215</v>
      </c>
      <c r="G136" s="247" t="s">
        <v>162</v>
      </c>
      <c r="H136" s="248">
        <v>297.191</v>
      </c>
      <c r="I136" s="249"/>
      <c r="J136" s="250">
        <f>ROUND(I136*H136,2)</f>
        <v>0</v>
      </c>
      <c r="K136" s="246" t="s">
        <v>121</v>
      </c>
      <c r="L136" s="251"/>
      <c r="M136" s="252" t="s">
        <v>19</v>
      </c>
      <c r="N136" s="253" t="s">
        <v>41</v>
      </c>
      <c r="O136" s="85"/>
      <c r="P136" s="207">
        <f>O136*H136</f>
        <v>0</v>
      </c>
      <c r="Q136" s="207">
        <v>0.00015</v>
      </c>
      <c r="R136" s="207">
        <f>Q136*H136</f>
        <v>0.04457864999999999</v>
      </c>
      <c r="S136" s="207">
        <v>0</v>
      </c>
      <c r="T136" s="208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09" t="s">
        <v>165</v>
      </c>
      <c r="AT136" s="209" t="s">
        <v>200</v>
      </c>
      <c r="AU136" s="209" t="s">
        <v>123</v>
      </c>
      <c r="AY136" s="18" t="s">
        <v>115</v>
      </c>
      <c r="BE136" s="210">
        <f>IF(N136="základní",J136,0)</f>
        <v>0</v>
      </c>
      <c r="BF136" s="210">
        <f>IF(N136="snížená",J136,0)</f>
        <v>0</v>
      </c>
      <c r="BG136" s="210">
        <f>IF(N136="zákl. přenesená",J136,0)</f>
        <v>0</v>
      </c>
      <c r="BH136" s="210">
        <f>IF(N136="sníž. přenesená",J136,0)</f>
        <v>0</v>
      </c>
      <c r="BI136" s="210">
        <f>IF(N136="nulová",J136,0)</f>
        <v>0</v>
      </c>
      <c r="BJ136" s="18" t="s">
        <v>123</v>
      </c>
      <c r="BK136" s="210">
        <f>ROUND(I136*H136,2)</f>
        <v>0</v>
      </c>
      <c r="BL136" s="18" t="s">
        <v>122</v>
      </c>
      <c r="BM136" s="209" t="s">
        <v>216</v>
      </c>
    </row>
    <row r="137" spans="1:51" s="13" customFormat="1" ht="12">
      <c r="A137" s="13"/>
      <c r="B137" s="211"/>
      <c r="C137" s="212"/>
      <c r="D137" s="213" t="s">
        <v>125</v>
      </c>
      <c r="E137" s="212"/>
      <c r="F137" s="215" t="s">
        <v>217</v>
      </c>
      <c r="G137" s="212"/>
      <c r="H137" s="216">
        <v>297.191</v>
      </c>
      <c r="I137" s="217"/>
      <c r="J137" s="212"/>
      <c r="K137" s="212"/>
      <c r="L137" s="218"/>
      <c r="M137" s="219"/>
      <c r="N137" s="220"/>
      <c r="O137" s="220"/>
      <c r="P137" s="220"/>
      <c r="Q137" s="220"/>
      <c r="R137" s="220"/>
      <c r="S137" s="220"/>
      <c r="T137" s="221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22" t="s">
        <v>125</v>
      </c>
      <c r="AU137" s="222" t="s">
        <v>123</v>
      </c>
      <c r="AV137" s="13" t="s">
        <v>123</v>
      </c>
      <c r="AW137" s="13" t="s">
        <v>4</v>
      </c>
      <c r="AX137" s="13" t="s">
        <v>74</v>
      </c>
      <c r="AY137" s="222" t="s">
        <v>115</v>
      </c>
    </row>
    <row r="138" spans="1:63" s="12" customFormat="1" ht="22.8" customHeight="1">
      <c r="A138" s="12"/>
      <c r="B138" s="182"/>
      <c r="C138" s="183"/>
      <c r="D138" s="184" t="s">
        <v>68</v>
      </c>
      <c r="E138" s="196" t="s">
        <v>122</v>
      </c>
      <c r="F138" s="196" t="s">
        <v>218</v>
      </c>
      <c r="G138" s="183"/>
      <c r="H138" s="183"/>
      <c r="I138" s="186"/>
      <c r="J138" s="197">
        <f>BK138</f>
        <v>0</v>
      </c>
      <c r="K138" s="183"/>
      <c r="L138" s="188"/>
      <c r="M138" s="189"/>
      <c r="N138" s="190"/>
      <c r="O138" s="190"/>
      <c r="P138" s="191">
        <f>SUM(P139:P143)</f>
        <v>0</v>
      </c>
      <c r="Q138" s="190"/>
      <c r="R138" s="191">
        <f>SUM(R139:R143)</f>
        <v>11.210212</v>
      </c>
      <c r="S138" s="190"/>
      <c r="T138" s="192">
        <f>SUM(T139:T143)</f>
        <v>0</v>
      </c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R138" s="193" t="s">
        <v>74</v>
      </c>
      <c r="AT138" s="194" t="s">
        <v>68</v>
      </c>
      <c r="AU138" s="194" t="s">
        <v>74</v>
      </c>
      <c r="AY138" s="193" t="s">
        <v>115</v>
      </c>
      <c r="BK138" s="195">
        <f>SUM(BK139:BK143)</f>
        <v>0</v>
      </c>
    </row>
    <row r="139" spans="1:65" s="2" customFormat="1" ht="12">
      <c r="A139" s="39"/>
      <c r="B139" s="40"/>
      <c r="C139" s="198" t="s">
        <v>219</v>
      </c>
      <c r="D139" s="198" t="s">
        <v>117</v>
      </c>
      <c r="E139" s="199" t="s">
        <v>220</v>
      </c>
      <c r="F139" s="200" t="s">
        <v>221</v>
      </c>
      <c r="G139" s="201" t="s">
        <v>143</v>
      </c>
      <c r="H139" s="202">
        <v>5.018</v>
      </c>
      <c r="I139" s="203"/>
      <c r="J139" s="204">
        <f>ROUND(I139*H139,2)</f>
        <v>0</v>
      </c>
      <c r="K139" s="200" t="s">
        <v>121</v>
      </c>
      <c r="L139" s="45"/>
      <c r="M139" s="205" t="s">
        <v>19</v>
      </c>
      <c r="N139" s="206" t="s">
        <v>41</v>
      </c>
      <c r="O139" s="85"/>
      <c r="P139" s="207">
        <f>O139*H139</f>
        <v>0</v>
      </c>
      <c r="Q139" s="207">
        <v>2.234</v>
      </c>
      <c r="R139" s="207">
        <f>Q139*H139</f>
        <v>11.210212</v>
      </c>
      <c r="S139" s="207">
        <v>0</v>
      </c>
      <c r="T139" s="208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09" t="s">
        <v>122</v>
      </c>
      <c r="AT139" s="209" t="s">
        <v>117</v>
      </c>
      <c r="AU139" s="209" t="s">
        <v>123</v>
      </c>
      <c r="AY139" s="18" t="s">
        <v>115</v>
      </c>
      <c r="BE139" s="210">
        <f>IF(N139="základní",J139,0)</f>
        <v>0</v>
      </c>
      <c r="BF139" s="210">
        <f>IF(N139="snížená",J139,0)</f>
        <v>0</v>
      </c>
      <c r="BG139" s="210">
        <f>IF(N139="zákl. přenesená",J139,0)</f>
        <v>0</v>
      </c>
      <c r="BH139" s="210">
        <f>IF(N139="sníž. přenesená",J139,0)</f>
        <v>0</v>
      </c>
      <c r="BI139" s="210">
        <f>IF(N139="nulová",J139,0)</f>
        <v>0</v>
      </c>
      <c r="BJ139" s="18" t="s">
        <v>123</v>
      </c>
      <c r="BK139" s="210">
        <f>ROUND(I139*H139,2)</f>
        <v>0</v>
      </c>
      <c r="BL139" s="18" t="s">
        <v>122</v>
      </c>
      <c r="BM139" s="209" t="s">
        <v>222</v>
      </c>
    </row>
    <row r="140" spans="1:51" s="14" customFormat="1" ht="12">
      <c r="A140" s="14"/>
      <c r="B140" s="223"/>
      <c r="C140" s="224"/>
      <c r="D140" s="213" t="s">
        <v>125</v>
      </c>
      <c r="E140" s="225" t="s">
        <v>19</v>
      </c>
      <c r="F140" s="226" t="s">
        <v>223</v>
      </c>
      <c r="G140" s="224"/>
      <c r="H140" s="225" t="s">
        <v>19</v>
      </c>
      <c r="I140" s="227"/>
      <c r="J140" s="224"/>
      <c r="K140" s="224"/>
      <c r="L140" s="228"/>
      <c r="M140" s="229"/>
      <c r="N140" s="230"/>
      <c r="O140" s="230"/>
      <c r="P140" s="230"/>
      <c r="Q140" s="230"/>
      <c r="R140" s="230"/>
      <c r="S140" s="230"/>
      <c r="T140" s="231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T140" s="232" t="s">
        <v>125</v>
      </c>
      <c r="AU140" s="232" t="s">
        <v>123</v>
      </c>
      <c r="AV140" s="14" t="s">
        <v>74</v>
      </c>
      <c r="AW140" s="14" t="s">
        <v>31</v>
      </c>
      <c r="AX140" s="14" t="s">
        <v>69</v>
      </c>
      <c r="AY140" s="232" t="s">
        <v>115</v>
      </c>
    </row>
    <row r="141" spans="1:51" s="13" customFormat="1" ht="12">
      <c r="A141" s="13"/>
      <c r="B141" s="211"/>
      <c r="C141" s="212"/>
      <c r="D141" s="213" t="s">
        <v>125</v>
      </c>
      <c r="E141" s="214" t="s">
        <v>19</v>
      </c>
      <c r="F141" s="215" t="s">
        <v>224</v>
      </c>
      <c r="G141" s="212"/>
      <c r="H141" s="216">
        <v>2.268</v>
      </c>
      <c r="I141" s="217"/>
      <c r="J141" s="212"/>
      <c r="K141" s="212"/>
      <c r="L141" s="218"/>
      <c r="M141" s="219"/>
      <c r="N141" s="220"/>
      <c r="O141" s="220"/>
      <c r="P141" s="220"/>
      <c r="Q141" s="220"/>
      <c r="R141" s="220"/>
      <c r="S141" s="220"/>
      <c r="T141" s="221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22" t="s">
        <v>125</v>
      </c>
      <c r="AU141" s="222" t="s">
        <v>123</v>
      </c>
      <c r="AV141" s="13" t="s">
        <v>123</v>
      </c>
      <c r="AW141" s="13" t="s">
        <v>31</v>
      </c>
      <c r="AX141" s="13" t="s">
        <v>69</v>
      </c>
      <c r="AY141" s="222" t="s">
        <v>115</v>
      </c>
    </row>
    <row r="142" spans="1:51" s="13" customFormat="1" ht="12">
      <c r="A142" s="13"/>
      <c r="B142" s="211"/>
      <c r="C142" s="212"/>
      <c r="D142" s="213" t="s">
        <v>125</v>
      </c>
      <c r="E142" s="214" t="s">
        <v>19</v>
      </c>
      <c r="F142" s="215" t="s">
        <v>225</v>
      </c>
      <c r="G142" s="212"/>
      <c r="H142" s="216">
        <v>2.75</v>
      </c>
      <c r="I142" s="217"/>
      <c r="J142" s="212"/>
      <c r="K142" s="212"/>
      <c r="L142" s="218"/>
      <c r="M142" s="219"/>
      <c r="N142" s="220"/>
      <c r="O142" s="220"/>
      <c r="P142" s="220"/>
      <c r="Q142" s="220"/>
      <c r="R142" s="220"/>
      <c r="S142" s="220"/>
      <c r="T142" s="221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22" t="s">
        <v>125</v>
      </c>
      <c r="AU142" s="222" t="s">
        <v>123</v>
      </c>
      <c r="AV142" s="13" t="s">
        <v>123</v>
      </c>
      <c r="AW142" s="13" t="s">
        <v>31</v>
      </c>
      <c r="AX142" s="13" t="s">
        <v>69</v>
      </c>
      <c r="AY142" s="222" t="s">
        <v>115</v>
      </c>
    </row>
    <row r="143" spans="1:51" s="15" customFormat="1" ht="12">
      <c r="A143" s="15"/>
      <c r="B143" s="233"/>
      <c r="C143" s="234"/>
      <c r="D143" s="213" t="s">
        <v>125</v>
      </c>
      <c r="E143" s="235" t="s">
        <v>19</v>
      </c>
      <c r="F143" s="236" t="s">
        <v>151</v>
      </c>
      <c r="G143" s="234"/>
      <c r="H143" s="237">
        <v>5.018</v>
      </c>
      <c r="I143" s="238"/>
      <c r="J143" s="234"/>
      <c r="K143" s="234"/>
      <c r="L143" s="239"/>
      <c r="M143" s="240"/>
      <c r="N143" s="241"/>
      <c r="O143" s="241"/>
      <c r="P143" s="241"/>
      <c r="Q143" s="241"/>
      <c r="R143" s="241"/>
      <c r="S143" s="241"/>
      <c r="T143" s="242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T143" s="243" t="s">
        <v>125</v>
      </c>
      <c r="AU143" s="243" t="s">
        <v>123</v>
      </c>
      <c r="AV143" s="15" t="s">
        <v>122</v>
      </c>
      <c r="AW143" s="15" t="s">
        <v>31</v>
      </c>
      <c r="AX143" s="15" t="s">
        <v>74</v>
      </c>
      <c r="AY143" s="243" t="s">
        <v>115</v>
      </c>
    </row>
    <row r="144" spans="1:63" s="12" customFormat="1" ht="22.8" customHeight="1">
      <c r="A144" s="12"/>
      <c r="B144" s="182"/>
      <c r="C144" s="183"/>
      <c r="D144" s="184" t="s">
        <v>68</v>
      </c>
      <c r="E144" s="196" t="s">
        <v>140</v>
      </c>
      <c r="F144" s="196" t="s">
        <v>226</v>
      </c>
      <c r="G144" s="183"/>
      <c r="H144" s="183"/>
      <c r="I144" s="186"/>
      <c r="J144" s="197">
        <f>BK144</f>
        <v>0</v>
      </c>
      <c r="K144" s="183"/>
      <c r="L144" s="188"/>
      <c r="M144" s="189"/>
      <c r="N144" s="190"/>
      <c r="O144" s="190"/>
      <c r="P144" s="191">
        <f>SUM(P145:P154)</f>
        <v>0</v>
      </c>
      <c r="Q144" s="190"/>
      <c r="R144" s="191">
        <f>SUM(R145:R154)</f>
        <v>0</v>
      </c>
      <c r="S144" s="190"/>
      <c r="T144" s="192">
        <f>SUM(T145:T154)</f>
        <v>0</v>
      </c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R144" s="193" t="s">
        <v>74</v>
      </c>
      <c r="AT144" s="194" t="s">
        <v>68</v>
      </c>
      <c r="AU144" s="194" t="s">
        <v>74</v>
      </c>
      <c r="AY144" s="193" t="s">
        <v>115</v>
      </c>
      <c r="BK144" s="195">
        <f>SUM(BK145:BK154)</f>
        <v>0</v>
      </c>
    </row>
    <row r="145" spans="1:65" s="2" customFormat="1" ht="12">
      <c r="A145" s="39"/>
      <c r="B145" s="40"/>
      <c r="C145" s="198" t="s">
        <v>227</v>
      </c>
      <c r="D145" s="198" t="s">
        <v>117</v>
      </c>
      <c r="E145" s="199" t="s">
        <v>228</v>
      </c>
      <c r="F145" s="200" t="s">
        <v>229</v>
      </c>
      <c r="G145" s="201" t="s">
        <v>162</v>
      </c>
      <c r="H145" s="202">
        <v>98.5</v>
      </c>
      <c r="I145" s="203"/>
      <c r="J145" s="204">
        <f>ROUND(I145*H145,2)</f>
        <v>0</v>
      </c>
      <c r="K145" s="200" t="s">
        <v>121</v>
      </c>
      <c r="L145" s="45"/>
      <c r="M145" s="205" t="s">
        <v>19</v>
      </c>
      <c r="N145" s="206" t="s">
        <v>41</v>
      </c>
      <c r="O145" s="85"/>
      <c r="P145" s="207">
        <f>O145*H145</f>
        <v>0</v>
      </c>
      <c r="Q145" s="207">
        <v>0</v>
      </c>
      <c r="R145" s="207">
        <f>Q145*H145</f>
        <v>0</v>
      </c>
      <c r="S145" s="207">
        <v>0</v>
      </c>
      <c r="T145" s="208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09" t="s">
        <v>122</v>
      </c>
      <c r="AT145" s="209" t="s">
        <v>117</v>
      </c>
      <c r="AU145" s="209" t="s">
        <v>123</v>
      </c>
      <c r="AY145" s="18" t="s">
        <v>115</v>
      </c>
      <c r="BE145" s="210">
        <f>IF(N145="základní",J145,0)</f>
        <v>0</v>
      </c>
      <c r="BF145" s="210">
        <f>IF(N145="snížená",J145,0)</f>
        <v>0</v>
      </c>
      <c r="BG145" s="210">
        <f>IF(N145="zákl. přenesená",J145,0)</f>
        <v>0</v>
      </c>
      <c r="BH145" s="210">
        <f>IF(N145="sníž. přenesená",J145,0)</f>
        <v>0</v>
      </c>
      <c r="BI145" s="210">
        <f>IF(N145="nulová",J145,0)</f>
        <v>0</v>
      </c>
      <c r="BJ145" s="18" t="s">
        <v>123</v>
      </c>
      <c r="BK145" s="210">
        <f>ROUND(I145*H145,2)</f>
        <v>0</v>
      </c>
      <c r="BL145" s="18" t="s">
        <v>122</v>
      </c>
      <c r="BM145" s="209" t="s">
        <v>230</v>
      </c>
    </row>
    <row r="146" spans="1:51" s="14" customFormat="1" ht="12">
      <c r="A146" s="14"/>
      <c r="B146" s="223"/>
      <c r="C146" s="224"/>
      <c r="D146" s="213" t="s">
        <v>125</v>
      </c>
      <c r="E146" s="225" t="s">
        <v>19</v>
      </c>
      <c r="F146" s="226" t="s">
        <v>231</v>
      </c>
      <c r="G146" s="224"/>
      <c r="H146" s="225" t="s">
        <v>19</v>
      </c>
      <c r="I146" s="227"/>
      <c r="J146" s="224"/>
      <c r="K146" s="224"/>
      <c r="L146" s="228"/>
      <c r="M146" s="229"/>
      <c r="N146" s="230"/>
      <c r="O146" s="230"/>
      <c r="P146" s="230"/>
      <c r="Q146" s="230"/>
      <c r="R146" s="230"/>
      <c r="S146" s="230"/>
      <c r="T146" s="231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232" t="s">
        <v>125</v>
      </c>
      <c r="AU146" s="232" t="s">
        <v>123</v>
      </c>
      <c r="AV146" s="14" t="s">
        <v>74</v>
      </c>
      <c r="AW146" s="14" t="s">
        <v>31</v>
      </c>
      <c r="AX146" s="14" t="s">
        <v>69</v>
      </c>
      <c r="AY146" s="232" t="s">
        <v>115</v>
      </c>
    </row>
    <row r="147" spans="1:51" s="13" customFormat="1" ht="12">
      <c r="A147" s="13"/>
      <c r="B147" s="211"/>
      <c r="C147" s="212"/>
      <c r="D147" s="213" t="s">
        <v>125</v>
      </c>
      <c r="E147" s="214" t="s">
        <v>19</v>
      </c>
      <c r="F147" s="215" t="s">
        <v>232</v>
      </c>
      <c r="G147" s="212"/>
      <c r="H147" s="216">
        <v>69.786</v>
      </c>
      <c r="I147" s="217"/>
      <c r="J147" s="212"/>
      <c r="K147" s="212"/>
      <c r="L147" s="218"/>
      <c r="M147" s="219"/>
      <c r="N147" s="220"/>
      <c r="O147" s="220"/>
      <c r="P147" s="220"/>
      <c r="Q147" s="220"/>
      <c r="R147" s="220"/>
      <c r="S147" s="220"/>
      <c r="T147" s="221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22" t="s">
        <v>125</v>
      </c>
      <c r="AU147" s="222" t="s">
        <v>123</v>
      </c>
      <c r="AV147" s="13" t="s">
        <v>123</v>
      </c>
      <c r="AW147" s="13" t="s">
        <v>31</v>
      </c>
      <c r="AX147" s="13" t="s">
        <v>69</v>
      </c>
      <c r="AY147" s="222" t="s">
        <v>115</v>
      </c>
    </row>
    <row r="148" spans="1:51" s="14" customFormat="1" ht="12">
      <c r="A148" s="14"/>
      <c r="B148" s="223"/>
      <c r="C148" s="224"/>
      <c r="D148" s="213" t="s">
        <v>125</v>
      </c>
      <c r="E148" s="225" t="s">
        <v>19</v>
      </c>
      <c r="F148" s="226" t="s">
        <v>233</v>
      </c>
      <c r="G148" s="224"/>
      <c r="H148" s="225" t="s">
        <v>19</v>
      </c>
      <c r="I148" s="227"/>
      <c r="J148" s="224"/>
      <c r="K148" s="224"/>
      <c r="L148" s="228"/>
      <c r="M148" s="229"/>
      <c r="N148" s="230"/>
      <c r="O148" s="230"/>
      <c r="P148" s="230"/>
      <c r="Q148" s="230"/>
      <c r="R148" s="230"/>
      <c r="S148" s="230"/>
      <c r="T148" s="231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232" t="s">
        <v>125</v>
      </c>
      <c r="AU148" s="232" t="s">
        <v>123</v>
      </c>
      <c r="AV148" s="14" t="s">
        <v>74</v>
      </c>
      <c r="AW148" s="14" t="s">
        <v>31</v>
      </c>
      <c r="AX148" s="14" t="s">
        <v>69</v>
      </c>
      <c r="AY148" s="232" t="s">
        <v>115</v>
      </c>
    </row>
    <row r="149" spans="1:51" s="13" customFormat="1" ht="12">
      <c r="A149" s="13"/>
      <c r="B149" s="211"/>
      <c r="C149" s="212"/>
      <c r="D149" s="213" t="s">
        <v>125</v>
      </c>
      <c r="E149" s="214" t="s">
        <v>19</v>
      </c>
      <c r="F149" s="215" t="s">
        <v>234</v>
      </c>
      <c r="G149" s="212"/>
      <c r="H149" s="216">
        <v>16.114</v>
      </c>
      <c r="I149" s="217"/>
      <c r="J149" s="212"/>
      <c r="K149" s="212"/>
      <c r="L149" s="218"/>
      <c r="M149" s="219"/>
      <c r="N149" s="220"/>
      <c r="O149" s="220"/>
      <c r="P149" s="220"/>
      <c r="Q149" s="220"/>
      <c r="R149" s="220"/>
      <c r="S149" s="220"/>
      <c r="T149" s="221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22" t="s">
        <v>125</v>
      </c>
      <c r="AU149" s="222" t="s">
        <v>123</v>
      </c>
      <c r="AV149" s="13" t="s">
        <v>123</v>
      </c>
      <c r="AW149" s="13" t="s">
        <v>31</v>
      </c>
      <c r="AX149" s="13" t="s">
        <v>69</v>
      </c>
      <c r="AY149" s="222" t="s">
        <v>115</v>
      </c>
    </row>
    <row r="150" spans="1:51" s="14" customFormat="1" ht="12">
      <c r="A150" s="14"/>
      <c r="B150" s="223"/>
      <c r="C150" s="224"/>
      <c r="D150" s="213" t="s">
        <v>125</v>
      </c>
      <c r="E150" s="225" t="s">
        <v>19</v>
      </c>
      <c r="F150" s="226" t="s">
        <v>235</v>
      </c>
      <c r="G150" s="224"/>
      <c r="H150" s="225" t="s">
        <v>19</v>
      </c>
      <c r="I150" s="227"/>
      <c r="J150" s="224"/>
      <c r="K150" s="224"/>
      <c r="L150" s="228"/>
      <c r="M150" s="229"/>
      <c r="N150" s="230"/>
      <c r="O150" s="230"/>
      <c r="P150" s="230"/>
      <c r="Q150" s="230"/>
      <c r="R150" s="230"/>
      <c r="S150" s="230"/>
      <c r="T150" s="231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32" t="s">
        <v>125</v>
      </c>
      <c r="AU150" s="232" t="s">
        <v>123</v>
      </c>
      <c r="AV150" s="14" t="s">
        <v>74</v>
      </c>
      <c r="AW150" s="14" t="s">
        <v>31</v>
      </c>
      <c r="AX150" s="14" t="s">
        <v>69</v>
      </c>
      <c r="AY150" s="232" t="s">
        <v>115</v>
      </c>
    </row>
    <row r="151" spans="1:51" s="13" customFormat="1" ht="12">
      <c r="A151" s="13"/>
      <c r="B151" s="211"/>
      <c r="C151" s="212"/>
      <c r="D151" s="213" t="s">
        <v>125</v>
      </c>
      <c r="E151" s="214" t="s">
        <v>19</v>
      </c>
      <c r="F151" s="215" t="s">
        <v>236</v>
      </c>
      <c r="G151" s="212"/>
      <c r="H151" s="216">
        <v>12.6</v>
      </c>
      <c r="I151" s="217"/>
      <c r="J151" s="212"/>
      <c r="K151" s="212"/>
      <c r="L151" s="218"/>
      <c r="M151" s="219"/>
      <c r="N151" s="220"/>
      <c r="O151" s="220"/>
      <c r="P151" s="220"/>
      <c r="Q151" s="220"/>
      <c r="R151" s="220"/>
      <c r="S151" s="220"/>
      <c r="T151" s="221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22" t="s">
        <v>125</v>
      </c>
      <c r="AU151" s="222" t="s">
        <v>123</v>
      </c>
      <c r="AV151" s="13" t="s">
        <v>123</v>
      </c>
      <c r="AW151" s="13" t="s">
        <v>31</v>
      </c>
      <c r="AX151" s="13" t="s">
        <v>69</v>
      </c>
      <c r="AY151" s="222" t="s">
        <v>115</v>
      </c>
    </row>
    <row r="152" spans="1:51" s="15" customFormat="1" ht="12">
      <c r="A152" s="15"/>
      <c r="B152" s="233"/>
      <c r="C152" s="234"/>
      <c r="D152" s="213" t="s">
        <v>125</v>
      </c>
      <c r="E152" s="235" t="s">
        <v>19</v>
      </c>
      <c r="F152" s="236" t="s">
        <v>151</v>
      </c>
      <c r="G152" s="234"/>
      <c r="H152" s="237">
        <v>98.5</v>
      </c>
      <c r="I152" s="238"/>
      <c r="J152" s="234"/>
      <c r="K152" s="234"/>
      <c r="L152" s="239"/>
      <c r="M152" s="240"/>
      <c r="N152" s="241"/>
      <c r="O152" s="241"/>
      <c r="P152" s="241"/>
      <c r="Q152" s="241"/>
      <c r="R152" s="241"/>
      <c r="S152" s="241"/>
      <c r="T152" s="242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T152" s="243" t="s">
        <v>125</v>
      </c>
      <c r="AU152" s="243" t="s">
        <v>123</v>
      </c>
      <c r="AV152" s="15" t="s">
        <v>122</v>
      </c>
      <c r="AW152" s="15" t="s">
        <v>31</v>
      </c>
      <c r="AX152" s="15" t="s">
        <v>74</v>
      </c>
      <c r="AY152" s="243" t="s">
        <v>115</v>
      </c>
    </row>
    <row r="153" spans="1:65" s="2" customFormat="1" ht="12">
      <c r="A153" s="39"/>
      <c r="B153" s="40"/>
      <c r="C153" s="198" t="s">
        <v>7</v>
      </c>
      <c r="D153" s="198" t="s">
        <v>117</v>
      </c>
      <c r="E153" s="199" t="s">
        <v>237</v>
      </c>
      <c r="F153" s="200" t="s">
        <v>238</v>
      </c>
      <c r="G153" s="201" t="s">
        <v>162</v>
      </c>
      <c r="H153" s="202">
        <v>98.5</v>
      </c>
      <c r="I153" s="203"/>
      <c r="J153" s="204">
        <f>ROUND(I153*H153,2)</f>
        <v>0</v>
      </c>
      <c r="K153" s="200" t="s">
        <v>121</v>
      </c>
      <c r="L153" s="45"/>
      <c r="M153" s="205" t="s">
        <v>19</v>
      </c>
      <c r="N153" s="206" t="s">
        <v>41</v>
      </c>
      <c r="O153" s="85"/>
      <c r="P153" s="207">
        <f>O153*H153</f>
        <v>0</v>
      </c>
      <c r="Q153" s="207">
        <v>0</v>
      </c>
      <c r="R153" s="207">
        <f>Q153*H153</f>
        <v>0</v>
      </c>
      <c r="S153" s="207">
        <v>0</v>
      </c>
      <c r="T153" s="208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09" t="s">
        <v>122</v>
      </c>
      <c r="AT153" s="209" t="s">
        <v>117</v>
      </c>
      <c r="AU153" s="209" t="s">
        <v>123</v>
      </c>
      <c r="AY153" s="18" t="s">
        <v>115</v>
      </c>
      <c r="BE153" s="210">
        <f>IF(N153="základní",J153,0)</f>
        <v>0</v>
      </c>
      <c r="BF153" s="210">
        <f>IF(N153="snížená",J153,0)</f>
        <v>0</v>
      </c>
      <c r="BG153" s="210">
        <f>IF(N153="zákl. přenesená",J153,0)</f>
        <v>0</v>
      </c>
      <c r="BH153" s="210">
        <f>IF(N153="sníž. přenesená",J153,0)</f>
        <v>0</v>
      </c>
      <c r="BI153" s="210">
        <f>IF(N153="nulová",J153,0)</f>
        <v>0</v>
      </c>
      <c r="BJ153" s="18" t="s">
        <v>123</v>
      </c>
      <c r="BK153" s="210">
        <f>ROUND(I153*H153,2)</f>
        <v>0</v>
      </c>
      <c r="BL153" s="18" t="s">
        <v>122</v>
      </c>
      <c r="BM153" s="209" t="s">
        <v>239</v>
      </c>
    </row>
    <row r="154" spans="1:65" s="2" customFormat="1" ht="12">
      <c r="A154" s="39"/>
      <c r="B154" s="40"/>
      <c r="C154" s="198" t="s">
        <v>240</v>
      </c>
      <c r="D154" s="198" t="s">
        <v>117</v>
      </c>
      <c r="E154" s="199" t="s">
        <v>241</v>
      </c>
      <c r="F154" s="200" t="s">
        <v>242</v>
      </c>
      <c r="G154" s="201" t="s">
        <v>162</v>
      </c>
      <c r="H154" s="202">
        <v>98.5</v>
      </c>
      <c r="I154" s="203"/>
      <c r="J154" s="204">
        <f>ROUND(I154*H154,2)</f>
        <v>0</v>
      </c>
      <c r="K154" s="200" t="s">
        <v>121</v>
      </c>
      <c r="L154" s="45"/>
      <c r="M154" s="205" t="s">
        <v>19</v>
      </c>
      <c r="N154" s="206" t="s">
        <v>41</v>
      </c>
      <c r="O154" s="85"/>
      <c r="P154" s="207">
        <f>O154*H154</f>
        <v>0</v>
      </c>
      <c r="Q154" s="207">
        <v>0</v>
      </c>
      <c r="R154" s="207">
        <f>Q154*H154</f>
        <v>0</v>
      </c>
      <c r="S154" s="207">
        <v>0</v>
      </c>
      <c r="T154" s="208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09" t="s">
        <v>122</v>
      </c>
      <c r="AT154" s="209" t="s">
        <v>117</v>
      </c>
      <c r="AU154" s="209" t="s">
        <v>123</v>
      </c>
      <c r="AY154" s="18" t="s">
        <v>115</v>
      </c>
      <c r="BE154" s="210">
        <f>IF(N154="základní",J154,0)</f>
        <v>0</v>
      </c>
      <c r="BF154" s="210">
        <f>IF(N154="snížená",J154,0)</f>
        <v>0</v>
      </c>
      <c r="BG154" s="210">
        <f>IF(N154="zákl. přenesená",J154,0)</f>
        <v>0</v>
      </c>
      <c r="BH154" s="210">
        <f>IF(N154="sníž. přenesená",J154,0)</f>
        <v>0</v>
      </c>
      <c r="BI154" s="210">
        <f>IF(N154="nulová",J154,0)</f>
        <v>0</v>
      </c>
      <c r="BJ154" s="18" t="s">
        <v>123</v>
      </c>
      <c r="BK154" s="210">
        <f>ROUND(I154*H154,2)</f>
        <v>0</v>
      </c>
      <c r="BL154" s="18" t="s">
        <v>122</v>
      </c>
      <c r="BM154" s="209" t="s">
        <v>243</v>
      </c>
    </row>
    <row r="155" spans="1:63" s="12" customFormat="1" ht="22.8" customHeight="1">
      <c r="A155" s="12"/>
      <c r="B155" s="182"/>
      <c r="C155" s="183"/>
      <c r="D155" s="184" t="s">
        <v>68</v>
      </c>
      <c r="E155" s="196" t="s">
        <v>152</v>
      </c>
      <c r="F155" s="196" t="s">
        <v>244</v>
      </c>
      <c r="G155" s="183"/>
      <c r="H155" s="183"/>
      <c r="I155" s="186"/>
      <c r="J155" s="197">
        <f>BK155</f>
        <v>0</v>
      </c>
      <c r="K155" s="183"/>
      <c r="L155" s="188"/>
      <c r="M155" s="189"/>
      <c r="N155" s="190"/>
      <c r="O155" s="190"/>
      <c r="P155" s="191">
        <f>SUM(P156:P196)</f>
        <v>0</v>
      </c>
      <c r="Q155" s="190"/>
      <c r="R155" s="191">
        <f>SUM(R156:R196)</f>
        <v>9.099758240000002</v>
      </c>
      <c r="S155" s="190"/>
      <c r="T155" s="192">
        <f>SUM(T156:T196)</f>
        <v>0</v>
      </c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R155" s="193" t="s">
        <v>74</v>
      </c>
      <c r="AT155" s="194" t="s">
        <v>68</v>
      </c>
      <c r="AU155" s="194" t="s">
        <v>74</v>
      </c>
      <c r="AY155" s="193" t="s">
        <v>115</v>
      </c>
      <c r="BK155" s="195">
        <f>SUM(BK156:BK196)</f>
        <v>0</v>
      </c>
    </row>
    <row r="156" spans="1:65" s="2" customFormat="1" ht="21.75" customHeight="1">
      <c r="A156" s="39"/>
      <c r="B156" s="40"/>
      <c r="C156" s="198" t="s">
        <v>245</v>
      </c>
      <c r="D156" s="198" t="s">
        <v>117</v>
      </c>
      <c r="E156" s="199" t="s">
        <v>246</v>
      </c>
      <c r="F156" s="200" t="s">
        <v>247</v>
      </c>
      <c r="G156" s="201" t="s">
        <v>162</v>
      </c>
      <c r="H156" s="202">
        <v>410.3</v>
      </c>
      <c r="I156" s="203"/>
      <c r="J156" s="204">
        <f>ROUND(I156*H156,2)</f>
        <v>0</v>
      </c>
      <c r="K156" s="200" t="s">
        <v>121</v>
      </c>
      <c r="L156" s="45"/>
      <c r="M156" s="205" t="s">
        <v>19</v>
      </c>
      <c r="N156" s="206" t="s">
        <v>41</v>
      </c>
      <c r="O156" s="85"/>
      <c r="P156" s="207">
        <f>O156*H156</f>
        <v>0</v>
      </c>
      <c r="Q156" s="207">
        <v>0.02048</v>
      </c>
      <c r="R156" s="207">
        <f>Q156*H156</f>
        <v>8.402944000000002</v>
      </c>
      <c r="S156" s="207">
        <v>0</v>
      </c>
      <c r="T156" s="208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09" t="s">
        <v>122</v>
      </c>
      <c r="AT156" s="209" t="s">
        <v>117</v>
      </c>
      <c r="AU156" s="209" t="s">
        <v>123</v>
      </c>
      <c r="AY156" s="18" t="s">
        <v>115</v>
      </c>
      <c r="BE156" s="210">
        <f>IF(N156="základní",J156,0)</f>
        <v>0</v>
      </c>
      <c r="BF156" s="210">
        <f>IF(N156="snížená",J156,0)</f>
        <v>0</v>
      </c>
      <c r="BG156" s="210">
        <f>IF(N156="zákl. přenesená",J156,0)</f>
        <v>0</v>
      </c>
      <c r="BH156" s="210">
        <f>IF(N156="sníž. přenesená",J156,0)</f>
        <v>0</v>
      </c>
      <c r="BI156" s="210">
        <f>IF(N156="nulová",J156,0)</f>
        <v>0</v>
      </c>
      <c r="BJ156" s="18" t="s">
        <v>123</v>
      </c>
      <c r="BK156" s="210">
        <f>ROUND(I156*H156,2)</f>
        <v>0</v>
      </c>
      <c r="BL156" s="18" t="s">
        <v>122</v>
      </c>
      <c r="BM156" s="209" t="s">
        <v>248</v>
      </c>
    </row>
    <row r="157" spans="1:51" s="14" customFormat="1" ht="12">
      <c r="A157" s="14"/>
      <c r="B157" s="223"/>
      <c r="C157" s="224"/>
      <c r="D157" s="213" t="s">
        <v>125</v>
      </c>
      <c r="E157" s="225" t="s">
        <v>19</v>
      </c>
      <c r="F157" s="226" t="s">
        <v>249</v>
      </c>
      <c r="G157" s="224"/>
      <c r="H157" s="225" t="s">
        <v>19</v>
      </c>
      <c r="I157" s="227"/>
      <c r="J157" s="224"/>
      <c r="K157" s="224"/>
      <c r="L157" s="228"/>
      <c r="M157" s="229"/>
      <c r="N157" s="230"/>
      <c r="O157" s="230"/>
      <c r="P157" s="230"/>
      <c r="Q157" s="230"/>
      <c r="R157" s="230"/>
      <c r="S157" s="230"/>
      <c r="T157" s="231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T157" s="232" t="s">
        <v>125</v>
      </c>
      <c r="AU157" s="232" t="s">
        <v>123</v>
      </c>
      <c r="AV157" s="14" t="s">
        <v>74</v>
      </c>
      <c r="AW157" s="14" t="s">
        <v>31</v>
      </c>
      <c r="AX157" s="14" t="s">
        <v>69</v>
      </c>
      <c r="AY157" s="232" t="s">
        <v>115</v>
      </c>
    </row>
    <row r="158" spans="1:51" s="14" customFormat="1" ht="12">
      <c r="A158" s="14"/>
      <c r="B158" s="223"/>
      <c r="C158" s="224"/>
      <c r="D158" s="213" t="s">
        <v>125</v>
      </c>
      <c r="E158" s="225" t="s">
        <v>19</v>
      </c>
      <c r="F158" s="226" t="s">
        <v>231</v>
      </c>
      <c r="G158" s="224"/>
      <c r="H158" s="225" t="s">
        <v>19</v>
      </c>
      <c r="I158" s="227"/>
      <c r="J158" s="224"/>
      <c r="K158" s="224"/>
      <c r="L158" s="228"/>
      <c r="M158" s="229"/>
      <c r="N158" s="230"/>
      <c r="O158" s="230"/>
      <c r="P158" s="230"/>
      <c r="Q158" s="230"/>
      <c r="R158" s="230"/>
      <c r="S158" s="230"/>
      <c r="T158" s="231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T158" s="232" t="s">
        <v>125</v>
      </c>
      <c r="AU158" s="232" t="s">
        <v>123</v>
      </c>
      <c r="AV158" s="14" t="s">
        <v>74</v>
      </c>
      <c r="AW158" s="14" t="s">
        <v>31</v>
      </c>
      <c r="AX158" s="14" t="s">
        <v>69</v>
      </c>
      <c r="AY158" s="232" t="s">
        <v>115</v>
      </c>
    </row>
    <row r="159" spans="1:51" s="13" customFormat="1" ht="12">
      <c r="A159" s="13"/>
      <c r="B159" s="211"/>
      <c r="C159" s="212"/>
      <c r="D159" s="213" t="s">
        <v>125</v>
      </c>
      <c r="E159" s="214" t="s">
        <v>19</v>
      </c>
      <c r="F159" s="215" t="s">
        <v>250</v>
      </c>
      <c r="G159" s="212"/>
      <c r="H159" s="216">
        <v>205.14</v>
      </c>
      <c r="I159" s="217"/>
      <c r="J159" s="212"/>
      <c r="K159" s="212"/>
      <c r="L159" s="218"/>
      <c r="M159" s="219"/>
      <c r="N159" s="220"/>
      <c r="O159" s="220"/>
      <c r="P159" s="220"/>
      <c r="Q159" s="220"/>
      <c r="R159" s="220"/>
      <c r="S159" s="220"/>
      <c r="T159" s="221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22" t="s">
        <v>125</v>
      </c>
      <c r="AU159" s="222" t="s">
        <v>123</v>
      </c>
      <c r="AV159" s="13" t="s">
        <v>123</v>
      </c>
      <c r="AW159" s="13" t="s">
        <v>31</v>
      </c>
      <c r="AX159" s="13" t="s">
        <v>69</v>
      </c>
      <c r="AY159" s="222" t="s">
        <v>115</v>
      </c>
    </row>
    <row r="160" spans="1:51" s="14" customFormat="1" ht="12">
      <c r="A160" s="14"/>
      <c r="B160" s="223"/>
      <c r="C160" s="224"/>
      <c r="D160" s="213" t="s">
        <v>125</v>
      </c>
      <c r="E160" s="225" t="s">
        <v>19</v>
      </c>
      <c r="F160" s="226" t="s">
        <v>233</v>
      </c>
      <c r="G160" s="224"/>
      <c r="H160" s="225" t="s">
        <v>19</v>
      </c>
      <c r="I160" s="227"/>
      <c r="J160" s="224"/>
      <c r="K160" s="224"/>
      <c r="L160" s="228"/>
      <c r="M160" s="229"/>
      <c r="N160" s="230"/>
      <c r="O160" s="230"/>
      <c r="P160" s="230"/>
      <c r="Q160" s="230"/>
      <c r="R160" s="230"/>
      <c r="S160" s="230"/>
      <c r="T160" s="231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32" t="s">
        <v>125</v>
      </c>
      <c r="AU160" s="232" t="s">
        <v>123</v>
      </c>
      <c r="AV160" s="14" t="s">
        <v>74</v>
      </c>
      <c r="AW160" s="14" t="s">
        <v>31</v>
      </c>
      <c r="AX160" s="14" t="s">
        <v>69</v>
      </c>
      <c r="AY160" s="232" t="s">
        <v>115</v>
      </c>
    </row>
    <row r="161" spans="1:51" s="13" customFormat="1" ht="12">
      <c r="A161" s="13"/>
      <c r="B161" s="211"/>
      <c r="C161" s="212"/>
      <c r="D161" s="213" t="s">
        <v>125</v>
      </c>
      <c r="E161" s="214" t="s">
        <v>19</v>
      </c>
      <c r="F161" s="215" t="s">
        <v>251</v>
      </c>
      <c r="G161" s="212"/>
      <c r="H161" s="216">
        <v>50.22</v>
      </c>
      <c r="I161" s="217"/>
      <c r="J161" s="212"/>
      <c r="K161" s="212"/>
      <c r="L161" s="218"/>
      <c r="M161" s="219"/>
      <c r="N161" s="220"/>
      <c r="O161" s="220"/>
      <c r="P161" s="220"/>
      <c r="Q161" s="220"/>
      <c r="R161" s="220"/>
      <c r="S161" s="220"/>
      <c r="T161" s="221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22" t="s">
        <v>125</v>
      </c>
      <c r="AU161" s="222" t="s">
        <v>123</v>
      </c>
      <c r="AV161" s="13" t="s">
        <v>123</v>
      </c>
      <c r="AW161" s="13" t="s">
        <v>31</v>
      </c>
      <c r="AX161" s="13" t="s">
        <v>69</v>
      </c>
      <c r="AY161" s="222" t="s">
        <v>115</v>
      </c>
    </row>
    <row r="162" spans="1:51" s="14" customFormat="1" ht="12">
      <c r="A162" s="14"/>
      <c r="B162" s="223"/>
      <c r="C162" s="224"/>
      <c r="D162" s="213" t="s">
        <v>125</v>
      </c>
      <c r="E162" s="225" t="s">
        <v>19</v>
      </c>
      <c r="F162" s="226" t="s">
        <v>235</v>
      </c>
      <c r="G162" s="224"/>
      <c r="H162" s="225" t="s">
        <v>19</v>
      </c>
      <c r="I162" s="227"/>
      <c r="J162" s="224"/>
      <c r="K162" s="224"/>
      <c r="L162" s="228"/>
      <c r="M162" s="229"/>
      <c r="N162" s="230"/>
      <c r="O162" s="230"/>
      <c r="P162" s="230"/>
      <c r="Q162" s="230"/>
      <c r="R162" s="230"/>
      <c r="S162" s="230"/>
      <c r="T162" s="231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T162" s="232" t="s">
        <v>125</v>
      </c>
      <c r="AU162" s="232" t="s">
        <v>123</v>
      </c>
      <c r="AV162" s="14" t="s">
        <v>74</v>
      </c>
      <c r="AW162" s="14" t="s">
        <v>31</v>
      </c>
      <c r="AX162" s="14" t="s">
        <v>69</v>
      </c>
      <c r="AY162" s="232" t="s">
        <v>115</v>
      </c>
    </row>
    <row r="163" spans="1:51" s="13" customFormat="1" ht="12">
      <c r="A163" s="13"/>
      <c r="B163" s="211"/>
      <c r="C163" s="212"/>
      <c r="D163" s="213" t="s">
        <v>125</v>
      </c>
      <c r="E163" s="214" t="s">
        <v>19</v>
      </c>
      <c r="F163" s="215" t="s">
        <v>252</v>
      </c>
      <c r="G163" s="212"/>
      <c r="H163" s="216">
        <v>154.94</v>
      </c>
      <c r="I163" s="217"/>
      <c r="J163" s="212"/>
      <c r="K163" s="212"/>
      <c r="L163" s="218"/>
      <c r="M163" s="219"/>
      <c r="N163" s="220"/>
      <c r="O163" s="220"/>
      <c r="P163" s="220"/>
      <c r="Q163" s="220"/>
      <c r="R163" s="220"/>
      <c r="S163" s="220"/>
      <c r="T163" s="221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22" t="s">
        <v>125</v>
      </c>
      <c r="AU163" s="222" t="s">
        <v>123</v>
      </c>
      <c r="AV163" s="13" t="s">
        <v>123</v>
      </c>
      <c r="AW163" s="13" t="s">
        <v>31</v>
      </c>
      <c r="AX163" s="13" t="s">
        <v>69</v>
      </c>
      <c r="AY163" s="222" t="s">
        <v>115</v>
      </c>
    </row>
    <row r="164" spans="1:51" s="15" customFormat="1" ht="12">
      <c r="A164" s="15"/>
      <c r="B164" s="233"/>
      <c r="C164" s="234"/>
      <c r="D164" s="213" t="s">
        <v>125</v>
      </c>
      <c r="E164" s="235" t="s">
        <v>19</v>
      </c>
      <c r="F164" s="236" t="s">
        <v>151</v>
      </c>
      <c r="G164" s="234"/>
      <c r="H164" s="237">
        <v>410.29999999999995</v>
      </c>
      <c r="I164" s="238"/>
      <c r="J164" s="234"/>
      <c r="K164" s="234"/>
      <c r="L164" s="239"/>
      <c r="M164" s="240"/>
      <c r="N164" s="241"/>
      <c r="O164" s="241"/>
      <c r="P164" s="241"/>
      <c r="Q164" s="241"/>
      <c r="R164" s="241"/>
      <c r="S164" s="241"/>
      <c r="T164" s="242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T164" s="243" t="s">
        <v>125</v>
      </c>
      <c r="AU164" s="243" t="s">
        <v>123</v>
      </c>
      <c r="AV164" s="15" t="s">
        <v>122</v>
      </c>
      <c r="AW164" s="15" t="s">
        <v>31</v>
      </c>
      <c r="AX164" s="15" t="s">
        <v>74</v>
      </c>
      <c r="AY164" s="243" t="s">
        <v>115</v>
      </c>
    </row>
    <row r="165" spans="1:65" s="2" customFormat="1" ht="33" customHeight="1">
      <c r="A165" s="39"/>
      <c r="B165" s="40"/>
      <c r="C165" s="198" t="s">
        <v>253</v>
      </c>
      <c r="D165" s="198" t="s">
        <v>117</v>
      </c>
      <c r="E165" s="199" t="s">
        <v>254</v>
      </c>
      <c r="F165" s="200" t="s">
        <v>255</v>
      </c>
      <c r="G165" s="201" t="s">
        <v>134</v>
      </c>
      <c r="H165" s="202">
        <v>124.8</v>
      </c>
      <c r="I165" s="203"/>
      <c r="J165" s="204">
        <f>ROUND(I165*H165,2)</f>
        <v>0</v>
      </c>
      <c r="K165" s="200" t="s">
        <v>121</v>
      </c>
      <c r="L165" s="45"/>
      <c r="M165" s="205" t="s">
        <v>19</v>
      </c>
      <c r="N165" s="206" t="s">
        <v>41</v>
      </c>
      <c r="O165" s="85"/>
      <c r="P165" s="207">
        <f>O165*H165</f>
        <v>0</v>
      </c>
      <c r="Q165" s="207">
        <v>0</v>
      </c>
      <c r="R165" s="207">
        <f>Q165*H165</f>
        <v>0</v>
      </c>
      <c r="S165" s="207">
        <v>0</v>
      </c>
      <c r="T165" s="208">
        <f>S165*H165</f>
        <v>0</v>
      </c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R165" s="209" t="s">
        <v>122</v>
      </c>
      <c r="AT165" s="209" t="s">
        <v>117</v>
      </c>
      <c r="AU165" s="209" t="s">
        <v>123</v>
      </c>
      <c r="AY165" s="18" t="s">
        <v>115</v>
      </c>
      <c r="BE165" s="210">
        <f>IF(N165="základní",J165,0)</f>
        <v>0</v>
      </c>
      <c r="BF165" s="210">
        <f>IF(N165="snížená",J165,0)</f>
        <v>0</v>
      </c>
      <c r="BG165" s="210">
        <f>IF(N165="zákl. přenesená",J165,0)</f>
        <v>0</v>
      </c>
      <c r="BH165" s="210">
        <f>IF(N165="sníž. přenesená",J165,0)</f>
        <v>0</v>
      </c>
      <c r="BI165" s="210">
        <f>IF(N165="nulová",J165,0)</f>
        <v>0</v>
      </c>
      <c r="BJ165" s="18" t="s">
        <v>123</v>
      </c>
      <c r="BK165" s="210">
        <f>ROUND(I165*H165,2)</f>
        <v>0</v>
      </c>
      <c r="BL165" s="18" t="s">
        <v>122</v>
      </c>
      <c r="BM165" s="209" t="s">
        <v>256</v>
      </c>
    </row>
    <row r="166" spans="1:51" s="13" customFormat="1" ht="12">
      <c r="A166" s="13"/>
      <c r="B166" s="211"/>
      <c r="C166" s="212"/>
      <c r="D166" s="213" t="s">
        <v>125</v>
      </c>
      <c r="E166" s="214" t="s">
        <v>19</v>
      </c>
      <c r="F166" s="215" t="s">
        <v>257</v>
      </c>
      <c r="G166" s="212"/>
      <c r="H166" s="216">
        <v>124.8</v>
      </c>
      <c r="I166" s="217"/>
      <c r="J166" s="212"/>
      <c r="K166" s="212"/>
      <c r="L166" s="218"/>
      <c r="M166" s="219"/>
      <c r="N166" s="220"/>
      <c r="O166" s="220"/>
      <c r="P166" s="220"/>
      <c r="Q166" s="220"/>
      <c r="R166" s="220"/>
      <c r="S166" s="220"/>
      <c r="T166" s="221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22" t="s">
        <v>125</v>
      </c>
      <c r="AU166" s="222" t="s">
        <v>123</v>
      </c>
      <c r="AV166" s="13" t="s">
        <v>123</v>
      </c>
      <c r="AW166" s="13" t="s">
        <v>31</v>
      </c>
      <c r="AX166" s="13" t="s">
        <v>74</v>
      </c>
      <c r="AY166" s="222" t="s">
        <v>115</v>
      </c>
    </row>
    <row r="167" spans="1:65" s="2" customFormat="1" ht="16.5" customHeight="1">
      <c r="A167" s="39"/>
      <c r="B167" s="40"/>
      <c r="C167" s="244" t="s">
        <v>258</v>
      </c>
      <c r="D167" s="244" t="s">
        <v>200</v>
      </c>
      <c r="E167" s="245" t="s">
        <v>259</v>
      </c>
      <c r="F167" s="246" t="s">
        <v>260</v>
      </c>
      <c r="G167" s="247" t="s">
        <v>134</v>
      </c>
      <c r="H167" s="248">
        <v>65.52</v>
      </c>
      <c r="I167" s="249"/>
      <c r="J167" s="250">
        <f>ROUND(I167*H167,2)</f>
        <v>0</v>
      </c>
      <c r="K167" s="246" t="s">
        <v>121</v>
      </c>
      <c r="L167" s="251"/>
      <c r="M167" s="252" t="s">
        <v>19</v>
      </c>
      <c r="N167" s="253" t="s">
        <v>41</v>
      </c>
      <c r="O167" s="85"/>
      <c r="P167" s="207">
        <f>O167*H167</f>
        <v>0</v>
      </c>
      <c r="Q167" s="207">
        <v>4E-05</v>
      </c>
      <c r="R167" s="207">
        <f>Q167*H167</f>
        <v>0.0026208</v>
      </c>
      <c r="S167" s="207">
        <v>0</v>
      </c>
      <c r="T167" s="208">
        <f>S167*H167</f>
        <v>0</v>
      </c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R167" s="209" t="s">
        <v>165</v>
      </c>
      <c r="AT167" s="209" t="s">
        <v>200</v>
      </c>
      <c r="AU167" s="209" t="s">
        <v>123</v>
      </c>
      <c r="AY167" s="18" t="s">
        <v>115</v>
      </c>
      <c r="BE167" s="210">
        <f>IF(N167="základní",J167,0)</f>
        <v>0</v>
      </c>
      <c r="BF167" s="210">
        <f>IF(N167="snížená",J167,0)</f>
        <v>0</v>
      </c>
      <c r="BG167" s="210">
        <f>IF(N167="zákl. přenesená",J167,0)</f>
        <v>0</v>
      </c>
      <c r="BH167" s="210">
        <f>IF(N167="sníž. přenesená",J167,0)</f>
        <v>0</v>
      </c>
      <c r="BI167" s="210">
        <f>IF(N167="nulová",J167,0)</f>
        <v>0</v>
      </c>
      <c r="BJ167" s="18" t="s">
        <v>123</v>
      </c>
      <c r="BK167" s="210">
        <f>ROUND(I167*H167,2)</f>
        <v>0</v>
      </c>
      <c r="BL167" s="18" t="s">
        <v>122</v>
      </c>
      <c r="BM167" s="209" t="s">
        <v>261</v>
      </c>
    </row>
    <row r="168" spans="1:51" s="13" customFormat="1" ht="12">
      <c r="A168" s="13"/>
      <c r="B168" s="211"/>
      <c r="C168" s="212"/>
      <c r="D168" s="213" t="s">
        <v>125</v>
      </c>
      <c r="E168" s="214" t="s">
        <v>19</v>
      </c>
      <c r="F168" s="215" t="s">
        <v>262</v>
      </c>
      <c r="G168" s="212"/>
      <c r="H168" s="216">
        <v>62.4</v>
      </c>
      <c r="I168" s="217"/>
      <c r="J168" s="212"/>
      <c r="K168" s="212"/>
      <c r="L168" s="218"/>
      <c r="M168" s="219"/>
      <c r="N168" s="220"/>
      <c r="O168" s="220"/>
      <c r="P168" s="220"/>
      <c r="Q168" s="220"/>
      <c r="R168" s="220"/>
      <c r="S168" s="220"/>
      <c r="T168" s="221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22" t="s">
        <v>125</v>
      </c>
      <c r="AU168" s="222" t="s">
        <v>123</v>
      </c>
      <c r="AV168" s="13" t="s">
        <v>123</v>
      </c>
      <c r="AW168" s="13" t="s">
        <v>31</v>
      </c>
      <c r="AX168" s="13" t="s">
        <v>74</v>
      </c>
      <c r="AY168" s="222" t="s">
        <v>115</v>
      </c>
    </row>
    <row r="169" spans="1:51" s="13" customFormat="1" ht="12">
      <c r="A169" s="13"/>
      <c r="B169" s="211"/>
      <c r="C169" s="212"/>
      <c r="D169" s="213" t="s">
        <v>125</v>
      </c>
      <c r="E169" s="212"/>
      <c r="F169" s="215" t="s">
        <v>263</v>
      </c>
      <c r="G169" s="212"/>
      <c r="H169" s="216">
        <v>65.52</v>
      </c>
      <c r="I169" s="217"/>
      <c r="J169" s="212"/>
      <c r="K169" s="212"/>
      <c r="L169" s="218"/>
      <c r="M169" s="219"/>
      <c r="N169" s="220"/>
      <c r="O169" s="220"/>
      <c r="P169" s="220"/>
      <c r="Q169" s="220"/>
      <c r="R169" s="220"/>
      <c r="S169" s="220"/>
      <c r="T169" s="221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22" t="s">
        <v>125</v>
      </c>
      <c r="AU169" s="222" t="s">
        <v>123</v>
      </c>
      <c r="AV169" s="13" t="s">
        <v>123</v>
      </c>
      <c r="AW169" s="13" t="s">
        <v>4</v>
      </c>
      <c r="AX169" s="13" t="s">
        <v>74</v>
      </c>
      <c r="AY169" s="222" t="s">
        <v>115</v>
      </c>
    </row>
    <row r="170" spans="1:65" s="2" customFormat="1" ht="16.5" customHeight="1">
      <c r="A170" s="39"/>
      <c r="B170" s="40"/>
      <c r="C170" s="244" t="s">
        <v>264</v>
      </c>
      <c r="D170" s="244" t="s">
        <v>200</v>
      </c>
      <c r="E170" s="245" t="s">
        <v>265</v>
      </c>
      <c r="F170" s="246" t="s">
        <v>266</v>
      </c>
      <c r="G170" s="247" t="s">
        <v>134</v>
      </c>
      <c r="H170" s="248">
        <v>32.76</v>
      </c>
      <c r="I170" s="249"/>
      <c r="J170" s="250">
        <f>ROUND(I170*H170,2)</f>
        <v>0</v>
      </c>
      <c r="K170" s="246" t="s">
        <v>121</v>
      </c>
      <c r="L170" s="251"/>
      <c r="M170" s="252" t="s">
        <v>19</v>
      </c>
      <c r="N170" s="253" t="s">
        <v>41</v>
      </c>
      <c r="O170" s="85"/>
      <c r="P170" s="207">
        <f>O170*H170</f>
        <v>0</v>
      </c>
      <c r="Q170" s="207">
        <v>0.0003</v>
      </c>
      <c r="R170" s="207">
        <f>Q170*H170</f>
        <v>0.009827999999999998</v>
      </c>
      <c r="S170" s="207">
        <v>0</v>
      </c>
      <c r="T170" s="208">
        <f>S170*H170</f>
        <v>0</v>
      </c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R170" s="209" t="s">
        <v>165</v>
      </c>
      <c r="AT170" s="209" t="s">
        <v>200</v>
      </c>
      <c r="AU170" s="209" t="s">
        <v>123</v>
      </c>
      <c r="AY170" s="18" t="s">
        <v>115</v>
      </c>
      <c r="BE170" s="210">
        <f>IF(N170="základní",J170,0)</f>
        <v>0</v>
      </c>
      <c r="BF170" s="210">
        <f>IF(N170="snížená",J170,0)</f>
        <v>0</v>
      </c>
      <c r="BG170" s="210">
        <f>IF(N170="zákl. přenesená",J170,0)</f>
        <v>0</v>
      </c>
      <c r="BH170" s="210">
        <f>IF(N170="sníž. přenesená",J170,0)</f>
        <v>0</v>
      </c>
      <c r="BI170" s="210">
        <f>IF(N170="nulová",J170,0)</f>
        <v>0</v>
      </c>
      <c r="BJ170" s="18" t="s">
        <v>123</v>
      </c>
      <c r="BK170" s="210">
        <f>ROUND(I170*H170,2)</f>
        <v>0</v>
      </c>
      <c r="BL170" s="18" t="s">
        <v>122</v>
      </c>
      <c r="BM170" s="209" t="s">
        <v>267</v>
      </c>
    </row>
    <row r="171" spans="1:51" s="13" customFormat="1" ht="12">
      <c r="A171" s="13"/>
      <c r="B171" s="211"/>
      <c r="C171" s="212"/>
      <c r="D171" s="213" t="s">
        <v>125</v>
      </c>
      <c r="E171" s="214" t="s">
        <v>19</v>
      </c>
      <c r="F171" s="215" t="s">
        <v>268</v>
      </c>
      <c r="G171" s="212"/>
      <c r="H171" s="216">
        <v>31.2</v>
      </c>
      <c r="I171" s="217"/>
      <c r="J171" s="212"/>
      <c r="K171" s="212"/>
      <c r="L171" s="218"/>
      <c r="M171" s="219"/>
      <c r="N171" s="220"/>
      <c r="O171" s="220"/>
      <c r="P171" s="220"/>
      <c r="Q171" s="220"/>
      <c r="R171" s="220"/>
      <c r="S171" s="220"/>
      <c r="T171" s="221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22" t="s">
        <v>125</v>
      </c>
      <c r="AU171" s="222" t="s">
        <v>123</v>
      </c>
      <c r="AV171" s="13" t="s">
        <v>123</v>
      </c>
      <c r="AW171" s="13" t="s">
        <v>31</v>
      </c>
      <c r="AX171" s="13" t="s">
        <v>74</v>
      </c>
      <c r="AY171" s="222" t="s">
        <v>115</v>
      </c>
    </row>
    <row r="172" spans="1:51" s="13" customFormat="1" ht="12">
      <c r="A172" s="13"/>
      <c r="B172" s="211"/>
      <c r="C172" s="212"/>
      <c r="D172" s="213" t="s">
        <v>125</v>
      </c>
      <c r="E172" s="212"/>
      <c r="F172" s="215" t="s">
        <v>269</v>
      </c>
      <c r="G172" s="212"/>
      <c r="H172" s="216">
        <v>32.76</v>
      </c>
      <c r="I172" s="217"/>
      <c r="J172" s="212"/>
      <c r="K172" s="212"/>
      <c r="L172" s="218"/>
      <c r="M172" s="219"/>
      <c r="N172" s="220"/>
      <c r="O172" s="220"/>
      <c r="P172" s="220"/>
      <c r="Q172" s="220"/>
      <c r="R172" s="220"/>
      <c r="S172" s="220"/>
      <c r="T172" s="221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22" t="s">
        <v>125</v>
      </c>
      <c r="AU172" s="222" t="s">
        <v>123</v>
      </c>
      <c r="AV172" s="13" t="s">
        <v>123</v>
      </c>
      <c r="AW172" s="13" t="s">
        <v>4</v>
      </c>
      <c r="AX172" s="13" t="s">
        <v>74</v>
      </c>
      <c r="AY172" s="222" t="s">
        <v>115</v>
      </c>
    </row>
    <row r="173" spans="1:65" s="2" customFormat="1" ht="16.5" customHeight="1">
      <c r="A173" s="39"/>
      <c r="B173" s="40"/>
      <c r="C173" s="244" t="s">
        <v>270</v>
      </c>
      <c r="D173" s="244" t="s">
        <v>200</v>
      </c>
      <c r="E173" s="245" t="s">
        <v>271</v>
      </c>
      <c r="F173" s="246" t="s">
        <v>272</v>
      </c>
      <c r="G173" s="247" t="s">
        <v>134</v>
      </c>
      <c r="H173" s="248">
        <v>32.76</v>
      </c>
      <c r="I173" s="249"/>
      <c r="J173" s="250">
        <f>ROUND(I173*H173,2)</f>
        <v>0</v>
      </c>
      <c r="K173" s="246" t="s">
        <v>121</v>
      </c>
      <c r="L173" s="251"/>
      <c r="M173" s="252" t="s">
        <v>19</v>
      </c>
      <c r="N173" s="253" t="s">
        <v>41</v>
      </c>
      <c r="O173" s="85"/>
      <c r="P173" s="207">
        <f>O173*H173</f>
        <v>0</v>
      </c>
      <c r="Q173" s="207">
        <v>0.0002</v>
      </c>
      <c r="R173" s="207">
        <f>Q173*H173</f>
        <v>0.006552</v>
      </c>
      <c r="S173" s="207">
        <v>0</v>
      </c>
      <c r="T173" s="208">
        <f>S173*H173</f>
        <v>0</v>
      </c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R173" s="209" t="s">
        <v>165</v>
      </c>
      <c r="AT173" s="209" t="s">
        <v>200</v>
      </c>
      <c r="AU173" s="209" t="s">
        <v>123</v>
      </c>
      <c r="AY173" s="18" t="s">
        <v>115</v>
      </c>
      <c r="BE173" s="210">
        <f>IF(N173="základní",J173,0)</f>
        <v>0</v>
      </c>
      <c r="BF173" s="210">
        <f>IF(N173="snížená",J173,0)</f>
        <v>0</v>
      </c>
      <c r="BG173" s="210">
        <f>IF(N173="zákl. přenesená",J173,0)</f>
        <v>0</v>
      </c>
      <c r="BH173" s="210">
        <f>IF(N173="sníž. přenesená",J173,0)</f>
        <v>0</v>
      </c>
      <c r="BI173" s="210">
        <f>IF(N173="nulová",J173,0)</f>
        <v>0</v>
      </c>
      <c r="BJ173" s="18" t="s">
        <v>123</v>
      </c>
      <c r="BK173" s="210">
        <f>ROUND(I173*H173,2)</f>
        <v>0</v>
      </c>
      <c r="BL173" s="18" t="s">
        <v>122</v>
      </c>
      <c r="BM173" s="209" t="s">
        <v>273</v>
      </c>
    </row>
    <row r="174" spans="1:51" s="13" customFormat="1" ht="12">
      <c r="A174" s="13"/>
      <c r="B174" s="211"/>
      <c r="C174" s="212"/>
      <c r="D174" s="213" t="s">
        <v>125</v>
      </c>
      <c r="E174" s="214" t="s">
        <v>19</v>
      </c>
      <c r="F174" s="215" t="s">
        <v>268</v>
      </c>
      <c r="G174" s="212"/>
      <c r="H174" s="216">
        <v>31.2</v>
      </c>
      <c r="I174" s="217"/>
      <c r="J174" s="212"/>
      <c r="K174" s="212"/>
      <c r="L174" s="218"/>
      <c r="M174" s="219"/>
      <c r="N174" s="220"/>
      <c r="O174" s="220"/>
      <c r="P174" s="220"/>
      <c r="Q174" s="220"/>
      <c r="R174" s="220"/>
      <c r="S174" s="220"/>
      <c r="T174" s="221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22" t="s">
        <v>125</v>
      </c>
      <c r="AU174" s="222" t="s">
        <v>123</v>
      </c>
      <c r="AV174" s="13" t="s">
        <v>123</v>
      </c>
      <c r="AW174" s="13" t="s">
        <v>31</v>
      </c>
      <c r="AX174" s="13" t="s">
        <v>74</v>
      </c>
      <c r="AY174" s="222" t="s">
        <v>115</v>
      </c>
    </row>
    <row r="175" spans="1:51" s="13" customFormat="1" ht="12">
      <c r="A175" s="13"/>
      <c r="B175" s="211"/>
      <c r="C175" s="212"/>
      <c r="D175" s="213" t="s">
        <v>125</v>
      </c>
      <c r="E175" s="212"/>
      <c r="F175" s="215" t="s">
        <v>269</v>
      </c>
      <c r="G175" s="212"/>
      <c r="H175" s="216">
        <v>32.76</v>
      </c>
      <c r="I175" s="217"/>
      <c r="J175" s="212"/>
      <c r="K175" s="212"/>
      <c r="L175" s="218"/>
      <c r="M175" s="219"/>
      <c r="N175" s="220"/>
      <c r="O175" s="220"/>
      <c r="P175" s="220"/>
      <c r="Q175" s="220"/>
      <c r="R175" s="220"/>
      <c r="S175" s="220"/>
      <c r="T175" s="221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22" t="s">
        <v>125</v>
      </c>
      <c r="AU175" s="222" t="s">
        <v>123</v>
      </c>
      <c r="AV175" s="13" t="s">
        <v>123</v>
      </c>
      <c r="AW175" s="13" t="s">
        <v>4</v>
      </c>
      <c r="AX175" s="13" t="s">
        <v>74</v>
      </c>
      <c r="AY175" s="222" t="s">
        <v>115</v>
      </c>
    </row>
    <row r="176" spans="1:65" s="2" customFormat="1" ht="16.5" customHeight="1">
      <c r="A176" s="39"/>
      <c r="B176" s="40"/>
      <c r="C176" s="198" t="s">
        <v>274</v>
      </c>
      <c r="D176" s="198" t="s">
        <v>117</v>
      </c>
      <c r="E176" s="199" t="s">
        <v>275</v>
      </c>
      <c r="F176" s="200" t="s">
        <v>276</v>
      </c>
      <c r="G176" s="201" t="s">
        <v>134</v>
      </c>
      <c r="H176" s="202">
        <v>100.8</v>
      </c>
      <c r="I176" s="203"/>
      <c r="J176" s="204">
        <f>ROUND(I176*H176,2)</f>
        <v>0</v>
      </c>
      <c r="K176" s="200" t="s">
        <v>121</v>
      </c>
      <c r="L176" s="45"/>
      <c r="M176" s="205" t="s">
        <v>19</v>
      </c>
      <c r="N176" s="206" t="s">
        <v>41</v>
      </c>
      <c r="O176" s="85"/>
      <c r="P176" s="207">
        <f>O176*H176</f>
        <v>0</v>
      </c>
      <c r="Q176" s="207">
        <v>0</v>
      </c>
      <c r="R176" s="207">
        <f>Q176*H176</f>
        <v>0</v>
      </c>
      <c r="S176" s="207">
        <v>0</v>
      </c>
      <c r="T176" s="208">
        <f>S176*H176</f>
        <v>0</v>
      </c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R176" s="209" t="s">
        <v>122</v>
      </c>
      <c r="AT176" s="209" t="s">
        <v>117</v>
      </c>
      <c r="AU176" s="209" t="s">
        <v>123</v>
      </c>
      <c r="AY176" s="18" t="s">
        <v>115</v>
      </c>
      <c r="BE176" s="210">
        <f>IF(N176="základní",J176,0)</f>
        <v>0</v>
      </c>
      <c r="BF176" s="210">
        <f>IF(N176="snížená",J176,0)</f>
        <v>0</v>
      </c>
      <c r="BG176" s="210">
        <f>IF(N176="zákl. přenesená",J176,0)</f>
        <v>0</v>
      </c>
      <c r="BH176" s="210">
        <f>IF(N176="sníž. přenesená",J176,0)</f>
        <v>0</v>
      </c>
      <c r="BI176" s="210">
        <f>IF(N176="nulová",J176,0)</f>
        <v>0</v>
      </c>
      <c r="BJ176" s="18" t="s">
        <v>123</v>
      </c>
      <c r="BK176" s="210">
        <f>ROUND(I176*H176,2)</f>
        <v>0</v>
      </c>
      <c r="BL176" s="18" t="s">
        <v>122</v>
      </c>
      <c r="BM176" s="209" t="s">
        <v>277</v>
      </c>
    </row>
    <row r="177" spans="1:51" s="13" customFormat="1" ht="12">
      <c r="A177" s="13"/>
      <c r="B177" s="211"/>
      <c r="C177" s="212"/>
      <c r="D177" s="213" t="s">
        <v>125</v>
      </c>
      <c r="E177" s="214" t="s">
        <v>19</v>
      </c>
      <c r="F177" s="215" t="s">
        <v>278</v>
      </c>
      <c r="G177" s="212"/>
      <c r="H177" s="216">
        <v>7.2</v>
      </c>
      <c r="I177" s="217"/>
      <c r="J177" s="212"/>
      <c r="K177" s="212"/>
      <c r="L177" s="218"/>
      <c r="M177" s="219"/>
      <c r="N177" s="220"/>
      <c r="O177" s="220"/>
      <c r="P177" s="220"/>
      <c r="Q177" s="220"/>
      <c r="R177" s="220"/>
      <c r="S177" s="220"/>
      <c r="T177" s="221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22" t="s">
        <v>125</v>
      </c>
      <c r="AU177" s="222" t="s">
        <v>123</v>
      </c>
      <c r="AV177" s="13" t="s">
        <v>123</v>
      </c>
      <c r="AW177" s="13" t="s">
        <v>31</v>
      </c>
      <c r="AX177" s="13" t="s">
        <v>69</v>
      </c>
      <c r="AY177" s="222" t="s">
        <v>115</v>
      </c>
    </row>
    <row r="178" spans="1:51" s="13" customFormat="1" ht="12">
      <c r="A178" s="13"/>
      <c r="B178" s="211"/>
      <c r="C178" s="212"/>
      <c r="D178" s="213" t="s">
        <v>125</v>
      </c>
      <c r="E178" s="214" t="s">
        <v>19</v>
      </c>
      <c r="F178" s="215" t="s">
        <v>279</v>
      </c>
      <c r="G178" s="212"/>
      <c r="H178" s="216">
        <v>93.6</v>
      </c>
      <c r="I178" s="217"/>
      <c r="J178" s="212"/>
      <c r="K178" s="212"/>
      <c r="L178" s="218"/>
      <c r="M178" s="219"/>
      <c r="N178" s="220"/>
      <c r="O178" s="220"/>
      <c r="P178" s="220"/>
      <c r="Q178" s="220"/>
      <c r="R178" s="220"/>
      <c r="S178" s="220"/>
      <c r="T178" s="221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22" t="s">
        <v>125</v>
      </c>
      <c r="AU178" s="222" t="s">
        <v>123</v>
      </c>
      <c r="AV178" s="13" t="s">
        <v>123</v>
      </c>
      <c r="AW178" s="13" t="s">
        <v>31</v>
      </c>
      <c r="AX178" s="13" t="s">
        <v>69</v>
      </c>
      <c r="AY178" s="222" t="s">
        <v>115</v>
      </c>
    </row>
    <row r="179" spans="1:51" s="15" customFormat="1" ht="12">
      <c r="A179" s="15"/>
      <c r="B179" s="233"/>
      <c r="C179" s="234"/>
      <c r="D179" s="213" t="s">
        <v>125</v>
      </c>
      <c r="E179" s="235" t="s">
        <v>19</v>
      </c>
      <c r="F179" s="236" t="s">
        <v>151</v>
      </c>
      <c r="G179" s="234"/>
      <c r="H179" s="237">
        <v>100.8</v>
      </c>
      <c r="I179" s="238"/>
      <c r="J179" s="234"/>
      <c r="K179" s="234"/>
      <c r="L179" s="239"/>
      <c r="M179" s="240"/>
      <c r="N179" s="241"/>
      <c r="O179" s="241"/>
      <c r="P179" s="241"/>
      <c r="Q179" s="241"/>
      <c r="R179" s="241"/>
      <c r="S179" s="241"/>
      <c r="T179" s="242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T179" s="243" t="s">
        <v>125</v>
      </c>
      <c r="AU179" s="243" t="s">
        <v>123</v>
      </c>
      <c r="AV179" s="15" t="s">
        <v>122</v>
      </c>
      <c r="AW179" s="15" t="s">
        <v>31</v>
      </c>
      <c r="AX179" s="15" t="s">
        <v>74</v>
      </c>
      <c r="AY179" s="243" t="s">
        <v>115</v>
      </c>
    </row>
    <row r="180" spans="1:65" s="2" customFormat="1" ht="16.5" customHeight="1">
      <c r="A180" s="39"/>
      <c r="B180" s="40"/>
      <c r="C180" s="244" t="s">
        <v>280</v>
      </c>
      <c r="D180" s="244" t="s">
        <v>200</v>
      </c>
      <c r="E180" s="245" t="s">
        <v>281</v>
      </c>
      <c r="F180" s="246" t="s">
        <v>282</v>
      </c>
      <c r="G180" s="247" t="s">
        <v>134</v>
      </c>
      <c r="H180" s="248">
        <v>105.84</v>
      </c>
      <c r="I180" s="249"/>
      <c r="J180" s="250">
        <f>ROUND(I180*H180,2)</f>
        <v>0</v>
      </c>
      <c r="K180" s="246" t="s">
        <v>121</v>
      </c>
      <c r="L180" s="251"/>
      <c r="M180" s="252" t="s">
        <v>19</v>
      </c>
      <c r="N180" s="253" t="s">
        <v>41</v>
      </c>
      <c r="O180" s="85"/>
      <c r="P180" s="207">
        <f>O180*H180</f>
        <v>0</v>
      </c>
      <c r="Q180" s="207">
        <v>0.00011</v>
      </c>
      <c r="R180" s="207">
        <f>Q180*H180</f>
        <v>0.0116424</v>
      </c>
      <c r="S180" s="207">
        <v>0</v>
      </c>
      <c r="T180" s="208">
        <f>S180*H180</f>
        <v>0</v>
      </c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R180" s="209" t="s">
        <v>165</v>
      </c>
      <c r="AT180" s="209" t="s">
        <v>200</v>
      </c>
      <c r="AU180" s="209" t="s">
        <v>123</v>
      </c>
      <c r="AY180" s="18" t="s">
        <v>115</v>
      </c>
      <c r="BE180" s="210">
        <f>IF(N180="základní",J180,0)</f>
        <v>0</v>
      </c>
      <c r="BF180" s="210">
        <f>IF(N180="snížená",J180,0)</f>
        <v>0</v>
      </c>
      <c r="BG180" s="210">
        <f>IF(N180="zákl. přenesená",J180,0)</f>
        <v>0</v>
      </c>
      <c r="BH180" s="210">
        <f>IF(N180="sníž. přenesená",J180,0)</f>
        <v>0</v>
      </c>
      <c r="BI180" s="210">
        <f>IF(N180="nulová",J180,0)</f>
        <v>0</v>
      </c>
      <c r="BJ180" s="18" t="s">
        <v>123</v>
      </c>
      <c r="BK180" s="210">
        <f>ROUND(I180*H180,2)</f>
        <v>0</v>
      </c>
      <c r="BL180" s="18" t="s">
        <v>122</v>
      </c>
      <c r="BM180" s="209" t="s">
        <v>283</v>
      </c>
    </row>
    <row r="181" spans="1:51" s="13" customFormat="1" ht="12">
      <c r="A181" s="13"/>
      <c r="B181" s="211"/>
      <c r="C181" s="212"/>
      <c r="D181" s="213" t="s">
        <v>125</v>
      </c>
      <c r="E181" s="214" t="s">
        <v>19</v>
      </c>
      <c r="F181" s="215" t="s">
        <v>284</v>
      </c>
      <c r="G181" s="212"/>
      <c r="H181" s="216">
        <v>100.8</v>
      </c>
      <c r="I181" s="217"/>
      <c r="J181" s="212"/>
      <c r="K181" s="212"/>
      <c r="L181" s="218"/>
      <c r="M181" s="219"/>
      <c r="N181" s="220"/>
      <c r="O181" s="220"/>
      <c r="P181" s="220"/>
      <c r="Q181" s="220"/>
      <c r="R181" s="220"/>
      <c r="S181" s="220"/>
      <c r="T181" s="221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22" t="s">
        <v>125</v>
      </c>
      <c r="AU181" s="222" t="s">
        <v>123</v>
      </c>
      <c r="AV181" s="13" t="s">
        <v>123</v>
      </c>
      <c r="AW181" s="13" t="s">
        <v>31</v>
      </c>
      <c r="AX181" s="13" t="s">
        <v>74</v>
      </c>
      <c r="AY181" s="222" t="s">
        <v>115</v>
      </c>
    </row>
    <row r="182" spans="1:51" s="13" customFormat="1" ht="12">
      <c r="A182" s="13"/>
      <c r="B182" s="211"/>
      <c r="C182" s="212"/>
      <c r="D182" s="213" t="s">
        <v>125</v>
      </c>
      <c r="E182" s="212"/>
      <c r="F182" s="215" t="s">
        <v>285</v>
      </c>
      <c r="G182" s="212"/>
      <c r="H182" s="216">
        <v>105.84</v>
      </c>
      <c r="I182" s="217"/>
      <c r="J182" s="212"/>
      <c r="K182" s="212"/>
      <c r="L182" s="218"/>
      <c r="M182" s="219"/>
      <c r="N182" s="220"/>
      <c r="O182" s="220"/>
      <c r="P182" s="220"/>
      <c r="Q182" s="220"/>
      <c r="R182" s="220"/>
      <c r="S182" s="220"/>
      <c r="T182" s="221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22" t="s">
        <v>125</v>
      </c>
      <c r="AU182" s="222" t="s">
        <v>123</v>
      </c>
      <c r="AV182" s="13" t="s">
        <v>123</v>
      </c>
      <c r="AW182" s="13" t="s">
        <v>4</v>
      </c>
      <c r="AX182" s="13" t="s">
        <v>74</v>
      </c>
      <c r="AY182" s="222" t="s">
        <v>115</v>
      </c>
    </row>
    <row r="183" spans="1:65" s="2" customFormat="1" ht="12">
      <c r="A183" s="39"/>
      <c r="B183" s="40"/>
      <c r="C183" s="198" t="s">
        <v>286</v>
      </c>
      <c r="D183" s="198" t="s">
        <v>117</v>
      </c>
      <c r="E183" s="199" t="s">
        <v>287</v>
      </c>
      <c r="F183" s="200" t="s">
        <v>288</v>
      </c>
      <c r="G183" s="201" t="s">
        <v>162</v>
      </c>
      <c r="H183" s="202">
        <v>128.428</v>
      </c>
      <c r="I183" s="203"/>
      <c r="J183" s="204">
        <f>ROUND(I183*H183,2)</f>
        <v>0</v>
      </c>
      <c r="K183" s="200" t="s">
        <v>121</v>
      </c>
      <c r="L183" s="45"/>
      <c r="M183" s="205" t="s">
        <v>19</v>
      </c>
      <c r="N183" s="206" t="s">
        <v>41</v>
      </c>
      <c r="O183" s="85"/>
      <c r="P183" s="207">
        <f>O183*H183</f>
        <v>0</v>
      </c>
      <c r="Q183" s="207">
        <v>0.00268</v>
      </c>
      <c r="R183" s="207">
        <f>Q183*H183</f>
        <v>0.34418704</v>
      </c>
      <c r="S183" s="207">
        <v>0</v>
      </c>
      <c r="T183" s="208">
        <f>S183*H183</f>
        <v>0</v>
      </c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R183" s="209" t="s">
        <v>122</v>
      </c>
      <c r="AT183" s="209" t="s">
        <v>117</v>
      </c>
      <c r="AU183" s="209" t="s">
        <v>123</v>
      </c>
      <c r="AY183" s="18" t="s">
        <v>115</v>
      </c>
      <c r="BE183" s="210">
        <f>IF(N183="základní",J183,0)</f>
        <v>0</v>
      </c>
      <c r="BF183" s="210">
        <f>IF(N183="snížená",J183,0)</f>
        <v>0</v>
      </c>
      <c r="BG183" s="210">
        <f>IF(N183="zákl. přenesená",J183,0)</f>
        <v>0</v>
      </c>
      <c r="BH183" s="210">
        <f>IF(N183="sníž. přenesená",J183,0)</f>
        <v>0</v>
      </c>
      <c r="BI183" s="210">
        <f>IF(N183="nulová",J183,0)</f>
        <v>0</v>
      </c>
      <c r="BJ183" s="18" t="s">
        <v>123</v>
      </c>
      <c r="BK183" s="210">
        <f>ROUND(I183*H183,2)</f>
        <v>0</v>
      </c>
      <c r="BL183" s="18" t="s">
        <v>122</v>
      </c>
      <c r="BM183" s="209" t="s">
        <v>289</v>
      </c>
    </row>
    <row r="184" spans="1:51" s="14" customFormat="1" ht="12">
      <c r="A184" s="14"/>
      <c r="B184" s="223"/>
      <c r="C184" s="224"/>
      <c r="D184" s="213" t="s">
        <v>125</v>
      </c>
      <c r="E184" s="225" t="s">
        <v>19</v>
      </c>
      <c r="F184" s="226" t="s">
        <v>231</v>
      </c>
      <c r="G184" s="224"/>
      <c r="H184" s="225" t="s">
        <v>19</v>
      </c>
      <c r="I184" s="227"/>
      <c r="J184" s="224"/>
      <c r="K184" s="224"/>
      <c r="L184" s="228"/>
      <c r="M184" s="229"/>
      <c r="N184" s="230"/>
      <c r="O184" s="230"/>
      <c r="P184" s="230"/>
      <c r="Q184" s="230"/>
      <c r="R184" s="230"/>
      <c r="S184" s="230"/>
      <c r="T184" s="231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T184" s="232" t="s">
        <v>125</v>
      </c>
      <c r="AU184" s="232" t="s">
        <v>123</v>
      </c>
      <c r="AV184" s="14" t="s">
        <v>74</v>
      </c>
      <c r="AW184" s="14" t="s">
        <v>31</v>
      </c>
      <c r="AX184" s="14" t="s">
        <v>69</v>
      </c>
      <c r="AY184" s="232" t="s">
        <v>115</v>
      </c>
    </row>
    <row r="185" spans="1:51" s="13" customFormat="1" ht="12">
      <c r="A185" s="13"/>
      <c r="B185" s="211"/>
      <c r="C185" s="212"/>
      <c r="D185" s="213" t="s">
        <v>125</v>
      </c>
      <c r="E185" s="214" t="s">
        <v>19</v>
      </c>
      <c r="F185" s="215" t="s">
        <v>290</v>
      </c>
      <c r="G185" s="212"/>
      <c r="H185" s="216">
        <v>57.132</v>
      </c>
      <c r="I185" s="217"/>
      <c r="J185" s="212"/>
      <c r="K185" s="212"/>
      <c r="L185" s="218"/>
      <c r="M185" s="219"/>
      <c r="N185" s="220"/>
      <c r="O185" s="220"/>
      <c r="P185" s="220"/>
      <c r="Q185" s="220"/>
      <c r="R185" s="220"/>
      <c r="S185" s="220"/>
      <c r="T185" s="221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22" t="s">
        <v>125</v>
      </c>
      <c r="AU185" s="222" t="s">
        <v>123</v>
      </c>
      <c r="AV185" s="13" t="s">
        <v>123</v>
      </c>
      <c r="AW185" s="13" t="s">
        <v>31</v>
      </c>
      <c r="AX185" s="13" t="s">
        <v>69</v>
      </c>
      <c r="AY185" s="222" t="s">
        <v>115</v>
      </c>
    </row>
    <row r="186" spans="1:51" s="13" customFormat="1" ht="12">
      <c r="A186" s="13"/>
      <c r="B186" s="211"/>
      <c r="C186" s="212"/>
      <c r="D186" s="213" t="s">
        <v>125</v>
      </c>
      <c r="E186" s="214" t="s">
        <v>19</v>
      </c>
      <c r="F186" s="215" t="s">
        <v>291</v>
      </c>
      <c r="G186" s="212"/>
      <c r="H186" s="216">
        <v>21.24</v>
      </c>
      <c r="I186" s="217"/>
      <c r="J186" s="212"/>
      <c r="K186" s="212"/>
      <c r="L186" s="218"/>
      <c r="M186" s="219"/>
      <c r="N186" s="220"/>
      <c r="O186" s="220"/>
      <c r="P186" s="220"/>
      <c r="Q186" s="220"/>
      <c r="R186" s="220"/>
      <c r="S186" s="220"/>
      <c r="T186" s="221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22" t="s">
        <v>125</v>
      </c>
      <c r="AU186" s="222" t="s">
        <v>123</v>
      </c>
      <c r="AV186" s="13" t="s">
        <v>123</v>
      </c>
      <c r="AW186" s="13" t="s">
        <v>31</v>
      </c>
      <c r="AX186" s="13" t="s">
        <v>69</v>
      </c>
      <c r="AY186" s="222" t="s">
        <v>115</v>
      </c>
    </row>
    <row r="187" spans="1:51" s="14" customFormat="1" ht="12">
      <c r="A187" s="14"/>
      <c r="B187" s="223"/>
      <c r="C187" s="224"/>
      <c r="D187" s="213" t="s">
        <v>125</v>
      </c>
      <c r="E187" s="225" t="s">
        <v>19</v>
      </c>
      <c r="F187" s="226" t="s">
        <v>233</v>
      </c>
      <c r="G187" s="224"/>
      <c r="H187" s="225" t="s">
        <v>19</v>
      </c>
      <c r="I187" s="227"/>
      <c r="J187" s="224"/>
      <c r="K187" s="224"/>
      <c r="L187" s="228"/>
      <c r="M187" s="229"/>
      <c r="N187" s="230"/>
      <c r="O187" s="230"/>
      <c r="P187" s="230"/>
      <c r="Q187" s="230"/>
      <c r="R187" s="230"/>
      <c r="S187" s="230"/>
      <c r="T187" s="231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T187" s="232" t="s">
        <v>125</v>
      </c>
      <c r="AU187" s="232" t="s">
        <v>123</v>
      </c>
      <c r="AV187" s="14" t="s">
        <v>74</v>
      </c>
      <c r="AW187" s="14" t="s">
        <v>31</v>
      </c>
      <c r="AX187" s="14" t="s">
        <v>69</v>
      </c>
      <c r="AY187" s="232" t="s">
        <v>115</v>
      </c>
    </row>
    <row r="188" spans="1:51" s="13" customFormat="1" ht="12">
      <c r="A188" s="13"/>
      <c r="B188" s="211"/>
      <c r="C188" s="212"/>
      <c r="D188" s="213" t="s">
        <v>125</v>
      </c>
      <c r="E188" s="214" t="s">
        <v>19</v>
      </c>
      <c r="F188" s="215" t="s">
        <v>292</v>
      </c>
      <c r="G188" s="212"/>
      <c r="H188" s="216">
        <v>6.48</v>
      </c>
      <c r="I188" s="217"/>
      <c r="J188" s="212"/>
      <c r="K188" s="212"/>
      <c r="L188" s="218"/>
      <c r="M188" s="219"/>
      <c r="N188" s="220"/>
      <c r="O188" s="220"/>
      <c r="P188" s="220"/>
      <c r="Q188" s="220"/>
      <c r="R188" s="220"/>
      <c r="S188" s="220"/>
      <c r="T188" s="221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22" t="s">
        <v>125</v>
      </c>
      <c r="AU188" s="222" t="s">
        <v>123</v>
      </c>
      <c r="AV188" s="13" t="s">
        <v>123</v>
      </c>
      <c r="AW188" s="13" t="s">
        <v>31</v>
      </c>
      <c r="AX188" s="13" t="s">
        <v>69</v>
      </c>
      <c r="AY188" s="222" t="s">
        <v>115</v>
      </c>
    </row>
    <row r="189" spans="1:51" s="14" customFormat="1" ht="12">
      <c r="A189" s="14"/>
      <c r="B189" s="223"/>
      <c r="C189" s="224"/>
      <c r="D189" s="213" t="s">
        <v>125</v>
      </c>
      <c r="E189" s="225" t="s">
        <v>19</v>
      </c>
      <c r="F189" s="226" t="s">
        <v>235</v>
      </c>
      <c r="G189" s="224"/>
      <c r="H189" s="225" t="s">
        <v>19</v>
      </c>
      <c r="I189" s="227"/>
      <c r="J189" s="224"/>
      <c r="K189" s="224"/>
      <c r="L189" s="228"/>
      <c r="M189" s="229"/>
      <c r="N189" s="230"/>
      <c r="O189" s="230"/>
      <c r="P189" s="230"/>
      <c r="Q189" s="230"/>
      <c r="R189" s="230"/>
      <c r="S189" s="230"/>
      <c r="T189" s="231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T189" s="232" t="s">
        <v>125</v>
      </c>
      <c r="AU189" s="232" t="s">
        <v>123</v>
      </c>
      <c r="AV189" s="14" t="s">
        <v>74</v>
      </c>
      <c r="AW189" s="14" t="s">
        <v>31</v>
      </c>
      <c r="AX189" s="14" t="s">
        <v>69</v>
      </c>
      <c r="AY189" s="232" t="s">
        <v>115</v>
      </c>
    </row>
    <row r="190" spans="1:51" s="13" customFormat="1" ht="12">
      <c r="A190" s="13"/>
      <c r="B190" s="211"/>
      <c r="C190" s="212"/>
      <c r="D190" s="213" t="s">
        <v>125</v>
      </c>
      <c r="E190" s="214" t="s">
        <v>19</v>
      </c>
      <c r="F190" s="215" t="s">
        <v>293</v>
      </c>
      <c r="G190" s="212"/>
      <c r="H190" s="216">
        <v>26.21</v>
      </c>
      <c r="I190" s="217"/>
      <c r="J190" s="212"/>
      <c r="K190" s="212"/>
      <c r="L190" s="218"/>
      <c r="M190" s="219"/>
      <c r="N190" s="220"/>
      <c r="O190" s="220"/>
      <c r="P190" s="220"/>
      <c r="Q190" s="220"/>
      <c r="R190" s="220"/>
      <c r="S190" s="220"/>
      <c r="T190" s="221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22" t="s">
        <v>125</v>
      </c>
      <c r="AU190" s="222" t="s">
        <v>123</v>
      </c>
      <c r="AV190" s="13" t="s">
        <v>123</v>
      </c>
      <c r="AW190" s="13" t="s">
        <v>31</v>
      </c>
      <c r="AX190" s="13" t="s">
        <v>69</v>
      </c>
      <c r="AY190" s="222" t="s">
        <v>115</v>
      </c>
    </row>
    <row r="191" spans="1:51" s="13" customFormat="1" ht="12">
      <c r="A191" s="13"/>
      <c r="B191" s="211"/>
      <c r="C191" s="212"/>
      <c r="D191" s="213" t="s">
        <v>125</v>
      </c>
      <c r="E191" s="214" t="s">
        <v>19</v>
      </c>
      <c r="F191" s="215" t="s">
        <v>294</v>
      </c>
      <c r="G191" s="212"/>
      <c r="H191" s="216">
        <v>17.366</v>
      </c>
      <c r="I191" s="217"/>
      <c r="J191" s="212"/>
      <c r="K191" s="212"/>
      <c r="L191" s="218"/>
      <c r="M191" s="219"/>
      <c r="N191" s="220"/>
      <c r="O191" s="220"/>
      <c r="P191" s="220"/>
      <c r="Q191" s="220"/>
      <c r="R191" s="220"/>
      <c r="S191" s="220"/>
      <c r="T191" s="221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22" t="s">
        <v>125</v>
      </c>
      <c r="AU191" s="222" t="s">
        <v>123</v>
      </c>
      <c r="AV191" s="13" t="s">
        <v>123</v>
      </c>
      <c r="AW191" s="13" t="s">
        <v>31</v>
      </c>
      <c r="AX191" s="13" t="s">
        <v>69</v>
      </c>
      <c r="AY191" s="222" t="s">
        <v>115</v>
      </c>
    </row>
    <row r="192" spans="1:51" s="15" customFormat="1" ht="12">
      <c r="A192" s="15"/>
      <c r="B192" s="233"/>
      <c r="C192" s="234"/>
      <c r="D192" s="213" t="s">
        <v>125</v>
      </c>
      <c r="E192" s="235" t="s">
        <v>19</v>
      </c>
      <c r="F192" s="236" t="s">
        <v>151</v>
      </c>
      <c r="G192" s="234"/>
      <c r="H192" s="237">
        <v>128.428</v>
      </c>
      <c r="I192" s="238"/>
      <c r="J192" s="234"/>
      <c r="K192" s="234"/>
      <c r="L192" s="239"/>
      <c r="M192" s="240"/>
      <c r="N192" s="241"/>
      <c r="O192" s="241"/>
      <c r="P192" s="241"/>
      <c r="Q192" s="241"/>
      <c r="R192" s="241"/>
      <c r="S192" s="241"/>
      <c r="T192" s="242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T192" s="243" t="s">
        <v>125</v>
      </c>
      <c r="AU192" s="243" t="s">
        <v>123</v>
      </c>
      <c r="AV192" s="15" t="s">
        <v>122</v>
      </c>
      <c r="AW192" s="15" t="s">
        <v>31</v>
      </c>
      <c r="AX192" s="15" t="s">
        <v>74</v>
      </c>
      <c r="AY192" s="243" t="s">
        <v>115</v>
      </c>
    </row>
    <row r="193" spans="1:65" s="2" customFormat="1" ht="16.5" customHeight="1">
      <c r="A193" s="39"/>
      <c r="B193" s="40"/>
      <c r="C193" s="198" t="s">
        <v>295</v>
      </c>
      <c r="D193" s="198" t="s">
        <v>117</v>
      </c>
      <c r="E193" s="199" t="s">
        <v>296</v>
      </c>
      <c r="F193" s="200" t="s">
        <v>297</v>
      </c>
      <c r="G193" s="201" t="s">
        <v>134</v>
      </c>
      <c r="H193" s="202">
        <v>31.2</v>
      </c>
      <c r="I193" s="203"/>
      <c r="J193" s="204">
        <f>ROUND(I193*H193,2)</f>
        <v>0</v>
      </c>
      <c r="K193" s="200" t="s">
        <v>121</v>
      </c>
      <c r="L193" s="45"/>
      <c r="M193" s="205" t="s">
        <v>19</v>
      </c>
      <c r="N193" s="206" t="s">
        <v>41</v>
      </c>
      <c r="O193" s="85"/>
      <c r="P193" s="207">
        <f>O193*H193</f>
        <v>0</v>
      </c>
      <c r="Q193" s="207">
        <v>0.01032</v>
      </c>
      <c r="R193" s="207">
        <f>Q193*H193</f>
        <v>0.321984</v>
      </c>
      <c r="S193" s="207">
        <v>0</v>
      </c>
      <c r="T193" s="208">
        <f>S193*H193</f>
        <v>0</v>
      </c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R193" s="209" t="s">
        <v>122</v>
      </c>
      <c r="AT193" s="209" t="s">
        <v>117</v>
      </c>
      <c r="AU193" s="209" t="s">
        <v>123</v>
      </c>
      <c r="AY193" s="18" t="s">
        <v>115</v>
      </c>
      <c r="BE193" s="210">
        <f>IF(N193="základní",J193,0)</f>
        <v>0</v>
      </c>
      <c r="BF193" s="210">
        <f>IF(N193="snížená",J193,0)</f>
        <v>0</v>
      </c>
      <c r="BG193" s="210">
        <f>IF(N193="zákl. přenesená",J193,0)</f>
        <v>0</v>
      </c>
      <c r="BH193" s="210">
        <f>IF(N193="sníž. přenesená",J193,0)</f>
        <v>0</v>
      </c>
      <c r="BI193" s="210">
        <f>IF(N193="nulová",J193,0)</f>
        <v>0</v>
      </c>
      <c r="BJ193" s="18" t="s">
        <v>123</v>
      </c>
      <c r="BK193" s="210">
        <f>ROUND(I193*H193,2)</f>
        <v>0</v>
      </c>
      <c r="BL193" s="18" t="s">
        <v>122</v>
      </c>
      <c r="BM193" s="209" t="s">
        <v>298</v>
      </c>
    </row>
    <row r="194" spans="1:51" s="13" customFormat="1" ht="12">
      <c r="A194" s="13"/>
      <c r="B194" s="211"/>
      <c r="C194" s="212"/>
      <c r="D194" s="213" t="s">
        <v>125</v>
      </c>
      <c r="E194" s="214" t="s">
        <v>19</v>
      </c>
      <c r="F194" s="215" t="s">
        <v>268</v>
      </c>
      <c r="G194" s="212"/>
      <c r="H194" s="216">
        <v>31.2</v>
      </c>
      <c r="I194" s="217"/>
      <c r="J194" s="212"/>
      <c r="K194" s="212"/>
      <c r="L194" s="218"/>
      <c r="M194" s="219"/>
      <c r="N194" s="220"/>
      <c r="O194" s="220"/>
      <c r="P194" s="220"/>
      <c r="Q194" s="220"/>
      <c r="R194" s="220"/>
      <c r="S194" s="220"/>
      <c r="T194" s="221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22" t="s">
        <v>125</v>
      </c>
      <c r="AU194" s="222" t="s">
        <v>123</v>
      </c>
      <c r="AV194" s="13" t="s">
        <v>123</v>
      </c>
      <c r="AW194" s="13" t="s">
        <v>31</v>
      </c>
      <c r="AX194" s="13" t="s">
        <v>74</v>
      </c>
      <c r="AY194" s="222" t="s">
        <v>115</v>
      </c>
    </row>
    <row r="195" spans="1:65" s="2" customFormat="1" ht="12">
      <c r="A195" s="39"/>
      <c r="B195" s="40"/>
      <c r="C195" s="198" t="s">
        <v>299</v>
      </c>
      <c r="D195" s="198" t="s">
        <v>117</v>
      </c>
      <c r="E195" s="199" t="s">
        <v>300</v>
      </c>
      <c r="F195" s="200" t="s">
        <v>301</v>
      </c>
      <c r="G195" s="201" t="s">
        <v>162</v>
      </c>
      <c r="H195" s="202">
        <v>18.72</v>
      </c>
      <c r="I195" s="203"/>
      <c r="J195" s="204">
        <f>ROUND(I195*H195,2)</f>
        <v>0</v>
      </c>
      <c r="K195" s="200" t="s">
        <v>121</v>
      </c>
      <c r="L195" s="45"/>
      <c r="M195" s="205" t="s">
        <v>19</v>
      </c>
      <c r="N195" s="206" t="s">
        <v>41</v>
      </c>
      <c r="O195" s="85"/>
      <c r="P195" s="207">
        <f>O195*H195</f>
        <v>0</v>
      </c>
      <c r="Q195" s="207">
        <v>0</v>
      </c>
      <c r="R195" s="207">
        <f>Q195*H195</f>
        <v>0</v>
      </c>
      <c r="S195" s="207">
        <v>0</v>
      </c>
      <c r="T195" s="208">
        <f>S195*H195</f>
        <v>0</v>
      </c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R195" s="209" t="s">
        <v>122</v>
      </c>
      <c r="AT195" s="209" t="s">
        <v>117</v>
      </c>
      <c r="AU195" s="209" t="s">
        <v>123</v>
      </c>
      <c r="AY195" s="18" t="s">
        <v>115</v>
      </c>
      <c r="BE195" s="210">
        <f>IF(N195="základní",J195,0)</f>
        <v>0</v>
      </c>
      <c r="BF195" s="210">
        <f>IF(N195="snížená",J195,0)</f>
        <v>0</v>
      </c>
      <c r="BG195" s="210">
        <f>IF(N195="zákl. přenesená",J195,0)</f>
        <v>0</v>
      </c>
      <c r="BH195" s="210">
        <f>IF(N195="sníž. přenesená",J195,0)</f>
        <v>0</v>
      </c>
      <c r="BI195" s="210">
        <f>IF(N195="nulová",J195,0)</f>
        <v>0</v>
      </c>
      <c r="BJ195" s="18" t="s">
        <v>123</v>
      </c>
      <c r="BK195" s="210">
        <f>ROUND(I195*H195,2)</f>
        <v>0</v>
      </c>
      <c r="BL195" s="18" t="s">
        <v>122</v>
      </c>
      <c r="BM195" s="209" t="s">
        <v>302</v>
      </c>
    </row>
    <row r="196" spans="1:51" s="13" customFormat="1" ht="12">
      <c r="A196" s="13"/>
      <c r="B196" s="211"/>
      <c r="C196" s="212"/>
      <c r="D196" s="213" t="s">
        <v>125</v>
      </c>
      <c r="E196" s="214" t="s">
        <v>19</v>
      </c>
      <c r="F196" s="215" t="s">
        <v>303</v>
      </c>
      <c r="G196" s="212"/>
      <c r="H196" s="216">
        <v>18.72</v>
      </c>
      <c r="I196" s="217"/>
      <c r="J196" s="212"/>
      <c r="K196" s="212"/>
      <c r="L196" s="218"/>
      <c r="M196" s="219"/>
      <c r="N196" s="220"/>
      <c r="O196" s="220"/>
      <c r="P196" s="220"/>
      <c r="Q196" s="220"/>
      <c r="R196" s="220"/>
      <c r="S196" s="220"/>
      <c r="T196" s="221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22" t="s">
        <v>125</v>
      </c>
      <c r="AU196" s="222" t="s">
        <v>123</v>
      </c>
      <c r="AV196" s="13" t="s">
        <v>123</v>
      </c>
      <c r="AW196" s="13" t="s">
        <v>31</v>
      </c>
      <c r="AX196" s="13" t="s">
        <v>74</v>
      </c>
      <c r="AY196" s="222" t="s">
        <v>115</v>
      </c>
    </row>
    <row r="197" spans="1:63" s="12" customFormat="1" ht="22.8" customHeight="1">
      <c r="A197" s="12"/>
      <c r="B197" s="182"/>
      <c r="C197" s="183"/>
      <c r="D197" s="184" t="s">
        <v>68</v>
      </c>
      <c r="E197" s="196" t="s">
        <v>165</v>
      </c>
      <c r="F197" s="196" t="s">
        <v>304</v>
      </c>
      <c r="G197" s="183"/>
      <c r="H197" s="183"/>
      <c r="I197" s="186"/>
      <c r="J197" s="197">
        <f>BK197</f>
        <v>0</v>
      </c>
      <c r="K197" s="183"/>
      <c r="L197" s="188"/>
      <c r="M197" s="189"/>
      <c r="N197" s="190"/>
      <c r="O197" s="190"/>
      <c r="P197" s="191">
        <f>SUM(P198:P218)</f>
        <v>0</v>
      </c>
      <c r="Q197" s="190"/>
      <c r="R197" s="191">
        <f>SUM(R198:R218)</f>
        <v>29.4792972</v>
      </c>
      <c r="S197" s="190"/>
      <c r="T197" s="192">
        <f>SUM(T198:T218)</f>
        <v>0</v>
      </c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R197" s="193" t="s">
        <v>74</v>
      </c>
      <c r="AT197" s="194" t="s">
        <v>68</v>
      </c>
      <c r="AU197" s="194" t="s">
        <v>74</v>
      </c>
      <c r="AY197" s="193" t="s">
        <v>115</v>
      </c>
      <c r="BK197" s="195">
        <f>SUM(BK198:BK218)</f>
        <v>0</v>
      </c>
    </row>
    <row r="198" spans="1:65" s="2" customFormat="1" ht="16.5" customHeight="1">
      <c r="A198" s="39"/>
      <c r="B198" s="40"/>
      <c r="C198" s="198" t="s">
        <v>305</v>
      </c>
      <c r="D198" s="198" t="s">
        <v>117</v>
      </c>
      <c r="E198" s="199" t="s">
        <v>306</v>
      </c>
      <c r="F198" s="200" t="s">
        <v>307</v>
      </c>
      <c r="G198" s="201" t="s">
        <v>134</v>
      </c>
      <c r="H198" s="202">
        <v>151.59</v>
      </c>
      <c r="I198" s="203"/>
      <c r="J198" s="204">
        <f>ROUND(I198*H198,2)</f>
        <v>0</v>
      </c>
      <c r="K198" s="200" t="s">
        <v>121</v>
      </c>
      <c r="L198" s="45"/>
      <c r="M198" s="205" t="s">
        <v>19</v>
      </c>
      <c r="N198" s="206" t="s">
        <v>41</v>
      </c>
      <c r="O198" s="85"/>
      <c r="P198" s="207">
        <f>O198*H198</f>
        <v>0</v>
      </c>
      <c r="Q198" s="207">
        <v>0</v>
      </c>
      <c r="R198" s="207">
        <f>Q198*H198</f>
        <v>0</v>
      </c>
      <c r="S198" s="207">
        <v>0</v>
      </c>
      <c r="T198" s="208">
        <f>S198*H198</f>
        <v>0</v>
      </c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R198" s="209" t="s">
        <v>122</v>
      </c>
      <c r="AT198" s="209" t="s">
        <v>117</v>
      </c>
      <c r="AU198" s="209" t="s">
        <v>123</v>
      </c>
      <c r="AY198" s="18" t="s">
        <v>115</v>
      </c>
      <c r="BE198" s="210">
        <f>IF(N198="základní",J198,0)</f>
        <v>0</v>
      </c>
      <c r="BF198" s="210">
        <f>IF(N198="snížená",J198,0)</f>
        <v>0</v>
      </c>
      <c r="BG198" s="210">
        <f>IF(N198="zákl. přenesená",J198,0)</f>
        <v>0</v>
      </c>
      <c r="BH198" s="210">
        <f>IF(N198="sníž. přenesená",J198,0)</f>
        <v>0</v>
      </c>
      <c r="BI198" s="210">
        <f>IF(N198="nulová",J198,0)</f>
        <v>0</v>
      </c>
      <c r="BJ198" s="18" t="s">
        <v>123</v>
      </c>
      <c r="BK198" s="210">
        <f>ROUND(I198*H198,2)</f>
        <v>0</v>
      </c>
      <c r="BL198" s="18" t="s">
        <v>122</v>
      </c>
      <c r="BM198" s="209" t="s">
        <v>308</v>
      </c>
    </row>
    <row r="199" spans="1:51" s="13" customFormat="1" ht="12">
      <c r="A199" s="13"/>
      <c r="B199" s="211"/>
      <c r="C199" s="212"/>
      <c r="D199" s="213" t="s">
        <v>125</v>
      </c>
      <c r="E199" s="214" t="s">
        <v>19</v>
      </c>
      <c r="F199" s="215" t="s">
        <v>309</v>
      </c>
      <c r="G199" s="212"/>
      <c r="H199" s="216">
        <v>151.59</v>
      </c>
      <c r="I199" s="217"/>
      <c r="J199" s="212"/>
      <c r="K199" s="212"/>
      <c r="L199" s="218"/>
      <c r="M199" s="219"/>
      <c r="N199" s="220"/>
      <c r="O199" s="220"/>
      <c r="P199" s="220"/>
      <c r="Q199" s="220"/>
      <c r="R199" s="220"/>
      <c r="S199" s="220"/>
      <c r="T199" s="221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22" t="s">
        <v>125</v>
      </c>
      <c r="AU199" s="222" t="s">
        <v>123</v>
      </c>
      <c r="AV199" s="13" t="s">
        <v>123</v>
      </c>
      <c r="AW199" s="13" t="s">
        <v>31</v>
      </c>
      <c r="AX199" s="13" t="s">
        <v>74</v>
      </c>
      <c r="AY199" s="222" t="s">
        <v>115</v>
      </c>
    </row>
    <row r="200" spans="1:65" s="2" customFormat="1" ht="12">
      <c r="A200" s="39"/>
      <c r="B200" s="40"/>
      <c r="C200" s="198" t="s">
        <v>310</v>
      </c>
      <c r="D200" s="198" t="s">
        <v>117</v>
      </c>
      <c r="E200" s="199" t="s">
        <v>311</v>
      </c>
      <c r="F200" s="200" t="s">
        <v>312</v>
      </c>
      <c r="G200" s="201" t="s">
        <v>134</v>
      </c>
      <c r="H200" s="202">
        <v>100.36</v>
      </c>
      <c r="I200" s="203"/>
      <c r="J200" s="204">
        <f>ROUND(I200*H200,2)</f>
        <v>0</v>
      </c>
      <c r="K200" s="200" t="s">
        <v>121</v>
      </c>
      <c r="L200" s="45"/>
      <c r="M200" s="205" t="s">
        <v>19</v>
      </c>
      <c r="N200" s="206" t="s">
        <v>41</v>
      </c>
      <c r="O200" s="85"/>
      <c r="P200" s="207">
        <f>O200*H200</f>
        <v>0</v>
      </c>
      <c r="Q200" s="207">
        <v>0.23778</v>
      </c>
      <c r="R200" s="207">
        <f>Q200*H200</f>
        <v>23.8636008</v>
      </c>
      <c r="S200" s="207">
        <v>0</v>
      </c>
      <c r="T200" s="208">
        <f>S200*H200</f>
        <v>0</v>
      </c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R200" s="209" t="s">
        <v>122</v>
      </c>
      <c r="AT200" s="209" t="s">
        <v>117</v>
      </c>
      <c r="AU200" s="209" t="s">
        <v>123</v>
      </c>
      <c r="AY200" s="18" t="s">
        <v>115</v>
      </c>
      <c r="BE200" s="210">
        <f>IF(N200="základní",J200,0)</f>
        <v>0</v>
      </c>
      <c r="BF200" s="210">
        <f>IF(N200="snížená",J200,0)</f>
        <v>0</v>
      </c>
      <c r="BG200" s="210">
        <f>IF(N200="zákl. přenesená",J200,0)</f>
        <v>0</v>
      </c>
      <c r="BH200" s="210">
        <f>IF(N200="sníž. přenesená",J200,0)</f>
        <v>0</v>
      </c>
      <c r="BI200" s="210">
        <f>IF(N200="nulová",J200,0)</f>
        <v>0</v>
      </c>
      <c r="BJ200" s="18" t="s">
        <v>123</v>
      </c>
      <c r="BK200" s="210">
        <f>ROUND(I200*H200,2)</f>
        <v>0</v>
      </c>
      <c r="BL200" s="18" t="s">
        <v>122</v>
      </c>
      <c r="BM200" s="209" t="s">
        <v>313</v>
      </c>
    </row>
    <row r="201" spans="1:51" s="13" customFormat="1" ht="12">
      <c r="A201" s="13"/>
      <c r="B201" s="211"/>
      <c r="C201" s="212"/>
      <c r="D201" s="213" t="s">
        <v>125</v>
      </c>
      <c r="E201" s="214" t="s">
        <v>19</v>
      </c>
      <c r="F201" s="215" t="s">
        <v>314</v>
      </c>
      <c r="G201" s="212"/>
      <c r="H201" s="216">
        <v>45.36</v>
      </c>
      <c r="I201" s="217"/>
      <c r="J201" s="212"/>
      <c r="K201" s="212"/>
      <c r="L201" s="218"/>
      <c r="M201" s="219"/>
      <c r="N201" s="220"/>
      <c r="O201" s="220"/>
      <c r="P201" s="220"/>
      <c r="Q201" s="220"/>
      <c r="R201" s="220"/>
      <c r="S201" s="220"/>
      <c r="T201" s="221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22" t="s">
        <v>125</v>
      </c>
      <c r="AU201" s="222" t="s">
        <v>123</v>
      </c>
      <c r="AV201" s="13" t="s">
        <v>123</v>
      </c>
      <c r="AW201" s="13" t="s">
        <v>31</v>
      </c>
      <c r="AX201" s="13" t="s">
        <v>69</v>
      </c>
      <c r="AY201" s="222" t="s">
        <v>115</v>
      </c>
    </row>
    <row r="202" spans="1:51" s="13" customFormat="1" ht="12">
      <c r="A202" s="13"/>
      <c r="B202" s="211"/>
      <c r="C202" s="212"/>
      <c r="D202" s="213" t="s">
        <v>125</v>
      </c>
      <c r="E202" s="214" t="s">
        <v>19</v>
      </c>
      <c r="F202" s="215" t="s">
        <v>315</v>
      </c>
      <c r="G202" s="212"/>
      <c r="H202" s="216">
        <v>55</v>
      </c>
      <c r="I202" s="217"/>
      <c r="J202" s="212"/>
      <c r="K202" s="212"/>
      <c r="L202" s="218"/>
      <c r="M202" s="219"/>
      <c r="N202" s="220"/>
      <c r="O202" s="220"/>
      <c r="P202" s="220"/>
      <c r="Q202" s="220"/>
      <c r="R202" s="220"/>
      <c r="S202" s="220"/>
      <c r="T202" s="221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22" t="s">
        <v>125</v>
      </c>
      <c r="AU202" s="222" t="s">
        <v>123</v>
      </c>
      <c r="AV202" s="13" t="s">
        <v>123</v>
      </c>
      <c r="AW202" s="13" t="s">
        <v>31</v>
      </c>
      <c r="AX202" s="13" t="s">
        <v>69</v>
      </c>
      <c r="AY202" s="222" t="s">
        <v>115</v>
      </c>
    </row>
    <row r="203" spans="1:51" s="15" customFormat="1" ht="12">
      <c r="A203" s="15"/>
      <c r="B203" s="233"/>
      <c r="C203" s="234"/>
      <c r="D203" s="213" t="s">
        <v>125</v>
      </c>
      <c r="E203" s="235" t="s">
        <v>19</v>
      </c>
      <c r="F203" s="236" t="s">
        <v>151</v>
      </c>
      <c r="G203" s="234"/>
      <c r="H203" s="237">
        <v>100.36</v>
      </c>
      <c r="I203" s="238"/>
      <c r="J203" s="234"/>
      <c r="K203" s="234"/>
      <c r="L203" s="239"/>
      <c r="M203" s="240"/>
      <c r="N203" s="241"/>
      <c r="O203" s="241"/>
      <c r="P203" s="241"/>
      <c r="Q203" s="241"/>
      <c r="R203" s="241"/>
      <c r="S203" s="241"/>
      <c r="T203" s="242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T203" s="243" t="s">
        <v>125</v>
      </c>
      <c r="AU203" s="243" t="s">
        <v>123</v>
      </c>
      <c r="AV203" s="15" t="s">
        <v>122</v>
      </c>
      <c r="AW203" s="15" t="s">
        <v>31</v>
      </c>
      <c r="AX203" s="15" t="s">
        <v>74</v>
      </c>
      <c r="AY203" s="243" t="s">
        <v>115</v>
      </c>
    </row>
    <row r="204" spans="1:65" s="2" customFormat="1" ht="16.5" customHeight="1">
      <c r="A204" s="39"/>
      <c r="B204" s="40"/>
      <c r="C204" s="198" t="s">
        <v>316</v>
      </c>
      <c r="D204" s="198" t="s">
        <v>117</v>
      </c>
      <c r="E204" s="199" t="s">
        <v>317</v>
      </c>
      <c r="F204" s="200" t="s">
        <v>318</v>
      </c>
      <c r="G204" s="201" t="s">
        <v>134</v>
      </c>
      <c r="H204" s="202">
        <v>51.23</v>
      </c>
      <c r="I204" s="203"/>
      <c r="J204" s="204">
        <f>ROUND(I204*H204,2)</f>
        <v>0</v>
      </c>
      <c r="K204" s="200" t="s">
        <v>121</v>
      </c>
      <c r="L204" s="45"/>
      <c r="M204" s="205" t="s">
        <v>19</v>
      </c>
      <c r="N204" s="206" t="s">
        <v>41</v>
      </c>
      <c r="O204" s="85"/>
      <c r="P204" s="207">
        <f>O204*H204</f>
        <v>0</v>
      </c>
      <c r="Q204" s="207">
        <v>0.00168</v>
      </c>
      <c r="R204" s="207">
        <f>Q204*H204</f>
        <v>0.0860664</v>
      </c>
      <c r="S204" s="207">
        <v>0</v>
      </c>
      <c r="T204" s="208">
        <f>S204*H204</f>
        <v>0</v>
      </c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R204" s="209" t="s">
        <v>199</v>
      </c>
      <c r="AT204" s="209" t="s">
        <v>117</v>
      </c>
      <c r="AU204" s="209" t="s">
        <v>123</v>
      </c>
      <c r="AY204" s="18" t="s">
        <v>115</v>
      </c>
      <c r="BE204" s="210">
        <f>IF(N204="základní",J204,0)</f>
        <v>0</v>
      </c>
      <c r="BF204" s="210">
        <f>IF(N204="snížená",J204,0)</f>
        <v>0</v>
      </c>
      <c r="BG204" s="210">
        <f>IF(N204="zákl. přenesená",J204,0)</f>
        <v>0</v>
      </c>
      <c r="BH204" s="210">
        <f>IF(N204="sníž. přenesená",J204,0)</f>
        <v>0</v>
      </c>
      <c r="BI204" s="210">
        <f>IF(N204="nulová",J204,0)</f>
        <v>0</v>
      </c>
      <c r="BJ204" s="18" t="s">
        <v>123</v>
      </c>
      <c r="BK204" s="210">
        <f>ROUND(I204*H204,2)</f>
        <v>0</v>
      </c>
      <c r="BL204" s="18" t="s">
        <v>199</v>
      </c>
      <c r="BM204" s="209" t="s">
        <v>319</v>
      </c>
    </row>
    <row r="205" spans="1:51" s="14" customFormat="1" ht="12">
      <c r="A205" s="14"/>
      <c r="B205" s="223"/>
      <c r="C205" s="224"/>
      <c r="D205" s="213" t="s">
        <v>125</v>
      </c>
      <c r="E205" s="225" t="s">
        <v>19</v>
      </c>
      <c r="F205" s="226" t="s">
        <v>320</v>
      </c>
      <c r="G205" s="224"/>
      <c r="H205" s="225" t="s">
        <v>19</v>
      </c>
      <c r="I205" s="227"/>
      <c r="J205" s="224"/>
      <c r="K205" s="224"/>
      <c r="L205" s="228"/>
      <c r="M205" s="229"/>
      <c r="N205" s="230"/>
      <c r="O205" s="230"/>
      <c r="P205" s="230"/>
      <c r="Q205" s="230"/>
      <c r="R205" s="230"/>
      <c r="S205" s="230"/>
      <c r="T205" s="231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T205" s="232" t="s">
        <v>125</v>
      </c>
      <c r="AU205" s="232" t="s">
        <v>123</v>
      </c>
      <c r="AV205" s="14" t="s">
        <v>74</v>
      </c>
      <c r="AW205" s="14" t="s">
        <v>31</v>
      </c>
      <c r="AX205" s="14" t="s">
        <v>69</v>
      </c>
      <c r="AY205" s="232" t="s">
        <v>115</v>
      </c>
    </row>
    <row r="206" spans="1:51" s="13" customFormat="1" ht="12">
      <c r="A206" s="13"/>
      <c r="B206" s="211"/>
      <c r="C206" s="212"/>
      <c r="D206" s="213" t="s">
        <v>125</v>
      </c>
      <c r="E206" s="214" t="s">
        <v>19</v>
      </c>
      <c r="F206" s="215" t="s">
        <v>321</v>
      </c>
      <c r="G206" s="212"/>
      <c r="H206" s="216">
        <v>17.68</v>
      </c>
      <c r="I206" s="217"/>
      <c r="J206" s="212"/>
      <c r="K206" s="212"/>
      <c r="L206" s="218"/>
      <c r="M206" s="219"/>
      <c r="N206" s="220"/>
      <c r="O206" s="220"/>
      <c r="P206" s="220"/>
      <c r="Q206" s="220"/>
      <c r="R206" s="220"/>
      <c r="S206" s="220"/>
      <c r="T206" s="221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22" t="s">
        <v>125</v>
      </c>
      <c r="AU206" s="222" t="s">
        <v>123</v>
      </c>
      <c r="AV206" s="13" t="s">
        <v>123</v>
      </c>
      <c r="AW206" s="13" t="s">
        <v>31</v>
      </c>
      <c r="AX206" s="13" t="s">
        <v>69</v>
      </c>
      <c r="AY206" s="222" t="s">
        <v>115</v>
      </c>
    </row>
    <row r="207" spans="1:51" s="13" customFormat="1" ht="12">
      <c r="A207" s="13"/>
      <c r="B207" s="211"/>
      <c r="C207" s="212"/>
      <c r="D207" s="213" t="s">
        <v>125</v>
      </c>
      <c r="E207" s="214" t="s">
        <v>19</v>
      </c>
      <c r="F207" s="215" t="s">
        <v>322</v>
      </c>
      <c r="G207" s="212"/>
      <c r="H207" s="216">
        <v>20.2</v>
      </c>
      <c r="I207" s="217"/>
      <c r="J207" s="212"/>
      <c r="K207" s="212"/>
      <c r="L207" s="218"/>
      <c r="M207" s="219"/>
      <c r="N207" s="220"/>
      <c r="O207" s="220"/>
      <c r="P207" s="220"/>
      <c r="Q207" s="220"/>
      <c r="R207" s="220"/>
      <c r="S207" s="220"/>
      <c r="T207" s="221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22" t="s">
        <v>125</v>
      </c>
      <c r="AU207" s="222" t="s">
        <v>123</v>
      </c>
      <c r="AV207" s="13" t="s">
        <v>123</v>
      </c>
      <c r="AW207" s="13" t="s">
        <v>31</v>
      </c>
      <c r="AX207" s="13" t="s">
        <v>69</v>
      </c>
      <c r="AY207" s="222" t="s">
        <v>115</v>
      </c>
    </row>
    <row r="208" spans="1:51" s="13" customFormat="1" ht="12">
      <c r="A208" s="13"/>
      <c r="B208" s="211"/>
      <c r="C208" s="212"/>
      <c r="D208" s="213" t="s">
        <v>125</v>
      </c>
      <c r="E208" s="214" t="s">
        <v>19</v>
      </c>
      <c r="F208" s="215" t="s">
        <v>323</v>
      </c>
      <c r="G208" s="212"/>
      <c r="H208" s="216">
        <v>13.35</v>
      </c>
      <c r="I208" s="217"/>
      <c r="J208" s="212"/>
      <c r="K208" s="212"/>
      <c r="L208" s="218"/>
      <c r="M208" s="219"/>
      <c r="N208" s="220"/>
      <c r="O208" s="220"/>
      <c r="P208" s="220"/>
      <c r="Q208" s="220"/>
      <c r="R208" s="220"/>
      <c r="S208" s="220"/>
      <c r="T208" s="221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22" t="s">
        <v>125</v>
      </c>
      <c r="AU208" s="222" t="s">
        <v>123</v>
      </c>
      <c r="AV208" s="13" t="s">
        <v>123</v>
      </c>
      <c r="AW208" s="13" t="s">
        <v>31</v>
      </c>
      <c r="AX208" s="13" t="s">
        <v>69</v>
      </c>
      <c r="AY208" s="222" t="s">
        <v>115</v>
      </c>
    </row>
    <row r="209" spans="1:51" s="15" customFormat="1" ht="12">
      <c r="A209" s="15"/>
      <c r="B209" s="233"/>
      <c r="C209" s="234"/>
      <c r="D209" s="213" t="s">
        <v>125</v>
      </c>
      <c r="E209" s="235" t="s">
        <v>19</v>
      </c>
      <c r="F209" s="236" t="s">
        <v>151</v>
      </c>
      <c r="G209" s="234"/>
      <c r="H209" s="237">
        <v>51.23</v>
      </c>
      <c r="I209" s="238"/>
      <c r="J209" s="234"/>
      <c r="K209" s="234"/>
      <c r="L209" s="239"/>
      <c r="M209" s="240"/>
      <c r="N209" s="241"/>
      <c r="O209" s="241"/>
      <c r="P209" s="241"/>
      <c r="Q209" s="241"/>
      <c r="R209" s="241"/>
      <c r="S209" s="241"/>
      <c r="T209" s="242"/>
      <c r="U209" s="15"/>
      <c r="V209" s="15"/>
      <c r="W209" s="15"/>
      <c r="X209" s="15"/>
      <c r="Y209" s="15"/>
      <c r="Z209" s="15"/>
      <c r="AA209" s="15"/>
      <c r="AB209" s="15"/>
      <c r="AC209" s="15"/>
      <c r="AD209" s="15"/>
      <c r="AE209" s="15"/>
      <c r="AT209" s="243" t="s">
        <v>125</v>
      </c>
      <c r="AU209" s="243" t="s">
        <v>123</v>
      </c>
      <c r="AV209" s="15" t="s">
        <v>122</v>
      </c>
      <c r="AW209" s="15" t="s">
        <v>31</v>
      </c>
      <c r="AX209" s="15" t="s">
        <v>74</v>
      </c>
      <c r="AY209" s="243" t="s">
        <v>115</v>
      </c>
    </row>
    <row r="210" spans="1:65" s="2" customFormat="1" ht="16.5" customHeight="1">
      <c r="A210" s="39"/>
      <c r="B210" s="40"/>
      <c r="C210" s="198" t="s">
        <v>324</v>
      </c>
      <c r="D210" s="198" t="s">
        <v>117</v>
      </c>
      <c r="E210" s="199" t="s">
        <v>325</v>
      </c>
      <c r="F210" s="200" t="s">
        <v>326</v>
      </c>
      <c r="G210" s="201" t="s">
        <v>327</v>
      </c>
      <c r="H210" s="202">
        <v>4</v>
      </c>
      <c r="I210" s="203"/>
      <c r="J210" s="204">
        <f>ROUND(I210*H210,2)</f>
        <v>0</v>
      </c>
      <c r="K210" s="200" t="s">
        <v>121</v>
      </c>
      <c r="L210" s="45"/>
      <c r="M210" s="205" t="s">
        <v>19</v>
      </c>
      <c r="N210" s="206" t="s">
        <v>41</v>
      </c>
      <c r="O210" s="85"/>
      <c r="P210" s="207">
        <f>O210*H210</f>
        <v>0</v>
      </c>
      <c r="Q210" s="207">
        <v>0.01019</v>
      </c>
      <c r="R210" s="207">
        <f>Q210*H210</f>
        <v>0.04076</v>
      </c>
      <c r="S210" s="207">
        <v>0</v>
      </c>
      <c r="T210" s="208">
        <f>S210*H210</f>
        <v>0</v>
      </c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R210" s="209" t="s">
        <v>122</v>
      </c>
      <c r="AT210" s="209" t="s">
        <v>117</v>
      </c>
      <c r="AU210" s="209" t="s">
        <v>123</v>
      </c>
      <c r="AY210" s="18" t="s">
        <v>115</v>
      </c>
      <c r="BE210" s="210">
        <f>IF(N210="základní",J210,0)</f>
        <v>0</v>
      </c>
      <c r="BF210" s="210">
        <f>IF(N210="snížená",J210,0)</f>
        <v>0</v>
      </c>
      <c r="BG210" s="210">
        <f>IF(N210="zákl. přenesená",J210,0)</f>
        <v>0</v>
      </c>
      <c r="BH210" s="210">
        <f>IF(N210="sníž. přenesená",J210,0)</f>
        <v>0</v>
      </c>
      <c r="BI210" s="210">
        <f>IF(N210="nulová",J210,0)</f>
        <v>0</v>
      </c>
      <c r="BJ210" s="18" t="s">
        <v>123</v>
      </c>
      <c r="BK210" s="210">
        <f>ROUND(I210*H210,2)</f>
        <v>0</v>
      </c>
      <c r="BL210" s="18" t="s">
        <v>122</v>
      </c>
      <c r="BM210" s="209" t="s">
        <v>328</v>
      </c>
    </row>
    <row r="211" spans="1:65" s="2" customFormat="1" ht="16.5" customHeight="1">
      <c r="A211" s="39"/>
      <c r="B211" s="40"/>
      <c r="C211" s="198" t="s">
        <v>329</v>
      </c>
      <c r="D211" s="198" t="s">
        <v>117</v>
      </c>
      <c r="E211" s="199" t="s">
        <v>330</v>
      </c>
      <c r="F211" s="200" t="s">
        <v>331</v>
      </c>
      <c r="G211" s="201" t="s">
        <v>327</v>
      </c>
      <c r="H211" s="202">
        <v>1</v>
      </c>
      <c r="I211" s="203"/>
      <c r="J211" s="204">
        <f>ROUND(I211*H211,2)</f>
        <v>0</v>
      </c>
      <c r="K211" s="200" t="s">
        <v>121</v>
      </c>
      <c r="L211" s="45"/>
      <c r="M211" s="205" t="s">
        <v>19</v>
      </c>
      <c r="N211" s="206" t="s">
        <v>41</v>
      </c>
      <c r="O211" s="85"/>
      <c r="P211" s="207">
        <f>O211*H211</f>
        <v>0</v>
      </c>
      <c r="Q211" s="207">
        <v>0.01248</v>
      </c>
      <c r="R211" s="207">
        <f>Q211*H211</f>
        <v>0.01248</v>
      </c>
      <c r="S211" s="207">
        <v>0</v>
      </c>
      <c r="T211" s="208">
        <f>S211*H211</f>
        <v>0</v>
      </c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R211" s="209" t="s">
        <v>122</v>
      </c>
      <c r="AT211" s="209" t="s">
        <v>117</v>
      </c>
      <c r="AU211" s="209" t="s">
        <v>123</v>
      </c>
      <c r="AY211" s="18" t="s">
        <v>115</v>
      </c>
      <c r="BE211" s="210">
        <f>IF(N211="základní",J211,0)</f>
        <v>0</v>
      </c>
      <c r="BF211" s="210">
        <f>IF(N211="snížená",J211,0)</f>
        <v>0</v>
      </c>
      <c r="BG211" s="210">
        <f>IF(N211="zákl. přenesená",J211,0)</f>
        <v>0</v>
      </c>
      <c r="BH211" s="210">
        <f>IF(N211="sníž. přenesená",J211,0)</f>
        <v>0</v>
      </c>
      <c r="BI211" s="210">
        <f>IF(N211="nulová",J211,0)</f>
        <v>0</v>
      </c>
      <c r="BJ211" s="18" t="s">
        <v>123</v>
      </c>
      <c r="BK211" s="210">
        <f>ROUND(I211*H211,2)</f>
        <v>0</v>
      </c>
      <c r="BL211" s="18" t="s">
        <v>122</v>
      </c>
      <c r="BM211" s="209" t="s">
        <v>332</v>
      </c>
    </row>
    <row r="212" spans="1:65" s="2" customFormat="1" ht="16.5" customHeight="1">
      <c r="A212" s="39"/>
      <c r="B212" s="40"/>
      <c r="C212" s="198" t="s">
        <v>333</v>
      </c>
      <c r="D212" s="198" t="s">
        <v>117</v>
      </c>
      <c r="E212" s="199" t="s">
        <v>334</v>
      </c>
      <c r="F212" s="200" t="s">
        <v>335</v>
      </c>
      <c r="G212" s="201" t="s">
        <v>327</v>
      </c>
      <c r="H212" s="202">
        <v>1</v>
      </c>
      <c r="I212" s="203"/>
      <c r="J212" s="204">
        <f>ROUND(I212*H212,2)</f>
        <v>0</v>
      </c>
      <c r="K212" s="200" t="s">
        <v>121</v>
      </c>
      <c r="L212" s="45"/>
      <c r="M212" s="205" t="s">
        <v>19</v>
      </c>
      <c r="N212" s="206" t="s">
        <v>41</v>
      </c>
      <c r="O212" s="85"/>
      <c r="P212" s="207">
        <f>O212*H212</f>
        <v>0</v>
      </c>
      <c r="Q212" s="207">
        <v>0.02854</v>
      </c>
      <c r="R212" s="207">
        <f>Q212*H212</f>
        <v>0.02854</v>
      </c>
      <c r="S212" s="207">
        <v>0</v>
      </c>
      <c r="T212" s="208">
        <f>S212*H212</f>
        <v>0</v>
      </c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R212" s="209" t="s">
        <v>122</v>
      </c>
      <c r="AT212" s="209" t="s">
        <v>117</v>
      </c>
      <c r="AU212" s="209" t="s">
        <v>123</v>
      </c>
      <c r="AY212" s="18" t="s">
        <v>115</v>
      </c>
      <c r="BE212" s="210">
        <f>IF(N212="základní",J212,0)</f>
        <v>0</v>
      </c>
      <c r="BF212" s="210">
        <f>IF(N212="snížená",J212,0)</f>
        <v>0</v>
      </c>
      <c r="BG212" s="210">
        <f>IF(N212="zákl. přenesená",J212,0)</f>
        <v>0</v>
      </c>
      <c r="BH212" s="210">
        <f>IF(N212="sníž. přenesená",J212,0)</f>
        <v>0</v>
      </c>
      <c r="BI212" s="210">
        <f>IF(N212="nulová",J212,0)</f>
        <v>0</v>
      </c>
      <c r="BJ212" s="18" t="s">
        <v>123</v>
      </c>
      <c r="BK212" s="210">
        <f>ROUND(I212*H212,2)</f>
        <v>0</v>
      </c>
      <c r="BL212" s="18" t="s">
        <v>122</v>
      </c>
      <c r="BM212" s="209" t="s">
        <v>336</v>
      </c>
    </row>
    <row r="213" spans="1:65" s="2" customFormat="1" ht="16.5" customHeight="1">
      <c r="A213" s="39"/>
      <c r="B213" s="40"/>
      <c r="C213" s="244" t="s">
        <v>337</v>
      </c>
      <c r="D213" s="244" t="s">
        <v>200</v>
      </c>
      <c r="E213" s="245" t="s">
        <v>338</v>
      </c>
      <c r="F213" s="246" t="s">
        <v>339</v>
      </c>
      <c r="G213" s="247" t="s">
        <v>327</v>
      </c>
      <c r="H213" s="248">
        <v>4</v>
      </c>
      <c r="I213" s="249"/>
      <c r="J213" s="250">
        <f>ROUND(I213*H213,2)</f>
        <v>0</v>
      </c>
      <c r="K213" s="246" t="s">
        <v>121</v>
      </c>
      <c r="L213" s="251"/>
      <c r="M213" s="252" t="s">
        <v>19</v>
      </c>
      <c r="N213" s="253" t="s">
        <v>41</v>
      </c>
      <c r="O213" s="85"/>
      <c r="P213" s="207">
        <f>O213*H213</f>
        <v>0</v>
      </c>
      <c r="Q213" s="207">
        <v>1.013</v>
      </c>
      <c r="R213" s="207">
        <f>Q213*H213</f>
        <v>4.052</v>
      </c>
      <c r="S213" s="207">
        <v>0</v>
      </c>
      <c r="T213" s="208">
        <f>S213*H213</f>
        <v>0</v>
      </c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R213" s="209" t="s">
        <v>165</v>
      </c>
      <c r="AT213" s="209" t="s">
        <v>200</v>
      </c>
      <c r="AU213" s="209" t="s">
        <v>123</v>
      </c>
      <c r="AY213" s="18" t="s">
        <v>115</v>
      </c>
      <c r="BE213" s="210">
        <f>IF(N213="základní",J213,0)</f>
        <v>0</v>
      </c>
      <c r="BF213" s="210">
        <f>IF(N213="snížená",J213,0)</f>
        <v>0</v>
      </c>
      <c r="BG213" s="210">
        <f>IF(N213="zákl. přenesená",J213,0)</f>
        <v>0</v>
      </c>
      <c r="BH213" s="210">
        <f>IF(N213="sníž. přenesená",J213,0)</f>
        <v>0</v>
      </c>
      <c r="BI213" s="210">
        <f>IF(N213="nulová",J213,0)</f>
        <v>0</v>
      </c>
      <c r="BJ213" s="18" t="s">
        <v>123</v>
      </c>
      <c r="BK213" s="210">
        <f>ROUND(I213*H213,2)</f>
        <v>0</v>
      </c>
      <c r="BL213" s="18" t="s">
        <v>122</v>
      </c>
      <c r="BM213" s="209" t="s">
        <v>340</v>
      </c>
    </row>
    <row r="214" spans="1:65" s="2" customFormat="1" ht="16.5" customHeight="1">
      <c r="A214" s="39"/>
      <c r="B214" s="40"/>
      <c r="C214" s="244" t="s">
        <v>341</v>
      </c>
      <c r="D214" s="244" t="s">
        <v>200</v>
      </c>
      <c r="E214" s="245" t="s">
        <v>342</v>
      </c>
      <c r="F214" s="246" t="s">
        <v>343</v>
      </c>
      <c r="G214" s="247" t="s">
        <v>327</v>
      </c>
      <c r="H214" s="248">
        <v>1</v>
      </c>
      <c r="I214" s="249"/>
      <c r="J214" s="250">
        <f>ROUND(I214*H214,2)</f>
        <v>0</v>
      </c>
      <c r="K214" s="246" t="s">
        <v>121</v>
      </c>
      <c r="L214" s="251"/>
      <c r="M214" s="252" t="s">
        <v>19</v>
      </c>
      <c r="N214" s="253" t="s">
        <v>41</v>
      </c>
      <c r="O214" s="85"/>
      <c r="P214" s="207">
        <f>O214*H214</f>
        <v>0</v>
      </c>
      <c r="Q214" s="207">
        <v>0.57</v>
      </c>
      <c r="R214" s="207">
        <f>Q214*H214</f>
        <v>0.57</v>
      </c>
      <c r="S214" s="207">
        <v>0</v>
      </c>
      <c r="T214" s="208">
        <f>S214*H214</f>
        <v>0</v>
      </c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R214" s="209" t="s">
        <v>165</v>
      </c>
      <c r="AT214" s="209" t="s">
        <v>200</v>
      </c>
      <c r="AU214" s="209" t="s">
        <v>123</v>
      </c>
      <c r="AY214" s="18" t="s">
        <v>115</v>
      </c>
      <c r="BE214" s="210">
        <f>IF(N214="základní",J214,0)</f>
        <v>0</v>
      </c>
      <c r="BF214" s="210">
        <f>IF(N214="snížená",J214,0)</f>
        <v>0</v>
      </c>
      <c r="BG214" s="210">
        <f>IF(N214="zákl. přenesená",J214,0)</f>
        <v>0</v>
      </c>
      <c r="BH214" s="210">
        <f>IF(N214="sníž. přenesená",J214,0)</f>
        <v>0</v>
      </c>
      <c r="BI214" s="210">
        <f>IF(N214="nulová",J214,0)</f>
        <v>0</v>
      </c>
      <c r="BJ214" s="18" t="s">
        <v>123</v>
      </c>
      <c r="BK214" s="210">
        <f>ROUND(I214*H214,2)</f>
        <v>0</v>
      </c>
      <c r="BL214" s="18" t="s">
        <v>122</v>
      </c>
      <c r="BM214" s="209" t="s">
        <v>344</v>
      </c>
    </row>
    <row r="215" spans="1:65" s="2" customFormat="1" ht="16.5" customHeight="1">
      <c r="A215" s="39"/>
      <c r="B215" s="40"/>
      <c r="C215" s="244" t="s">
        <v>345</v>
      </c>
      <c r="D215" s="244" t="s">
        <v>200</v>
      </c>
      <c r="E215" s="245" t="s">
        <v>346</v>
      </c>
      <c r="F215" s="246" t="s">
        <v>347</v>
      </c>
      <c r="G215" s="247" t="s">
        <v>327</v>
      </c>
      <c r="H215" s="248">
        <v>1</v>
      </c>
      <c r="I215" s="249"/>
      <c r="J215" s="250">
        <f>ROUND(I215*H215,2)</f>
        <v>0</v>
      </c>
      <c r="K215" s="246" t="s">
        <v>121</v>
      </c>
      <c r="L215" s="251"/>
      <c r="M215" s="252" t="s">
        <v>19</v>
      </c>
      <c r="N215" s="253" t="s">
        <v>41</v>
      </c>
      <c r="O215" s="85"/>
      <c r="P215" s="207">
        <f>O215*H215</f>
        <v>0</v>
      </c>
      <c r="Q215" s="207">
        <v>0.449</v>
      </c>
      <c r="R215" s="207">
        <f>Q215*H215</f>
        <v>0.449</v>
      </c>
      <c r="S215" s="207">
        <v>0</v>
      </c>
      <c r="T215" s="208">
        <f>S215*H215</f>
        <v>0</v>
      </c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R215" s="209" t="s">
        <v>165</v>
      </c>
      <c r="AT215" s="209" t="s">
        <v>200</v>
      </c>
      <c r="AU215" s="209" t="s">
        <v>123</v>
      </c>
      <c r="AY215" s="18" t="s">
        <v>115</v>
      </c>
      <c r="BE215" s="210">
        <f>IF(N215="základní",J215,0)</f>
        <v>0</v>
      </c>
      <c r="BF215" s="210">
        <f>IF(N215="snížená",J215,0)</f>
        <v>0</v>
      </c>
      <c r="BG215" s="210">
        <f>IF(N215="zákl. přenesená",J215,0)</f>
        <v>0</v>
      </c>
      <c r="BH215" s="210">
        <f>IF(N215="sníž. přenesená",J215,0)</f>
        <v>0</v>
      </c>
      <c r="BI215" s="210">
        <f>IF(N215="nulová",J215,0)</f>
        <v>0</v>
      </c>
      <c r="BJ215" s="18" t="s">
        <v>123</v>
      </c>
      <c r="BK215" s="210">
        <f>ROUND(I215*H215,2)</f>
        <v>0</v>
      </c>
      <c r="BL215" s="18" t="s">
        <v>122</v>
      </c>
      <c r="BM215" s="209" t="s">
        <v>348</v>
      </c>
    </row>
    <row r="216" spans="1:65" s="2" customFormat="1" ht="12">
      <c r="A216" s="39"/>
      <c r="B216" s="40"/>
      <c r="C216" s="198" t="s">
        <v>349</v>
      </c>
      <c r="D216" s="198" t="s">
        <v>117</v>
      </c>
      <c r="E216" s="199" t="s">
        <v>350</v>
      </c>
      <c r="F216" s="200" t="s">
        <v>351</v>
      </c>
      <c r="G216" s="201" t="s">
        <v>327</v>
      </c>
      <c r="H216" s="202">
        <v>13</v>
      </c>
      <c r="I216" s="203"/>
      <c r="J216" s="204">
        <f>ROUND(I216*H216,2)</f>
        <v>0</v>
      </c>
      <c r="K216" s="200" t="s">
        <v>121</v>
      </c>
      <c r="L216" s="45"/>
      <c r="M216" s="205" t="s">
        <v>19</v>
      </c>
      <c r="N216" s="206" t="s">
        <v>41</v>
      </c>
      <c r="O216" s="85"/>
      <c r="P216" s="207">
        <f>O216*H216</f>
        <v>0</v>
      </c>
      <c r="Q216" s="207">
        <v>0.02437</v>
      </c>
      <c r="R216" s="207">
        <f>Q216*H216</f>
        <v>0.31681</v>
      </c>
      <c r="S216" s="207">
        <v>0</v>
      </c>
      <c r="T216" s="208">
        <f>S216*H216</f>
        <v>0</v>
      </c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R216" s="209" t="s">
        <v>122</v>
      </c>
      <c r="AT216" s="209" t="s">
        <v>117</v>
      </c>
      <c r="AU216" s="209" t="s">
        <v>123</v>
      </c>
      <c r="AY216" s="18" t="s">
        <v>115</v>
      </c>
      <c r="BE216" s="210">
        <f>IF(N216="základní",J216,0)</f>
        <v>0</v>
      </c>
      <c r="BF216" s="210">
        <f>IF(N216="snížená",J216,0)</f>
        <v>0</v>
      </c>
      <c r="BG216" s="210">
        <f>IF(N216="zákl. přenesená",J216,0)</f>
        <v>0</v>
      </c>
      <c r="BH216" s="210">
        <f>IF(N216="sníž. přenesená",J216,0)</f>
        <v>0</v>
      </c>
      <c r="BI216" s="210">
        <f>IF(N216="nulová",J216,0)</f>
        <v>0</v>
      </c>
      <c r="BJ216" s="18" t="s">
        <v>123</v>
      </c>
      <c r="BK216" s="210">
        <f>ROUND(I216*H216,2)</f>
        <v>0</v>
      </c>
      <c r="BL216" s="18" t="s">
        <v>122</v>
      </c>
      <c r="BM216" s="209" t="s">
        <v>352</v>
      </c>
    </row>
    <row r="217" spans="1:47" s="2" customFormat="1" ht="12">
      <c r="A217" s="39"/>
      <c r="B217" s="40"/>
      <c r="C217" s="41"/>
      <c r="D217" s="213" t="s">
        <v>353</v>
      </c>
      <c r="E217" s="41"/>
      <c r="F217" s="254" t="s">
        <v>354</v>
      </c>
      <c r="G217" s="41"/>
      <c r="H217" s="41"/>
      <c r="I217" s="255"/>
      <c r="J217" s="41"/>
      <c r="K217" s="41"/>
      <c r="L217" s="45"/>
      <c r="M217" s="256"/>
      <c r="N217" s="257"/>
      <c r="O217" s="85"/>
      <c r="P217" s="85"/>
      <c r="Q217" s="85"/>
      <c r="R217" s="85"/>
      <c r="S217" s="85"/>
      <c r="T217" s="86"/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T217" s="18" t="s">
        <v>353</v>
      </c>
      <c r="AU217" s="18" t="s">
        <v>123</v>
      </c>
    </row>
    <row r="218" spans="1:65" s="2" customFormat="1" ht="16.5" customHeight="1">
      <c r="A218" s="39"/>
      <c r="B218" s="40"/>
      <c r="C218" s="198" t="s">
        <v>355</v>
      </c>
      <c r="D218" s="198" t="s">
        <v>117</v>
      </c>
      <c r="E218" s="199" t="s">
        <v>356</v>
      </c>
      <c r="F218" s="200" t="s">
        <v>357</v>
      </c>
      <c r="G218" s="201" t="s">
        <v>327</v>
      </c>
      <c r="H218" s="202">
        <v>1</v>
      </c>
      <c r="I218" s="203"/>
      <c r="J218" s="204">
        <f>ROUND(I218*H218,2)</f>
        <v>0</v>
      </c>
      <c r="K218" s="200" t="s">
        <v>121</v>
      </c>
      <c r="L218" s="45"/>
      <c r="M218" s="205" t="s">
        <v>19</v>
      </c>
      <c r="N218" s="206" t="s">
        <v>41</v>
      </c>
      <c r="O218" s="85"/>
      <c r="P218" s="207">
        <f>O218*H218</f>
        <v>0</v>
      </c>
      <c r="Q218" s="207">
        <v>0.06004</v>
      </c>
      <c r="R218" s="207">
        <f>Q218*H218</f>
        <v>0.06004</v>
      </c>
      <c r="S218" s="207">
        <v>0</v>
      </c>
      <c r="T218" s="208">
        <f>S218*H218</f>
        <v>0</v>
      </c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R218" s="209" t="s">
        <v>199</v>
      </c>
      <c r="AT218" s="209" t="s">
        <v>117</v>
      </c>
      <c r="AU218" s="209" t="s">
        <v>123</v>
      </c>
      <c r="AY218" s="18" t="s">
        <v>115</v>
      </c>
      <c r="BE218" s="210">
        <f>IF(N218="základní",J218,0)</f>
        <v>0</v>
      </c>
      <c r="BF218" s="210">
        <f>IF(N218="snížená",J218,0)</f>
        <v>0</v>
      </c>
      <c r="BG218" s="210">
        <f>IF(N218="zákl. přenesená",J218,0)</f>
        <v>0</v>
      </c>
      <c r="BH218" s="210">
        <f>IF(N218="sníž. přenesená",J218,0)</f>
        <v>0</v>
      </c>
      <c r="BI218" s="210">
        <f>IF(N218="nulová",J218,0)</f>
        <v>0</v>
      </c>
      <c r="BJ218" s="18" t="s">
        <v>123</v>
      </c>
      <c r="BK218" s="210">
        <f>ROUND(I218*H218,2)</f>
        <v>0</v>
      </c>
      <c r="BL218" s="18" t="s">
        <v>199</v>
      </c>
      <c r="BM218" s="209" t="s">
        <v>358</v>
      </c>
    </row>
    <row r="219" spans="1:63" s="12" customFormat="1" ht="22.8" customHeight="1">
      <c r="A219" s="12"/>
      <c r="B219" s="182"/>
      <c r="C219" s="183"/>
      <c r="D219" s="184" t="s">
        <v>68</v>
      </c>
      <c r="E219" s="196" t="s">
        <v>169</v>
      </c>
      <c r="F219" s="196" t="s">
        <v>359</v>
      </c>
      <c r="G219" s="183"/>
      <c r="H219" s="183"/>
      <c r="I219" s="186"/>
      <c r="J219" s="197">
        <f>BK219</f>
        <v>0</v>
      </c>
      <c r="K219" s="183"/>
      <c r="L219" s="188"/>
      <c r="M219" s="189"/>
      <c r="N219" s="190"/>
      <c r="O219" s="190"/>
      <c r="P219" s="191">
        <f>SUM(P220:P296)</f>
        <v>0</v>
      </c>
      <c r="Q219" s="190"/>
      <c r="R219" s="191">
        <f>SUM(R220:R296)</f>
        <v>20.1703083</v>
      </c>
      <c r="S219" s="190"/>
      <c r="T219" s="192">
        <f>SUM(T220:T296)</f>
        <v>295.16757</v>
      </c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R219" s="193" t="s">
        <v>74</v>
      </c>
      <c r="AT219" s="194" t="s">
        <v>68</v>
      </c>
      <c r="AU219" s="194" t="s">
        <v>74</v>
      </c>
      <c r="AY219" s="193" t="s">
        <v>115</v>
      </c>
      <c r="BK219" s="195">
        <f>SUM(BK220:BK296)</f>
        <v>0</v>
      </c>
    </row>
    <row r="220" spans="1:65" s="2" customFormat="1" ht="33" customHeight="1">
      <c r="A220" s="39"/>
      <c r="B220" s="40"/>
      <c r="C220" s="198" t="s">
        <v>360</v>
      </c>
      <c r="D220" s="198" t="s">
        <v>117</v>
      </c>
      <c r="E220" s="199" t="s">
        <v>361</v>
      </c>
      <c r="F220" s="200" t="s">
        <v>362</v>
      </c>
      <c r="G220" s="201" t="s">
        <v>162</v>
      </c>
      <c r="H220" s="202">
        <v>93.802</v>
      </c>
      <c r="I220" s="203"/>
      <c r="J220" s="204">
        <f>ROUND(I220*H220,2)</f>
        <v>0</v>
      </c>
      <c r="K220" s="200" t="s">
        <v>121</v>
      </c>
      <c r="L220" s="45"/>
      <c r="M220" s="205" t="s">
        <v>19</v>
      </c>
      <c r="N220" s="206" t="s">
        <v>41</v>
      </c>
      <c r="O220" s="85"/>
      <c r="P220" s="207">
        <f>O220*H220</f>
        <v>0</v>
      </c>
      <c r="Q220" s="207">
        <v>0</v>
      </c>
      <c r="R220" s="207">
        <f>Q220*H220</f>
        <v>0</v>
      </c>
      <c r="S220" s="207">
        <v>0.44</v>
      </c>
      <c r="T220" s="208">
        <f>S220*H220</f>
        <v>41.27288</v>
      </c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R220" s="209" t="s">
        <v>122</v>
      </c>
      <c r="AT220" s="209" t="s">
        <v>117</v>
      </c>
      <c r="AU220" s="209" t="s">
        <v>123</v>
      </c>
      <c r="AY220" s="18" t="s">
        <v>115</v>
      </c>
      <c r="BE220" s="210">
        <f>IF(N220="základní",J220,0)</f>
        <v>0</v>
      </c>
      <c r="BF220" s="210">
        <f>IF(N220="snížená",J220,0)</f>
        <v>0</v>
      </c>
      <c r="BG220" s="210">
        <f>IF(N220="zákl. přenesená",J220,0)</f>
        <v>0</v>
      </c>
      <c r="BH220" s="210">
        <f>IF(N220="sníž. přenesená",J220,0)</f>
        <v>0</v>
      </c>
      <c r="BI220" s="210">
        <f>IF(N220="nulová",J220,0)</f>
        <v>0</v>
      </c>
      <c r="BJ220" s="18" t="s">
        <v>123</v>
      </c>
      <c r="BK220" s="210">
        <f>ROUND(I220*H220,2)</f>
        <v>0</v>
      </c>
      <c r="BL220" s="18" t="s">
        <v>122</v>
      </c>
      <c r="BM220" s="209" t="s">
        <v>363</v>
      </c>
    </row>
    <row r="221" spans="1:51" s="14" customFormat="1" ht="12">
      <c r="A221" s="14"/>
      <c r="B221" s="223"/>
      <c r="C221" s="224"/>
      <c r="D221" s="213" t="s">
        <v>125</v>
      </c>
      <c r="E221" s="225" t="s">
        <v>19</v>
      </c>
      <c r="F221" s="226" t="s">
        <v>231</v>
      </c>
      <c r="G221" s="224"/>
      <c r="H221" s="225" t="s">
        <v>19</v>
      </c>
      <c r="I221" s="227"/>
      <c r="J221" s="224"/>
      <c r="K221" s="224"/>
      <c r="L221" s="228"/>
      <c r="M221" s="229"/>
      <c r="N221" s="230"/>
      <c r="O221" s="230"/>
      <c r="P221" s="230"/>
      <c r="Q221" s="230"/>
      <c r="R221" s="230"/>
      <c r="S221" s="230"/>
      <c r="T221" s="231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T221" s="232" t="s">
        <v>125</v>
      </c>
      <c r="AU221" s="232" t="s">
        <v>123</v>
      </c>
      <c r="AV221" s="14" t="s">
        <v>74</v>
      </c>
      <c r="AW221" s="14" t="s">
        <v>31</v>
      </c>
      <c r="AX221" s="14" t="s">
        <v>69</v>
      </c>
      <c r="AY221" s="232" t="s">
        <v>115</v>
      </c>
    </row>
    <row r="222" spans="1:51" s="13" customFormat="1" ht="12">
      <c r="A222" s="13"/>
      <c r="B222" s="211"/>
      <c r="C222" s="212"/>
      <c r="D222" s="213" t="s">
        <v>125</v>
      </c>
      <c r="E222" s="214" t="s">
        <v>19</v>
      </c>
      <c r="F222" s="215" t="s">
        <v>364</v>
      </c>
      <c r="G222" s="212"/>
      <c r="H222" s="216">
        <v>65.088</v>
      </c>
      <c r="I222" s="217"/>
      <c r="J222" s="212"/>
      <c r="K222" s="212"/>
      <c r="L222" s="218"/>
      <c r="M222" s="219"/>
      <c r="N222" s="220"/>
      <c r="O222" s="220"/>
      <c r="P222" s="220"/>
      <c r="Q222" s="220"/>
      <c r="R222" s="220"/>
      <c r="S222" s="220"/>
      <c r="T222" s="221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22" t="s">
        <v>125</v>
      </c>
      <c r="AU222" s="222" t="s">
        <v>123</v>
      </c>
      <c r="AV222" s="13" t="s">
        <v>123</v>
      </c>
      <c r="AW222" s="13" t="s">
        <v>31</v>
      </c>
      <c r="AX222" s="13" t="s">
        <v>69</v>
      </c>
      <c r="AY222" s="222" t="s">
        <v>115</v>
      </c>
    </row>
    <row r="223" spans="1:51" s="14" customFormat="1" ht="12">
      <c r="A223" s="14"/>
      <c r="B223" s="223"/>
      <c r="C223" s="224"/>
      <c r="D223" s="213" t="s">
        <v>125</v>
      </c>
      <c r="E223" s="225" t="s">
        <v>19</v>
      </c>
      <c r="F223" s="226" t="s">
        <v>233</v>
      </c>
      <c r="G223" s="224"/>
      <c r="H223" s="225" t="s">
        <v>19</v>
      </c>
      <c r="I223" s="227"/>
      <c r="J223" s="224"/>
      <c r="K223" s="224"/>
      <c r="L223" s="228"/>
      <c r="M223" s="229"/>
      <c r="N223" s="230"/>
      <c r="O223" s="230"/>
      <c r="P223" s="230"/>
      <c r="Q223" s="230"/>
      <c r="R223" s="230"/>
      <c r="S223" s="230"/>
      <c r="T223" s="231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T223" s="232" t="s">
        <v>125</v>
      </c>
      <c r="AU223" s="232" t="s">
        <v>123</v>
      </c>
      <c r="AV223" s="14" t="s">
        <v>74</v>
      </c>
      <c r="AW223" s="14" t="s">
        <v>31</v>
      </c>
      <c r="AX223" s="14" t="s">
        <v>69</v>
      </c>
      <c r="AY223" s="232" t="s">
        <v>115</v>
      </c>
    </row>
    <row r="224" spans="1:51" s="13" customFormat="1" ht="12">
      <c r="A224" s="13"/>
      <c r="B224" s="211"/>
      <c r="C224" s="212"/>
      <c r="D224" s="213" t="s">
        <v>125</v>
      </c>
      <c r="E224" s="214" t="s">
        <v>19</v>
      </c>
      <c r="F224" s="215" t="s">
        <v>234</v>
      </c>
      <c r="G224" s="212"/>
      <c r="H224" s="216">
        <v>16.114</v>
      </c>
      <c r="I224" s="217"/>
      <c r="J224" s="212"/>
      <c r="K224" s="212"/>
      <c r="L224" s="218"/>
      <c r="M224" s="219"/>
      <c r="N224" s="220"/>
      <c r="O224" s="220"/>
      <c r="P224" s="220"/>
      <c r="Q224" s="220"/>
      <c r="R224" s="220"/>
      <c r="S224" s="220"/>
      <c r="T224" s="221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22" t="s">
        <v>125</v>
      </c>
      <c r="AU224" s="222" t="s">
        <v>123</v>
      </c>
      <c r="AV224" s="13" t="s">
        <v>123</v>
      </c>
      <c r="AW224" s="13" t="s">
        <v>31</v>
      </c>
      <c r="AX224" s="13" t="s">
        <v>69</v>
      </c>
      <c r="AY224" s="222" t="s">
        <v>115</v>
      </c>
    </row>
    <row r="225" spans="1:51" s="14" customFormat="1" ht="12">
      <c r="A225" s="14"/>
      <c r="B225" s="223"/>
      <c r="C225" s="224"/>
      <c r="D225" s="213" t="s">
        <v>125</v>
      </c>
      <c r="E225" s="225" t="s">
        <v>19</v>
      </c>
      <c r="F225" s="226" t="s">
        <v>235</v>
      </c>
      <c r="G225" s="224"/>
      <c r="H225" s="225" t="s">
        <v>19</v>
      </c>
      <c r="I225" s="227"/>
      <c r="J225" s="224"/>
      <c r="K225" s="224"/>
      <c r="L225" s="228"/>
      <c r="M225" s="229"/>
      <c r="N225" s="230"/>
      <c r="O225" s="230"/>
      <c r="P225" s="230"/>
      <c r="Q225" s="230"/>
      <c r="R225" s="230"/>
      <c r="S225" s="230"/>
      <c r="T225" s="231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T225" s="232" t="s">
        <v>125</v>
      </c>
      <c r="AU225" s="232" t="s">
        <v>123</v>
      </c>
      <c r="AV225" s="14" t="s">
        <v>74</v>
      </c>
      <c r="AW225" s="14" t="s">
        <v>31</v>
      </c>
      <c r="AX225" s="14" t="s">
        <v>69</v>
      </c>
      <c r="AY225" s="232" t="s">
        <v>115</v>
      </c>
    </row>
    <row r="226" spans="1:51" s="13" customFormat="1" ht="12">
      <c r="A226" s="13"/>
      <c r="B226" s="211"/>
      <c r="C226" s="212"/>
      <c r="D226" s="213" t="s">
        <v>125</v>
      </c>
      <c r="E226" s="214" t="s">
        <v>19</v>
      </c>
      <c r="F226" s="215" t="s">
        <v>236</v>
      </c>
      <c r="G226" s="212"/>
      <c r="H226" s="216">
        <v>12.6</v>
      </c>
      <c r="I226" s="217"/>
      <c r="J226" s="212"/>
      <c r="K226" s="212"/>
      <c r="L226" s="218"/>
      <c r="M226" s="219"/>
      <c r="N226" s="220"/>
      <c r="O226" s="220"/>
      <c r="P226" s="220"/>
      <c r="Q226" s="220"/>
      <c r="R226" s="220"/>
      <c r="S226" s="220"/>
      <c r="T226" s="221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22" t="s">
        <v>125</v>
      </c>
      <c r="AU226" s="222" t="s">
        <v>123</v>
      </c>
      <c r="AV226" s="13" t="s">
        <v>123</v>
      </c>
      <c r="AW226" s="13" t="s">
        <v>31</v>
      </c>
      <c r="AX226" s="13" t="s">
        <v>69</v>
      </c>
      <c r="AY226" s="222" t="s">
        <v>115</v>
      </c>
    </row>
    <row r="227" spans="1:51" s="15" customFormat="1" ht="12">
      <c r="A227" s="15"/>
      <c r="B227" s="233"/>
      <c r="C227" s="234"/>
      <c r="D227" s="213" t="s">
        <v>125</v>
      </c>
      <c r="E227" s="235" t="s">
        <v>19</v>
      </c>
      <c r="F227" s="236" t="s">
        <v>151</v>
      </c>
      <c r="G227" s="234"/>
      <c r="H227" s="237">
        <v>93.80199999999999</v>
      </c>
      <c r="I227" s="238"/>
      <c r="J227" s="234"/>
      <c r="K227" s="234"/>
      <c r="L227" s="239"/>
      <c r="M227" s="240"/>
      <c r="N227" s="241"/>
      <c r="O227" s="241"/>
      <c r="P227" s="241"/>
      <c r="Q227" s="241"/>
      <c r="R227" s="241"/>
      <c r="S227" s="241"/>
      <c r="T227" s="242"/>
      <c r="U227" s="15"/>
      <c r="V227" s="15"/>
      <c r="W227" s="15"/>
      <c r="X227" s="15"/>
      <c r="Y227" s="15"/>
      <c r="Z227" s="15"/>
      <c r="AA227" s="15"/>
      <c r="AB227" s="15"/>
      <c r="AC227" s="15"/>
      <c r="AD227" s="15"/>
      <c r="AE227" s="15"/>
      <c r="AT227" s="243" t="s">
        <v>125</v>
      </c>
      <c r="AU227" s="243" t="s">
        <v>123</v>
      </c>
      <c r="AV227" s="15" t="s">
        <v>122</v>
      </c>
      <c r="AW227" s="15" t="s">
        <v>31</v>
      </c>
      <c r="AX227" s="15" t="s">
        <v>74</v>
      </c>
      <c r="AY227" s="243" t="s">
        <v>115</v>
      </c>
    </row>
    <row r="228" spans="1:65" s="2" customFormat="1" ht="12">
      <c r="A228" s="39"/>
      <c r="B228" s="40"/>
      <c r="C228" s="198" t="s">
        <v>365</v>
      </c>
      <c r="D228" s="198" t="s">
        <v>117</v>
      </c>
      <c r="E228" s="199" t="s">
        <v>366</v>
      </c>
      <c r="F228" s="200" t="s">
        <v>367</v>
      </c>
      <c r="G228" s="201" t="s">
        <v>162</v>
      </c>
      <c r="H228" s="202">
        <v>93.802</v>
      </c>
      <c r="I228" s="203"/>
      <c r="J228" s="204">
        <f>ROUND(I228*H228,2)</f>
        <v>0</v>
      </c>
      <c r="K228" s="200" t="s">
        <v>121</v>
      </c>
      <c r="L228" s="45"/>
      <c r="M228" s="205" t="s">
        <v>19</v>
      </c>
      <c r="N228" s="206" t="s">
        <v>41</v>
      </c>
      <c r="O228" s="85"/>
      <c r="P228" s="207">
        <f>O228*H228</f>
        <v>0</v>
      </c>
      <c r="Q228" s="207">
        <v>0</v>
      </c>
      <c r="R228" s="207">
        <f>Q228*H228</f>
        <v>0</v>
      </c>
      <c r="S228" s="207">
        <v>0.22</v>
      </c>
      <c r="T228" s="208">
        <f>S228*H228</f>
        <v>20.63644</v>
      </c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R228" s="209" t="s">
        <v>122</v>
      </c>
      <c r="AT228" s="209" t="s">
        <v>117</v>
      </c>
      <c r="AU228" s="209" t="s">
        <v>123</v>
      </c>
      <c r="AY228" s="18" t="s">
        <v>115</v>
      </c>
      <c r="BE228" s="210">
        <f>IF(N228="základní",J228,0)</f>
        <v>0</v>
      </c>
      <c r="BF228" s="210">
        <f>IF(N228="snížená",J228,0)</f>
        <v>0</v>
      </c>
      <c r="BG228" s="210">
        <f>IF(N228="zákl. přenesená",J228,0)</f>
        <v>0</v>
      </c>
      <c r="BH228" s="210">
        <f>IF(N228="sníž. přenesená",J228,0)</f>
        <v>0</v>
      </c>
      <c r="BI228" s="210">
        <f>IF(N228="nulová",J228,0)</f>
        <v>0</v>
      </c>
      <c r="BJ228" s="18" t="s">
        <v>123</v>
      </c>
      <c r="BK228" s="210">
        <f>ROUND(I228*H228,2)</f>
        <v>0</v>
      </c>
      <c r="BL228" s="18" t="s">
        <v>122</v>
      </c>
      <c r="BM228" s="209" t="s">
        <v>368</v>
      </c>
    </row>
    <row r="229" spans="1:51" s="14" customFormat="1" ht="12">
      <c r="A229" s="14"/>
      <c r="B229" s="223"/>
      <c r="C229" s="224"/>
      <c r="D229" s="213" t="s">
        <v>125</v>
      </c>
      <c r="E229" s="225" t="s">
        <v>19</v>
      </c>
      <c r="F229" s="226" t="s">
        <v>231</v>
      </c>
      <c r="G229" s="224"/>
      <c r="H229" s="225" t="s">
        <v>19</v>
      </c>
      <c r="I229" s="227"/>
      <c r="J229" s="224"/>
      <c r="K229" s="224"/>
      <c r="L229" s="228"/>
      <c r="M229" s="229"/>
      <c r="N229" s="230"/>
      <c r="O229" s="230"/>
      <c r="P229" s="230"/>
      <c r="Q229" s="230"/>
      <c r="R229" s="230"/>
      <c r="S229" s="230"/>
      <c r="T229" s="231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T229" s="232" t="s">
        <v>125</v>
      </c>
      <c r="AU229" s="232" t="s">
        <v>123</v>
      </c>
      <c r="AV229" s="14" t="s">
        <v>74</v>
      </c>
      <c r="AW229" s="14" t="s">
        <v>31</v>
      </c>
      <c r="AX229" s="14" t="s">
        <v>69</v>
      </c>
      <c r="AY229" s="232" t="s">
        <v>115</v>
      </c>
    </row>
    <row r="230" spans="1:51" s="13" customFormat="1" ht="12">
      <c r="A230" s="13"/>
      <c r="B230" s="211"/>
      <c r="C230" s="212"/>
      <c r="D230" s="213" t="s">
        <v>125</v>
      </c>
      <c r="E230" s="214" t="s">
        <v>19</v>
      </c>
      <c r="F230" s="215" t="s">
        <v>364</v>
      </c>
      <c r="G230" s="212"/>
      <c r="H230" s="216">
        <v>65.088</v>
      </c>
      <c r="I230" s="217"/>
      <c r="J230" s="212"/>
      <c r="K230" s="212"/>
      <c r="L230" s="218"/>
      <c r="M230" s="219"/>
      <c r="N230" s="220"/>
      <c r="O230" s="220"/>
      <c r="P230" s="220"/>
      <c r="Q230" s="220"/>
      <c r="R230" s="220"/>
      <c r="S230" s="220"/>
      <c r="T230" s="221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22" t="s">
        <v>125</v>
      </c>
      <c r="AU230" s="222" t="s">
        <v>123</v>
      </c>
      <c r="AV230" s="13" t="s">
        <v>123</v>
      </c>
      <c r="AW230" s="13" t="s">
        <v>31</v>
      </c>
      <c r="AX230" s="13" t="s">
        <v>69</v>
      </c>
      <c r="AY230" s="222" t="s">
        <v>115</v>
      </c>
    </row>
    <row r="231" spans="1:51" s="14" customFormat="1" ht="12">
      <c r="A231" s="14"/>
      <c r="B231" s="223"/>
      <c r="C231" s="224"/>
      <c r="D231" s="213" t="s">
        <v>125</v>
      </c>
      <c r="E231" s="225" t="s">
        <v>19</v>
      </c>
      <c r="F231" s="226" t="s">
        <v>233</v>
      </c>
      <c r="G231" s="224"/>
      <c r="H231" s="225" t="s">
        <v>19</v>
      </c>
      <c r="I231" s="227"/>
      <c r="J231" s="224"/>
      <c r="K231" s="224"/>
      <c r="L231" s="228"/>
      <c r="M231" s="229"/>
      <c r="N231" s="230"/>
      <c r="O231" s="230"/>
      <c r="P231" s="230"/>
      <c r="Q231" s="230"/>
      <c r="R231" s="230"/>
      <c r="S231" s="230"/>
      <c r="T231" s="231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T231" s="232" t="s">
        <v>125</v>
      </c>
      <c r="AU231" s="232" t="s">
        <v>123</v>
      </c>
      <c r="AV231" s="14" t="s">
        <v>74</v>
      </c>
      <c r="AW231" s="14" t="s">
        <v>31</v>
      </c>
      <c r="AX231" s="14" t="s">
        <v>69</v>
      </c>
      <c r="AY231" s="232" t="s">
        <v>115</v>
      </c>
    </row>
    <row r="232" spans="1:51" s="13" customFormat="1" ht="12">
      <c r="A232" s="13"/>
      <c r="B232" s="211"/>
      <c r="C232" s="212"/>
      <c r="D232" s="213" t="s">
        <v>125</v>
      </c>
      <c r="E232" s="214" t="s">
        <v>19</v>
      </c>
      <c r="F232" s="215" t="s">
        <v>234</v>
      </c>
      <c r="G232" s="212"/>
      <c r="H232" s="216">
        <v>16.114</v>
      </c>
      <c r="I232" s="217"/>
      <c r="J232" s="212"/>
      <c r="K232" s="212"/>
      <c r="L232" s="218"/>
      <c r="M232" s="219"/>
      <c r="N232" s="220"/>
      <c r="O232" s="220"/>
      <c r="P232" s="220"/>
      <c r="Q232" s="220"/>
      <c r="R232" s="220"/>
      <c r="S232" s="220"/>
      <c r="T232" s="221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22" t="s">
        <v>125</v>
      </c>
      <c r="AU232" s="222" t="s">
        <v>123</v>
      </c>
      <c r="AV232" s="13" t="s">
        <v>123</v>
      </c>
      <c r="AW232" s="13" t="s">
        <v>31</v>
      </c>
      <c r="AX232" s="13" t="s">
        <v>69</v>
      </c>
      <c r="AY232" s="222" t="s">
        <v>115</v>
      </c>
    </row>
    <row r="233" spans="1:51" s="14" customFormat="1" ht="12">
      <c r="A233" s="14"/>
      <c r="B233" s="223"/>
      <c r="C233" s="224"/>
      <c r="D233" s="213" t="s">
        <v>125</v>
      </c>
      <c r="E233" s="225" t="s">
        <v>19</v>
      </c>
      <c r="F233" s="226" t="s">
        <v>235</v>
      </c>
      <c r="G233" s="224"/>
      <c r="H233" s="225" t="s">
        <v>19</v>
      </c>
      <c r="I233" s="227"/>
      <c r="J233" s="224"/>
      <c r="K233" s="224"/>
      <c r="L233" s="228"/>
      <c r="M233" s="229"/>
      <c r="N233" s="230"/>
      <c r="O233" s="230"/>
      <c r="P233" s="230"/>
      <c r="Q233" s="230"/>
      <c r="R233" s="230"/>
      <c r="S233" s="230"/>
      <c r="T233" s="231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T233" s="232" t="s">
        <v>125</v>
      </c>
      <c r="AU233" s="232" t="s">
        <v>123</v>
      </c>
      <c r="AV233" s="14" t="s">
        <v>74</v>
      </c>
      <c r="AW233" s="14" t="s">
        <v>31</v>
      </c>
      <c r="AX233" s="14" t="s">
        <v>69</v>
      </c>
      <c r="AY233" s="232" t="s">
        <v>115</v>
      </c>
    </row>
    <row r="234" spans="1:51" s="13" customFormat="1" ht="12">
      <c r="A234" s="13"/>
      <c r="B234" s="211"/>
      <c r="C234" s="212"/>
      <c r="D234" s="213" t="s">
        <v>125</v>
      </c>
      <c r="E234" s="214" t="s">
        <v>19</v>
      </c>
      <c r="F234" s="215" t="s">
        <v>236</v>
      </c>
      <c r="G234" s="212"/>
      <c r="H234" s="216">
        <v>12.6</v>
      </c>
      <c r="I234" s="217"/>
      <c r="J234" s="212"/>
      <c r="K234" s="212"/>
      <c r="L234" s="218"/>
      <c r="M234" s="219"/>
      <c r="N234" s="220"/>
      <c r="O234" s="220"/>
      <c r="P234" s="220"/>
      <c r="Q234" s="220"/>
      <c r="R234" s="220"/>
      <c r="S234" s="220"/>
      <c r="T234" s="221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22" t="s">
        <v>125</v>
      </c>
      <c r="AU234" s="222" t="s">
        <v>123</v>
      </c>
      <c r="AV234" s="13" t="s">
        <v>123</v>
      </c>
      <c r="AW234" s="13" t="s">
        <v>31</v>
      </c>
      <c r="AX234" s="13" t="s">
        <v>69</v>
      </c>
      <c r="AY234" s="222" t="s">
        <v>115</v>
      </c>
    </row>
    <row r="235" spans="1:51" s="15" customFormat="1" ht="12">
      <c r="A235" s="15"/>
      <c r="B235" s="233"/>
      <c r="C235" s="234"/>
      <c r="D235" s="213" t="s">
        <v>125</v>
      </c>
      <c r="E235" s="235" t="s">
        <v>19</v>
      </c>
      <c r="F235" s="236" t="s">
        <v>151</v>
      </c>
      <c r="G235" s="234"/>
      <c r="H235" s="237">
        <v>93.80199999999999</v>
      </c>
      <c r="I235" s="238"/>
      <c r="J235" s="234"/>
      <c r="K235" s="234"/>
      <c r="L235" s="239"/>
      <c r="M235" s="240"/>
      <c r="N235" s="241"/>
      <c r="O235" s="241"/>
      <c r="P235" s="241"/>
      <c r="Q235" s="241"/>
      <c r="R235" s="241"/>
      <c r="S235" s="241"/>
      <c r="T235" s="242"/>
      <c r="U235" s="15"/>
      <c r="V235" s="15"/>
      <c r="W235" s="15"/>
      <c r="X235" s="15"/>
      <c r="Y235" s="15"/>
      <c r="Z235" s="15"/>
      <c r="AA235" s="15"/>
      <c r="AB235" s="15"/>
      <c r="AC235" s="15"/>
      <c r="AD235" s="15"/>
      <c r="AE235" s="15"/>
      <c r="AT235" s="243" t="s">
        <v>125</v>
      </c>
      <c r="AU235" s="243" t="s">
        <v>123</v>
      </c>
      <c r="AV235" s="15" t="s">
        <v>122</v>
      </c>
      <c r="AW235" s="15" t="s">
        <v>31</v>
      </c>
      <c r="AX235" s="15" t="s">
        <v>74</v>
      </c>
      <c r="AY235" s="243" t="s">
        <v>115</v>
      </c>
    </row>
    <row r="236" spans="1:65" s="2" customFormat="1" ht="12">
      <c r="A236" s="39"/>
      <c r="B236" s="40"/>
      <c r="C236" s="198" t="s">
        <v>369</v>
      </c>
      <c r="D236" s="198" t="s">
        <v>117</v>
      </c>
      <c r="E236" s="199" t="s">
        <v>370</v>
      </c>
      <c r="F236" s="200" t="s">
        <v>371</v>
      </c>
      <c r="G236" s="201" t="s">
        <v>134</v>
      </c>
      <c r="H236" s="202">
        <v>142.29</v>
      </c>
      <c r="I236" s="203"/>
      <c r="J236" s="204">
        <f>ROUND(I236*H236,2)</f>
        <v>0</v>
      </c>
      <c r="K236" s="200" t="s">
        <v>121</v>
      </c>
      <c r="L236" s="45"/>
      <c r="M236" s="205" t="s">
        <v>19</v>
      </c>
      <c r="N236" s="206" t="s">
        <v>41</v>
      </c>
      <c r="O236" s="85"/>
      <c r="P236" s="207">
        <f>O236*H236</f>
        <v>0</v>
      </c>
      <c r="Q236" s="207">
        <v>0</v>
      </c>
      <c r="R236" s="207">
        <f>Q236*H236</f>
        <v>0</v>
      </c>
      <c r="S236" s="207">
        <v>0.205</v>
      </c>
      <c r="T236" s="208">
        <f>S236*H236</f>
        <v>29.169449999999998</v>
      </c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  <c r="AE236" s="39"/>
      <c r="AR236" s="209" t="s">
        <v>122</v>
      </c>
      <c r="AT236" s="209" t="s">
        <v>117</v>
      </c>
      <c r="AU236" s="209" t="s">
        <v>123</v>
      </c>
      <c r="AY236" s="18" t="s">
        <v>115</v>
      </c>
      <c r="BE236" s="210">
        <f>IF(N236="základní",J236,0)</f>
        <v>0</v>
      </c>
      <c r="BF236" s="210">
        <f>IF(N236="snížená",J236,0)</f>
        <v>0</v>
      </c>
      <c r="BG236" s="210">
        <f>IF(N236="zákl. přenesená",J236,0)</f>
        <v>0</v>
      </c>
      <c r="BH236" s="210">
        <f>IF(N236="sníž. přenesená",J236,0)</f>
        <v>0</v>
      </c>
      <c r="BI236" s="210">
        <f>IF(N236="nulová",J236,0)</f>
        <v>0</v>
      </c>
      <c r="BJ236" s="18" t="s">
        <v>123</v>
      </c>
      <c r="BK236" s="210">
        <f>ROUND(I236*H236,2)</f>
        <v>0</v>
      </c>
      <c r="BL236" s="18" t="s">
        <v>122</v>
      </c>
      <c r="BM236" s="209" t="s">
        <v>372</v>
      </c>
    </row>
    <row r="237" spans="1:51" s="14" customFormat="1" ht="12">
      <c r="A237" s="14"/>
      <c r="B237" s="223"/>
      <c r="C237" s="224"/>
      <c r="D237" s="213" t="s">
        <v>125</v>
      </c>
      <c r="E237" s="225" t="s">
        <v>19</v>
      </c>
      <c r="F237" s="226" t="s">
        <v>231</v>
      </c>
      <c r="G237" s="224"/>
      <c r="H237" s="225" t="s">
        <v>19</v>
      </c>
      <c r="I237" s="227"/>
      <c r="J237" s="224"/>
      <c r="K237" s="224"/>
      <c r="L237" s="228"/>
      <c r="M237" s="229"/>
      <c r="N237" s="230"/>
      <c r="O237" s="230"/>
      <c r="P237" s="230"/>
      <c r="Q237" s="230"/>
      <c r="R237" s="230"/>
      <c r="S237" s="230"/>
      <c r="T237" s="231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T237" s="232" t="s">
        <v>125</v>
      </c>
      <c r="AU237" s="232" t="s">
        <v>123</v>
      </c>
      <c r="AV237" s="14" t="s">
        <v>74</v>
      </c>
      <c r="AW237" s="14" t="s">
        <v>31</v>
      </c>
      <c r="AX237" s="14" t="s">
        <v>69</v>
      </c>
      <c r="AY237" s="232" t="s">
        <v>115</v>
      </c>
    </row>
    <row r="238" spans="1:51" s="13" customFormat="1" ht="12">
      <c r="A238" s="13"/>
      <c r="B238" s="211"/>
      <c r="C238" s="212"/>
      <c r="D238" s="213" t="s">
        <v>125</v>
      </c>
      <c r="E238" s="214" t="s">
        <v>19</v>
      </c>
      <c r="F238" s="215" t="s">
        <v>373</v>
      </c>
      <c r="G238" s="212"/>
      <c r="H238" s="216">
        <v>42.8</v>
      </c>
      <c r="I238" s="217"/>
      <c r="J238" s="212"/>
      <c r="K238" s="212"/>
      <c r="L238" s="218"/>
      <c r="M238" s="219"/>
      <c r="N238" s="220"/>
      <c r="O238" s="220"/>
      <c r="P238" s="220"/>
      <c r="Q238" s="220"/>
      <c r="R238" s="220"/>
      <c r="S238" s="220"/>
      <c r="T238" s="221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22" t="s">
        <v>125</v>
      </c>
      <c r="AU238" s="222" t="s">
        <v>123</v>
      </c>
      <c r="AV238" s="13" t="s">
        <v>123</v>
      </c>
      <c r="AW238" s="13" t="s">
        <v>31</v>
      </c>
      <c r="AX238" s="13" t="s">
        <v>69</v>
      </c>
      <c r="AY238" s="222" t="s">
        <v>115</v>
      </c>
    </row>
    <row r="239" spans="1:51" s="13" customFormat="1" ht="12">
      <c r="A239" s="13"/>
      <c r="B239" s="211"/>
      <c r="C239" s="212"/>
      <c r="D239" s="213" t="s">
        <v>125</v>
      </c>
      <c r="E239" s="214" t="s">
        <v>19</v>
      </c>
      <c r="F239" s="215" t="s">
        <v>374</v>
      </c>
      <c r="G239" s="212"/>
      <c r="H239" s="216">
        <v>31.19</v>
      </c>
      <c r="I239" s="217"/>
      <c r="J239" s="212"/>
      <c r="K239" s="212"/>
      <c r="L239" s="218"/>
      <c r="M239" s="219"/>
      <c r="N239" s="220"/>
      <c r="O239" s="220"/>
      <c r="P239" s="220"/>
      <c r="Q239" s="220"/>
      <c r="R239" s="220"/>
      <c r="S239" s="220"/>
      <c r="T239" s="221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222" t="s">
        <v>125</v>
      </c>
      <c r="AU239" s="222" t="s">
        <v>123</v>
      </c>
      <c r="AV239" s="13" t="s">
        <v>123</v>
      </c>
      <c r="AW239" s="13" t="s">
        <v>31</v>
      </c>
      <c r="AX239" s="13" t="s">
        <v>69</v>
      </c>
      <c r="AY239" s="222" t="s">
        <v>115</v>
      </c>
    </row>
    <row r="240" spans="1:51" s="14" customFormat="1" ht="12">
      <c r="A240" s="14"/>
      <c r="B240" s="223"/>
      <c r="C240" s="224"/>
      <c r="D240" s="213" t="s">
        <v>125</v>
      </c>
      <c r="E240" s="225" t="s">
        <v>19</v>
      </c>
      <c r="F240" s="226" t="s">
        <v>233</v>
      </c>
      <c r="G240" s="224"/>
      <c r="H240" s="225" t="s">
        <v>19</v>
      </c>
      <c r="I240" s="227"/>
      <c r="J240" s="224"/>
      <c r="K240" s="224"/>
      <c r="L240" s="228"/>
      <c r="M240" s="229"/>
      <c r="N240" s="230"/>
      <c r="O240" s="230"/>
      <c r="P240" s="230"/>
      <c r="Q240" s="230"/>
      <c r="R240" s="230"/>
      <c r="S240" s="230"/>
      <c r="T240" s="231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T240" s="232" t="s">
        <v>125</v>
      </c>
      <c r="AU240" s="232" t="s">
        <v>123</v>
      </c>
      <c r="AV240" s="14" t="s">
        <v>74</v>
      </c>
      <c r="AW240" s="14" t="s">
        <v>31</v>
      </c>
      <c r="AX240" s="14" t="s">
        <v>69</v>
      </c>
      <c r="AY240" s="232" t="s">
        <v>115</v>
      </c>
    </row>
    <row r="241" spans="1:51" s="13" customFormat="1" ht="12">
      <c r="A241" s="13"/>
      <c r="B241" s="211"/>
      <c r="C241" s="212"/>
      <c r="D241" s="213" t="s">
        <v>125</v>
      </c>
      <c r="E241" s="214" t="s">
        <v>19</v>
      </c>
      <c r="F241" s="215" t="s">
        <v>375</v>
      </c>
      <c r="G241" s="212"/>
      <c r="H241" s="216">
        <v>25.8</v>
      </c>
      <c r="I241" s="217"/>
      <c r="J241" s="212"/>
      <c r="K241" s="212"/>
      <c r="L241" s="218"/>
      <c r="M241" s="219"/>
      <c r="N241" s="220"/>
      <c r="O241" s="220"/>
      <c r="P241" s="220"/>
      <c r="Q241" s="220"/>
      <c r="R241" s="220"/>
      <c r="S241" s="220"/>
      <c r="T241" s="221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22" t="s">
        <v>125</v>
      </c>
      <c r="AU241" s="222" t="s">
        <v>123</v>
      </c>
      <c r="AV241" s="13" t="s">
        <v>123</v>
      </c>
      <c r="AW241" s="13" t="s">
        <v>31</v>
      </c>
      <c r="AX241" s="13" t="s">
        <v>69</v>
      </c>
      <c r="AY241" s="222" t="s">
        <v>115</v>
      </c>
    </row>
    <row r="242" spans="1:51" s="14" customFormat="1" ht="12">
      <c r="A242" s="14"/>
      <c r="B242" s="223"/>
      <c r="C242" s="224"/>
      <c r="D242" s="213" t="s">
        <v>125</v>
      </c>
      <c r="E242" s="225" t="s">
        <v>19</v>
      </c>
      <c r="F242" s="226" t="s">
        <v>235</v>
      </c>
      <c r="G242" s="224"/>
      <c r="H242" s="225" t="s">
        <v>19</v>
      </c>
      <c r="I242" s="227"/>
      <c r="J242" s="224"/>
      <c r="K242" s="224"/>
      <c r="L242" s="228"/>
      <c r="M242" s="229"/>
      <c r="N242" s="230"/>
      <c r="O242" s="230"/>
      <c r="P242" s="230"/>
      <c r="Q242" s="230"/>
      <c r="R242" s="230"/>
      <c r="S242" s="230"/>
      <c r="T242" s="231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T242" s="232" t="s">
        <v>125</v>
      </c>
      <c r="AU242" s="232" t="s">
        <v>123</v>
      </c>
      <c r="AV242" s="14" t="s">
        <v>74</v>
      </c>
      <c r="AW242" s="14" t="s">
        <v>31</v>
      </c>
      <c r="AX242" s="14" t="s">
        <v>69</v>
      </c>
      <c r="AY242" s="232" t="s">
        <v>115</v>
      </c>
    </row>
    <row r="243" spans="1:51" s="13" customFormat="1" ht="12">
      <c r="A243" s="13"/>
      <c r="B243" s="211"/>
      <c r="C243" s="212"/>
      <c r="D243" s="213" t="s">
        <v>125</v>
      </c>
      <c r="E243" s="214" t="s">
        <v>19</v>
      </c>
      <c r="F243" s="215" t="s">
        <v>376</v>
      </c>
      <c r="G243" s="212"/>
      <c r="H243" s="216">
        <v>8</v>
      </c>
      <c r="I243" s="217"/>
      <c r="J243" s="212"/>
      <c r="K243" s="212"/>
      <c r="L243" s="218"/>
      <c r="M243" s="219"/>
      <c r="N243" s="220"/>
      <c r="O243" s="220"/>
      <c r="P243" s="220"/>
      <c r="Q243" s="220"/>
      <c r="R243" s="220"/>
      <c r="S243" s="220"/>
      <c r="T243" s="221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222" t="s">
        <v>125</v>
      </c>
      <c r="AU243" s="222" t="s">
        <v>123</v>
      </c>
      <c r="AV243" s="13" t="s">
        <v>123</v>
      </c>
      <c r="AW243" s="13" t="s">
        <v>31</v>
      </c>
      <c r="AX243" s="13" t="s">
        <v>69</v>
      </c>
      <c r="AY243" s="222" t="s">
        <v>115</v>
      </c>
    </row>
    <row r="244" spans="1:51" s="13" customFormat="1" ht="12">
      <c r="A244" s="13"/>
      <c r="B244" s="211"/>
      <c r="C244" s="212"/>
      <c r="D244" s="213" t="s">
        <v>125</v>
      </c>
      <c r="E244" s="214" t="s">
        <v>19</v>
      </c>
      <c r="F244" s="215" t="s">
        <v>377</v>
      </c>
      <c r="G244" s="212"/>
      <c r="H244" s="216">
        <v>34.5</v>
      </c>
      <c r="I244" s="217"/>
      <c r="J244" s="212"/>
      <c r="K244" s="212"/>
      <c r="L244" s="218"/>
      <c r="M244" s="219"/>
      <c r="N244" s="220"/>
      <c r="O244" s="220"/>
      <c r="P244" s="220"/>
      <c r="Q244" s="220"/>
      <c r="R244" s="220"/>
      <c r="S244" s="220"/>
      <c r="T244" s="221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T244" s="222" t="s">
        <v>125</v>
      </c>
      <c r="AU244" s="222" t="s">
        <v>123</v>
      </c>
      <c r="AV244" s="13" t="s">
        <v>123</v>
      </c>
      <c r="AW244" s="13" t="s">
        <v>31</v>
      </c>
      <c r="AX244" s="13" t="s">
        <v>69</v>
      </c>
      <c r="AY244" s="222" t="s">
        <v>115</v>
      </c>
    </row>
    <row r="245" spans="1:51" s="15" customFormat="1" ht="12">
      <c r="A245" s="15"/>
      <c r="B245" s="233"/>
      <c r="C245" s="234"/>
      <c r="D245" s="213" t="s">
        <v>125</v>
      </c>
      <c r="E245" s="235" t="s">
        <v>19</v>
      </c>
      <c r="F245" s="236" t="s">
        <v>151</v>
      </c>
      <c r="G245" s="234"/>
      <c r="H245" s="237">
        <v>142.29</v>
      </c>
      <c r="I245" s="238"/>
      <c r="J245" s="234"/>
      <c r="K245" s="234"/>
      <c r="L245" s="239"/>
      <c r="M245" s="240"/>
      <c r="N245" s="241"/>
      <c r="O245" s="241"/>
      <c r="P245" s="241"/>
      <c r="Q245" s="241"/>
      <c r="R245" s="241"/>
      <c r="S245" s="241"/>
      <c r="T245" s="242"/>
      <c r="U245" s="15"/>
      <c r="V245" s="15"/>
      <c r="W245" s="15"/>
      <c r="X245" s="15"/>
      <c r="Y245" s="15"/>
      <c r="Z245" s="15"/>
      <c r="AA245" s="15"/>
      <c r="AB245" s="15"/>
      <c r="AC245" s="15"/>
      <c r="AD245" s="15"/>
      <c r="AE245" s="15"/>
      <c r="AT245" s="243" t="s">
        <v>125</v>
      </c>
      <c r="AU245" s="243" t="s">
        <v>123</v>
      </c>
      <c r="AV245" s="15" t="s">
        <v>122</v>
      </c>
      <c r="AW245" s="15" t="s">
        <v>31</v>
      </c>
      <c r="AX245" s="15" t="s">
        <v>74</v>
      </c>
      <c r="AY245" s="243" t="s">
        <v>115</v>
      </c>
    </row>
    <row r="246" spans="1:65" s="2" customFormat="1" ht="12">
      <c r="A246" s="39"/>
      <c r="B246" s="40"/>
      <c r="C246" s="198" t="s">
        <v>378</v>
      </c>
      <c r="D246" s="198" t="s">
        <v>117</v>
      </c>
      <c r="E246" s="199" t="s">
        <v>379</v>
      </c>
      <c r="F246" s="200" t="s">
        <v>380</v>
      </c>
      <c r="G246" s="201" t="s">
        <v>143</v>
      </c>
      <c r="H246" s="202">
        <v>1.392</v>
      </c>
      <c r="I246" s="203"/>
      <c r="J246" s="204">
        <f>ROUND(I246*H246,2)</f>
        <v>0</v>
      </c>
      <c r="K246" s="200" t="s">
        <v>121</v>
      </c>
      <c r="L246" s="45"/>
      <c r="M246" s="205" t="s">
        <v>19</v>
      </c>
      <c r="N246" s="206" t="s">
        <v>41</v>
      </c>
      <c r="O246" s="85"/>
      <c r="P246" s="207">
        <f>O246*H246</f>
        <v>0</v>
      </c>
      <c r="Q246" s="207">
        <v>1.837</v>
      </c>
      <c r="R246" s="207">
        <f>Q246*H246</f>
        <v>2.557104</v>
      </c>
      <c r="S246" s="207">
        <v>0</v>
      </c>
      <c r="T246" s="208">
        <f>S246*H246</f>
        <v>0</v>
      </c>
      <c r="U246" s="39"/>
      <c r="V246" s="39"/>
      <c r="W246" s="39"/>
      <c r="X246" s="39"/>
      <c r="Y246" s="39"/>
      <c r="Z246" s="39"/>
      <c r="AA246" s="39"/>
      <c r="AB246" s="39"/>
      <c r="AC246" s="39"/>
      <c r="AD246" s="39"/>
      <c r="AE246" s="39"/>
      <c r="AR246" s="209" t="s">
        <v>122</v>
      </c>
      <c r="AT246" s="209" t="s">
        <v>117</v>
      </c>
      <c r="AU246" s="209" t="s">
        <v>123</v>
      </c>
      <c r="AY246" s="18" t="s">
        <v>115</v>
      </c>
      <c r="BE246" s="210">
        <f>IF(N246="základní",J246,0)</f>
        <v>0</v>
      </c>
      <c r="BF246" s="210">
        <f>IF(N246="snížená",J246,0)</f>
        <v>0</v>
      </c>
      <c r="BG246" s="210">
        <f>IF(N246="zákl. přenesená",J246,0)</f>
        <v>0</v>
      </c>
      <c r="BH246" s="210">
        <f>IF(N246="sníž. přenesená",J246,0)</f>
        <v>0</v>
      </c>
      <c r="BI246" s="210">
        <f>IF(N246="nulová",J246,0)</f>
        <v>0</v>
      </c>
      <c r="BJ246" s="18" t="s">
        <v>123</v>
      </c>
      <c r="BK246" s="210">
        <f>ROUND(I246*H246,2)</f>
        <v>0</v>
      </c>
      <c r="BL246" s="18" t="s">
        <v>122</v>
      </c>
      <c r="BM246" s="209" t="s">
        <v>381</v>
      </c>
    </row>
    <row r="247" spans="1:51" s="14" customFormat="1" ht="12">
      <c r="A247" s="14"/>
      <c r="B247" s="223"/>
      <c r="C247" s="224"/>
      <c r="D247" s="213" t="s">
        <v>125</v>
      </c>
      <c r="E247" s="225" t="s">
        <v>19</v>
      </c>
      <c r="F247" s="226" t="s">
        <v>382</v>
      </c>
      <c r="G247" s="224"/>
      <c r="H247" s="225" t="s">
        <v>19</v>
      </c>
      <c r="I247" s="227"/>
      <c r="J247" s="224"/>
      <c r="K247" s="224"/>
      <c r="L247" s="228"/>
      <c r="M247" s="229"/>
      <c r="N247" s="230"/>
      <c r="O247" s="230"/>
      <c r="P247" s="230"/>
      <c r="Q247" s="230"/>
      <c r="R247" s="230"/>
      <c r="S247" s="230"/>
      <c r="T247" s="231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T247" s="232" t="s">
        <v>125</v>
      </c>
      <c r="AU247" s="232" t="s">
        <v>123</v>
      </c>
      <c r="AV247" s="14" t="s">
        <v>74</v>
      </c>
      <c r="AW247" s="14" t="s">
        <v>31</v>
      </c>
      <c r="AX247" s="14" t="s">
        <v>69</v>
      </c>
      <c r="AY247" s="232" t="s">
        <v>115</v>
      </c>
    </row>
    <row r="248" spans="1:51" s="13" customFormat="1" ht="12">
      <c r="A248" s="13"/>
      <c r="B248" s="211"/>
      <c r="C248" s="212"/>
      <c r="D248" s="213" t="s">
        <v>125</v>
      </c>
      <c r="E248" s="214" t="s">
        <v>19</v>
      </c>
      <c r="F248" s="215" t="s">
        <v>383</v>
      </c>
      <c r="G248" s="212"/>
      <c r="H248" s="216">
        <v>1.392</v>
      </c>
      <c r="I248" s="217"/>
      <c r="J248" s="212"/>
      <c r="K248" s="212"/>
      <c r="L248" s="218"/>
      <c r="M248" s="219"/>
      <c r="N248" s="220"/>
      <c r="O248" s="220"/>
      <c r="P248" s="220"/>
      <c r="Q248" s="220"/>
      <c r="R248" s="220"/>
      <c r="S248" s="220"/>
      <c r="T248" s="221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222" t="s">
        <v>125</v>
      </c>
      <c r="AU248" s="222" t="s">
        <v>123</v>
      </c>
      <c r="AV248" s="13" t="s">
        <v>123</v>
      </c>
      <c r="AW248" s="13" t="s">
        <v>31</v>
      </c>
      <c r="AX248" s="13" t="s">
        <v>74</v>
      </c>
      <c r="AY248" s="222" t="s">
        <v>115</v>
      </c>
    </row>
    <row r="249" spans="1:65" s="2" customFormat="1" ht="21.75" customHeight="1">
      <c r="A249" s="39"/>
      <c r="B249" s="40"/>
      <c r="C249" s="198" t="s">
        <v>384</v>
      </c>
      <c r="D249" s="198" t="s">
        <v>117</v>
      </c>
      <c r="E249" s="199" t="s">
        <v>385</v>
      </c>
      <c r="F249" s="200" t="s">
        <v>386</v>
      </c>
      <c r="G249" s="201" t="s">
        <v>162</v>
      </c>
      <c r="H249" s="202">
        <v>6.84</v>
      </c>
      <c r="I249" s="203"/>
      <c r="J249" s="204">
        <f>ROUND(I249*H249,2)</f>
        <v>0</v>
      </c>
      <c r="K249" s="200" t="s">
        <v>121</v>
      </c>
      <c r="L249" s="45"/>
      <c r="M249" s="205" t="s">
        <v>19</v>
      </c>
      <c r="N249" s="206" t="s">
        <v>41</v>
      </c>
      <c r="O249" s="85"/>
      <c r="P249" s="207">
        <f>O249*H249</f>
        <v>0</v>
      </c>
      <c r="Q249" s="207">
        <v>0.28362</v>
      </c>
      <c r="R249" s="207">
        <f>Q249*H249</f>
        <v>1.9399608</v>
      </c>
      <c r="S249" s="207">
        <v>0</v>
      </c>
      <c r="T249" s="208">
        <f>S249*H249</f>
        <v>0</v>
      </c>
      <c r="U249" s="39"/>
      <c r="V249" s="39"/>
      <c r="W249" s="39"/>
      <c r="X249" s="39"/>
      <c r="Y249" s="39"/>
      <c r="Z249" s="39"/>
      <c r="AA249" s="39"/>
      <c r="AB249" s="39"/>
      <c r="AC249" s="39"/>
      <c r="AD249" s="39"/>
      <c r="AE249" s="39"/>
      <c r="AR249" s="209" t="s">
        <v>122</v>
      </c>
      <c r="AT249" s="209" t="s">
        <v>117</v>
      </c>
      <c r="AU249" s="209" t="s">
        <v>123</v>
      </c>
      <c r="AY249" s="18" t="s">
        <v>115</v>
      </c>
      <c r="BE249" s="210">
        <f>IF(N249="základní",J249,0)</f>
        <v>0</v>
      </c>
      <c r="BF249" s="210">
        <f>IF(N249="snížená",J249,0)</f>
        <v>0</v>
      </c>
      <c r="BG249" s="210">
        <f>IF(N249="zákl. přenesená",J249,0)</f>
        <v>0</v>
      </c>
      <c r="BH249" s="210">
        <f>IF(N249="sníž. přenesená",J249,0)</f>
        <v>0</v>
      </c>
      <c r="BI249" s="210">
        <f>IF(N249="nulová",J249,0)</f>
        <v>0</v>
      </c>
      <c r="BJ249" s="18" t="s">
        <v>123</v>
      </c>
      <c r="BK249" s="210">
        <f>ROUND(I249*H249,2)</f>
        <v>0</v>
      </c>
      <c r="BL249" s="18" t="s">
        <v>122</v>
      </c>
      <c r="BM249" s="209" t="s">
        <v>387</v>
      </c>
    </row>
    <row r="250" spans="1:51" s="13" customFormat="1" ht="12">
      <c r="A250" s="13"/>
      <c r="B250" s="211"/>
      <c r="C250" s="212"/>
      <c r="D250" s="213" t="s">
        <v>125</v>
      </c>
      <c r="E250" s="214" t="s">
        <v>19</v>
      </c>
      <c r="F250" s="215" t="s">
        <v>388</v>
      </c>
      <c r="G250" s="212"/>
      <c r="H250" s="216">
        <v>6.84</v>
      </c>
      <c r="I250" s="217"/>
      <c r="J250" s="212"/>
      <c r="K250" s="212"/>
      <c r="L250" s="218"/>
      <c r="M250" s="219"/>
      <c r="N250" s="220"/>
      <c r="O250" s="220"/>
      <c r="P250" s="220"/>
      <c r="Q250" s="220"/>
      <c r="R250" s="220"/>
      <c r="S250" s="220"/>
      <c r="T250" s="221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222" t="s">
        <v>125</v>
      </c>
      <c r="AU250" s="222" t="s">
        <v>123</v>
      </c>
      <c r="AV250" s="13" t="s">
        <v>123</v>
      </c>
      <c r="AW250" s="13" t="s">
        <v>31</v>
      </c>
      <c r="AX250" s="13" t="s">
        <v>74</v>
      </c>
      <c r="AY250" s="222" t="s">
        <v>115</v>
      </c>
    </row>
    <row r="251" spans="1:65" s="2" customFormat="1" ht="12">
      <c r="A251" s="39"/>
      <c r="B251" s="40"/>
      <c r="C251" s="198" t="s">
        <v>389</v>
      </c>
      <c r="D251" s="198" t="s">
        <v>117</v>
      </c>
      <c r="E251" s="199" t="s">
        <v>390</v>
      </c>
      <c r="F251" s="200" t="s">
        <v>391</v>
      </c>
      <c r="G251" s="201" t="s">
        <v>134</v>
      </c>
      <c r="H251" s="202">
        <v>142.29</v>
      </c>
      <c r="I251" s="203"/>
      <c r="J251" s="204">
        <f>ROUND(I251*H251,2)</f>
        <v>0</v>
      </c>
      <c r="K251" s="200" t="s">
        <v>121</v>
      </c>
      <c r="L251" s="45"/>
      <c r="M251" s="205" t="s">
        <v>19</v>
      </c>
      <c r="N251" s="206" t="s">
        <v>41</v>
      </c>
      <c r="O251" s="85"/>
      <c r="P251" s="207">
        <f>O251*H251</f>
        <v>0</v>
      </c>
      <c r="Q251" s="207">
        <v>0.10095</v>
      </c>
      <c r="R251" s="207">
        <f>Q251*H251</f>
        <v>14.364175499999998</v>
      </c>
      <c r="S251" s="207">
        <v>0</v>
      </c>
      <c r="T251" s="208">
        <f>S251*H251</f>
        <v>0</v>
      </c>
      <c r="U251" s="39"/>
      <c r="V251" s="39"/>
      <c r="W251" s="39"/>
      <c r="X251" s="39"/>
      <c r="Y251" s="39"/>
      <c r="Z251" s="39"/>
      <c r="AA251" s="39"/>
      <c r="AB251" s="39"/>
      <c r="AC251" s="39"/>
      <c r="AD251" s="39"/>
      <c r="AE251" s="39"/>
      <c r="AR251" s="209" t="s">
        <v>122</v>
      </c>
      <c r="AT251" s="209" t="s">
        <v>117</v>
      </c>
      <c r="AU251" s="209" t="s">
        <v>123</v>
      </c>
      <c r="AY251" s="18" t="s">
        <v>115</v>
      </c>
      <c r="BE251" s="210">
        <f>IF(N251="základní",J251,0)</f>
        <v>0</v>
      </c>
      <c r="BF251" s="210">
        <f>IF(N251="snížená",J251,0)</f>
        <v>0</v>
      </c>
      <c r="BG251" s="210">
        <f>IF(N251="zákl. přenesená",J251,0)</f>
        <v>0</v>
      </c>
      <c r="BH251" s="210">
        <f>IF(N251="sníž. přenesená",J251,0)</f>
        <v>0</v>
      </c>
      <c r="BI251" s="210">
        <f>IF(N251="nulová",J251,0)</f>
        <v>0</v>
      </c>
      <c r="BJ251" s="18" t="s">
        <v>123</v>
      </c>
      <c r="BK251" s="210">
        <f>ROUND(I251*H251,2)</f>
        <v>0</v>
      </c>
      <c r="BL251" s="18" t="s">
        <v>122</v>
      </c>
      <c r="BM251" s="209" t="s">
        <v>392</v>
      </c>
    </row>
    <row r="252" spans="1:51" s="14" customFormat="1" ht="12">
      <c r="A252" s="14"/>
      <c r="B252" s="223"/>
      <c r="C252" s="224"/>
      <c r="D252" s="213" t="s">
        <v>125</v>
      </c>
      <c r="E252" s="225" t="s">
        <v>19</v>
      </c>
      <c r="F252" s="226" t="s">
        <v>231</v>
      </c>
      <c r="G252" s="224"/>
      <c r="H252" s="225" t="s">
        <v>19</v>
      </c>
      <c r="I252" s="227"/>
      <c r="J252" s="224"/>
      <c r="K252" s="224"/>
      <c r="L252" s="228"/>
      <c r="M252" s="229"/>
      <c r="N252" s="230"/>
      <c r="O252" s="230"/>
      <c r="P252" s="230"/>
      <c r="Q252" s="230"/>
      <c r="R252" s="230"/>
      <c r="S252" s="230"/>
      <c r="T252" s="231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T252" s="232" t="s">
        <v>125</v>
      </c>
      <c r="AU252" s="232" t="s">
        <v>123</v>
      </c>
      <c r="AV252" s="14" t="s">
        <v>74</v>
      </c>
      <c r="AW252" s="14" t="s">
        <v>31</v>
      </c>
      <c r="AX252" s="14" t="s">
        <v>69</v>
      </c>
      <c r="AY252" s="232" t="s">
        <v>115</v>
      </c>
    </row>
    <row r="253" spans="1:51" s="13" customFormat="1" ht="12">
      <c r="A253" s="13"/>
      <c r="B253" s="211"/>
      <c r="C253" s="212"/>
      <c r="D253" s="213" t="s">
        <v>125</v>
      </c>
      <c r="E253" s="214" t="s">
        <v>19</v>
      </c>
      <c r="F253" s="215" t="s">
        <v>373</v>
      </c>
      <c r="G253" s="212"/>
      <c r="H253" s="216">
        <v>42.8</v>
      </c>
      <c r="I253" s="217"/>
      <c r="J253" s="212"/>
      <c r="K253" s="212"/>
      <c r="L253" s="218"/>
      <c r="M253" s="219"/>
      <c r="N253" s="220"/>
      <c r="O253" s="220"/>
      <c r="P253" s="220"/>
      <c r="Q253" s="220"/>
      <c r="R253" s="220"/>
      <c r="S253" s="220"/>
      <c r="T253" s="221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222" t="s">
        <v>125</v>
      </c>
      <c r="AU253" s="222" t="s">
        <v>123</v>
      </c>
      <c r="AV253" s="13" t="s">
        <v>123</v>
      </c>
      <c r="AW253" s="13" t="s">
        <v>31</v>
      </c>
      <c r="AX253" s="13" t="s">
        <v>69</v>
      </c>
      <c r="AY253" s="222" t="s">
        <v>115</v>
      </c>
    </row>
    <row r="254" spans="1:51" s="13" customFormat="1" ht="12">
      <c r="A254" s="13"/>
      <c r="B254" s="211"/>
      <c r="C254" s="212"/>
      <c r="D254" s="213" t="s">
        <v>125</v>
      </c>
      <c r="E254" s="214" t="s">
        <v>19</v>
      </c>
      <c r="F254" s="215" t="s">
        <v>374</v>
      </c>
      <c r="G254" s="212"/>
      <c r="H254" s="216">
        <v>31.19</v>
      </c>
      <c r="I254" s="217"/>
      <c r="J254" s="212"/>
      <c r="K254" s="212"/>
      <c r="L254" s="218"/>
      <c r="M254" s="219"/>
      <c r="N254" s="220"/>
      <c r="O254" s="220"/>
      <c r="P254" s="220"/>
      <c r="Q254" s="220"/>
      <c r="R254" s="220"/>
      <c r="S254" s="220"/>
      <c r="T254" s="221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222" t="s">
        <v>125</v>
      </c>
      <c r="AU254" s="222" t="s">
        <v>123</v>
      </c>
      <c r="AV254" s="13" t="s">
        <v>123</v>
      </c>
      <c r="AW254" s="13" t="s">
        <v>31</v>
      </c>
      <c r="AX254" s="13" t="s">
        <v>69</v>
      </c>
      <c r="AY254" s="222" t="s">
        <v>115</v>
      </c>
    </row>
    <row r="255" spans="1:51" s="14" customFormat="1" ht="12">
      <c r="A255" s="14"/>
      <c r="B255" s="223"/>
      <c r="C255" s="224"/>
      <c r="D255" s="213" t="s">
        <v>125</v>
      </c>
      <c r="E255" s="225" t="s">
        <v>19</v>
      </c>
      <c r="F255" s="226" t="s">
        <v>233</v>
      </c>
      <c r="G255" s="224"/>
      <c r="H255" s="225" t="s">
        <v>19</v>
      </c>
      <c r="I255" s="227"/>
      <c r="J255" s="224"/>
      <c r="K255" s="224"/>
      <c r="L255" s="228"/>
      <c r="M255" s="229"/>
      <c r="N255" s="230"/>
      <c r="O255" s="230"/>
      <c r="P255" s="230"/>
      <c r="Q255" s="230"/>
      <c r="R255" s="230"/>
      <c r="S255" s="230"/>
      <c r="T255" s="231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T255" s="232" t="s">
        <v>125</v>
      </c>
      <c r="AU255" s="232" t="s">
        <v>123</v>
      </c>
      <c r="AV255" s="14" t="s">
        <v>74</v>
      </c>
      <c r="AW255" s="14" t="s">
        <v>31</v>
      </c>
      <c r="AX255" s="14" t="s">
        <v>69</v>
      </c>
      <c r="AY255" s="232" t="s">
        <v>115</v>
      </c>
    </row>
    <row r="256" spans="1:51" s="13" customFormat="1" ht="12">
      <c r="A256" s="13"/>
      <c r="B256" s="211"/>
      <c r="C256" s="212"/>
      <c r="D256" s="213" t="s">
        <v>125</v>
      </c>
      <c r="E256" s="214" t="s">
        <v>19</v>
      </c>
      <c r="F256" s="215" t="s">
        <v>375</v>
      </c>
      <c r="G256" s="212"/>
      <c r="H256" s="216">
        <v>25.8</v>
      </c>
      <c r="I256" s="217"/>
      <c r="J256" s="212"/>
      <c r="K256" s="212"/>
      <c r="L256" s="218"/>
      <c r="M256" s="219"/>
      <c r="N256" s="220"/>
      <c r="O256" s="220"/>
      <c r="P256" s="220"/>
      <c r="Q256" s="220"/>
      <c r="R256" s="220"/>
      <c r="S256" s="220"/>
      <c r="T256" s="221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T256" s="222" t="s">
        <v>125</v>
      </c>
      <c r="AU256" s="222" t="s">
        <v>123</v>
      </c>
      <c r="AV256" s="13" t="s">
        <v>123</v>
      </c>
      <c r="AW256" s="13" t="s">
        <v>31</v>
      </c>
      <c r="AX256" s="13" t="s">
        <v>69</v>
      </c>
      <c r="AY256" s="222" t="s">
        <v>115</v>
      </c>
    </row>
    <row r="257" spans="1:51" s="14" customFormat="1" ht="12">
      <c r="A257" s="14"/>
      <c r="B257" s="223"/>
      <c r="C257" s="224"/>
      <c r="D257" s="213" t="s">
        <v>125</v>
      </c>
      <c r="E257" s="225" t="s">
        <v>19</v>
      </c>
      <c r="F257" s="226" t="s">
        <v>235</v>
      </c>
      <c r="G257" s="224"/>
      <c r="H257" s="225" t="s">
        <v>19</v>
      </c>
      <c r="I257" s="227"/>
      <c r="J257" s="224"/>
      <c r="K257" s="224"/>
      <c r="L257" s="228"/>
      <c r="M257" s="229"/>
      <c r="N257" s="230"/>
      <c r="O257" s="230"/>
      <c r="P257" s="230"/>
      <c r="Q257" s="230"/>
      <c r="R257" s="230"/>
      <c r="S257" s="230"/>
      <c r="T257" s="231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T257" s="232" t="s">
        <v>125</v>
      </c>
      <c r="AU257" s="232" t="s">
        <v>123</v>
      </c>
      <c r="AV257" s="14" t="s">
        <v>74</v>
      </c>
      <c r="AW257" s="14" t="s">
        <v>31</v>
      </c>
      <c r="AX257" s="14" t="s">
        <v>69</v>
      </c>
      <c r="AY257" s="232" t="s">
        <v>115</v>
      </c>
    </row>
    <row r="258" spans="1:51" s="13" customFormat="1" ht="12">
      <c r="A258" s="13"/>
      <c r="B258" s="211"/>
      <c r="C258" s="212"/>
      <c r="D258" s="213" t="s">
        <v>125</v>
      </c>
      <c r="E258" s="214" t="s">
        <v>19</v>
      </c>
      <c r="F258" s="215" t="s">
        <v>376</v>
      </c>
      <c r="G258" s="212"/>
      <c r="H258" s="216">
        <v>8</v>
      </c>
      <c r="I258" s="217"/>
      <c r="J258" s="212"/>
      <c r="K258" s="212"/>
      <c r="L258" s="218"/>
      <c r="M258" s="219"/>
      <c r="N258" s="220"/>
      <c r="O258" s="220"/>
      <c r="P258" s="220"/>
      <c r="Q258" s="220"/>
      <c r="R258" s="220"/>
      <c r="S258" s="220"/>
      <c r="T258" s="221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222" t="s">
        <v>125</v>
      </c>
      <c r="AU258" s="222" t="s">
        <v>123</v>
      </c>
      <c r="AV258" s="13" t="s">
        <v>123</v>
      </c>
      <c r="AW258" s="13" t="s">
        <v>31</v>
      </c>
      <c r="AX258" s="13" t="s">
        <v>69</v>
      </c>
      <c r="AY258" s="222" t="s">
        <v>115</v>
      </c>
    </row>
    <row r="259" spans="1:51" s="13" customFormat="1" ht="12">
      <c r="A259" s="13"/>
      <c r="B259" s="211"/>
      <c r="C259" s="212"/>
      <c r="D259" s="213" t="s">
        <v>125</v>
      </c>
      <c r="E259" s="214" t="s">
        <v>19</v>
      </c>
      <c r="F259" s="215" t="s">
        <v>377</v>
      </c>
      <c r="G259" s="212"/>
      <c r="H259" s="216">
        <v>34.5</v>
      </c>
      <c r="I259" s="217"/>
      <c r="J259" s="212"/>
      <c r="K259" s="212"/>
      <c r="L259" s="218"/>
      <c r="M259" s="219"/>
      <c r="N259" s="220"/>
      <c r="O259" s="220"/>
      <c r="P259" s="220"/>
      <c r="Q259" s="220"/>
      <c r="R259" s="220"/>
      <c r="S259" s="220"/>
      <c r="T259" s="221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222" t="s">
        <v>125</v>
      </c>
      <c r="AU259" s="222" t="s">
        <v>123</v>
      </c>
      <c r="AV259" s="13" t="s">
        <v>123</v>
      </c>
      <c r="AW259" s="13" t="s">
        <v>31</v>
      </c>
      <c r="AX259" s="13" t="s">
        <v>69</v>
      </c>
      <c r="AY259" s="222" t="s">
        <v>115</v>
      </c>
    </row>
    <row r="260" spans="1:51" s="15" customFormat="1" ht="12">
      <c r="A260" s="15"/>
      <c r="B260" s="233"/>
      <c r="C260" s="234"/>
      <c r="D260" s="213" t="s">
        <v>125</v>
      </c>
      <c r="E260" s="235" t="s">
        <v>19</v>
      </c>
      <c r="F260" s="236" t="s">
        <v>151</v>
      </c>
      <c r="G260" s="234"/>
      <c r="H260" s="237">
        <v>142.29</v>
      </c>
      <c r="I260" s="238"/>
      <c r="J260" s="234"/>
      <c r="K260" s="234"/>
      <c r="L260" s="239"/>
      <c r="M260" s="240"/>
      <c r="N260" s="241"/>
      <c r="O260" s="241"/>
      <c r="P260" s="241"/>
      <c r="Q260" s="241"/>
      <c r="R260" s="241"/>
      <c r="S260" s="241"/>
      <c r="T260" s="242"/>
      <c r="U260" s="15"/>
      <c r="V260" s="15"/>
      <c r="W260" s="15"/>
      <c r="X260" s="15"/>
      <c r="Y260" s="15"/>
      <c r="Z260" s="15"/>
      <c r="AA260" s="15"/>
      <c r="AB260" s="15"/>
      <c r="AC260" s="15"/>
      <c r="AD260" s="15"/>
      <c r="AE260" s="15"/>
      <c r="AT260" s="243" t="s">
        <v>125</v>
      </c>
      <c r="AU260" s="243" t="s">
        <v>123</v>
      </c>
      <c r="AV260" s="15" t="s">
        <v>122</v>
      </c>
      <c r="AW260" s="15" t="s">
        <v>31</v>
      </c>
      <c r="AX260" s="15" t="s">
        <v>74</v>
      </c>
      <c r="AY260" s="243" t="s">
        <v>115</v>
      </c>
    </row>
    <row r="261" spans="1:65" s="2" customFormat="1" ht="16.5" customHeight="1">
      <c r="A261" s="39"/>
      <c r="B261" s="40"/>
      <c r="C261" s="244" t="s">
        <v>393</v>
      </c>
      <c r="D261" s="244" t="s">
        <v>200</v>
      </c>
      <c r="E261" s="245" t="s">
        <v>394</v>
      </c>
      <c r="F261" s="246" t="s">
        <v>395</v>
      </c>
      <c r="G261" s="247" t="s">
        <v>134</v>
      </c>
      <c r="H261" s="248">
        <v>28.458</v>
      </c>
      <c r="I261" s="249"/>
      <c r="J261" s="250">
        <f>ROUND(I261*H261,2)</f>
        <v>0</v>
      </c>
      <c r="K261" s="246" t="s">
        <v>121</v>
      </c>
      <c r="L261" s="251"/>
      <c r="M261" s="252" t="s">
        <v>19</v>
      </c>
      <c r="N261" s="253" t="s">
        <v>41</v>
      </c>
      <c r="O261" s="85"/>
      <c r="P261" s="207">
        <f>O261*H261</f>
        <v>0</v>
      </c>
      <c r="Q261" s="207">
        <v>0.046</v>
      </c>
      <c r="R261" s="207">
        <f>Q261*H261</f>
        <v>1.309068</v>
      </c>
      <c r="S261" s="207">
        <v>0</v>
      </c>
      <c r="T261" s="208">
        <f>S261*H261</f>
        <v>0</v>
      </c>
      <c r="U261" s="39"/>
      <c r="V261" s="39"/>
      <c r="W261" s="39"/>
      <c r="X261" s="39"/>
      <c r="Y261" s="39"/>
      <c r="Z261" s="39"/>
      <c r="AA261" s="39"/>
      <c r="AB261" s="39"/>
      <c r="AC261" s="39"/>
      <c r="AD261" s="39"/>
      <c r="AE261" s="39"/>
      <c r="AR261" s="209" t="s">
        <v>165</v>
      </c>
      <c r="AT261" s="209" t="s">
        <v>200</v>
      </c>
      <c r="AU261" s="209" t="s">
        <v>123</v>
      </c>
      <c r="AY261" s="18" t="s">
        <v>115</v>
      </c>
      <c r="BE261" s="210">
        <f>IF(N261="základní",J261,0)</f>
        <v>0</v>
      </c>
      <c r="BF261" s="210">
        <f>IF(N261="snížená",J261,0)</f>
        <v>0</v>
      </c>
      <c r="BG261" s="210">
        <f>IF(N261="zákl. přenesená",J261,0)</f>
        <v>0</v>
      </c>
      <c r="BH261" s="210">
        <f>IF(N261="sníž. přenesená",J261,0)</f>
        <v>0</v>
      </c>
      <c r="BI261" s="210">
        <f>IF(N261="nulová",J261,0)</f>
        <v>0</v>
      </c>
      <c r="BJ261" s="18" t="s">
        <v>123</v>
      </c>
      <c r="BK261" s="210">
        <f>ROUND(I261*H261,2)</f>
        <v>0</v>
      </c>
      <c r="BL261" s="18" t="s">
        <v>122</v>
      </c>
      <c r="BM261" s="209" t="s">
        <v>396</v>
      </c>
    </row>
    <row r="262" spans="1:51" s="14" customFormat="1" ht="12">
      <c r="A262" s="14"/>
      <c r="B262" s="223"/>
      <c r="C262" s="224"/>
      <c r="D262" s="213" t="s">
        <v>125</v>
      </c>
      <c r="E262" s="225" t="s">
        <v>19</v>
      </c>
      <c r="F262" s="226" t="s">
        <v>397</v>
      </c>
      <c r="G262" s="224"/>
      <c r="H262" s="225" t="s">
        <v>19</v>
      </c>
      <c r="I262" s="227"/>
      <c r="J262" s="224"/>
      <c r="K262" s="224"/>
      <c r="L262" s="228"/>
      <c r="M262" s="229"/>
      <c r="N262" s="230"/>
      <c r="O262" s="230"/>
      <c r="P262" s="230"/>
      <c r="Q262" s="230"/>
      <c r="R262" s="230"/>
      <c r="S262" s="230"/>
      <c r="T262" s="231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T262" s="232" t="s">
        <v>125</v>
      </c>
      <c r="AU262" s="232" t="s">
        <v>123</v>
      </c>
      <c r="AV262" s="14" t="s">
        <v>74</v>
      </c>
      <c r="AW262" s="14" t="s">
        <v>31</v>
      </c>
      <c r="AX262" s="14" t="s">
        <v>69</v>
      </c>
      <c r="AY262" s="232" t="s">
        <v>115</v>
      </c>
    </row>
    <row r="263" spans="1:51" s="13" customFormat="1" ht="12">
      <c r="A263" s="13"/>
      <c r="B263" s="211"/>
      <c r="C263" s="212"/>
      <c r="D263" s="213" t="s">
        <v>125</v>
      </c>
      <c r="E263" s="214" t="s">
        <v>19</v>
      </c>
      <c r="F263" s="215" t="s">
        <v>398</v>
      </c>
      <c r="G263" s="212"/>
      <c r="H263" s="216">
        <v>28.458</v>
      </c>
      <c r="I263" s="217"/>
      <c r="J263" s="212"/>
      <c r="K263" s="212"/>
      <c r="L263" s="218"/>
      <c r="M263" s="219"/>
      <c r="N263" s="220"/>
      <c r="O263" s="220"/>
      <c r="P263" s="220"/>
      <c r="Q263" s="220"/>
      <c r="R263" s="220"/>
      <c r="S263" s="220"/>
      <c r="T263" s="221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T263" s="222" t="s">
        <v>125</v>
      </c>
      <c r="AU263" s="222" t="s">
        <v>123</v>
      </c>
      <c r="AV263" s="13" t="s">
        <v>123</v>
      </c>
      <c r="AW263" s="13" t="s">
        <v>31</v>
      </c>
      <c r="AX263" s="13" t="s">
        <v>74</v>
      </c>
      <c r="AY263" s="222" t="s">
        <v>115</v>
      </c>
    </row>
    <row r="264" spans="1:65" s="2" customFormat="1" ht="16.5" customHeight="1">
      <c r="A264" s="39"/>
      <c r="B264" s="40"/>
      <c r="C264" s="198" t="s">
        <v>399</v>
      </c>
      <c r="D264" s="198" t="s">
        <v>117</v>
      </c>
      <c r="E264" s="199" t="s">
        <v>400</v>
      </c>
      <c r="F264" s="200" t="s">
        <v>401</v>
      </c>
      <c r="G264" s="201" t="s">
        <v>134</v>
      </c>
      <c r="H264" s="202">
        <v>58.2</v>
      </c>
      <c r="I264" s="203"/>
      <c r="J264" s="204">
        <f>ROUND(I264*H264,2)</f>
        <v>0</v>
      </c>
      <c r="K264" s="200" t="s">
        <v>121</v>
      </c>
      <c r="L264" s="45"/>
      <c r="M264" s="205" t="s">
        <v>19</v>
      </c>
      <c r="N264" s="206" t="s">
        <v>41</v>
      </c>
      <c r="O264" s="85"/>
      <c r="P264" s="207">
        <f>O264*H264</f>
        <v>0</v>
      </c>
      <c r="Q264" s="207">
        <v>0</v>
      </c>
      <c r="R264" s="207">
        <f>Q264*H264</f>
        <v>0</v>
      </c>
      <c r="S264" s="207">
        <v>0</v>
      </c>
      <c r="T264" s="208">
        <f>S264*H264</f>
        <v>0</v>
      </c>
      <c r="U264" s="39"/>
      <c r="V264" s="39"/>
      <c r="W264" s="39"/>
      <c r="X264" s="39"/>
      <c r="Y264" s="39"/>
      <c r="Z264" s="39"/>
      <c r="AA264" s="39"/>
      <c r="AB264" s="39"/>
      <c r="AC264" s="39"/>
      <c r="AD264" s="39"/>
      <c r="AE264" s="39"/>
      <c r="AR264" s="209" t="s">
        <v>122</v>
      </c>
      <c r="AT264" s="209" t="s">
        <v>117</v>
      </c>
      <c r="AU264" s="209" t="s">
        <v>123</v>
      </c>
      <c r="AY264" s="18" t="s">
        <v>115</v>
      </c>
      <c r="BE264" s="210">
        <f>IF(N264="základní",J264,0)</f>
        <v>0</v>
      </c>
      <c r="BF264" s="210">
        <f>IF(N264="snížená",J264,0)</f>
        <v>0</v>
      </c>
      <c r="BG264" s="210">
        <f>IF(N264="zákl. přenesená",J264,0)</f>
        <v>0</v>
      </c>
      <c r="BH264" s="210">
        <f>IF(N264="sníž. přenesená",J264,0)</f>
        <v>0</v>
      </c>
      <c r="BI264" s="210">
        <f>IF(N264="nulová",J264,0)</f>
        <v>0</v>
      </c>
      <c r="BJ264" s="18" t="s">
        <v>123</v>
      </c>
      <c r="BK264" s="210">
        <f>ROUND(I264*H264,2)</f>
        <v>0</v>
      </c>
      <c r="BL264" s="18" t="s">
        <v>122</v>
      </c>
      <c r="BM264" s="209" t="s">
        <v>402</v>
      </c>
    </row>
    <row r="265" spans="1:51" s="14" customFormat="1" ht="12">
      <c r="A265" s="14"/>
      <c r="B265" s="223"/>
      <c r="C265" s="224"/>
      <c r="D265" s="213" t="s">
        <v>125</v>
      </c>
      <c r="E265" s="225" t="s">
        <v>19</v>
      </c>
      <c r="F265" s="226" t="s">
        <v>231</v>
      </c>
      <c r="G265" s="224"/>
      <c r="H265" s="225" t="s">
        <v>19</v>
      </c>
      <c r="I265" s="227"/>
      <c r="J265" s="224"/>
      <c r="K265" s="224"/>
      <c r="L265" s="228"/>
      <c r="M265" s="229"/>
      <c r="N265" s="230"/>
      <c r="O265" s="230"/>
      <c r="P265" s="230"/>
      <c r="Q265" s="230"/>
      <c r="R265" s="230"/>
      <c r="S265" s="230"/>
      <c r="T265" s="231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T265" s="232" t="s">
        <v>125</v>
      </c>
      <c r="AU265" s="232" t="s">
        <v>123</v>
      </c>
      <c r="AV265" s="14" t="s">
        <v>74</v>
      </c>
      <c r="AW265" s="14" t="s">
        <v>31</v>
      </c>
      <c r="AX265" s="14" t="s">
        <v>69</v>
      </c>
      <c r="AY265" s="232" t="s">
        <v>115</v>
      </c>
    </row>
    <row r="266" spans="1:51" s="13" customFormat="1" ht="12">
      <c r="A266" s="13"/>
      <c r="B266" s="211"/>
      <c r="C266" s="212"/>
      <c r="D266" s="213" t="s">
        <v>125</v>
      </c>
      <c r="E266" s="214" t="s">
        <v>19</v>
      </c>
      <c r="F266" s="215" t="s">
        <v>403</v>
      </c>
      <c r="G266" s="212"/>
      <c r="H266" s="216">
        <v>35</v>
      </c>
      <c r="I266" s="217"/>
      <c r="J266" s="212"/>
      <c r="K266" s="212"/>
      <c r="L266" s="218"/>
      <c r="M266" s="219"/>
      <c r="N266" s="220"/>
      <c r="O266" s="220"/>
      <c r="P266" s="220"/>
      <c r="Q266" s="220"/>
      <c r="R266" s="220"/>
      <c r="S266" s="220"/>
      <c r="T266" s="221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T266" s="222" t="s">
        <v>125</v>
      </c>
      <c r="AU266" s="222" t="s">
        <v>123</v>
      </c>
      <c r="AV266" s="13" t="s">
        <v>123</v>
      </c>
      <c r="AW266" s="13" t="s">
        <v>31</v>
      </c>
      <c r="AX266" s="13" t="s">
        <v>69</v>
      </c>
      <c r="AY266" s="222" t="s">
        <v>115</v>
      </c>
    </row>
    <row r="267" spans="1:51" s="14" customFormat="1" ht="12">
      <c r="A267" s="14"/>
      <c r="B267" s="223"/>
      <c r="C267" s="224"/>
      <c r="D267" s="213" t="s">
        <v>125</v>
      </c>
      <c r="E267" s="225" t="s">
        <v>19</v>
      </c>
      <c r="F267" s="226" t="s">
        <v>233</v>
      </c>
      <c r="G267" s="224"/>
      <c r="H267" s="225" t="s">
        <v>19</v>
      </c>
      <c r="I267" s="227"/>
      <c r="J267" s="224"/>
      <c r="K267" s="224"/>
      <c r="L267" s="228"/>
      <c r="M267" s="229"/>
      <c r="N267" s="230"/>
      <c r="O267" s="230"/>
      <c r="P267" s="230"/>
      <c r="Q267" s="230"/>
      <c r="R267" s="230"/>
      <c r="S267" s="230"/>
      <c r="T267" s="231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T267" s="232" t="s">
        <v>125</v>
      </c>
      <c r="AU267" s="232" t="s">
        <v>123</v>
      </c>
      <c r="AV267" s="14" t="s">
        <v>74</v>
      </c>
      <c r="AW267" s="14" t="s">
        <v>31</v>
      </c>
      <c r="AX267" s="14" t="s">
        <v>69</v>
      </c>
      <c r="AY267" s="232" t="s">
        <v>115</v>
      </c>
    </row>
    <row r="268" spans="1:51" s="13" customFormat="1" ht="12">
      <c r="A268" s="13"/>
      <c r="B268" s="211"/>
      <c r="C268" s="212"/>
      <c r="D268" s="213" t="s">
        <v>125</v>
      </c>
      <c r="E268" s="214" t="s">
        <v>19</v>
      </c>
      <c r="F268" s="215" t="s">
        <v>404</v>
      </c>
      <c r="G268" s="212"/>
      <c r="H268" s="216">
        <v>17</v>
      </c>
      <c r="I268" s="217"/>
      <c r="J268" s="212"/>
      <c r="K268" s="212"/>
      <c r="L268" s="218"/>
      <c r="M268" s="219"/>
      <c r="N268" s="220"/>
      <c r="O268" s="220"/>
      <c r="P268" s="220"/>
      <c r="Q268" s="220"/>
      <c r="R268" s="220"/>
      <c r="S268" s="220"/>
      <c r="T268" s="221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T268" s="222" t="s">
        <v>125</v>
      </c>
      <c r="AU268" s="222" t="s">
        <v>123</v>
      </c>
      <c r="AV268" s="13" t="s">
        <v>123</v>
      </c>
      <c r="AW268" s="13" t="s">
        <v>31</v>
      </c>
      <c r="AX268" s="13" t="s">
        <v>69</v>
      </c>
      <c r="AY268" s="222" t="s">
        <v>115</v>
      </c>
    </row>
    <row r="269" spans="1:51" s="14" customFormat="1" ht="12">
      <c r="A269" s="14"/>
      <c r="B269" s="223"/>
      <c r="C269" s="224"/>
      <c r="D269" s="213" t="s">
        <v>125</v>
      </c>
      <c r="E269" s="225" t="s">
        <v>19</v>
      </c>
      <c r="F269" s="226" t="s">
        <v>235</v>
      </c>
      <c r="G269" s="224"/>
      <c r="H269" s="225" t="s">
        <v>19</v>
      </c>
      <c r="I269" s="227"/>
      <c r="J269" s="224"/>
      <c r="K269" s="224"/>
      <c r="L269" s="228"/>
      <c r="M269" s="229"/>
      <c r="N269" s="230"/>
      <c r="O269" s="230"/>
      <c r="P269" s="230"/>
      <c r="Q269" s="230"/>
      <c r="R269" s="230"/>
      <c r="S269" s="230"/>
      <c r="T269" s="231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T269" s="232" t="s">
        <v>125</v>
      </c>
      <c r="AU269" s="232" t="s">
        <v>123</v>
      </c>
      <c r="AV269" s="14" t="s">
        <v>74</v>
      </c>
      <c r="AW269" s="14" t="s">
        <v>31</v>
      </c>
      <c r="AX269" s="14" t="s">
        <v>69</v>
      </c>
      <c r="AY269" s="232" t="s">
        <v>115</v>
      </c>
    </row>
    <row r="270" spans="1:51" s="13" customFormat="1" ht="12">
      <c r="A270" s="13"/>
      <c r="B270" s="211"/>
      <c r="C270" s="212"/>
      <c r="D270" s="213" t="s">
        <v>125</v>
      </c>
      <c r="E270" s="214" t="s">
        <v>19</v>
      </c>
      <c r="F270" s="215" t="s">
        <v>405</v>
      </c>
      <c r="G270" s="212"/>
      <c r="H270" s="216">
        <v>6.2</v>
      </c>
      <c r="I270" s="217"/>
      <c r="J270" s="212"/>
      <c r="K270" s="212"/>
      <c r="L270" s="218"/>
      <c r="M270" s="219"/>
      <c r="N270" s="220"/>
      <c r="O270" s="220"/>
      <c r="P270" s="220"/>
      <c r="Q270" s="220"/>
      <c r="R270" s="220"/>
      <c r="S270" s="220"/>
      <c r="T270" s="221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T270" s="222" t="s">
        <v>125</v>
      </c>
      <c r="AU270" s="222" t="s">
        <v>123</v>
      </c>
      <c r="AV270" s="13" t="s">
        <v>123</v>
      </c>
      <c r="AW270" s="13" t="s">
        <v>31</v>
      </c>
      <c r="AX270" s="13" t="s">
        <v>69</v>
      </c>
      <c r="AY270" s="222" t="s">
        <v>115</v>
      </c>
    </row>
    <row r="271" spans="1:51" s="15" customFormat="1" ht="12">
      <c r="A271" s="15"/>
      <c r="B271" s="233"/>
      <c r="C271" s="234"/>
      <c r="D271" s="213" t="s">
        <v>125</v>
      </c>
      <c r="E271" s="235" t="s">
        <v>19</v>
      </c>
      <c r="F271" s="236" t="s">
        <v>151</v>
      </c>
      <c r="G271" s="234"/>
      <c r="H271" s="237">
        <v>58.2</v>
      </c>
      <c r="I271" s="238"/>
      <c r="J271" s="234"/>
      <c r="K271" s="234"/>
      <c r="L271" s="239"/>
      <c r="M271" s="240"/>
      <c r="N271" s="241"/>
      <c r="O271" s="241"/>
      <c r="P271" s="241"/>
      <c r="Q271" s="241"/>
      <c r="R271" s="241"/>
      <c r="S271" s="241"/>
      <c r="T271" s="242"/>
      <c r="U271" s="15"/>
      <c r="V271" s="15"/>
      <c r="W271" s="15"/>
      <c r="X271" s="15"/>
      <c r="Y271" s="15"/>
      <c r="Z271" s="15"/>
      <c r="AA271" s="15"/>
      <c r="AB271" s="15"/>
      <c r="AC271" s="15"/>
      <c r="AD271" s="15"/>
      <c r="AE271" s="15"/>
      <c r="AT271" s="243" t="s">
        <v>125</v>
      </c>
      <c r="AU271" s="243" t="s">
        <v>123</v>
      </c>
      <c r="AV271" s="15" t="s">
        <v>122</v>
      </c>
      <c r="AW271" s="15" t="s">
        <v>31</v>
      </c>
      <c r="AX271" s="15" t="s">
        <v>74</v>
      </c>
      <c r="AY271" s="243" t="s">
        <v>115</v>
      </c>
    </row>
    <row r="272" spans="1:65" s="2" customFormat="1" ht="12">
      <c r="A272" s="39"/>
      <c r="B272" s="40"/>
      <c r="C272" s="198" t="s">
        <v>406</v>
      </c>
      <c r="D272" s="198" t="s">
        <v>117</v>
      </c>
      <c r="E272" s="199" t="s">
        <v>407</v>
      </c>
      <c r="F272" s="200" t="s">
        <v>408</v>
      </c>
      <c r="G272" s="201" t="s">
        <v>162</v>
      </c>
      <c r="H272" s="202">
        <v>315.8</v>
      </c>
      <c r="I272" s="203"/>
      <c r="J272" s="204">
        <f>ROUND(I272*H272,2)</f>
        <v>0</v>
      </c>
      <c r="K272" s="200" t="s">
        <v>121</v>
      </c>
      <c r="L272" s="45"/>
      <c r="M272" s="205" t="s">
        <v>19</v>
      </c>
      <c r="N272" s="206" t="s">
        <v>41</v>
      </c>
      <c r="O272" s="85"/>
      <c r="P272" s="207">
        <f>O272*H272</f>
        <v>0</v>
      </c>
      <c r="Q272" s="207">
        <v>0</v>
      </c>
      <c r="R272" s="207">
        <f>Q272*H272</f>
        <v>0</v>
      </c>
      <c r="S272" s="207">
        <v>0</v>
      </c>
      <c r="T272" s="208">
        <f>S272*H272</f>
        <v>0</v>
      </c>
      <c r="U272" s="39"/>
      <c r="V272" s="39"/>
      <c r="W272" s="39"/>
      <c r="X272" s="39"/>
      <c r="Y272" s="39"/>
      <c r="Z272" s="39"/>
      <c r="AA272" s="39"/>
      <c r="AB272" s="39"/>
      <c r="AC272" s="39"/>
      <c r="AD272" s="39"/>
      <c r="AE272" s="39"/>
      <c r="AR272" s="209" t="s">
        <v>122</v>
      </c>
      <c r="AT272" s="209" t="s">
        <v>117</v>
      </c>
      <c r="AU272" s="209" t="s">
        <v>123</v>
      </c>
      <c r="AY272" s="18" t="s">
        <v>115</v>
      </c>
      <c r="BE272" s="210">
        <f>IF(N272="základní",J272,0)</f>
        <v>0</v>
      </c>
      <c r="BF272" s="210">
        <f>IF(N272="snížená",J272,0)</f>
        <v>0</v>
      </c>
      <c r="BG272" s="210">
        <f>IF(N272="zákl. přenesená",J272,0)</f>
        <v>0</v>
      </c>
      <c r="BH272" s="210">
        <f>IF(N272="sníž. přenesená",J272,0)</f>
        <v>0</v>
      </c>
      <c r="BI272" s="210">
        <f>IF(N272="nulová",J272,0)</f>
        <v>0</v>
      </c>
      <c r="BJ272" s="18" t="s">
        <v>123</v>
      </c>
      <c r="BK272" s="210">
        <f>ROUND(I272*H272,2)</f>
        <v>0</v>
      </c>
      <c r="BL272" s="18" t="s">
        <v>122</v>
      </c>
      <c r="BM272" s="209" t="s">
        <v>409</v>
      </c>
    </row>
    <row r="273" spans="1:51" s="14" customFormat="1" ht="12">
      <c r="A273" s="14"/>
      <c r="B273" s="223"/>
      <c r="C273" s="224"/>
      <c r="D273" s="213" t="s">
        <v>125</v>
      </c>
      <c r="E273" s="225" t="s">
        <v>19</v>
      </c>
      <c r="F273" s="226" t="s">
        <v>231</v>
      </c>
      <c r="G273" s="224"/>
      <c r="H273" s="225" t="s">
        <v>19</v>
      </c>
      <c r="I273" s="227"/>
      <c r="J273" s="224"/>
      <c r="K273" s="224"/>
      <c r="L273" s="228"/>
      <c r="M273" s="229"/>
      <c r="N273" s="230"/>
      <c r="O273" s="230"/>
      <c r="P273" s="230"/>
      <c r="Q273" s="230"/>
      <c r="R273" s="230"/>
      <c r="S273" s="230"/>
      <c r="T273" s="231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T273" s="232" t="s">
        <v>125</v>
      </c>
      <c r="AU273" s="232" t="s">
        <v>123</v>
      </c>
      <c r="AV273" s="14" t="s">
        <v>74</v>
      </c>
      <c r="AW273" s="14" t="s">
        <v>31</v>
      </c>
      <c r="AX273" s="14" t="s">
        <v>69</v>
      </c>
      <c r="AY273" s="232" t="s">
        <v>115</v>
      </c>
    </row>
    <row r="274" spans="1:51" s="13" customFormat="1" ht="12">
      <c r="A274" s="13"/>
      <c r="B274" s="211"/>
      <c r="C274" s="212"/>
      <c r="D274" s="213" t="s">
        <v>125</v>
      </c>
      <c r="E274" s="214" t="s">
        <v>19</v>
      </c>
      <c r="F274" s="215" t="s">
        <v>410</v>
      </c>
      <c r="G274" s="212"/>
      <c r="H274" s="216">
        <v>155.2</v>
      </c>
      <c r="I274" s="217"/>
      <c r="J274" s="212"/>
      <c r="K274" s="212"/>
      <c r="L274" s="218"/>
      <c r="M274" s="219"/>
      <c r="N274" s="220"/>
      <c r="O274" s="220"/>
      <c r="P274" s="220"/>
      <c r="Q274" s="220"/>
      <c r="R274" s="220"/>
      <c r="S274" s="220"/>
      <c r="T274" s="221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T274" s="222" t="s">
        <v>125</v>
      </c>
      <c r="AU274" s="222" t="s">
        <v>123</v>
      </c>
      <c r="AV274" s="13" t="s">
        <v>123</v>
      </c>
      <c r="AW274" s="13" t="s">
        <v>31</v>
      </c>
      <c r="AX274" s="13" t="s">
        <v>69</v>
      </c>
      <c r="AY274" s="222" t="s">
        <v>115</v>
      </c>
    </row>
    <row r="275" spans="1:51" s="14" customFormat="1" ht="12">
      <c r="A275" s="14"/>
      <c r="B275" s="223"/>
      <c r="C275" s="224"/>
      <c r="D275" s="213" t="s">
        <v>125</v>
      </c>
      <c r="E275" s="225" t="s">
        <v>19</v>
      </c>
      <c r="F275" s="226" t="s">
        <v>411</v>
      </c>
      <c r="G275" s="224"/>
      <c r="H275" s="225" t="s">
        <v>19</v>
      </c>
      <c r="I275" s="227"/>
      <c r="J275" s="224"/>
      <c r="K275" s="224"/>
      <c r="L275" s="228"/>
      <c r="M275" s="229"/>
      <c r="N275" s="230"/>
      <c r="O275" s="230"/>
      <c r="P275" s="230"/>
      <c r="Q275" s="230"/>
      <c r="R275" s="230"/>
      <c r="S275" s="230"/>
      <c r="T275" s="231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  <c r="AE275" s="14"/>
      <c r="AT275" s="232" t="s">
        <v>125</v>
      </c>
      <c r="AU275" s="232" t="s">
        <v>123</v>
      </c>
      <c r="AV275" s="14" t="s">
        <v>74</v>
      </c>
      <c r="AW275" s="14" t="s">
        <v>31</v>
      </c>
      <c r="AX275" s="14" t="s">
        <v>69</v>
      </c>
      <c r="AY275" s="232" t="s">
        <v>115</v>
      </c>
    </row>
    <row r="276" spans="1:51" s="13" customFormat="1" ht="12">
      <c r="A276" s="13"/>
      <c r="B276" s="211"/>
      <c r="C276" s="212"/>
      <c r="D276" s="213" t="s">
        <v>125</v>
      </c>
      <c r="E276" s="214" t="s">
        <v>19</v>
      </c>
      <c r="F276" s="215" t="s">
        <v>412</v>
      </c>
      <c r="G276" s="212"/>
      <c r="H276" s="216">
        <v>44.8</v>
      </c>
      <c r="I276" s="217"/>
      <c r="J276" s="212"/>
      <c r="K276" s="212"/>
      <c r="L276" s="218"/>
      <c r="M276" s="219"/>
      <c r="N276" s="220"/>
      <c r="O276" s="220"/>
      <c r="P276" s="220"/>
      <c r="Q276" s="220"/>
      <c r="R276" s="220"/>
      <c r="S276" s="220"/>
      <c r="T276" s="221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T276" s="222" t="s">
        <v>125</v>
      </c>
      <c r="AU276" s="222" t="s">
        <v>123</v>
      </c>
      <c r="AV276" s="13" t="s">
        <v>123</v>
      </c>
      <c r="AW276" s="13" t="s">
        <v>31</v>
      </c>
      <c r="AX276" s="13" t="s">
        <v>69</v>
      </c>
      <c r="AY276" s="222" t="s">
        <v>115</v>
      </c>
    </row>
    <row r="277" spans="1:51" s="14" customFormat="1" ht="12">
      <c r="A277" s="14"/>
      <c r="B277" s="223"/>
      <c r="C277" s="224"/>
      <c r="D277" s="213" t="s">
        <v>125</v>
      </c>
      <c r="E277" s="225" t="s">
        <v>19</v>
      </c>
      <c r="F277" s="226" t="s">
        <v>235</v>
      </c>
      <c r="G277" s="224"/>
      <c r="H277" s="225" t="s">
        <v>19</v>
      </c>
      <c r="I277" s="227"/>
      <c r="J277" s="224"/>
      <c r="K277" s="224"/>
      <c r="L277" s="228"/>
      <c r="M277" s="229"/>
      <c r="N277" s="230"/>
      <c r="O277" s="230"/>
      <c r="P277" s="230"/>
      <c r="Q277" s="230"/>
      <c r="R277" s="230"/>
      <c r="S277" s="230"/>
      <c r="T277" s="231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  <c r="AE277" s="14"/>
      <c r="AT277" s="232" t="s">
        <v>125</v>
      </c>
      <c r="AU277" s="232" t="s">
        <v>123</v>
      </c>
      <c r="AV277" s="14" t="s">
        <v>74</v>
      </c>
      <c r="AW277" s="14" t="s">
        <v>31</v>
      </c>
      <c r="AX277" s="14" t="s">
        <v>69</v>
      </c>
      <c r="AY277" s="232" t="s">
        <v>115</v>
      </c>
    </row>
    <row r="278" spans="1:51" s="13" customFormat="1" ht="12">
      <c r="A278" s="13"/>
      <c r="B278" s="211"/>
      <c r="C278" s="212"/>
      <c r="D278" s="213" t="s">
        <v>125</v>
      </c>
      <c r="E278" s="214" t="s">
        <v>19</v>
      </c>
      <c r="F278" s="215" t="s">
        <v>413</v>
      </c>
      <c r="G278" s="212"/>
      <c r="H278" s="216">
        <v>115.8</v>
      </c>
      <c r="I278" s="217"/>
      <c r="J278" s="212"/>
      <c r="K278" s="212"/>
      <c r="L278" s="218"/>
      <c r="M278" s="219"/>
      <c r="N278" s="220"/>
      <c r="O278" s="220"/>
      <c r="P278" s="220"/>
      <c r="Q278" s="220"/>
      <c r="R278" s="220"/>
      <c r="S278" s="220"/>
      <c r="T278" s="221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T278" s="222" t="s">
        <v>125</v>
      </c>
      <c r="AU278" s="222" t="s">
        <v>123</v>
      </c>
      <c r="AV278" s="13" t="s">
        <v>123</v>
      </c>
      <c r="AW278" s="13" t="s">
        <v>31</v>
      </c>
      <c r="AX278" s="13" t="s">
        <v>69</v>
      </c>
      <c r="AY278" s="222" t="s">
        <v>115</v>
      </c>
    </row>
    <row r="279" spans="1:51" s="15" customFormat="1" ht="12">
      <c r="A279" s="15"/>
      <c r="B279" s="233"/>
      <c r="C279" s="234"/>
      <c r="D279" s="213" t="s">
        <v>125</v>
      </c>
      <c r="E279" s="235" t="s">
        <v>19</v>
      </c>
      <c r="F279" s="236" t="s">
        <v>151</v>
      </c>
      <c r="G279" s="234"/>
      <c r="H279" s="237">
        <v>315.8</v>
      </c>
      <c r="I279" s="238"/>
      <c r="J279" s="234"/>
      <c r="K279" s="234"/>
      <c r="L279" s="239"/>
      <c r="M279" s="240"/>
      <c r="N279" s="241"/>
      <c r="O279" s="241"/>
      <c r="P279" s="241"/>
      <c r="Q279" s="241"/>
      <c r="R279" s="241"/>
      <c r="S279" s="241"/>
      <c r="T279" s="242"/>
      <c r="U279" s="15"/>
      <c r="V279" s="15"/>
      <c r="W279" s="15"/>
      <c r="X279" s="15"/>
      <c r="Y279" s="15"/>
      <c r="Z279" s="15"/>
      <c r="AA279" s="15"/>
      <c r="AB279" s="15"/>
      <c r="AC279" s="15"/>
      <c r="AD279" s="15"/>
      <c r="AE279" s="15"/>
      <c r="AT279" s="243" t="s">
        <v>125</v>
      </c>
      <c r="AU279" s="243" t="s">
        <v>123</v>
      </c>
      <c r="AV279" s="15" t="s">
        <v>122</v>
      </c>
      <c r="AW279" s="15" t="s">
        <v>31</v>
      </c>
      <c r="AX279" s="15" t="s">
        <v>74</v>
      </c>
      <c r="AY279" s="243" t="s">
        <v>115</v>
      </c>
    </row>
    <row r="280" spans="1:65" s="2" customFormat="1" ht="12">
      <c r="A280" s="39"/>
      <c r="B280" s="40"/>
      <c r="C280" s="198" t="s">
        <v>414</v>
      </c>
      <c r="D280" s="198" t="s">
        <v>117</v>
      </c>
      <c r="E280" s="199" t="s">
        <v>415</v>
      </c>
      <c r="F280" s="200" t="s">
        <v>416</v>
      </c>
      <c r="G280" s="201" t="s">
        <v>162</v>
      </c>
      <c r="H280" s="202">
        <v>9474</v>
      </c>
      <c r="I280" s="203"/>
      <c r="J280" s="204">
        <f>ROUND(I280*H280,2)</f>
        <v>0</v>
      </c>
      <c r="K280" s="200" t="s">
        <v>121</v>
      </c>
      <c r="L280" s="45"/>
      <c r="M280" s="205" t="s">
        <v>19</v>
      </c>
      <c r="N280" s="206" t="s">
        <v>41</v>
      </c>
      <c r="O280" s="85"/>
      <c r="P280" s="207">
        <f>O280*H280</f>
        <v>0</v>
      </c>
      <c r="Q280" s="207">
        <v>0</v>
      </c>
      <c r="R280" s="207">
        <f>Q280*H280</f>
        <v>0</v>
      </c>
      <c r="S280" s="207">
        <v>0</v>
      </c>
      <c r="T280" s="208">
        <f>S280*H280</f>
        <v>0</v>
      </c>
      <c r="U280" s="39"/>
      <c r="V280" s="39"/>
      <c r="W280" s="39"/>
      <c r="X280" s="39"/>
      <c r="Y280" s="39"/>
      <c r="Z280" s="39"/>
      <c r="AA280" s="39"/>
      <c r="AB280" s="39"/>
      <c r="AC280" s="39"/>
      <c r="AD280" s="39"/>
      <c r="AE280" s="39"/>
      <c r="AR280" s="209" t="s">
        <v>122</v>
      </c>
      <c r="AT280" s="209" t="s">
        <v>117</v>
      </c>
      <c r="AU280" s="209" t="s">
        <v>123</v>
      </c>
      <c r="AY280" s="18" t="s">
        <v>115</v>
      </c>
      <c r="BE280" s="210">
        <f>IF(N280="základní",J280,0)</f>
        <v>0</v>
      </c>
      <c r="BF280" s="210">
        <f>IF(N280="snížená",J280,0)</f>
        <v>0</v>
      </c>
      <c r="BG280" s="210">
        <f>IF(N280="zákl. přenesená",J280,0)</f>
        <v>0</v>
      </c>
      <c r="BH280" s="210">
        <f>IF(N280="sníž. přenesená",J280,0)</f>
        <v>0</v>
      </c>
      <c r="BI280" s="210">
        <f>IF(N280="nulová",J280,0)</f>
        <v>0</v>
      </c>
      <c r="BJ280" s="18" t="s">
        <v>123</v>
      </c>
      <c r="BK280" s="210">
        <f>ROUND(I280*H280,2)</f>
        <v>0</v>
      </c>
      <c r="BL280" s="18" t="s">
        <v>122</v>
      </c>
      <c r="BM280" s="209" t="s">
        <v>417</v>
      </c>
    </row>
    <row r="281" spans="1:51" s="13" customFormat="1" ht="12">
      <c r="A281" s="13"/>
      <c r="B281" s="211"/>
      <c r="C281" s="212"/>
      <c r="D281" s="213" t="s">
        <v>125</v>
      </c>
      <c r="E281" s="214" t="s">
        <v>19</v>
      </c>
      <c r="F281" s="215" t="s">
        <v>418</v>
      </c>
      <c r="G281" s="212"/>
      <c r="H281" s="216">
        <v>9474</v>
      </c>
      <c r="I281" s="217"/>
      <c r="J281" s="212"/>
      <c r="K281" s="212"/>
      <c r="L281" s="218"/>
      <c r="M281" s="219"/>
      <c r="N281" s="220"/>
      <c r="O281" s="220"/>
      <c r="P281" s="220"/>
      <c r="Q281" s="220"/>
      <c r="R281" s="220"/>
      <c r="S281" s="220"/>
      <c r="T281" s="221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T281" s="222" t="s">
        <v>125</v>
      </c>
      <c r="AU281" s="222" t="s">
        <v>123</v>
      </c>
      <c r="AV281" s="13" t="s">
        <v>123</v>
      </c>
      <c r="AW281" s="13" t="s">
        <v>31</v>
      </c>
      <c r="AX281" s="13" t="s">
        <v>74</v>
      </c>
      <c r="AY281" s="222" t="s">
        <v>115</v>
      </c>
    </row>
    <row r="282" spans="1:65" s="2" customFormat="1" ht="12">
      <c r="A282" s="39"/>
      <c r="B282" s="40"/>
      <c r="C282" s="198" t="s">
        <v>419</v>
      </c>
      <c r="D282" s="198" t="s">
        <v>117</v>
      </c>
      <c r="E282" s="199" t="s">
        <v>420</v>
      </c>
      <c r="F282" s="200" t="s">
        <v>421</v>
      </c>
      <c r="G282" s="201" t="s">
        <v>162</v>
      </c>
      <c r="H282" s="202">
        <v>315.8</v>
      </c>
      <c r="I282" s="203"/>
      <c r="J282" s="204">
        <f>ROUND(I282*H282,2)</f>
        <v>0</v>
      </c>
      <c r="K282" s="200" t="s">
        <v>121</v>
      </c>
      <c r="L282" s="45"/>
      <c r="M282" s="205" t="s">
        <v>19</v>
      </c>
      <c r="N282" s="206" t="s">
        <v>41</v>
      </c>
      <c r="O282" s="85"/>
      <c r="P282" s="207">
        <f>O282*H282</f>
        <v>0</v>
      </c>
      <c r="Q282" s="207">
        <v>0</v>
      </c>
      <c r="R282" s="207">
        <f>Q282*H282</f>
        <v>0</v>
      </c>
      <c r="S282" s="207">
        <v>0</v>
      </c>
      <c r="T282" s="208">
        <f>S282*H282</f>
        <v>0</v>
      </c>
      <c r="U282" s="39"/>
      <c r="V282" s="39"/>
      <c r="W282" s="39"/>
      <c r="X282" s="39"/>
      <c r="Y282" s="39"/>
      <c r="Z282" s="39"/>
      <c r="AA282" s="39"/>
      <c r="AB282" s="39"/>
      <c r="AC282" s="39"/>
      <c r="AD282" s="39"/>
      <c r="AE282" s="39"/>
      <c r="AR282" s="209" t="s">
        <v>122</v>
      </c>
      <c r="AT282" s="209" t="s">
        <v>117</v>
      </c>
      <c r="AU282" s="209" t="s">
        <v>123</v>
      </c>
      <c r="AY282" s="18" t="s">
        <v>115</v>
      </c>
      <c r="BE282" s="210">
        <f>IF(N282="základní",J282,0)</f>
        <v>0</v>
      </c>
      <c r="BF282" s="210">
        <f>IF(N282="snížená",J282,0)</f>
        <v>0</v>
      </c>
      <c r="BG282" s="210">
        <f>IF(N282="zákl. přenesená",J282,0)</f>
        <v>0</v>
      </c>
      <c r="BH282" s="210">
        <f>IF(N282="sníž. přenesená",J282,0)</f>
        <v>0</v>
      </c>
      <c r="BI282" s="210">
        <f>IF(N282="nulová",J282,0)</f>
        <v>0</v>
      </c>
      <c r="BJ282" s="18" t="s">
        <v>123</v>
      </c>
      <c r="BK282" s="210">
        <f>ROUND(I282*H282,2)</f>
        <v>0</v>
      </c>
      <c r="BL282" s="18" t="s">
        <v>122</v>
      </c>
      <c r="BM282" s="209" t="s">
        <v>422</v>
      </c>
    </row>
    <row r="283" spans="1:51" s="14" customFormat="1" ht="12">
      <c r="A283" s="14"/>
      <c r="B283" s="223"/>
      <c r="C283" s="224"/>
      <c r="D283" s="213" t="s">
        <v>125</v>
      </c>
      <c r="E283" s="225" t="s">
        <v>19</v>
      </c>
      <c r="F283" s="226" t="s">
        <v>231</v>
      </c>
      <c r="G283" s="224"/>
      <c r="H283" s="225" t="s">
        <v>19</v>
      </c>
      <c r="I283" s="227"/>
      <c r="J283" s="224"/>
      <c r="K283" s="224"/>
      <c r="L283" s="228"/>
      <c r="M283" s="229"/>
      <c r="N283" s="230"/>
      <c r="O283" s="230"/>
      <c r="P283" s="230"/>
      <c r="Q283" s="230"/>
      <c r="R283" s="230"/>
      <c r="S283" s="230"/>
      <c r="T283" s="231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  <c r="AE283" s="14"/>
      <c r="AT283" s="232" t="s">
        <v>125</v>
      </c>
      <c r="AU283" s="232" t="s">
        <v>123</v>
      </c>
      <c r="AV283" s="14" t="s">
        <v>74</v>
      </c>
      <c r="AW283" s="14" t="s">
        <v>31</v>
      </c>
      <c r="AX283" s="14" t="s">
        <v>69</v>
      </c>
      <c r="AY283" s="232" t="s">
        <v>115</v>
      </c>
    </row>
    <row r="284" spans="1:51" s="13" customFormat="1" ht="12">
      <c r="A284" s="13"/>
      <c r="B284" s="211"/>
      <c r="C284" s="212"/>
      <c r="D284" s="213" t="s">
        <v>125</v>
      </c>
      <c r="E284" s="214" t="s">
        <v>19</v>
      </c>
      <c r="F284" s="215" t="s">
        <v>410</v>
      </c>
      <c r="G284" s="212"/>
      <c r="H284" s="216">
        <v>155.2</v>
      </c>
      <c r="I284" s="217"/>
      <c r="J284" s="212"/>
      <c r="K284" s="212"/>
      <c r="L284" s="218"/>
      <c r="M284" s="219"/>
      <c r="N284" s="220"/>
      <c r="O284" s="220"/>
      <c r="P284" s="220"/>
      <c r="Q284" s="220"/>
      <c r="R284" s="220"/>
      <c r="S284" s="220"/>
      <c r="T284" s="221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T284" s="222" t="s">
        <v>125</v>
      </c>
      <c r="AU284" s="222" t="s">
        <v>123</v>
      </c>
      <c r="AV284" s="13" t="s">
        <v>123</v>
      </c>
      <c r="AW284" s="13" t="s">
        <v>31</v>
      </c>
      <c r="AX284" s="13" t="s">
        <v>69</v>
      </c>
      <c r="AY284" s="222" t="s">
        <v>115</v>
      </c>
    </row>
    <row r="285" spans="1:51" s="14" customFormat="1" ht="12">
      <c r="A285" s="14"/>
      <c r="B285" s="223"/>
      <c r="C285" s="224"/>
      <c r="D285" s="213" t="s">
        <v>125</v>
      </c>
      <c r="E285" s="225" t="s">
        <v>19</v>
      </c>
      <c r="F285" s="226" t="s">
        <v>411</v>
      </c>
      <c r="G285" s="224"/>
      <c r="H285" s="225" t="s">
        <v>19</v>
      </c>
      <c r="I285" s="227"/>
      <c r="J285" s="224"/>
      <c r="K285" s="224"/>
      <c r="L285" s="228"/>
      <c r="M285" s="229"/>
      <c r="N285" s="230"/>
      <c r="O285" s="230"/>
      <c r="P285" s="230"/>
      <c r="Q285" s="230"/>
      <c r="R285" s="230"/>
      <c r="S285" s="230"/>
      <c r="T285" s="231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  <c r="AE285" s="14"/>
      <c r="AT285" s="232" t="s">
        <v>125</v>
      </c>
      <c r="AU285" s="232" t="s">
        <v>123</v>
      </c>
      <c r="AV285" s="14" t="s">
        <v>74</v>
      </c>
      <c r="AW285" s="14" t="s">
        <v>31</v>
      </c>
      <c r="AX285" s="14" t="s">
        <v>69</v>
      </c>
      <c r="AY285" s="232" t="s">
        <v>115</v>
      </c>
    </row>
    <row r="286" spans="1:51" s="13" customFormat="1" ht="12">
      <c r="A286" s="13"/>
      <c r="B286" s="211"/>
      <c r="C286" s="212"/>
      <c r="D286" s="213" t="s">
        <v>125</v>
      </c>
      <c r="E286" s="214" t="s">
        <v>19</v>
      </c>
      <c r="F286" s="215" t="s">
        <v>412</v>
      </c>
      <c r="G286" s="212"/>
      <c r="H286" s="216">
        <v>44.8</v>
      </c>
      <c r="I286" s="217"/>
      <c r="J286" s="212"/>
      <c r="K286" s="212"/>
      <c r="L286" s="218"/>
      <c r="M286" s="219"/>
      <c r="N286" s="220"/>
      <c r="O286" s="220"/>
      <c r="P286" s="220"/>
      <c r="Q286" s="220"/>
      <c r="R286" s="220"/>
      <c r="S286" s="220"/>
      <c r="T286" s="221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T286" s="222" t="s">
        <v>125</v>
      </c>
      <c r="AU286" s="222" t="s">
        <v>123</v>
      </c>
      <c r="AV286" s="13" t="s">
        <v>123</v>
      </c>
      <c r="AW286" s="13" t="s">
        <v>31</v>
      </c>
      <c r="AX286" s="13" t="s">
        <v>69</v>
      </c>
      <c r="AY286" s="222" t="s">
        <v>115</v>
      </c>
    </row>
    <row r="287" spans="1:51" s="14" customFormat="1" ht="12">
      <c r="A287" s="14"/>
      <c r="B287" s="223"/>
      <c r="C287" s="224"/>
      <c r="D287" s="213" t="s">
        <v>125</v>
      </c>
      <c r="E287" s="225" t="s">
        <v>19</v>
      </c>
      <c r="F287" s="226" t="s">
        <v>235</v>
      </c>
      <c r="G287" s="224"/>
      <c r="H287" s="225" t="s">
        <v>19</v>
      </c>
      <c r="I287" s="227"/>
      <c r="J287" s="224"/>
      <c r="K287" s="224"/>
      <c r="L287" s="228"/>
      <c r="M287" s="229"/>
      <c r="N287" s="230"/>
      <c r="O287" s="230"/>
      <c r="P287" s="230"/>
      <c r="Q287" s="230"/>
      <c r="R287" s="230"/>
      <c r="S287" s="230"/>
      <c r="T287" s="231"/>
      <c r="U287" s="14"/>
      <c r="V287" s="14"/>
      <c r="W287" s="14"/>
      <c r="X287" s="14"/>
      <c r="Y287" s="14"/>
      <c r="Z287" s="14"/>
      <c r="AA287" s="14"/>
      <c r="AB287" s="14"/>
      <c r="AC287" s="14"/>
      <c r="AD287" s="14"/>
      <c r="AE287" s="14"/>
      <c r="AT287" s="232" t="s">
        <v>125</v>
      </c>
      <c r="AU287" s="232" t="s">
        <v>123</v>
      </c>
      <c r="AV287" s="14" t="s">
        <v>74</v>
      </c>
      <c r="AW287" s="14" t="s">
        <v>31</v>
      </c>
      <c r="AX287" s="14" t="s">
        <v>69</v>
      </c>
      <c r="AY287" s="232" t="s">
        <v>115</v>
      </c>
    </row>
    <row r="288" spans="1:51" s="13" customFormat="1" ht="12">
      <c r="A288" s="13"/>
      <c r="B288" s="211"/>
      <c r="C288" s="212"/>
      <c r="D288" s="213" t="s">
        <v>125</v>
      </c>
      <c r="E288" s="214" t="s">
        <v>19</v>
      </c>
      <c r="F288" s="215" t="s">
        <v>413</v>
      </c>
      <c r="G288" s="212"/>
      <c r="H288" s="216">
        <v>115.8</v>
      </c>
      <c r="I288" s="217"/>
      <c r="J288" s="212"/>
      <c r="K288" s="212"/>
      <c r="L288" s="218"/>
      <c r="M288" s="219"/>
      <c r="N288" s="220"/>
      <c r="O288" s="220"/>
      <c r="P288" s="220"/>
      <c r="Q288" s="220"/>
      <c r="R288" s="220"/>
      <c r="S288" s="220"/>
      <c r="T288" s="221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T288" s="222" t="s">
        <v>125</v>
      </c>
      <c r="AU288" s="222" t="s">
        <v>123</v>
      </c>
      <c r="AV288" s="13" t="s">
        <v>123</v>
      </c>
      <c r="AW288" s="13" t="s">
        <v>31</v>
      </c>
      <c r="AX288" s="13" t="s">
        <v>69</v>
      </c>
      <c r="AY288" s="222" t="s">
        <v>115</v>
      </c>
    </row>
    <row r="289" spans="1:51" s="15" customFormat="1" ht="12">
      <c r="A289" s="15"/>
      <c r="B289" s="233"/>
      <c r="C289" s="234"/>
      <c r="D289" s="213" t="s">
        <v>125</v>
      </c>
      <c r="E289" s="235" t="s">
        <v>19</v>
      </c>
      <c r="F289" s="236" t="s">
        <v>151</v>
      </c>
      <c r="G289" s="234"/>
      <c r="H289" s="237">
        <v>315.8</v>
      </c>
      <c r="I289" s="238"/>
      <c r="J289" s="234"/>
      <c r="K289" s="234"/>
      <c r="L289" s="239"/>
      <c r="M289" s="240"/>
      <c r="N289" s="241"/>
      <c r="O289" s="241"/>
      <c r="P289" s="241"/>
      <c r="Q289" s="241"/>
      <c r="R289" s="241"/>
      <c r="S289" s="241"/>
      <c r="T289" s="242"/>
      <c r="U289" s="15"/>
      <c r="V289" s="15"/>
      <c r="W289" s="15"/>
      <c r="X289" s="15"/>
      <c r="Y289" s="15"/>
      <c r="Z289" s="15"/>
      <c r="AA289" s="15"/>
      <c r="AB289" s="15"/>
      <c r="AC289" s="15"/>
      <c r="AD289" s="15"/>
      <c r="AE289" s="15"/>
      <c r="AT289" s="243" t="s">
        <v>125</v>
      </c>
      <c r="AU289" s="243" t="s">
        <v>123</v>
      </c>
      <c r="AV289" s="15" t="s">
        <v>122</v>
      </c>
      <c r="AW289" s="15" t="s">
        <v>31</v>
      </c>
      <c r="AX289" s="15" t="s">
        <v>74</v>
      </c>
      <c r="AY289" s="243" t="s">
        <v>115</v>
      </c>
    </row>
    <row r="290" spans="1:65" s="2" customFormat="1" ht="16.5" customHeight="1">
      <c r="A290" s="39"/>
      <c r="B290" s="40"/>
      <c r="C290" s="198" t="s">
        <v>423</v>
      </c>
      <c r="D290" s="198" t="s">
        <v>117</v>
      </c>
      <c r="E290" s="199" t="s">
        <v>424</v>
      </c>
      <c r="F290" s="200" t="s">
        <v>425</v>
      </c>
      <c r="G290" s="201" t="s">
        <v>143</v>
      </c>
      <c r="H290" s="202">
        <v>85.037</v>
      </c>
      <c r="I290" s="203"/>
      <c r="J290" s="204">
        <f>ROUND(I290*H290,2)</f>
        <v>0</v>
      </c>
      <c r="K290" s="200" t="s">
        <v>121</v>
      </c>
      <c r="L290" s="45"/>
      <c r="M290" s="205" t="s">
        <v>19</v>
      </c>
      <c r="N290" s="206" t="s">
        <v>41</v>
      </c>
      <c r="O290" s="85"/>
      <c r="P290" s="207">
        <f>O290*H290</f>
        <v>0</v>
      </c>
      <c r="Q290" s="207">
        <v>0</v>
      </c>
      <c r="R290" s="207">
        <f>Q290*H290</f>
        <v>0</v>
      </c>
      <c r="S290" s="207">
        <v>2.4</v>
      </c>
      <c r="T290" s="208">
        <f>S290*H290</f>
        <v>204.08880000000002</v>
      </c>
      <c r="U290" s="39"/>
      <c r="V290" s="39"/>
      <c r="W290" s="39"/>
      <c r="X290" s="39"/>
      <c r="Y290" s="39"/>
      <c r="Z290" s="39"/>
      <c r="AA290" s="39"/>
      <c r="AB290" s="39"/>
      <c r="AC290" s="39"/>
      <c r="AD290" s="39"/>
      <c r="AE290" s="39"/>
      <c r="AR290" s="209" t="s">
        <v>122</v>
      </c>
      <c r="AT290" s="209" t="s">
        <v>117</v>
      </c>
      <c r="AU290" s="209" t="s">
        <v>123</v>
      </c>
      <c r="AY290" s="18" t="s">
        <v>115</v>
      </c>
      <c r="BE290" s="210">
        <f>IF(N290="základní",J290,0)</f>
        <v>0</v>
      </c>
      <c r="BF290" s="210">
        <f>IF(N290="snížená",J290,0)</f>
        <v>0</v>
      </c>
      <c r="BG290" s="210">
        <f>IF(N290="zákl. přenesená",J290,0)</f>
        <v>0</v>
      </c>
      <c r="BH290" s="210">
        <f>IF(N290="sníž. přenesená",J290,0)</f>
        <v>0</v>
      </c>
      <c r="BI290" s="210">
        <f>IF(N290="nulová",J290,0)</f>
        <v>0</v>
      </c>
      <c r="BJ290" s="18" t="s">
        <v>123</v>
      </c>
      <c r="BK290" s="210">
        <f>ROUND(I290*H290,2)</f>
        <v>0</v>
      </c>
      <c r="BL290" s="18" t="s">
        <v>122</v>
      </c>
      <c r="BM290" s="209" t="s">
        <v>426</v>
      </c>
    </row>
    <row r="291" spans="1:51" s="14" customFormat="1" ht="12">
      <c r="A291" s="14"/>
      <c r="B291" s="223"/>
      <c r="C291" s="224"/>
      <c r="D291" s="213" t="s">
        <v>125</v>
      </c>
      <c r="E291" s="225" t="s">
        <v>19</v>
      </c>
      <c r="F291" s="226" t="s">
        <v>427</v>
      </c>
      <c r="G291" s="224"/>
      <c r="H291" s="225" t="s">
        <v>19</v>
      </c>
      <c r="I291" s="227"/>
      <c r="J291" s="224"/>
      <c r="K291" s="224"/>
      <c r="L291" s="228"/>
      <c r="M291" s="229"/>
      <c r="N291" s="230"/>
      <c r="O291" s="230"/>
      <c r="P291" s="230"/>
      <c r="Q291" s="230"/>
      <c r="R291" s="230"/>
      <c r="S291" s="230"/>
      <c r="T291" s="231"/>
      <c r="U291" s="14"/>
      <c r="V291" s="14"/>
      <c r="W291" s="14"/>
      <c r="X291" s="14"/>
      <c r="Y291" s="14"/>
      <c r="Z291" s="14"/>
      <c r="AA291" s="14"/>
      <c r="AB291" s="14"/>
      <c r="AC291" s="14"/>
      <c r="AD291" s="14"/>
      <c r="AE291" s="14"/>
      <c r="AT291" s="232" t="s">
        <v>125</v>
      </c>
      <c r="AU291" s="232" t="s">
        <v>123</v>
      </c>
      <c r="AV291" s="14" t="s">
        <v>74</v>
      </c>
      <c r="AW291" s="14" t="s">
        <v>31</v>
      </c>
      <c r="AX291" s="14" t="s">
        <v>69</v>
      </c>
      <c r="AY291" s="232" t="s">
        <v>115</v>
      </c>
    </row>
    <row r="292" spans="1:51" s="13" customFormat="1" ht="12">
      <c r="A292" s="13"/>
      <c r="B292" s="211"/>
      <c r="C292" s="212"/>
      <c r="D292" s="213" t="s">
        <v>125</v>
      </c>
      <c r="E292" s="214" t="s">
        <v>19</v>
      </c>
      <c r="F292" s="215" t="s">
        <v>428</v>
      </c>
      <c r="G292" s="212"/>
      <c r="H292" s="216">
        <v>57.199</v>
      </c>
      <c r="I292" s="217"/>
      <c r="J292" s="212"/>
      <c r="K292" s="212"/>
      <c r="L292" s="218"/>
      <c r="M292" s="219"/>
      <c r="N292" s="220"/>
      <c r="O292" s="220"/>
      <c r="P292" s="220"/>
      <c r="Q292" s="220"/>
      <c r="R292" s="220"/>
      <c r="S292" s="220"/>
      <c r="T292" s="221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T292" s="222" t="s">
        <v>125</v>
      </c>
      <c r="AU292" s="222" t="s">
        <v>123</v>
      </c>
      <c r="AV292" s="13" t="s">
        <v>123</v>
      </c>
      <c r="AW292" s="13" t="s">
        <v>31</v>
      </c>
      <c r="AX292" s="13" t="s">
        <v>69</v>
      </c>
      <c r="AY292" s="222" t="s">
        <v>115</v>
      </c>
    </row>
    <row r="293" spans="1:51" s="14" customFormat="1" ht="12">
      <c r="A293" s="14"/>
      <c r="B293" s="223"/>
      <c r="C293" s="224"/>
      <c r="D293" s="213" t="s">
        <v>125</v>
      </c>
      <c r="E293" s="225" t="s">
        <v>19</v>
      </c>
      <c r="F293" s="226" t="s">
        <v>429</v>
      </c>
      <c r="G293" s="224"/>
      <c r="H293" s="225" t="s">
        <v>19</v>
      </c>
      <c r="I293" s="227"/>
      <c r="J293" s="224"/>
      <c r="K293" s="224"/>
      <c r="L293" s="228"/>
      <c r="M293" s="229"/>
      <c r="N293" s="230"/>
      <c r="O293" s="230"/>
      <c r="P293" s="230"/>
      <c r="Q293" s="230"/>
      <c r="R293" s="230"/>
      <c r="S293" s="230"/>
      <c r="T293" s="231"/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  <c r="AE293" s="14"/>
      <c r="AT293" s="232" t="s">
        <v>125</v>
      </c>
      <c r="AU293" s="232" t="s">
        <v>123</v>
      </c>
      <c r="AV293" s="14" t="s">
        <v>74</v>
      </c>
      <c r="AW293" s="14" t="s">
        <v>31</v>
      </c>
      <c r="AX293" s="14" t="s">
        <v>69</v>
      </c>
      <c r="AY293" s="232" t="s">
        <v>115</v>
      </c>
    </row>
    <row r="294" spans="1:51" s="13" customFormat="1" ht="12">
      <c r="A294" s="13"/>
      <c r="B294" s="211"/>
      <c r="C294" s="212"/>
      <c r="D294" s="213" t="s">
        <v>125</v>
      </c>
      <c r="E294" s="214" t="s">
        <v>19</v>
      </c>
      <c r="F294" s="215" t="s">
        <v>430</v>
      </c>
      <c r="G294" s="212"/>
      <c r="H294" s="216">
        <v>21.718</v>
      </c>
      <c r="I294" s="217"/>
      <c r="J294" s="212"/>
      <c r="K294" s="212"/>
      <c r="L294" s="218"/>
      <c r="M294" s="219"/>
      <c r="N294" s="220"/>
      <c r="O294" s="220"/>
      <c r="P294" s="220"/>
      <c r="Q294" s="220"/>
      <c r="R294" s="220"/>
      <c r="S294" s="220"/>
      <c r="T294" s="221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T294" s="222" t="s">
        <v>125</v>
      </c>
      <c r="AU294" s="222" t="s">
        <v>123</v>
      </c>
      <c r="AV294" s="13" t="s">
        <v>123</v>
      </c>
      <c r="AW294" s="13" t="s">
        <v>31</v>
      </c>
      <c r="AX294" s="13" t="s">
        <v>69</v>
      </c>
      <c r="AY294" s="222" t="s">
        <v>115</v>
      </c>
    </row>
    <row r="295" spans="1:51" s="13" customFormat="1" ht="12">
      <c r="A295" s="13"/>
      <c r="B295" s="211"/>
      <c r="C295" s="212"/>
      <c r="D295" s="213" t="s">
        <v>125</v>
      </c>
      <c r="E295" s="214" t="s">
        <v>19</v>
      </c>
      <c r="F295" s="215" t="s">
        <v>431</v>
      </c>
      <c r="G295" s="212"/>
      <c r="H295" s="216">
        <v>6.12</v>
      </c>
      <c r="I295" s="217"/>
      <c r="J295" s="212"/>
      <c r="K295" s="212"/>
      <c r="L295" s="218"/>
      <c r="M295" s="219"/>
      <c r="N295" s="220"/>
      <c r="O295" s="220"/>
      <c r="P295" s="220"/>
      <c r="Q295" s="220"/>
      <c r="R295" s="220"/>
      <c r="S295" s="220"/>
      <c r="T295" s="221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T295" s="222" t="s">
        <v>125</v>
      </c>
      <c r="AU295" s="222" t="s">
        <v>123</v>
      </c>
      <c r="AV295" s="13" t="s">
        <v>123</v>
      </c>
      <c r="AW295" s="13" t="s">
        <v>31</v>
      </c>
      <c r="AX295" s="13" t="s">
        <v>69</v>
      </c>
      <c r="AY295" s="222" t="s">
        <v>115</v>
      </c>
    </row>
    <row r="296" spans="1:51" s="15" customFormat="1" ht="12">
      <c r="A296" s="15"/>
      <c r="B296" s="233"/>
      <c r="C296" s="234"/>
      <c r="D296" s="213" t="s">
        <v>125</v>
      </c>
      <c r="E296" s="235" t="s">
        <v>19</v>
      </c>
      <c r="F296" s="236" t="s">
        <v>151</v>
      </c>
      <c r="G296" s="234"/>
      <c r="H296" s="237">
        <v>85.037</v>
      </c>
      <c r="I296" s="238"/>
      <c r="J296" s="234"/>
      <c r="K296" s="234"/>
      <c r="L296" s="239"/>
      <c r="M296" s="240"/>
      <c r="N296" s="241"/>
      <c r="O296" s="241"/>
      <c r="P296" s="241"/>
      <c r="Q296" s="241"/>
      <c r="R296" s="241"/>
      <c r="S296" s="241"/>
      <c r="T296" s="242"/>
      <c r="U296" s="15"/>
      <c r="V296" s="15"/>
      <c r="W296" s="15"/>
      <c r="X296" s="15"/>
      <c r="Y296" s="15"/>
      <c r="Z296" s="15"/>
      <c r="AA296" s="15"/>
      <c r="AB296" s="15"/>
      <c r="AC296" s="15"/>
      <c r="AD296" s="15"/>
      <c r="AE296" s="15"/>
      <c r="AT296" s="243" t="s">
        <v>125</v>
      </c>
      <c r="AU296" s="243" t="s">
        <v>123</v>
      </c>
      <c r="AV296" s="15" t="s">
        <v>122</v>
      </c>
      <c r="AW296" s="15" t="s">
        <v>31</v>
      </c>
      <c r="AX296" s="15" t="s">
        <v>74</v>
      </c>
      <c r="AY296" s="243" t="s">
        <v>115</v>
      </c>
    </row>
    <row r="297" spans="1:63" s="12" customFormat="1" ht="22.8" customHeight="1">
      <c r="A297" s="12"/>
      <c r="B297" s="182"/>
      <c r="C297" s="183"/>
      <c r="D297" s="184" t="s">
        <v>68</v>
      </c>
      <c r="E297" s="196" t="s">
        <v>432</v>
      </c>
      <c r="F297" s="196" t="s">
        <v>433</v>
      </c>
      <c r="G297" s="183"/>
      <c r="H297" s="183"/>
      <c r="I297" s="186"/>
      <c r="J297" s="197">
        <f>BK297</f>
        <v>0</v>
      </c>
      <c r="K297" s="183"/>
      <c r="L297" s="188"/>
      <c r="M297" s="189"/>
      <c r="N297" s="190"/>
      <c r="O297" s="190"/>
      <c r="P297" s="191">
        <f>SUM(P298:P305)</f>
        <v>0</v>
      </c>
      <c r="Q297" s="190"/>
      <c r="R297" s="191">
        <f>SUM(R298:R305)</f>
        <v>0</v>
      </c>
      <c r="S297" s="190"/>
      <c r="T297" s="192">
        <f>SUM(T298:T305)</f>
        <v>0</v>
      </c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R297" s="193" t="s">
        <v>74</v>
      </c>
      <c r="AT297" s="194" t="s">
        <v>68</v>
      </c>
      <c r="AU297" s="194" t="s">
        <v>74</v>
      </c>
      <c r="AY297" s="193" t="s">
        <v>115</v>
      </c>
      <c r="BK297" s="195">
        <f>SUM(BK298:BK305)</f>
        <v>0</v>
      </c>
    </row>
    <row r="298" spans="1:65" s="2" customFormat="1" ht="12">
      <c r="A298" s="39"/>
      <c r="B298" s="40"/>
      <c r="C298" s="198" t="s">
        <v>434</v>
      </c>
      <c r="D298" s="198" t="s">
        <v>117</v>
      </c>
      <c r="E298" s="199" t="s">
        <v>435</v>
      </c>
      <c r="F298" s="200" t="s">
        <v>436</v>
      </c>
      <c r="G298" s="201" t="s">
        <v>437</v>
      </c>
      <c r="H298" s="202">
        <v>300.929</v>
      </c>
      <c r="I298" s="203"/>
      <c r="J298" s="204">
        <f>ROUND(I298*H298,2)</f>
        <v>0</v>
      </c>
      <c r="K298" s="200" t="s">
        <v>121</v>
      </c>
      <c r="L298" s="45"/>
      <c r="M298" s="205" t="s">
        <v>19</v>
      </c>
      <c r="N298" s="206" t="s">
        <v>41</v>
      </c>
      <c r="O298" s="85"/>
      <c r="P298" s="207">
        <f>O298*H298</f>
        <v>0</v>
      </c>
      <c r="Q298" s="207">
        <v>0</v>
      </c>
      <c r="R298" s="207">
        <f>Q298*H298</f>
        <v>0</v>
      </c>
      <c r="S298" s="207">
        <v>0</v>
      </c>
      <c r="T298" s="208">
        <f>S298*H298</f>
        <v>0</v>
      </c>
      <c r="U298" s="39"/>
      <c r="V298" s="39"/>
      <c r="W298" s="39"/>
      <c r="X298" s="39"/>
      <c r="Y298" s="39"/>
      <c r="Z298" s="39"/>
      <c r="AA298" s="39"/>
      <c r="AB298" s="39"/>
      <c r="AC298" s="39"/>
      <c r="AD298" s="39"/>
      <c r="AE298" s="39"/>
      <c r="AR298" s="209" t="s">
        <v>122</v>
      </c>
      <c r="AT298" s="209" t="s">
        <v>117</v>
      </c>
      <c r="AU298" s="209" t="s">
        <v>123</v>
      </c>
      <c r="AY298" s="18" t="s">
        <v>115</v>
      </c>
      <c r="BE298" s="210">
        <f>IF(N298="základní",J298,0)</f>
        <v>0</v>
      </c>
      <c r="BF298" s="210">
        <f>IF(N298="snížená",J298,0)</f>
        <v>0</v>
      </c>
      <c r="BG298" s="210">
        <f>IF(N298="zákl. přenesená",J298,0)</f>
        <v>0</v>
      </c>
      <c r="BH298" s="210">
        <f>IF(N298="sníž. přenesená",J298,0)</f>
        <v>0</v>
      </c>
      <c r="BI298" s="210">
        <f>IF(N298="nulová",J298,0)</f>
        <v>0</v>
      </c>
      <c r="BJ298" s="18" t="s">
        <v>123</v>
      </c>
      <c r="BK298" s="210">
        <f>ROUND(I298*H298,2)</f>
        <v>0</v>
      </c>
      <c r="BL298" s="18" t="s">
        <v>122</v>
      </c>
      <c r="BM298" s="209" t="s">
        <v>438</v>
      </c>
    </row>
    <row r="299" spans="1:65" s="2" customFormat="1" ht="21.75" customHeight="1">
      <c r="A299" s="39"/>
      <c r="B299" s="40"/>
      <c r="C299" s="198" t="s">
        <v>439</v>
      </c>
      <c r="D299" s="198" t="s">
        <v>117</v>
      </c>
      <c r="E299" s="199" t="s">
        <v>440</v>
      </c>
      <c r="F299" s="200" t="s">
        <v>441</v>
      </c>
      <c r="G299" s="201" t="s">
        <v>437</v>
      </c>
      <c r="H299" s="202">
        <v>300.929</v>
      </c>
      <c r="I299" s="203"/>
      <c r="J299" s="204">
        <f>ROUND(I299*H299,2)</f>
        <v>0</v>
      </c>
      <c r="K299" s="200" t="s">
        <v>121</v>
      </c>
      <c r="L299" s="45"/>
      <c r="M299" s="205" t="s">
        <v>19</v>
      </c>
      <c r="N299" s="206" t="s">
        <v>41</v>
      </c>
      <c r="O299" s="85"/>
      <c r="P299" s="207">
        <f>O299*H299</f>
        <v>0</v>
      </c>
      <c r="Q299" s="207">
        <v>0</v>
      </c>
      <c r="R299" s="207">
        <f>Q299*H299</f>
        <v>0</v>
      </c>
      <c r="S299" s="207">
        <v>0</v>
      </c>
      <c r="T299" s="208">
        <f>S299*H299</f>
        <v>0</v>
      </c>
      <c r="U299" s="39"/>
      <c r="V299" s="39"/>
      <c r="W299" s="39"/>
      <c r="X299" s="39"/>
      <c r="Y299" s="39"/>
      <c r="Z299" s="39"/>
      <c r="AA299" s="39"/>
      <c r="AB299" s="39"/>
      <c r="AC299" s="39"/>
      <c r="AD299" s="39"/>
      <c r="AE299" s="39"/>
      <c r="AR299" s="209" t="s">
        <v>122</v>
      </c>
      <c r="AT299" s="209" t="s">
        <v>117</v>
      </c>
      <c r="AU299" s="209" t="s">
        <v>123</v>
      </c>
      <c r="AY299" s="18" t="s">
        <v>115</v>
      </c>
      <c r="BE299" s="210">
        <f>IF(N299="základní",J299,0)</f>
        <v>0</v>
      </c>
      <c r="BF299" s="210">
        <f>IF(N299="snížená",J299,0)</f>
        <v>0</v>
      </c>
      <c r="BG299" s="210">
        <f>IF(N299="zákl. přenesená",J299,0)</f>
        <v>0</v>
      </c>
      <c r="BH299" s="210">
        <f>IF(N299="sníž. přenesená",J299,0)</f>
        <v>0</v>
      </c>
      <c r="BI299" s="210">
        <f>IF(N299="nulová",J299,0)</f>
        <v>0</v>
      </c>
      <c r="BJ299" s="18" t="s">
        <v>123</v>
      </c>
      <c r="BK299" s="210">
        <f>ROUND(I299*H299,2)</f>
        <v>0</v>
      </c>
      <c r="BL299" s="18" t="s">
        <v>122</v>
      </c>
      <c r="BM299" s="209" t="s">
        <v>442</v>
      </c>
    </row>
    <row r="300" spans="1:65" s="2" customFormat="1" ht="12">
      <c r="A300" s="39"/>
      <c r="B300" s="40"/>
      <c r="C300" s="198" t="s">
        <v>443</v>
      </c>
      <c r="D300" s="198" t="s">
        <v>117</v>
      </c>
      <c r="E300" s="199" t="s">
        <v>444</v>
      </c>
      <c r="F300" s="200" t="s">
        <v>445</v>
      </c>
      <c r="G300" s="201" t="s">
        <v>437</v>
      </c>
      <c r="H300" s="202">
        <v>4513.935</v>
      </c>
      <c r="I300" s="203"/>
      <c r="J300" s="204">
        <f>ROUND(I300*H300,2)</f>
        <v>0</v>
      </c>
      <c r="K300" s="200" t="s">
        <v>121</v>
      </c>
      <c r="L300" s="45"/>
      <c r="M300" s="205" t="s">
        <v>19</v>
      </c>
      <c r="N300" s="206" t="s">
        <v>41</v>
      </c>
      <c r="O300" s="85"/>
      <c r="P300" s="207">
        <f>O300*H300</f>
        <v>0</v>
      </c>
      <c r="Q300" s="207">
        <v>0</v>
      </c>
      <c r="R300" s="207">
        <f>Q300*H300</f>
        <v>0</v>
      </c>
      <c r="S300" s="207">
        <v>0</v>
      </c>
      <c r="T300" s="208">
        <f>S300*H300</f>
        <v>0</v>
      </c>
      <c r="U300" s="39"/>
      <c r="V300" s="39"/>
      <c r="W300" s="39"/>
      <c r="X300" s="39"/>
      <c r="Y300" s="39"/>
      <c r="Z300" s="39"/>
      <c r="AA300" s="39"/>
      <c r="AB300" s="39"/>
      <c r="AC300" s="39"/>
      <c r="AD300" s="39"/>
      <c r="AE300" s="39"/>
      <c r="AR300" s="209" t="s">
        <v>122</v>
      </c>
      <c r="AT300" s="209" t="s">
        <v>117</v>
      </c>
      <c r="AU300" s="209" t="s">
        <v>123</v>
      </c>
      <c r="AY300" s="18" t="s">
        <v>115</v>
      </c>
      <c r="BE300" s="210">
        <f>IF(N300="základní",J300,0)</f>
        <v>0</v>
      </c>
      <c r="BF300" s="210">
        <f>IF(N300="snížená",J300,0)</f>
        <v>0</v>
      </c>
      <c r="BG300" s="210">
        <f>IF(N300="zákl. přenesená",J300,0)</f>
        <v>0</v>
      </c>
      <c r="BH300" s="210">
        <f>IF(N300="sníž. přenesená",J300,0)</f>
        <v>0</v>
      </c>
      <c r="BI300" s="210">
        <f>IF(N300="nulová",J300,0)</f>
        <v>0</v>
      </c>
      <c r="BJ300" s="18" t="s">
        <v>123</v>
      </c>
      <c r="BK300" s="210">
        <f>ROUND(I300*H300,2)</f>
        <v>0</v>
      </c>
      <c r="BL300" s="18" t="s">
        <v>122</v>
      </c>
      <c r="BM300" s="209" t="s">
        <v>446</v>
      </c>
    </row>
    <row r="301" spans="1:51" s="14" customFormat="1" ht="12">
      <c r="A301" s="14"/>
      <c r="B301" s="223"/>
      <c r="C301" s="224"/>
      <c r="D301" s="213" t="s">
        <v>125</v>
      </c>
      <c r="E301" s="225" t="s">
        <v>19</v>
      </c>
      <c r="F301" s="226" t="s">
        <v>447</v>
      </c>
      <c r="G301" s="224"/>
      <c r="H301" s="225" t="s">
        <v>19</v>
      </c>
      <c r="I301" s="227"/>
      <c r="J301" s="224"/>
      <c r="K301" s="224"/>
      <c r="L301" s="228"/>
      <c r="M301" s="229"/>
      <c r="N301" s="230"/>
      <c r="O301" s="230"/>
      <c r="P301" s="230"/>
      <c r="Q301" s="230"/>
      <c r="R301" s="230"/>
      <c r="S301" s="230"/>
      <c r="T301" s="231"/>
      <c r="U301" s="14"/>
      <c r="V301" s="14"/>
      <c r="W301" s="14"/>
      <c r="X301" s="14"/>
      <c r="Y301" s="14"/>
      <c r="Z301" s="14"/>
      <c r="AA301" s="14"/>
      <c r="AB301" s="14"/>
      <c r="AC301" s="14"/>
      <c r="AD301" s="14"/>
      <c r="AE301" s="14"/>
      <c r="AT301" s="232" t="s">
        <v>125</v>
      </c>
      <c r="AU301" s="232" t="s">
        <v>123</v>
      </c>
      <c r="AV301" s="14" t="s">
        <v>74</v>
      </c>
      <c r="AW301" s="14" t="s">
        <v>31</v>
      </c>
      <c r="AX301" s="14" t="s">
        <v>69</v>
      </c>
      <c r="AY301" s="232" t="s">
        <v>115</v>
      </c>
    </row>
    <row r="302" spans="1:51" s="13" customFormat="1" ht="12">
      <c r="A302" s="13"/>
      <c r="B302" s="211"/>
      <c r="C302" s="212"/>
      <c r="D302" s="213" t="s">
        <v>125</v>
      </c>
      <c r="E302" s="214" t="s">
        <v>19</v>
      </c>
      <c r="F302" s="215" t="s">
        <v>448</v>
      </c>
      <c r="G302" s="212"/>
      <c r="H302" s="216">
        <v>4513.935</v>
      </c>
      <c r="I302" s="217"/>
      <c r="J302" s="212"/>
      <c r="K302" s="212"/>
      <c r="L302" s="218"/>
      <c r="M302" s="219"/>
      <c r="N302" s="220"/>
      <c r="O302" s="220"/>
      <c r="P302" s="220"/>
      <c r="Q302" s="220"/>
      <c r="R302" s="220"/>
      <c r="S302" s="220"/>
      <c r="T302" s="221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T302" s="222" t="s">
        <v>125</v>
      </c>
      <c r="AU302" s="222" t="s">
        <v>123</v>
      </c>
      <c r="AV302" s="13" t="s">
        <v>123</v>
      </c>
      <c r="AW302" s="13" t="s">
        <v>31</v>
      </c>
      <c r="AX302" s="13" t="s">
        <v>74</v>
      </c>
      <c r="AY302" s="222" t="s">
        <v>115</v>
      </c>
    </row>
    <row r="303" spans="1:65" s="2" customFormat="1" ht="12">
      <c r="A303" s="39"/>
      <c r="B303" s="40"/>
      <c r="C303" s="198" t="s">
        <v>449</v>
      </c>
      <c r="D303" s="198" t="s">
        <v>117</v>
      </c>
      <c r="E303" s="199" t="s">
        <v>450</v>
      </c>
      <c r="F303" s="200" t="s">
        <v>451</v>
      </c>
      <c r="G303" s="201" t="s">
        <v>437</v>
      </c>
      <c r="H303" s="202">
        <v>1.518</v>
      </c>
      <c r="I303" s="203"/>
      <c r="J303" s="204">
        <f>ROUND(I303*H303,2)</f>
        <v>0</v>
      </c>
      <c r="K303" s="200" t="s">
        <v>121</v>
      </c>
      <c r="L303" s="45"/>
      <c r="M303" s="205" t="s">
        <v>19</v>
      </c>
      <c r="N303" s="206" t="s">
        <v>41</v>
      </c>
      <c r="O303" s="85"/>
      <c r="P303" s="207">
        <f>O303*H303</f>
        <v>0</v>
      </c>
      <c r="Q303" s="207">
        <v>0</v>
      </c>
      <c r="R303" s="207">
        <f>Q303*H303</f>
        <v>0</v>
      </c>
      <c r="S303" s="207">
        <v>0</v>
      </c>
      <c r="T303" s="208">
        <f>S303*H303</f>
        <v>0</v>
      </c>
      <c r="U303" s="39"/>
      <c r="V303" s="39"/>
      <c r="W303" s="39"/>
      <c r="X303" s="39"/>
      <c r="Y303" s="39"/>
      <c r="Z303" s="39"/>
      <c r="AA303" s="39"/>
      <c r="AB303" s="39"/>
      <c r="AC303" s="39"/>
      <c r="AD303" s="39"/>
      <c r="AE303" s="39"/>
      <c r="AR303" s="209" t="s">
        <v>122</v>
      </c>
      <c r="AT303" s="209" t="s">
        <v>117</v>
      </c>
      <c r="AU303" s="209" t="s">
        <v>123</v>
      </c>
      <c r="AY303" s="18" t="s">
        <v>115</v>
      </c>
      <c r="BE303" s="210">
        <f>IF(N303="základní",J303,0)</f>
        <v>0</v>
      </c>
      <c r="BF303" s="210">
        <f>IF(N303="snížená",J303,0)</f>
        <v>0</v>
      </c>
      <c r="BG303" s="210">
        <f>IF(N303="zákl. přenesená",J303,0)</f>
        <v>0</v>
      </c>
      <c r="BH303" s="210">
        <f>IF(N303="sníž. přenesená",J303,0)</f>
        <v>0</v>
      </c>
      <c r="BI303" s="210">
        <f>IF(N303="nulová",J303,0)</f>
        <v>0</v>
      </c>
      <c r="BJ303" s="18" t="s">
        <v>123</v>
      </c>
      <c r="BK303" s="210">
        <f>ROUND(I303*H303,2)</f>
        <v>0</v>
      </c>
      <c r="BL303" s="18" t="s">
        <v>122</v>
      </c>
      <c r="BM303" s="209" t="s">
        <v>452</v>
      </c>
    </row>
    <row r="304" spans="1:65" s="2" customFormat="1" ht="12">
      <c r="A304" s="39"/>
      <c r="B304" s="40"/>
      <c r="C304" s="198" t="s">
        <v>453</v>
      </c>
      <c r="D304" s="198" t="s">
        <v>117</v>
      </c>
      <c r="E304" s="199" t="s">
        <v>454</v>
      </c>
      <c r="F304" s="200" t="s">
        <v>455</v>
      </c>
      <c r="G304" s="201" t="s">
        <v>437</v>
      </c>
      <c r="H304" s="202">
        <v>0.946</v>
      </c>
      <c r="I304" s="203"/>
      <c r="J304" s="204">
        <f>ROUND(I304*H304,2)</f>
        <v>0</v>
      </c>
      <c r="K304" s="200" t="s">
        <v>121</v>
      </c>
      <c r="L304" s="45"/>
      <c r="M304" s="205" t="s">
        <v>19</v>
      </c>
      <c r="N304" s="206" t="s">
        <v>41</v>
      </c>
      <c r="O304" s="85"/>
      <c r="P304" s="207">
        <f>O304*H304</f>
        <v>0</v>
      </c>
      <c r="Q304" s="207">
        <v>0</v>
      </c>
      <c r="R304" s="207">
        <f>Q304*H304</f>
        <v>0</v>
      </c>
      <c r="S304" s="207">
        <v>0</v>
      </c>
      <c r="T304" s="208">
        <f>S304*H304</f>
        <v>0</v>
      </c>
      <c r="U304" s="39"/>
      <c r="V304" s="39"/>
      <c r="W304" s="39"/>
      <c r="X304" s="39"/>
      <c r="Y304" s="39"/>
      <c r="Z304" s="39"/>
      <c r="AA304" s="39"/>
      <c r="AB304" s="39"/>
      <c r="AC304" s="39"/>
      <c r="AD304" s="39"/>
      <c r="AE304" s="39"/>
      <c r="AR304" s="209" t="s">
        <v>122</v>
      </c>
      <c r="AT304" s="209" t="s">
        <v>117</v>
      </c>
      <c r="AU304" s="209" t="s">
        <v>123</v>
      </c>
      <c r="AY304" s="18" t="s">
        <v>115</v>
      </c>
      <c r="BE304" s="210">
        <f>IF(N304="základní",J304,0)</f>
        <v>0</v>
      </c>
      <c r="BF304" s="210">
        <f>IF(N304="snížená",J304,0)</f>
        <v>0</v>
      </c>
      <c r="BG304" s="210">
        <f>IF(N304="zákl. přenesená",J304,0)</f>
        <v>0</v>
      </c>
      <c r="BH304" s="210">
        <f>IF(N304="sníž. přenesená",J304,0)</f>
        <v>0</v>
      </c>
      <c r="BI304" s="210">
        <f>IF(N304="nulová",J304,0)</f>
        <v>0</v>
      </c>
      <c r="BJ304" s="18" t="s">
        <v>123</v>
      </c>
      <c r="BK304" s="210">
        <f>ROUND(I304*H304,2)</f>
        <v>0</v>
      </c>
      <c r="BL304" s="18" t="s">
        <v>122</v>
      </c>
      <c r="BM304" s="209" t="s">
        <v>456</v>
      </c>
    </row>
    <row r="305" spans="1:51" s="13" customFormat="1" ht="12">
      <c r="A305" s="13"/>
      <c r="B305" s="211"/>
      <c r="C305" s="212"/>
      <c r="D305" s="213" t="s">
        <v>125</v>
      </c>
      <c r="E305" s="214" t="s">
        <v>19</v>
      </c>
      <c r="F305" s="215" t="s">
        <v>457</v>
      </c>
      <c r="G305" s="212"/>
      <c r="H305" s="216">
        <v>0.946</v>
      </c>
      <c r="I305" s="217"/>
      <c r="J305" s="212"/>
      <c r="K305" s="212"/>
      <c r="L305" s="218"/>
      <c r="M305" s="219"/>
      <c r="N305" s="220"/>
      <c r="O305" s="220"/>
      <c r="P305" s="220"/>
      <c r="Q305" s="220"/>
      <c r="R305" s="220"/>
      <c r="S305" s="220"/>
      <c r="T305" s="221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T305" s="222" t="s">
        <v>125</v>
      </c>
      <c r="AU305" s="222" t="s">
        <v>123</v>
      </c>
      <c r="AV305" s="13" t="s">
        <v>123</v>
      </c>
      <c r="AW305" s="13" t="s">
        <v>31</v>
      </c>
      <c r="AX305" s="13" t="s">
        <v>74</v>
      </c>
      <c r="AY305" s="222" t="s">
        <v>115</v>
      </c>
    </row>
    <row r="306" spans="1:63" s="12" customFormat="1" ht="22.8" customHeight="1">
      <c r="A306" s="12"/>
      <c r="B306" s="182"/>
      <c r="C306" s="183"/>
      <c r="D306" s="184" t="s">
        <v>68</v>
      </c>
      <c r="E306" s="196" t="s">
        <v>458</v>
      </c>
      <c r="F306" s="196" t="s">
        <v>459</v>
      </c>
      <c r="G306" s="183"/>
      <c r="H306" s="183"/>
      <c r="I306" s="186"/>
      <c r="J306" s="197">
        <f>BK306</f>
        <v>0</v>
      </c>
      <c r="K306" s="183"/>
      <c r="L306" s="188"/>
      <c r="M306" s="189"/>
      <c r="N306" s="190"/>
      <c r="O306" s="190"/>
      <c r="P306" s="191">
        <f>P307</f>
        <v>0</v>
      </c>
      <c r="Q306" s="190"/>
      <c r="R306" s="191">
        <f>R307</f>
        <v>0</v>
      </c>
      <c r="S306" s="190"/>
      <c r="T306" s="192">
        <f>T307</f>
        <v>0</v>
      </c>
      <c r="U306" s="12"/>
      <c r="V306" s="12"/>
      <c r="W306" s="12"/>
      <c r="X306" s="12"/>
      <c r="Y306" s="12"/>
      <c r="Z306" s="12"/>
      <c r="AA306" s="12"/>
      <c r="AB306" s="12"/>
      <c r="AC306" s="12"/>
      <c r="AD306" s="12"/>
      <c r="AE306" s="12"/>
      <c r="AR306" s="193" t="s">
        <v>74</v>
      </c>
      <c r="AT306" s="194" t="s">
        <v>68</v>
      </c>
      <c r="AU306" s="194" t="s">
        <v>74</v>
      </c>
      <c r="AY306" s="193" t="s">
        <v>115</v>
      </c>
      <c r="BK306" s="195">
        <f>BK307</f>
        <v>0</v>
      </c>
    </row>
    <row r="307" spans="1:65" s="2" customFormat="1" ht="33" customHeight="1">
      <c r="A307" s="39"/>
      <c r="B307" s="40"/>
      <c r="C307" s="198" t="s">
        <v>460</v>
      </c>
      <c r="D307" s="198" t="s">
        <v>117</v>
      </c>
      <c r="E307" s="199" t="s">
        <v>461</v>
      </c>
      <c r="F307" s="200" t="s">
        <v>462</v>
      </c>
      <c r="G307" s="201" t="s">
        <v>437</v>
      </c>
      <c r="H307" s="202">
        <v>77.421</v>
      </c>
      <c r="I307" s="203"/>
      <c r="J307" s="204">
        <f>ROUND(I307*H307,2)</f>
        <v>0</v>
      </c>
      <c r="K307" s="200" t="s">
        <v>121</v>
      </c>
      <c r="L307" s="45"/>
      <c r="M307" s="205" t="s">
        <v>19</v>
      </c>
      <c r="N307" s="206" t="s">
        <v>41</v>
      </c>
      <c r="O307" s="85"/>
      <c r="P307" s="207">
        <f>O307*H307</f>
        <v>0</v>
      </c>
      <c r="Q307" s="207">
        <v>0</v>
      </c>
      <c r="R307" s="207">
        <f>Q307*H307</f>
        <v>0</v>
      </c>
      <c r="S307" s="207">
        <v>0</v>
      </c>
      <c r="T307" s="208">
        <f>S307*H307</f>
        <v>0</v>
      </c>
      <c r="U307" s="39"/>
      <c r="V307" s="39"/>
      <c r="W307" s="39"/>
      <c r="X307" s="39"/>
      <c r="Y307" s="39"/>
      <c r="Z307" s="39"/>
      <c r="AA307" s="39"/>
      <c r="AB307" s="39"/>
      <c r="AC307" s="39"/>
      <c r="AD307" s="39"/>
      <c r="AE307" s="39"/>
      <c r="AR307" s="209" t="s">
        <v>122</v>
      </c>
      <c r="AT307" s="209" t="s">
        <v>117</v>
      </c>
      <c r="AU307" s="209" t="s">
        <v>123</v>
      </c>
      <c r="AY307" s="18" t="s">
        <v>115</v>
      </c>
      <c r="BE307" s="210">
        <f>IF(N307="základní",J307,0)</f>
        <v>0</v>
      </c>
      <c r="BF307" s="210">
        <f>IF(N307="snížená",J307,0)</f>
        <v>0</v>
      </c>
      <c r="BG307" s="210">
        <f>IF(N307="zákl. přenesená",J307,0)</f>
        <v>0</v>
      </c>
      <c r="BH307" s="210">
        <f>IF(N307="sníž. přenesená",J307,0)</f>
        <v>0</v>
      </c>
      <c r="BI307" s="210">
        <f>IF(N307="nulová",J307,0)</f>
        <v>0</v>
      </c>
      <c r="BJ307" s="18" t="s">
        <v>123</v>
      </c>
      <c r="BK307" s="210">
        <f>ROUND(I307*H307,2)</f>
        <v>0</v>
      </c>
      <c r="BL307" s="18" t="s">
        <v>122</v>
      </c>
      <c r="BM307" s="209" t="s">
        <v>463</v>
      </c>
    </row>
    <row r="308" spans="1:63" s="12" customFormat="1" ht="25.9" customHeight="1">
      <c r="A308" s="12"/>
      <c r="B308" s="182"/>
      <c r="C308" s="183"/>
      <c r="D308" s="184" t="s">
        <v>68</v>
      </c>
      <c r="E308" s="185" t="s">
        <v>464</v>
      </c>
      <c r="F308" s="185" t="s">
        <v>465</v>
      </c>
      <c r="G308" s="183"/>
      <c r="H308" s="183"/>
      <c r="I308" s="186"/>
      <c r="J308" s="187">
        <f>BK308</f>
        <v>0</v>
      </c>
      <c r="K308" s="183"/>
      <c r="L308" s="188"/>
      <c r="M308" s="189"/>
      <c r="N308" s="190"/>
      <c r="O308" s="190"/>
      <c r="P308" s="191">
        <f>P309+P377+P402+P424+P440</f>
        <v>0</v>
      </c>
      <c r="Q308" s="190"/>
      <c r="R308" s="191">
        <f>R309+R377+R402+R424+R440</f>
        <v>739.2644037799997</v>
      </c>
      <c r="S308" s="190"/>
      <c r="T308" s="192">
        <f>T309+T377+T402+T424+T440</f>
        <v>5.7613579999999995</v>
      </c>
      <c r="U308" s="12"/>
      <c r="V308" s="12"/>
      <c r="W308" s="12"/>
      <c r="X308" s="12"/>
      <c r="Y308" s="12"/>
      <c r="Z308" s="12"/>
      <c r="AA308" s="12"/>
      <c r="AB308" s="12"/>
      <c r="AC308" s="12"/>
      <c r="AD308" s="12"/>
      <c r="AE308" s="12"/>
      <c r="AR308" s="193" t="s">
        <v>123</v>
      </c>
      <c r="AT308" s="194" t="s">
        <v>68</v>
      </c>
      <c r="AU308" s="194" t="s">
        <v>69</v>
      </c>
      <c r="AY308" s="193" t="s">
        <v>115</v>
      </c>
      <c r="BK308" s="195">
        <f>BK309+BK377+BK402+BK424+BK440</f>
        <v>0</v>
      </c>
    </row>
    <row r="309" spans="1:63" s="12" customFormat="1" ht="22.8" customHeight="1">
      <c r="A309" s="12"/>
      <c r="B309" s="182"/>
      <c r="C309" s="183"/>
      <c r="D309" s="184" t="s">
        <v>68</v>
      </c>
      <c r="E309" s="196" t="s">
        <v>466</v>
      </c>
      <c r="F309" s="196" t="s">
        <v>467</v>
      </c>
      <c r="G309" s="183"/>
      <c r="H309" s="183"/>
      <c r="I309" s="186"/>
      <c r="J309" s="197">
        <f>BK309</f>
        <v>0</v>
      </c>
      <c r="K309" s="183"/>
      <c r="L309" s="188"/>
      <c r="M309" s="189"/>
      <c r="N309" s="190"/>
      <c r="O309" s="190"/>
      <c r="P309" s="191">
        <f>SUM(P310:P376)</f>
        <v>0</v>
      </c>
      <c r="Q309" s="190"/>
      <c r="R309" s="191">
        <f>SUM(R310:R376)</f>
        <v>6.150040740000001</v>
      </c>
      <c r="S309" s="190"/>
      <c r="T309" s="192">
        <f>SUM(T310:T376)</f>
        <v>1.5184799999999998</v>
      </c>
      <c r="U309" s="12"/>
      <c r="V309" s="12"/>
      <c r="W309" s="12"/>
      <c r="X309" s="12"/>
      <c r="Y309" s="12"/>
      <c r="Z309" s="12"/>
      <c r="AA309" s="12"/>
      <c r="AB309" s="12"/>
      <c r="AC309" s="12"/>
      <c r="AD309" s="12"/>
      <c r="AE309" s="12"/>
      <c r="AR309" s="193" t="s">
        <v>123</v>
      </c>
      <c r="AT309" s="194" t="s">
        <v>68</v>
      </c>
      <c r="AU309" s="194" t="s">
        <v>74</v>
      </c>
      <c r="AY309" s="193" t="s">
        <v>115</v>
      </c>
      <c r="BK309" s="195">
        <f>SUM(BK310:BK376)</f>
        <v>0</v>
      </c>
    </row>
    <row r="310" spans="1:65" s="2" customFormat="1" ht="21.75" customHeight="1">
      <c r="A310" s="39"/>
      <c r="B310" s="40"/>
      <c r="C310" s="198" t="s">
        <v>468</v>
      </c>
      <c r="D310" s="198" t="s">
        <v>117</v>
      </c>
      <c r="E310" s="199" t="s">
        <v>469</v>
      </c>
      <c r="F310" s="200" t="s">
        <v>470</v>
      </c>
      <c r="G310" s="201" t="s">
        <v>162</v>
      </c>
      <c r="H310" s="202">
        <v>18.372</v>
      </c>
      <c r="I310" s="203"/>
      <c r="J310" s="204">
        <f>ROUND(I310*H310,2)</f>
        <v>0</v>
      </c>
      <c r="K310" s="200" t="s">
        <v>121</v>
      </c>
      <c r="L310" s="45"/>
      <c r="M310" s="205" t="s">
        <v>19</v>
      </c>
      <c r="N310" s="206" t="s">
        <v>41</v>
      </c>
      <c r="O310" s="85"/>
      <c r="P310" s="207">
        <f>O310*H310</f>
        <v>0</v>
      </c>
      <c r="Q310" s="207">
        <v>0</v>
      </c>
      <c r="R310" s="207">
        <f>Q310*H310</f>
        <v>0</v>
      </c>
      <c r="S310" s="207">
        <v>0</v>
      </c>
      <c r="T310" s="208">
        <f>S310*H310</f>
        <v>0</v>
      </c>
      <c r="U310" s="39"/>
      <c r="V310" s="39"/>
      <c r="W310" s="39"/>
      <c r="X310" s="39"/>
      <c r="Y310" s="39"/>
      <c r="Z310" s="39"/>
      <c r="AA310" s="39"/>
      <c r="AB310" s="39"/>
      <c r="AC310" s="39"/>
      <c r="AD310" s="39"/>
      <c r="AE310" s="39"/>
      <c r="AR310" s="209" t="s">
        <v>199</v>
      </c>
      <c r="AT310" s="209" t="s">
        <v>117</v>
      </c>
      <c r="AU310" s="209" t="s">
        <v>123</v>
      </c>
      <c r="AY310" s="18" t="s">
        <v>115</v>
      </c>
      <c r="BE310" s="210">
        <f>IF(N310="základní",J310,0)</f>
        <v>0</v>
      </c>
      <c r="BF310" s="210">
        <f>IF(N310="snížená",J310,0)</f>
        <v>0</v>
      </c>
      <c r="BG310" s="210">
        <f>IF(N310="zákl. přenesená",J310,0)</f>
        <v>0</v>
      </c>
      <c r="BH310" s="210">
        <f>IF(N310="sníž. přenesená",J310,0)</f>
        <v>0</v>
      </c>
      <c r="BI310" s="210">
        <f>IF(N310="nulová",J310,0)</f>
        <v>0</v>
      </c>
      <c r="BJ310" s="18" t="s">
        <v>123</v>
      </c>
      <c r="BK310" s="210">
        <f>ROUND(I310*H310,2)</f>
        <v>0</v>
      </c>
      <c r="BL310" s="18" t="s">
        <v>199</v>
      </c>
      <c r="BM310" s="209" t="s">
        <v>471</v>
      </c>
    </row>
    <row r="311" spans="1:51" s="14" customFormat="1" ht="12">
      <c r="A311" s="14"/>
      <c r="B311" s="223"/>
      <c r="C311" s="224"/>
      <c r="D311" s="213" t="s">
        <v>125</v>
      </c>
      <c r="E311" s="225" t="s">
        <v>19</v>
      </c>
      <c r="F311" s="226" t="s">
        <v>231</v>
      </c>
      <c r="G311" s="224"/>
      <c r="H311" s="225" t="s">
        <v>19</v>
      </c>
      <c r="I311" s="227"/>
      <c r="J311" s="224"/>
      <c r="K311" s="224"/>
      <c r="L311" s="228"/>
      <c r="M311" s="229"/>
      <c r="N311" s="230"/>
      <c r="O311" s="230"/>
      <c r="P311" s="230"/>
      <c r="Q311" s="230"/>
      <c r="R311" s="230"/>
      <c r="S311" s="230"/>
      <c r="T311" s="231"/>
      <c r="U311" s="14"/>
      <c r="V311" s="14"/>
      <c r="W311" s="14"/>
      <c r="X311" s="14"/>
      <c r="Y311" s="14"/>
      <c r="Z311" s="14"/>
      <c r="AA311" s="14"/>
      <c r="AB311" s="14"/>
      <c r="AC311" s="14"/>
      <c r="AD311" s="14"/>
      <c r="AE311" s="14"/>
      <c r="AT311" s="232" t="s">
        <v>125</v>
      </c>
      <c r="AU311" s="232" t="s">
        <v>123</v>
      </c>
      <c r="AV311" s="14" t="s">
        <v>74</v>
      </c>
      <c r="AW311" s="14" t="s">
        <v>31</v>
      </c>
      <c r="AX311" s="14" t="s">
        <v>69</v>
      </c>
      <c r="AY311" s="232" t="s">
        <v>115</v>
      </c>
    </row>
    <row r="312" spans="1:51" s="13" customFormat="1" ht="12">
      <c r="A312" s="13"/>
      <c r="B312" s="211"/>
      <c r="C312" s="212"/>
      <c r="D312" s="213" t="s">
        <v>125</v>
      </c>
      <c r="E312" s="214" t="s">
        <v>19</v>
      </c>
      <c r="F312" s="215" t="s">
        <v>472</v>
      </c>
      <c r="G312" s="212"/>
      <c r="H312" s="216">
        <v>5.25</v>
      </c>
      <c r="I312" s="217"/>
      <c r="J312" s="212"/>
      <c r="K312" s="212"/>
      <c r="L312" s="218"/>
      <c r="M312" s="219"/>
      <c r="N312" s="220"/>
      <c r="O312" s="220"/>
      <c r="P312" s="220"/>
      <c r="Q312" s="220"/>
      <c r="R312" s="220"/>
      <c r="S312" s="220"/>
      <c r="T312" s="221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T312" s="222" t="s">
        <v>125</v>
      </c>
      <c r="AU312" s="222" t="s">
        <v>123</v>
      </c>
      <c r="AV312" s="13" t="s">
        <v>123</v>
      </c>
      <c r="AW312" s="13" t="s">
        <v>31</v>
      </c>
      <c r="AX312" s="13" t="s">
        <v>69</v>
      </c>
      <c r="AY312" s="222" t="s">
        <v>115</v>
      </c>
    </row>
    <row r="313" spans="1:51" s="13" customFormat="1" ht="12">
      <c r="A313" s="13"/>
      <c r="B313" s="211"/>
      <c r="C313" s="212"/>
      <c r="D313" s="213" t="s">
        <v>125</v>
      </c>
      <c r="E313" s="214" t="s">
        <v>19</v>
      </c>
      <c r="F313" s="215" t="s">
        <v>473</v>
      </c>
      <c r="G313" s="212"/>
      <c r="H313" s="216">
        <v>3.45</v>
      </c>
      <c r="I313" s="217"/>
      <c r="J313" s="212"/>
      <c r="K313" s="212"/>
      <c r="L313" s="218"/>
      <c r="M313" s="219"/>
      <c r="N313" s="220"/>
      <c r="O313" s="220"/>
      <c r="P313" s="220"/>
      <c r="Q313" s="220"/>
      <c r="R313" s="220"/>
      <c r="S313" s="220"/>
      <c r="T313" s="221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T313" s="222" t="s">
        <v>125</v>
      </c>
      <c r="AU313" s="222" t="s">
        <v>123</v>
      </c>
      <c r="AV313" s="13" t="s">
        <v>123</v>
      </c>
      <c r="AW313" s="13" t="s">
        <v>31</v>
      </c>
      <c r="AX313" s="13" t="s">
        <v>69</v>
      </c>
      <c r="AY313" s="222" t="s">
        <v>115</v>
      </c>
    </row>
    <row r="314" spans="1:51" s="14" customFormat="1" ht="12">
      <c r="A314" s="14"/>
      <c r="B314" s="223"/>
      <c r="C314" s="224"/>
      <c r="D314" s="213" t="s">
        <v>125</v>
      </c>
      <c r="E314" s="225" t="s">
        <v>19</v>
      </c>
      <c r="F314" s="226" t="s">
        <v>233</v>
      </c>
      <c r="G314" s="224"/>
      <c r="H314" s="225" t="s">
        <v>19</v>
      </c>
      <c r="I314" s="227"/>
      <c r="J314" s="224"/>
      <c r="K314" s="224"/>
      <c r="L314" s="228"/>
      <c r="M314" s="229"/>
      <c r="N314" s="230"/>
      <c r="O314" s="230"/>
      <c r="P314" s="230"/>
      <c r="Q314" s="230"/>
      <c r="R314" s="230"/>
      <c r="S314" s="230"/>
      <c r="T314" s="231"/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  <c r="AE314" s="14"/>
      <c r="AT314" s="232" t="s">
        <v>125</v>
      </c>
      <c r="AU314" s="232" t="s">
        <v>123</v>
      </c>
      <c r="AV314" s="14" t="s">
        <v>74</v>
      </c>
      <c r="AW314" s="14" t="s">
        <v>31</v>
      </c>
      <c r="AX314" s="14" t="s">
        <v>69</v>
      </c>
      <c r="AY314" s="232" t="s">
        <v>115</v>
      </c>
    </row>
    <row r="315" spans="1:51" s="13" customFormat="1" ht="12">
      <c r="A315" s="13"/>
      <c r="B315" s="211"/>
      <c r="C315" s="212"/>
      <c r="D315" s="213" t="s">
        <v>125</v>
      </c>
      <c r="E315" s="214" t="s">
        <v>19</v>
      </c>
      <c r="F315" s="215" t="s">
        <v>474</v>
      </c>
      <c r="G315" s="212"/>
      <c r="H315" s="216">
        <v>1.695</v>
      </c>
      <c r="I315" s="217"/>
      <c r="J315" s="212"/>
      <c r="K315" s="212"/>
      <c r="L315" s="218"/>
      <c r="M315" s="219"/>
      <c r="N315" s="220"/>
      <c r="O315" s="220"/>
      <c r="P315" s="220"/>
      <c r="Q315" s="220"/>
      <c r="R315" s="220"/>
      <c r="S315" s="220"/>
      <c r="T315" s="221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T315" s="222" t="s">
        <v>125</v>
      </c>
      <c r="AU315" s="222" t="s">
        <v>123</v>
      </c>
      <c r="AV315" s="13" t="s">
        <v>123</v>
      </c>
      <c r="AW315" s="13" t="s">
        <v>31</v>
      </c>
      <c r="AX315" s="13" t="s">
        <v>69</v>
      </c>
      <c r="AY315" s="222" t="s">
        <v>115</v>
      </c>
    </row>
    <row r="316" spans="1:51" s="14" customFormat="1" ht="12">
      <c r="A316" s="14"/>
      <c r="B316" s="223"/>
      <c r="C316" s="224"/>
      <c r="D316" s="213" t="s">
        <v>125</v>
      </c>
      <c r="E316" s="225" t="s">
        <v>19</v>
      </c>
      <c r="F316" s="226" t="s">
        <v>235</v>
      </c>
      <c r="G316" s="224"/>
      <c r="H316" s="225" t="s">
        <v>19</v>
      </c>
      <c r="I316" s="227"/>
      <c r="J316" s="224"/>
      <c r="K316" s="224"/>
      <c r="L316" s="228"/>
      <c r="M316" s="229"/>
      <c r="N316" s="230"/>
      <c r="O316" s="230"/>
      <c r="P316" s="230"/>
      <c r="Q316" s="230"/>
      <c r="R316" s="230"/>
      <c r="S316" s="230"/>
      <c r="T316" s="231"/>
      <c r="U316" s="14"/>
      <c r="V316" s="14"/>
      <c r="W316" s="14"/>
      <c r="X316" s="14"/>
      <c r="Y316" s="14"/>
      <c r="Z316" s="14"/>
      <c r="AA316" s="14"/>
      <c r="AB316" s="14"/>
      <c r="AC316" s="14"/>
      <c r="AD316" s="14"/>
      <c r="AE316" s="14"/>
      <c r="AT316" s="232" t="s">
        <v>125</v>
      </c>
      <c r="AU316" s="232" t="s">
        <v>123</v>
      </c>
      <c r="AV316" s="14" t="s">
        <v>74</v>
      </c>
      <c r="AW316" s="14" t="s">
        <v>31</v>
      </c>
      <c r="AX316" s="14" t="s">
        <v>69</v>
      </c>
      <c r="AY316" s="232" t="s">
        <v>115</v>
      </c>
    </row>
    <row r="317" spans="1:51" s="13" customFormat="1" ht="12">
      <c r="A317" s="13"/>
      <c r="B317" s="211"/>
      <c r="C317" s="212"/>
      <c r="D317" s="213" t="s">
        <v>125</v>
      </c>
      <c r="E317" s="214" t="s">
        <v>19</v>
      </c>
      <c r="F317" s="215" t="s">
        <v>475</v>
      </c>
      <c r="G317" s="212"/>
      <c r="H317" s="216">
        <v>7.977</v>
      </c>
      <c r="I317" s="217"/>
      <c r="J317" s="212"/>
      <c r="K317" s="212"/>
      <c r="L317" s="218"/>
      <c r="M317" s="219"/>
      <c r="N317" s="220"/>
      <c r="O317" s="220"/>
      <c r="P317" s="220"/>
      <c r="Q317" s="220"/>
      <c r="R317" s="220"/>
      <c r="S317" s="220"/>
      <c r="T317" s="221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T317" s="222" t="s">
        <v>125</v>
      </c>
      <c r="AU317" s="222" t="s">
        <v>123</v>
      </c>
      <c r="AV317" s="13" t="s">
        <v>123</v>
      </c>
      <c r="AW317" s="13" t="s">
        <v>31</v>
      </c>
      <c r="AX317" s="13" t="s">
        <v>69</v>
      </c>
      <c r="AY317" s="222" t="s">
        <v>115</v>
      </c>
    </row>
    <row r="318" spans="1:51" s="14" customFormat="1" ht="12">
      <c r="A318" s="14"/>
      <c r="B318" s="223"/>
      <c r="C318" s="224"/>
      <c r="D318" s="213" t="s">
        <v>125</v>
      </c>
      <c r="E318" s="225" t="s">
        <v>19</v>
      </c>
      <c r="F318" s="226" t="s">
        <v>476</v>
      </c>
      <c r="G318" s="224"/>
      <c r="H318" s="225" t="s">
        <v>19</v>
      </c>
      <c r="I318" s="227"/>
      <c r="J318" s="224"/>
      <c r="K318" s="224"/>
      <c r="L318" s="228"/>
      <c r="M318" s="229"/>
      <c r="N318" s="230"/>
      <c r="O318" s="230"/>
      <c r="P318" s="230"/>
      <c r="Q318" s="230"/>
      <c r="R318" s="230"/>
      <c r="S318" s="230"/>
      <c r="T318" s="231"/>
      <c r="U318" s="14"/>
      <c r="V318" s="14"/>
      <c r="W318" s="14"/>
      <c r="X318" s="14"/>
      <c r="Y318" s="14"/>
      <c r="Z318" s="14"/>
      <c r="AA318" s="14"/>
      <c r="AB318" s="14"/>
      <c r="AC318" s="14"/>
      <c r="AD318" s="14"/>
      <c r="AE318" s="14"/>
      <c r="AT318" s="232" t="s">
        <v>125</v>
      </c>
      <c r="AU318" s="232" t="s">
        <v>123</v>
      </c>
      <c r="AV318" s="14" t="s">
        <v>74</v>
      </c>
      <c r="AW318" s="14" t="s">
        <v>31</v>
      </c>
      <c r="AX318" s="14" t="s">
        <v>69</v>
      </c>
      <c r="AY318" s="232" t="s">
        <v>115</v>
      </c>
    </row>
    <row r="319" spans="1:51" s="15" customFormat="1" ht="12">
      <c r="A319" s="15"/>
      <c r="B319" s="233"/>
      <c r="C319" s="234"/>
      <c r="D319" s="213" t="s">
        <v>125</v>
      </c>
      <c r="E319" s="235" t="s">
        <v>19</v>
      </c>
      <c r="F319" s="236" t="s">
        <v>151</v>
      </c>
      <c r="G319" s="234"/>
      <c r="H319" s="237">
        <v>18.372</v>
      </c>
      <c r="I319" s="238"/>
      <c r="J319" s="234"/>
      <c r="K319" s="234"/>
      <c r="L319" s="239"/>
      <c r="M319" s="240"/>
      <c r="N319" s="241"/>
      <c r="O319" s="241"/>
      <c r="P319" s="241"/>
      <c r="Q319" s="241"/>
      <c r="R319" s="241"/>
      <c r="S319" s="241"/>
      <c r="T319" s="242"/>
      <c r="U319" s="15"/>
      <c r="V319" s="15"/>
      <c r="W319" s="15"/>
      <c r="X319" s="15"/>
      <c r="Y319" s="15"/>
      <c r="Z319" s="15"/>
      <c r="AA319" s="15"/>
      <c r="AB319" s="15"/>
      <c r="AC319" s="15"/>
      <c r="AD319" s="15"/>
      <c r="AE319" s="15"/>
      <c r="AT319" s="243" t="s">
        <v>125</v>
      </c>
      <c r="AU319" s="243" t="s">
        <v>123</v>
      </c>
      <c r="AV319" s="15" t="s">
        <v>122</v>
      </c>
      <c r="AW319" s="15" t="s">
        <v>31</v>
      </c>
      <c r="AX319" s="15" t="s">
        <v>74</v>
      </c>
      <c r="AY319" s="243" t="s">
        <v>115</v>
      </c>
    </row>
    <row r="320" spans="1:65" s="2" customFormat="1" ht="21.75" customHeight="1">
      <c r="A320" s="39"/>
      <c r="B320" s="40"/>
      <c r="C320" s="198" t="s">
        <v>477</v>
      </c>
      <c r="D320" s="198" t="s">
        <v>117</v>
      </c>
      <c r="E320" s="199" t="s">
        <v>478</v>
      </c>
      <c r="F320" s="200" t="s">
        <v>479</v>
      </c>
      <c r="G320" s="201" t="s">
        <v>162</v>
      </c>
      <c r="H320" s="202">
        <v>410.3</v>
      </c>
      <c r="I320" s="203"/>
      <c r="J320" s="204">
        <f>ROUND(I320*H320,2)</f>
        <v>0</v>
      </c>
      <c r="K320" s="200" t="s">
        <v>121</v>
      </c>
      <c r="L320" s="45"/>
      <c r="M320" s="205" t="s">
        <v>19</v>
      </c>
      <c r="N320" s="206" t="s">
        <v>41</v>
      </c>
      <c r="O320" s="85"/>
      <c r="P320" s="207">
        <f>O320*H320</f>
        <v>0</v>
      </c>
      <c r="Q320" s="207">
        <v>0</v>
      </c>
      <c r="R320" s="207">
        <f>Q320*H320</f>
        <v>0</v>
      </c>
      <c r="S320" s="207">
        <v>0</v>
      </c>
      <c r="T320" s="208">
        <f>S320*H320</f>
        <v>0</v>
      </c>
      <c r="U320" s="39"/>
      <c r="V320" s="39"/>
      <c r="W320" s="39"/>
      <c r="X320" s="39"/>
      <c r="Y320" s="39"/>
      <c r="Z320" s="39"/>
      <c r="AA320" s="39"/>
      <c r="AB320" s="39"/>
      <c r="AC320" s="39"/>
      <c r="AD320" s="39"/>
      <c r="AE320" s="39"/>
      <c r="AR320" s="209" t="s">
        <v>199</v>
      </c>
      <c r="AT320" s="209" t="s">
        <v>117</v>
      </c>
      <c r="AU320" s="209" t="s">
        <v>123</v>
      </c>
      <c r="AY320" s="18" t="s">
        <v>115</v>
      </c>
      <c r="BE320" s="210">
        <f>IF(N320="základní",J320,0)</f>
        <v>0</v>
      </c>
      <c r="BF320" s="210">
        <f>IF(N320="snížená",J320,0)</f>
        <v>0</v>
      </c>
      <c r="BG320" s="210">
        <f>IF(N320="zákl. přenesená",J320,0)</f>
        <v>0</v>
      </c>
      <c r="BH320" s="210">
        <f>IF(N320="sníž. přenesená",J320,0)</f>
        <v>0</v>
      </c>
      <c r="BI320" s="210">
        <f>IF(N320="nulová",J320,0)</f>
        <v>0</v>
      </c>
      <c r="BJ320" s="18" t="s">
        <v>123</v>
      </c>
      <c r="BK320" s="210">
        <f>ROUND(I320*H320,2)</f>
        <v>0</v>
      </c>
      <c r="BL320" s="18" t="s">
        <v>199</v>
      </c>
      <c r="BM320" s="209" t="s">
        <v>480</v>
      </c>
    </row>
    <row r="321" spans="1:51" s="14" customFormat="1" ht="12">
      <c r="A321" s="14"/>
      <c r="B321" s="223"/>
      <c r="C321" s="224"/>
      <c r="D321" s="213" t="s">
        <v>125</v>
      </c>
      <c r="E321" s="225" t="s">
        <v>19</v>
      </c>
      <c r="F321" s="226" t="s">
        <v>231</v>
      </c>
      <c r="G321" s="224"/>
      <c r="H321" s="225" t="s">
        <v>19</v>
      </c>
      <c r="I321" s="227"/>
      <c r="J321" s="224"/>
      <c r="K321" s="224"/>
      <c r="L321" s="228"/>
      <c r="M321" s="229"/>
      <c r="N321" s="230"/>
      <c r="O321" s="230"/>
      <c r="P321" s="230"/>
      <c r="Q321" s="230"/>
      <c r="R321" s="230"/>
      <c r="S321" s="230"/>
      <c r="T321" s="231"/>
      <c r="U321" s="14"/>
      <c r="V321" s="14"/>
      <c r="W321" s="14"/>
      <c r="X321" s="14"/>
      <c r="Y321" s="14"/>
      <c r="Z321" s="14"/>
      <c r="AA321" s="14"/>
      <c r="AB321" s="14"/>
      <c r="AC321" s="14"/>
      <c r="AD321" s="14"/>
      <c r="AE321" s="14"/>
      <c r="AT321" s="232" t="s">
        <v>125</v>
      </c>
      <c r="AU321" s="232" t="s">
        <v>123</v>
      </c>
      <c r="AV321" s="14" t="s">
        <v>74</v>
      </c>
      <c r="AW321" s="14" t="s">
        <v>31</v>
      </c>
      <c r="AX321" s="14" t="s">
        <v>69</v>
      </c>
      <c r="AY321" s="232" t="s">
        <v>115</v>
      </c>
    </row>
    <row r="322" spans="1:51" s="13" customFormat="1" ht="12">
      <c r="A322" s="13"/>
      <c r="B322" s="211"/>
      <c r="C322" s="212"/>
      <c r="D322" s="213" t="s">
        <v>125</v>
      </c>
      <c r="E322" s="214" t="s">
        <v>19</v>
      </c>
      <c r="F322" s="215" t="s">
        <v>250</v>
      </c>
      <c r="G322" s="212"/>
      <c r="H322" s="216">
        <v>205.14</v>
      </c>
      <c r="I322" s="217"/>
      <c r="J322" s="212"/>
      <c r="K322" s="212"/>
      <c r="L322" s="218"/>
      <c r="M322" s="219"/>
      <c r="N322" s="220"/>
      <c r="O322" s="220"/>
      <c r="P322" s="220"/>
      <c r="Q322" s="220"/>
      <c r="R322" s="220"/>
      <c r="S322" s="220"/>
      <c r="T322" s="221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T322" s="222" t="s">
        <v>125</v>
      </c>
      <c r="AU322" s="222" t="s">
        <v>123</v>
      </c>
      <c r="AV322" s="13" t="s">
        <v>123</v>
      </c>
      <c r="AW322" s="13" t="s">
        <v>31</v>
      </c>
      <c r="AX322" s="13" t="s">
        <v>69</v>
      </c>
      <c r="AY322" s="222" t="s">
        <v>115</v>
      </c>
    </row>
    <row r="323" spans="1:51" s="14" customFormat="1" ht="12">
      <c r="A323" s="14"/>
      <c r="B323" s="223"/>
      <c r="C323" s="224"/>
      <c r="D323" s="213" t="s">
        <v>125</v>
      </c>
      <c r="E323" s="225" t="s">
        <v>19</v>
      </c>
      <c r="F323" s="226" t="s">
        <v>233</v>
      </c>
      <c r="G323" s="224"/>
      <c r="H323" s="225" t="s">
        <v>19</v>
      </c>
      <c r="I323" s="227"/>
      <c r="J323" s="224"/>
      <c r="K323" s="224"/>
      <c r="L323" s="228"/>
      <c r="M323" s="229"/>
      <c r="N323" s="230"/>
      <c r="O323" s="230"/>
      <c r="P323" s="230"/>
      <c r="Q323" s="230"/>
      <c r="R323" s="230"/>
      <c r="S323" s="230"/>
      <c r="T323" s="231"/>
      <c r="U323" s="14"/>
      <c r="V323" s="14"/>
      <c r="W323" s="14"/>
      <c r="X323" s="14"/>
      <c r="Y323" s="14"/>
      <c r="Z323" s="14"/>
      <c r="AA323" s="14"/>
      <c r="AB323" s="14"/>
      <c r="AC323" s="14"/>
      <c r="AD323" s="14"/>
      <c r="AE323" s="14"/>
      <c r="AT323" s="232" t="s">
        <v>125</v>
      </c>
      <c r="AU323" s="232" t="s">
        <v>123</v>
      </c>
      <c r="AV323" s="14" t="s">
        <v>74</v>
      </c>
      <c r="AW323" s="14" t="s">
        <v>31</v>
      </c>
      <c r="AX323" s="14" t="s">
        <v>69</v>
      </c>
      <c r="AY323" s="232" t="s">
        <v>115</v>
      </c>
    </row>
    <row r="324" spans="1:51" s="13" customFormat="1" ht="12">
      <c r="A324" s="13"/>
      <c r="B324" s="211"/>
      <c r="C324" s="212"/>
      <c r="D324" s="213" t="s">
        <v>125</v>
      </c>
      <c r="E324" s="214" t="s">
        <v>19</v>
      </c>
      <c r="F324" s="215" t="s">
        <v>251</v>
      </c>
      <c r="G324" s="212"/>
      <c r="H324" s="216">
        <v>50.22</v>
      </c>
      <c r="I324" s="217"/>
      <c r="J324" s="212"/>
      <c r="K324" s="212"/>
      <c r="L324" s="218"/>
      <c r="M324" s="219"/>
      <c r="N324" s="220"/>
      <c r="O324" s="220"/>
      <c r="P324" s="220"/>
      <c r="Q324" s="220"/>
      <c r="R324" s="220"/>
      <c r="S324" s="220"/>
      <c r="T324" s="221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T324" s="222" t="s">
        <v>125</v>
      </c>
      <c r="AU324" s="222" t="s">
        <v>123</v>
      </c>
      <c r="AV324" s="13" t="s">
        <v>123</v>
      </c>
      <c r="AW324" s="13" t="s">
        <v>31</v>
      </c>
      <c r="AX324" s="13" t="s">
        <v>69</v>
      </c>
      <c r="AY324" s="222" t="s">
        <v>115</v>
      </c>
    </row>
    <row r="325" spans="1:51" s="14" customFormat="1" ht="12">
      <c r="A325" s="14"/>
      <c r="B325" s="223"/>
      <c r="C325" s="224"/>
      <c r="D325" s="213" t="s">
        <v>125</v>
      </c>
      <c r="E325" s="225" t="s">
        <v>19</v>
      </c>
      <c r="F325" s="226" t="s">
        <v>235</v>
      </c>
      <c r="G325" s="224"/>
      <c r="H325" s="225" t="s">
        <v>19</v>
      </c>
      <c r="I325" s="227"/>
      <c r="J325" s="224"/>
      <c r="K325" s="224"/>
      <c r="L325" s="228"/>
      <c r="M325" s="229"/>
      <c r="N325" s="230"/>
      <c r="O325" s="230"/>
      <c r="P325" s="230"/>
      <c r="Q325" s="230"/>
      <c r="R325" s="230"/>
      <c r="S325" s="230"/>
      <c r="T325" s="231"/>
      <c r="U325" s="14"/>
      <c r="V325" s="14"/>
      <c r="W325" s="14"/>
      <c r="X325" s="14"/>
      <c r="Y325" s="14"/>
      <c r="Z325" s="14"/>
      <c r="AA325" s="14"/>
      <c r="AB325" s="14"/>
      <c r="AC325" s="14"/>
      <c r="AD325" s="14"/>
      <c r="AE325" s="14"/>
      <c r="AT325" s="232" t="s">
        <v>125</v>
      </c>
      <c r="AU325" s="232" t="s">
        <v>123</v>
      </c>
      <c r="AV325" s="14" t="s">
        <v>74</v>
      </c>
      <c r="AW325" s="14" t="s">
        <v>31</v>
      </c>
      <c r="AX325" s="14" t="s">
        <v>69</v>
      </c>
      <c r="AY325" s="232" t="s">
        <v>115</v>
      </c>
    </row>
    <row r="326" spans="1:51" s="13" customFormat="1" ht="12">
      <c r="A326" s="13"/>
      <c r="B326" s="211"/>
      <c r="C326" s="212"/>
      <c r="D326" s="213" t="s">
        <v>125</v>
      </c>
      <c r="E326" s="214" t="s">
        <v>19</v>
      </c>
      <c r="F326" s="215" t="s">
        <v>252</v>
      </c>
      <c r="G326" s="212"/>
      <c r="H326" s="216">
        <v>154.94</v>
      </c>
      <c r="I326" s="217"/>
      <c r="J326" s="212"/>
      <c r="K326" s="212"/>
      <c r="L326" s="218"/>
      <c r="M326" s="219"/>
      <c r="N326" s="220"/>
      <c r="O326" s="220"/>
      <c r="P326" s="220"/>
      <c r="Q326" s="220"/>
      <c r="R326" s="220"/>
      <c r="S326" s="220"/>
      <c r="T326" s="221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T326" s="222" t="s">
        <v>125</v>
      </c>
      <c r="AU326" s="222" t="s">
        <v>123</v>
      </c>
      <c r="AV326" s="13" t="s">
        <v>123</v>
      </c>
      <c r="AW326" s="13" t="s">
        <v>31</v>
      </c>
      <c r="AX326" s="13" t="s">
        <v>69</v>
      </c>
      <c r="AY326" s="222" t="s">
        <v>115</v>
      </c>
    </row>
    <row r="327" spans="1:51" s="15" customFormat="1" ht="12">
      <c r="A327" s="15"/>
      <c r="B327" s="233"/>
      <c r="C327" s="234"/>
      <c r="D327" s="213" t="s">
        <v>125</v>
      </c>
      <c r="E327" s="235" t="s">
        <v>19</v>
      </c>
      <c r="F327" s="236" t="s">
        <v>151</v>
      </c>
      <c r="G327" s="234"/>
      <c r="H327" s="237">
        <v>410.29999999999995</v>
      </c>
      <c r="I327" s="238"/>
      <c r="J327" s="234"/>
      <c r="K327" s="234"/>
      <c r="L327" s="239"/>
      <c r="M327" s="240"/>
      <c r="N327" s="241"/>
      <c r="O327" s="241"/>
      <c r="P327" s="241"/>
      <c r="Q327" s="241"/>
      <c r="R327" s="241"/>
      <c r="S327" s="241"/>
      <c r="T327" s="242"/>
      <c r="U327" s="15"/>
      <c r="V327" s="15"/>
      <c r="W327" s="15"/>
      <c r="X327" s="15"/>
      <c r="Y327" s="15"/>
      <c r="Z327" s="15"/>
      <c r="AA327" s="15"/>
      <c r="AB327" s="15"/>
      <c r="AC327" s="15"/>
      <c r="AD327" s="15"/>
      <c r="AE327" s="15"/>
      <c r="AT327" s="243" t="s">
        <v>125</v>
      </c>
      <c r="AU327" s="243" t="s">
        <v>123</v>
      </c>
      <c r="AV327" s="15" t="s">
        <v>122</v>
      </c>
      <c r="AW327" s="15" t="s">
        <v>31</v>
      </c>
      <c r="AX327" s="15" t="s">
        <v>74</v>
      </c>
      <c r="AY327" s="243" t="s">
        <v>115</v>
      </c>
    </row>
    <row r="328" spans="1:65" s="2" customFormat="1" ht="16.5" customHeight="1">
      <c r="A328" s="39"/>
      <c r="B328" s="40"/>
      <c r="C328" s="244" t="s">
        <v>481</v>
      </c>
      <c r="D328" s="244" t="s">
        <v>200</v>
      </c>
      <c r="E328" s="245" t="s">
        <v>482</v>
      </c>
      <c r="F328" s="246" t="s">
        <v>483</v>
      </c>
      <c r="G328" s="247" t="s">
        <v>484</v>
      </c>
      <c r="H328" s="248">
        <v>150.035</v>
      </c>
      <c r="I328" s="249"/>
      <c r="J328" s="250">
        <f>ROUND(I328*H328,2)</f>
        <v>0</v>
      </c>
      <c r="K328" s="246" t="s">
        <v>121</v>
      </c>
      <c r="L328" s="251"/>
      <c r="M328" s="252" t="s">
        <v>19</v>
      </c>
      <c r="N328" s="253" t="s">
        <v>41</v>
      </c>
      <c r="O328" s="85"/>
      <c r="P328" s="207">
        <f>O328*H328</f>
        <v>0</v>
      </c>
      <c r="Q328" s="207">
        <v>0.001</v>
      </c>
      <c r="R328" s="207">
        <f>Q328*H328</f>
        <v>0.150035</v>
      </c>
      <c r="S328" s="207">
        <v>0</v>
      </c>
      <c r="T328" s="208">
        <f>S328*H328</f>
        <v>0</v>
      </c>
      <c r="U328" s="39"/>
      <c r="V328" s="39"/>
      <c r="W328" s="39"/>
      <c r="X328" s="39"/>
      <c r="Y328" s="39"/>
      <c r="Z328" s="39"/>
      <c r="AA328" s="39"/>
      <c r="AB328" s="39"/>
      <c r="AC328" s="39"/>
      <c r="AD328" s="39"/>
      <c r="AE328" s="39"/>
      <c r="AR328" s="209" t="s">
        <v>299</v>
      </c>
      <c r="AT328" s="209" t="s">
        <v>200</v>
      </c>
      <c r="AU328" s="209" t="s">
        <v>123</v>
      </c>
      <c r="AY328" s="18" t="s">
        <v>115</v>
      </c>
      <c r="BE328" s="210">
        <f>IF(N328="základní",J328,0)</f>
        <v>0</v>
      </c>
      <c r="BF328" s="210">
        <f>IF(N328="snížená",J328,0)</f>
        <v>0</v>
      </c>
      <c r="BG328" s="210">
        <f>IF(N328="zákl. přenesená",J328,0)</f>
        <v>0</v>
      </c>
      <c r="BH328" s="210">
        <f>IF(N328="sníž. přenesená",J328,0)</f>
        <v>0</v>
      </c>
      <c r="BI328" s="210">
        <f>IF(N328="nulová",J328,0)</f>
        <v>0</v>
      </c>
      <c r="BJ328" s="18" t="s">
        <v>123</v>
      </c>
      <c r="BK328" s="210">
        <f>ROUND(I328*H328,2)</f>
        <v>0</v>
      </c>
      <c r="BL328" s="18" t="s">
        <v>199</v>
      </c>
      <c r="BM328" s="209" t="s">
        <v>485</v>
      </c>
    </row>
    <row r="329" spans="1:51" s="13" customFormat="1" ht="12">
      <c r="A329" s="13"/>
      <c r="B329" s="211"/>
      <c r="C329" s="212"/>
      <c r="D329" s="213" t="s">
        <v>125</v>
      </c>
      <c r="E329" s="214" t="s">
        <v>19</v>
      </c>
      <c r="F329" s="215" t="s">
        <v>486</v>
      </c>
      <c r="G329" s="212"/>
      <c r="H329" s="216">
        <v>428.672</v>
      </c>
      <c r="I329" s="217"/>
      <c r="J329" s="212"/>
      <c r="K329" s="212"/>
      <c r="L329" s="218"/>
      <c r="M329" s="219"/>
      <c r="N329" s="220"/>
      <c r="O329" s="220"/>
      <c r="P329" s="220"/>
      <c r="Q329" s="220"/>
      <c r="R329" s="220"/>
      <c r="S329" s="220"/>
      <c r="T329" s="221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T329" s="222" t="s">
        <v>125</v>
      </c>
      <c r="AU329" s="222" t="s">
        <v>123</v>
      </c>
      <c r="AV329" s="13" t="s">
        <v>123</v>
      </c>
      <c r="AW329" s="13" t="s">
        <v>31</v>
      </c>
      <c r="AX329" s="13" t="s">
        <v>74</v>
      </c>
      <c r="AY329" s="222" t="s">
        <v>115</v>
      </c>
    </row>
    <row r="330" spans="1:51" s="13" customFormat="1" ht="12">
      <c r="A330" s="13"/>
      <c r="B330" s="211"/>
      <c r="C330" s="212"/>
      <c r="D330" s="213" t="s">
        <v>125</v>
      </c>
      <c r="E330" s="212"/>
      <c r="F330" s="215" t="s">
        <v>487</v>
      </c>
      <c r="G330" s="212"/>
      <c r="H330" s="216">
        <v>150.035</v>
      </c>
      <c r="I330" s="217"/>
      <c r="J330" s="212"/>
      <c r="K330" s="212"/>
      <c r="L330" s="218"/>
      <c r="M330" s="219"/>
      <c r="N330" s="220"/>
      <c r="O330" s="220"/>
      <c r="P330" s="220"/>
      <c r="Q330" s="220"/>
      <c r="R330" s="220"/>
      <c r="S330" s="220"/>
      <c r="T330" s="221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T330" s="222" t="s">
        <v>125</v>
      </c>
      <c r="AU330" s="222" t="s">
        <v>123</v>
      </c>
      <c r="AV330" s="13" t="s">
        <v>123</v>
      </c>
      <c r="AW330" s="13" t="s">
        <v>4</v>
      </c>
      <c r="AX330" s="13" t="s">
        <v>74</v>
      </c>
      <c r="AY330" s="222" t="s">
        <v>115</v>
      </c>
    </row>
    <row r="331" spans="1:65" s="2" customFormat="1" ht="16.5" customHeight="1">
      <c r="A331" s="39"/>
      <c r="B331" s="40"/>
      <c r="C331" s="198" t="s">
        <v>488</v>
      </c>
      <c r="D331" s="198" t="s">
        <v>117</v>
      </c>
      <c r="E331" s="199" t="s">
        <v>489</v>
      </c>
      <c r="F331" s="200" t="s">
        <v>490</v>
      </c>
      <c r="G331" s="201" t="s">
        <v>162</v>
      </c>
      <c r="H331" s="202">
        <v>337.44</v>
      </c>
      <c r="I331" s="203"/>
      <c r="J331" s="204">
        <f>ROUND(I331*H331,2)</f>
        <v>0</v>
      </c>
      <c r="K331" s="200" t="s">
        <v>121</v>
      </c>
      <c r="L331" s="45"/>
      <c r="M331" s="205" t="s">
        <v>19</v>
      </c>
      <c r="N331" s="206" t="s">
        <v>41</v>
      </c>
      <c r="O331" s="85"/>
      <c r="P331" s="207">
        <f>O331*H331</f>
        <v>0</v>
      </c>
      <c r="Q331" s="207">
        <v>0</v>
      </c>
      <c r="R331" s="207">
        <f>Q331*H331</f>
        <v>0</v>
      </c>
      <c r="S331" s="207">
        <v>0.0045</v>
      </c>
      <c r="T331" s="208">
        <f>S331*H331</f>
        <v>1.5184799999999998</v>
      </c>
      <c r="U331" s="39"/>
      <c r="V331" s="39"/>
      <c r="W331" s="39"/>
      <c r="X331" s="39"/>
      <c r="Y331" s="39"/>
      <c r="Z331" s="39"/>
      <c r="AA331" s="39"/>
      <c r="AB331" s="39"/>
      <c r="AC331" s="39"/>
      <c r="AD331" s="39"/>
      <c r="AE331" s="39"/>
      <c r="AR331" s="209" t="s">
        <v>199</v>
      </c>
      <c r="AT331" s="209" t="s">
        <v>117</v>
      </c>
      <c r="AU331" s="209" t="s">
        <v>123</v>
      </c>
      <c r="AY331" s="18" t="s">
        <v>115</v>
      </c>
      <c r="BE331" s="210">
        <f>IF(N331="základní",J331,0)</f>
        <v>0</v>
      </c>
      <c r="BF331" s="210">
        <f>IF(N331="snížená",J331,0)</f>
        <v>0</v>
      </c>
      <c r="BG331" s="210">
        <f>IF(N331="zákl. přenesená",J331,0)</f>
        <v>0</v>
      </c>
      <c r="BH331" s="210">
        <f>IF(N331="sníž. přenesená",J331,0)</f>
        <v>0</v>
      </c>
      <c r="BI331" s="210">
        <f>IF(N331="nulová",J331,0)</f>
        <v>0</v>
      </c>
      <c r="BJ331" s="18" t="s">
        <v>123</v>
      </c>
      <c r="BK331" s="210">
        <f>ROUND(I331*H331,2)</f>
        <v>0</v>
      </c>
      <c r="BL331" s="18" t="s">
        <v>199</v>
      </c>
      <c r="BM331" s="209" t="s">
        <v>491</v>
      </c>
    </row>
    <row r="332" spans="1:51" s="14" customFormat="1" ht="12">
      <c r="A332" s="14"/>
      <c r="B332" s="223"/>
      <c r="C332" s="224"/>
      <c r="D332" s="213" t="s">
        <v>125</v>
      </c>
      <c r="E332" s="225" t="s">
        <v>19</v>
      </c>
      <c r="F332" s="226" t="s">
        <v>231</v>
      </c>
      <c r="G332" s="224"/>
      <c r="H332" s="225" t="s">
        <v>19</v>
      </c>
      <c r="I332" s="227"/>
      <c r="J332" s="224"/>
      <c r="K332" s="224"/>
      <c r="L332" s="228"/>
      <c r="M332" s="229"/>
      <c r="N332" s="230"/>
      <c r="O332" s="230"/>
      <c r="P332" s="230"/>
      <c r="Q332" s="230"/>
      <c r="R332" s="230"/>
      <c r="S332" s="230"/>
      <c r="T332" s="231"/>
      <c r="U332" s="14"/>
      <c r="V332" s="14"/>
      <c r="W332" s="14"/>
      <c r="X332" s="14"/>
      <c r="Y332" s="14"/>
      <c r="Z332" s="14"/>
      <c r="AA332" s="14"/>
      <c r="AB332" s="14"/>
      <c r="AC332" s="14"/>
      <c r="AD332" s="14"/>
      <c r="AE332" s="14"/>
      <c r="AT332" s="232" t="s">
        <v>125</v>
      </c>
      <c r="AU332" s="232" t="s">
        <v>123</v>
      </c>
      <c r="AV332" s="14" t="s">
        <v>74</v>
      </c>
      <c r="AW332" s="14" t="s">
        <v>31</v>
      </c>
      <c r="AX332" s="14" t="s">
        <v>69</v>
      </c>
      <c r="AY332" s="232" t="s">
        <v>115</v>
      </c>
    </row>
    <row r="333" spans="1:51" s="13" customFormat="1" ht="12">
      <c r="A333" s="13"/>
      <c r="B333" s="211"/>
      <c r="C333" s="212"/>
      <c r="D333" s="213" t="s">
        <v>125</v>
      </c>
      <c r="E333" s="214" t="s">
        <v>19</v>
      </c>
      <c r="F333" s="215" t="s">
        <v>492</v>
      </c>
      <c r="G333" s="212"/>
      <c r="H333" s="216">
        <v>183.54</v>
      </c>
      <c r="I333" s="217"/>
      <c r="J333" s="212"/>
      <c r="K333" s="212"/>
      <c r="L333" s="218"/>
      <c r="M333" s="219"/>
      <c r="N333" s="220"/>
      <c r="O333" s="220"/>
      <c r="P333" s="220"/>
      <c r="Q333" s="220"/>
      <c r="R333" s="220"/>
      <c r="S333" s="220"/>
      <c r="T333" s="221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T333" s="222" t="s">
        <v>125</v>
      </c>
      <c r="AU333" s="222" t="s">
        <v>123</v>
      </c>
      <c r="AV333" s="13" t="s">
        <v>123</v>
      </c>
      <c r="AW333" s="13" t="s">
        <v>31</v>
      </c>
      <c r="AX333" s="13" t="s">
        <v>69</v>
      </c>
      <c r="AY333" s="222" t="s">
        <v>115</v>
      </c>
    </row>
    <row r="334" spans="1:51" s="14" customFormat="1" ht="12">
      <c r="A334" s="14"/>
      <c r="B334" s="223"/>
      <c r="C334" s="224"/>
      <c r="D334" s="213" t="s">
        <v>125</v>
      </c>
      <c r="E334" s="225" t="s">
        <v>19</v>
      </c>
      <c r="F334" s="226" t="s">
        <v>233</v>
      </c>
      <c r="G334" s="224"/>
      <c r="H334" s="225" t="s">
        <v>19</v>
      </c>
      <c r="I334" s="227"/>
      <c r="J334" s="224"/>
      <c r="K334" s="224"/>
      <c r="L334" s="228"/>
      <c r="M334" s="229"/>
      <c r="N334" s="230"/>
      <c r="O334" s="230"/>
      <c r="P334" s="230"/>
      <c r="Q334" s="230"/>
      <c r="R334" s="230"/>
      <c r="S334" s="230"/>
      <c r="T334" s="231"/>
      <c r="U334" s="14"/>
      <c r="V334" s="14"/>
      <c r="W334" s="14"/>
      <c r="X334" s="14"/>
      <c r="Y334" s="14"/>
      <c r="Z334" s="14"/>
      <c r="AA334" s="14"/>
      <c r="AB334" s="14"/>
      <c r="AC334" s="14"/>
      <c r="AD334" s="14"/>
      <c r="AE334" s="14"/>
      <c r="AT334" s="232" t="s">
        <v>125</v>
      </c>
      <c r="AU334" s="232" t="s">
        <v>123</v>
      </c>
      <c r="AV334" s="14" t="s">
        <v>74</v>
      </c>
      <c r="AW334" s="14" t="s">
        <v>31</v>
      </c>
      <c r="AX334" s="14" t="s">
        <v>69</v>
      </c>
      <c r="AY334" s="232" t="s">
        <v>115</v>
      </c>
    </row>
    <row r="335" spans="1:51" s="13" customFormat="1" ht="12">
      <c r="A335" s="13"/>
      <c r="B335" s="211"/>
      <c r="C335" s="212"/>
      <c r="D335" s="213" t="s">
        <v>125</v>
      </c>
      <c r="E335" s="214" t="s">
        <v>19</v>
      </c>
      <c r="F335" s="215" t="s">
        <v>493</v>
      </c>
      <c r="G335" s="212"/>
      <c r="H335" s="216">
        <v>45.36</v>
      </c>
      <c r="I335" s="217"/>
      <c r="J335" s="212"/>
      <c r="K335" s="212"/>
      <c r="L335" s="218"/>
      <c r="M335" s="219"/>
      <c r="N335" s="220"/>
      <c r="O335" s="220"/>
      <c r="P335" s="220"/>
      <c r="Q335" s="220"/>
      <c r="R335" s="220"/>
      <c r="S335" s="220"/>
      <c r="T335" s="221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T335" s="222" t="s">
        <v>125</v>
      </c>
      <c r="AU335" s="222" t="s">
        <v>123</v>
      </c>
      <c r="AV335" s="13" t="s">
        <v>123</v>
      </c>
      <c r="AW335" s="13" t="s">
        <v>31</v>
      </c>
      <c r="AX335" s="13" t="s">
        <v>69</v>
      </c>
      <c r="AY335" s="222" t="s">
        <v>115</v>
      </c>
    </row>
    <row r="336" spans="1:51" s="14" customFormat="1" ht="12">
      <c r="A336" s="14"/>
      <c r="B336" s="223"/>
      <c r="C336" s="224"/>
      <c r="D336" s="213" t="s">
        <v>125</v>
      </c>
      <c r="E336" s="225" t="s">
        <v>19</v>
      </c>
      <c r="F336" s="226" t="s">
        <v>235</v>
      </c>
      <c r="G336" s="224"/>
      <c r="H336" s="225" t="s">
        <v>19</v>
      </c>
      <c r="I336" s="227"/>
      <c r="J336" s="224"/>
      <c r="K336" s="224"/>
      <c r="L336" s="228"/>
      <c r="M336" s="229"/>
      <c r="N336" s="230"/>
      <c r="O336" s="230"/>
      <c r="P336" s="230"/>
      <c r="Q336" s="230"/>
      <c r="R336" s="230"/>
      <c r="S336" s="230"/>
      <c r="T336" s="231"/>
      <c r="U336" s="14"/>
      <c r="V336" s="14"/>
      <c r="W336" s="14"/>
      <c r="X336" s="14"/>
      <c r="Y336" s="14"/>
      <c r="Z336" s="14"/>
      <c r="AA336" s="14"/>
      <c r="AB336" s="14"/>
      <c r="AC336" s="14"/>
      <c r="AD336" s="14"/>
      <c r="AE336" s="14"/>
      <c r="AT336" s="232" t="s">
        <v>125</v>
      </c>
      <c r="AU336" s="232" t="s">
        <v>123</v>
      </c>
      <c r="AV336" s="14" t="s">
        <v>74</v>
      </c>
      <c r="AW336" s="14" t="s">
        <v>31</v>
      </c>
      <c r="AX336" s="14" t="s">
        <v>69</v>
      </c>
      <c r="AY336" s="232" t="s">
        <v>115</v>
      </c>
    </row>
    <row r="337" spans="1:51" s="13" customFormat="1" ht="12">
      <c r="A337" s="13"/>
      <c r="B337" s="211"/>
      <c r="C337" s="212"/>
      <c r="D337" s="213" t="s">
        <v>125</v>
      </c>
      <c r="E337" s="214" t="s">
        <v>19</v>
      </c>
      <c r="F337" s="215" t="s">
        <v>494</v>
      </c>
      <c r="G337" s="212"/>
      <c r="H337" s="216">
        <v>108.54</v>
      </c>
      <c r="I337" s="217"/>
      <c r="J337" s="212"/>
      <c r="K337" s="212"/>
      <c r="L337" s="218"/>
      <c r="M337" s="219"/>
      <c r="N337" s="220"/>
      <c r="O337" s="220"/>
      <c r="P337" s="220"/>
      <c r="Q337" s="220"/>
      <c r="R337" s="220"/>
      <c r="S337" s="220"/>
      <c r="T337" s="221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T337" s="222" t="s">
        <v>125</v>
      </c>
      <c r="AU337" s="222" t="s">
        <v>123</v>
      </c>
      <c r="AV337" s="13" t="s">
        <v>123</v>
      </c>
      <c r="AW337" s="13" t="s">
        <v>31</v>
      </c>
      <c r="AX337" s="13" t="s">
        <v>69</v>
      </c>
      <c r="AY337" s="222" t="s">
        <v>115</v>
      </c>
    </row>
    <row r="338" spans="1:51" s="15" customFormat="1" ht="12">
      <c r="A338" s="15"/>
      <c r="B338" s="233"/>
      <c r="C338" s="234"/>
      <c r="D338" s="213" t="s">
        <v>125</v>
      </c>
      <c r="E338" s="235" t="s">
        <v>19</v>
      </c>
      <c r="F338" s="236" t="s">
        <v>151</v>
      </c>
      <c r="G338" s="234"/>
      <c r="H338" s="237">
        <v>337.44</v>
      </c>
      <c r="I338" s="238"/>
      <c r="J338" s="234"/>
      <c r="K338" s="234"/>
      <c r="L338" s="239"/>
      <c r="M338" s="240"/>
      <c r="N338" s="241"/>
      <c r="O338" s="241"/>
      <c r="P338" s="241"/>
      <c r="Q338" s="241"/>
      <c r="R338" s="241"/>
      <c r="S338" s="241"/>
      <c r="T338" s="242"/>
      <c r="U338" s="15"/>
      <c r="V338" s="15"/>
      <c r="W338" s="15"/>
      <c r="X338" s="15"/>
      <c r="Y338" s="15"/>
      <c r="Z338" s="15"/>
      <c r="AA338" s="15"/>
      <c r="AB338" s="15"/>
      <c r="AC338" s="15"/>
      <c r="AD338" s="15"/>
      <c r="AE338" s="15"/>
      <c r="AT338" s="243" t="s">
        <v>125</v>
      </c>
      <c r="AU338" s="243" t="s">
        <v>123</v>
      </c>
      <c r="AV338" s="15" t="s">
        <v>122</v>
      </c>
      <c r="AW338" s="15" t="s">
        <v>31</v>
      </c>
      <c r="AX338" s="15" t="s">
        <v>74</v>
      </c>
      <c r="AY338" s="243" t="s">
        <v>115</v>
      </c>
    </row>
    <row r="339" spans="1:65" s="2" customFormat="1" ht="16.5" customHeight="1">
      <c r="A339" s="39"/>
      <c r="B339" s="40"/>
      <c r="C339" s="198" t="s">
        <v>495</v>
      </c>
      <c r="D339" s="198" t="s">
        <v>117</v>
      </c>
      <c r="E339" s="199" t="s">
        <v>496</v>
      </c>
      <c r="F339" s="200" t="s">
        <v>497</v>
      </c>
      <c r="G339" s="201" t="s">
        <v>162</v>
      </c>
      <c r="H339" s="202">
        <v>18.372</v>
      </c>
      <c r="I339" s="203"/>
      <c r="J339" s="204">
        <f>ROUND(I339*H339,2)</f>
        <v>0</v>
      </c>
      <c r="K339" s="200" t="s">
        <v>121</v>
      </c>
      <c r="L339" s="45"/>
      <c r="M339" s="205" t="s">
        <v>19</v>
      </c>
      <c r="N339" s="206" t="s">
        <v>41</v>
      </c>
      <c r="O339" s="85"/>
      <c r="P339" s="207">
        <f>O339*H339</f>
        <v>0</v>
      </c>
      <c r="Q339" s="207">
        <v>0.0004</v>
      </c>
      <c r="R339" s="207">
        <f>Q339*H339</f>
        <v>0.0073488</v>
      </c>
      <c r="S339" s="207">
        <v>0</v>
      </c>
      <c r="T339" s="208">
        <f>S339*H339</f>
        <v>0</v>
      </c>
      <c r="U339" s="39"/>
      <c r="V339" s="39"/>
      <c r="W339" s="39"/>
      <c r="X339" s="39"/>
      <c r="Y339" s="39"/>
      <c r="Z339" s="39"/>
      <c r="AA339" s="39"/>
      <c r="AB339" s="39"/>
      <c r="AC339" s="39"/>
      <c r="AD339" s="39"/>
      <c r="AE339" s="39"/>
      <c r="AR339" s="209" t="s">
        <v>199</v>
      </c>
      <c r="AT339" s="209" t="s">
        <v>117</v>
      </c>
      <c r="AU339" s="209" t="s">
        <v>123</v>
      </c>
      <c r="AY339" s="18" t="s">
        <v>115</v>
      </c>
      <c r="BE339" s="210">
        <f>IF(N339="základní",J339,0)</f>
        <v>0</v>
      </c>
      <c r="BF339" s="210">
        <f>IF(N339="snížená",J339,0)</f>
        <v>0</v>
      </c>
      <c r="BG339" s="210">
        <f>IF(N339="zákl. přenesená",J339,0)</f>
        <v>0</v>
      </c>
      <c r="BH339" s="210">
        <f>IF(N339="sníž. přenesená",J339,0)</f>
        <v>0</v>
      </c>
      <c r="BI339" s="210">
        <f>IF(N339="nulová",J339,0)</f>
        <v>0</v>
      </c>
      <c r="BJ339" s="18" t="s">
        <v>123</v>
      </c>
      <c r="BK339" s="210">
        <f>ROUND(I339*H339,2)</f>
        <v>0</v>
      </c>
      <c r="BL339" s="18" t="s">
        <v>199</v>
      </c>
      <c r="BM339" s="209" t="s">
        <v>498</v>
      </c>
    </row>
    <row r="340" spans="1:51" s="14" customFormat="1" ht="12">
      <c r="A340" s="14"/>
      <c r="B340" s="223"/>
      <c r="C340" s="224"/>
      <c r="D340" s="213" t="s">
        <v>125</v>
      </c>
      <c r="E340" s="225" t="s">
        <v>19</v>
      </c>
      <c r="F340" s="226" t="s">
        <v>231</v>
      </c>
      <c r="G340" s="224"/>
      <c r="H340" s="225" t="s">
        <v>19</v>
      </c>
      <c r="I340" s="227"/>
      <c r="J340" s="224"/>
      <c r="K340" s="224"/>
      <c r="L340" s="228"/>
      <c r="M340" s="229"/>
      <c r="N340" s="230"/>
      <c r="O340" s="230"/>
      <c r="P340" s="230"/>
      <c r="Q340" s="230"/>
      <c r="R340" s="230"/>
      <c r="S340" s="230"/>
      <c r="T340" s="231"/>
      <c r="U340" s="14"/>
      <c r="V340" s="14"/>
      <c r="W340" s="14"/>
      <c r="X340" s="14"/>
      <c r="Y340" s="14"/>
      <c r="Z340" s="14"/>
      <c r="AA340" s="14"/>
      <c r="AB340" s="14"/>
      <c r="AC340" s="14"/>
      <c r="AD340" s="14"/>
      <c r="AE340" s="14"/>
      <c r="AT340" s="232" t="s">
        <v>125</v>
      </c>
      <c r="AU340" s="232" t="s">
        <v>123</v>
      </c>
      <c r="AV340" s="14" t="s">
        <v>74</v>
      </c>
      <c r="AW340" s="14" t="s">
        <v>31</v>
      </c>
      <c r="AX340" s="14" t="s">
        <v>69</v>
      </c>
      <c r="AY340" s="232" t="s">
        <v>115</v>
      </c>
    </row>
    <row r="341" spans="1:51" s="13" customFormat="1" ht="12">
      <c r="A341" s="13"/>
      <c r="B341" s="211"/>
      <c r="C341" s="212"/>
      <c r="D341" s="213" t="s">
        <v>125</v>
      </c>
      <c r="E341" s="214" t="s">
        <v>19</v>
      </c>
      <c r="F341" s="215" t="s">
        <v>472</v>
      </c>
      <c r="G341" s="212"/>
      <c r="H341" s="216">
        <v>5.25</v>
      </c>
      <c r="I341" s="217"/>
      <c r="J341" s="212"/>
      <c r="K341" s="212"/>
      <c r="L341" s="218"/>
      <c r="M341" s="219"/>
      <c r="N341" s="220"/>
      <c r="O341" s="220"/>
      <c r="P341" s="220"/>
      <c r="Q341" s="220"/>
      <c r="R341" s="220"/>
      <c r="S341" s="220"/>
      <c r="T341" s="221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T341" s="222" t="s">
        <v>125</v>
      </c>
      <c r="AU341" s="222" t="s">
        <v>123</v>
      </c>
      <c r="AV341" s="13" t="s">
        <v>123</v>
      </c>
      <c r="AW341" s="13" t="s">
        <v>31</v>
      </c>
      <c r="AX341" s="13" t="s">
        <v>69</v>
      </c>
      <c r="AY341" s="222" t="s">
        <v>115</v>
      </c>
    </row>
    <row r="342" spans="1:51" s="13" customFormat="1" ht="12">
      <c r="A342" s="13"/>
      <c r="B342" s="211"/>
      <c r="C342" s="212"/>
      <c r="D342" s="213" t="s">
        <v>125</v>
      </c>
      <c r="E342" s="214" t="s">
        <v>19</v>
      </c>
      <c r="F342" s="215" t="s">
        <v>473</v>
      </c>
      <c r="G342" s="212"/>
      <c r="H342" s="216">
        <v>3.45</v>
      </c>
      <c r="I342" s="217"/>
      <c r="J342" s="212"/>
      <c r="K342" s="212"/>
      <c r="L342" s="218"/>
      <c r="M342" s="219"/>
      <c r="N342" s="220"/>
      <c r="O342" s="220"/>
      <c r="P342" s="220"/>
      <c r="Q342" s="220"/>
      <c r="R342" s="220"/>
      <c r="S342" s="220"/>
      <c r="T342" s="221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T342" s="222" t="s">
        <v>125</v>
      </c>
      <c r="AU342" s="222" t="s">
        <v>123</v>
      </c>
      <c r="AV342" s="13" t="s">
        <v>123</v>
      </c>
      <c r="AW342" s="13" t="s">
        <v>31</v>
      </c>
      <c r="AX342" s="13" t="s">
        <v>69</v>
      </c>
      <c r="AY342" s="222" t="s">
        <v>115</v>
      </c>
    </row>
    <row r="343" spans="1:51" s="14" customFormat="1" ht="12">
      <c r="A343" s="14"/>
      <c r="B343" s="223"/>
      <c r="C343" s="224"/>
      <c r="D343" s="213" t="s">
        <v>125</v>
      </c>
      <c r="E343" s="225" t="s">
        <v>19</v>
      </c>
      <c r="F343" s="226" t="s">
        <v>233</v>
      </c>
      <c r="G343" s="224"/>
      <c r="H343" s="225" t="s">
        <v>19</v>
      </c>
      <c r="I343" s="227"/>
      <c r="J343" s="224"/>
      <c r="K343" s="224"/>
      <c r="L343" s="228"/>
      <c r="M343" s="229"/>
      <c r="N343" s="230"/>
      <c r="O343" s="230"/>
      <c r="P343" s="230"/>
      <c r="Q343" s="230"/>
      <c r="R343" s="230"/>
      <c r="S343" s="230"/>
      <c r="T343" s="231"/>
      <c r="U343" s="14"/>
      <c r="V343" s="14"/>
      <c r="W343" s="14"/>
      <c r="X343" s="14"/>
      <c r="Y343" s="14"/>
      <c r="Z343" s="14"/>
      <c r="AA343" s="14"/>
      <c r="AB343" s="14"/>
      <c r="AC343" s="14"/>
      <c r="AD343" s="14"/>
      <c r="AE343" s="14"/>
      <c r="AT343" s="232" t="s">
        <v>125</v>
      </c>
      <c r="AU343" s="232" t="s">
        <v>123</v>
      </c>
      <c r="AV343" s="14" t="s">
        <v>74</v>
      </c>
      <c r="AW343" s="14" t="s">
        <v>31</v>
      </c>
      <c r="AX343" s="14" t="s">
        <v>69</v>
      </c>
      <c r="AY343" s="232" t="s">
        <v>115</v>
      </c>
    </row>
    <row r="344" spans="1:51" s="13" customFormat="1" ht="12">
      <c r="A344" s="13"/>
      <c r="B344" s="211"/>
      <c r="C344" s="212"/>
      <c r="D344" s="213" t="s">
        <v>125</v>
      </c>
      <c r="E344" s="214" t="s">
        <v>19</v>
      </c>
      <c r="F344" s="215" t="s">
        <v>474</v>
      </c>
      <c r="G344" s="212"/>
      <c r="H344" s="216">
        <v>1.695</v>
      </c>
      <c r="I344" s="217"/>
      <c r="J344" s="212"/>
      <c r="K344" s="212"/>
      <c r="L344" s="218"/>
      <c r="M344" s="219"/>
      <c r="N344" s="220"/>
      <c r="O344" s="220"/>
      <c r="P344" s="220"/>
      <c r="Q344" s="220"/>
      <c r="R344" s="220"/>
      <c r="S344" s="220"/>
      <c r="T344" s="221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T344" s="222" t="s">
        <v>125</v>
      </c>
      <c r="AU344" s="222" t="s">
        <v>123</v>
      </c>
      <c r="AV344" s="13" t="s">
        <v>123</v>
      </c>
      <c r="AW344" s="13" t="s">
        <v>31</v>
      </c>
      <c r="AX344" s="13" t="s">
        <v>69</v>
      </c>
      <c r="AY344" s="222" t="s">
        <v>115</v>
      </c>
    </row>
    <row r="345" spans="1:51" s="14" customFormat="1" ht="12">
      <c r="A345" s="14"/>
      <c r="B345" s="223"/>
      <c r="C345" s="224"/>
      <c r="D345" s="213" t="s">
        <v>125</v>
      </c>
      <c r="E345" s="225" t="s">
        <v>19</v>
      </c>
      <c r="F345" s="226" t="s">
        <v>235</v>
      </c>
      <c r="G345" s="224"/>
      <c r="H345" s="225" t="s">
        <v>19</v>
      </c>
      <c r="I345" s="227"/>
      <c r="J345" s="224"/>
      <c r="K345" s="224"/>
      <c r="L345" s="228"/>
      <c r="M345" s="229"/>
      <c r="N345" s="230"/>
      <c r="O345" s="230"/>
      <c r="P345" s="230"/>
      <c r="Q345" s="230"/>
      <c r="R345" s="230"/>
      <c r="S345" s="230"/>
      <c r="T345" s="231"/>
      <c r="U345" s="14"/>
      <c r="V345" s="14"/>
      <c r="W345" s="14"/>
      <c r="X345" s="14"/>
      <c r="Y345" s="14"/>
      <c r="Z345" s="14"/>
      <c r="AA345" s="14"/>
      <c r="AB345" s="14"/>
      <c r="AC345" s="14"/>
      <c r="AD345" s="14"/>
      <c r="AE345" s="14"/>
      <c r="AT345" s="232" t="s">
        <v>125</v>
      </c>
      <c r="AU345" s="232" t="s">
        <v>123</v>
      </c>
      <c r="AV345" s="14" t="s">
        <v>74</v>
      </c>
      <c r="AW345" s="14" t="s">
        <v>31</v>
      </c>
      <c r="AX345" s="14" t="s">
        <v>69</v>
      </c>
      <c r="AY345" s="232" t="s">
        <v>115</v>
      </c>
    </row>
    <row r="346" spans="1:51" s="13" customFormat="1" ht="12">
      <c r="A346" s="13"/>
      <c r="B346" s="211"/>
      <c r="C346" s="212"/>
      <c r="D346" s="213" t="s">
        <v>125</v>
      </c>
      <c r="E346" s="214" t="s">
        <v>19</v>
      </c>
      <c r="F346" s="215" t="s">
        <v>475</v>
      </c>
      <c r="G346" s="212"/>
      <c r="H346" s="216">
        <v>7.977</v>
      </c>
      <c r="I346" s="217"/>
      <c r="J346" s="212"/>
      <c r="K346" s="212"/>
      <c r="L346" s="218"/>
      <c r="M346" s="219"/>
      <c r="N346" s="220"/>
      <c r="O346" s="220"/>
      <c r="P346" s="220"/>
      <c r="Q346" s="220"/>
      <c r="R346" s="220"/>
      <c r="S346" s="220"/>
      <c r="T346" s="221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T346" s="222" t="s">
        <v>125</v>
      </c>
      <c r="AU346" s="222" t="s">
        <v>123</v>
      </c>
      <c r="AV346" s="13" t="s">
        <v>123</v>
      </c>
      <c r="AW346" s="13" t="s">
        <v>31</v>
      </c>
      <c r="AX346" s="13" t="s">
        <v>69</v>
      </c>
      <c r="AY346" s="222" t="s">
        <v>115</v>
      </c>
    </row>
    <row r="347" spans="1:51" s="14" customFormat="1" ht="12">
      <c r="A347" s="14"/>
      <c r="B347" s="223"/>
      <c r="C347" s="224"/>
      <c r="D347" s="213" t="s">
        <v>125</v>
      </c>
      <c r="E347" s="225" t="s">
        <v>19</v>
      </c>
      <c r="F347" s="226" t="s">
        <v>476</v>
      </c>
      <c r="G347" s="224"/>
      <c r="H347" s="225" t="s">
        <v>19</v>
      </c>
      <c r="I347" s="227"/>
      <c r="J347" s="224"/>
      <c r="K347" s="224"/>
      <c r="L347" s="228"/>
      <c r="M347" s="229"/>
      <c r="N347" s="230"/>
      <c r="O347" s="230"/>
      <c r="P347" s="230"/>
      <c r="Q347" s="230"/>
      <c r="R347" s="230"/>
      <c r="S347" s="230"/>
      <c r="T347" s="231"/>
      <c r="U347" s="14"/>
      <c r="V347" s="14"/>
      <c r="W347" s="14"/>
      <c r="X347" s="14"/>
      <c r="Y347" s="14"/>
      <c r="Z347" s="14"/>
      <c r="AA347" s="14"/>
      <c r="AB347" s="14"/>
      <c r="AC347" s="14"/>
      <c r="AD347" s="14"/>
      <c r="AE347" s="14"/>
      <c r="AT347" s="232" t="s">
        <v>125</v>
      </c>
      <c r="AU347" s="232" t="s">
        <v>123</v>
      </c>
      <c r="AV347" s="14" t="s">
        <v>74</v>
      </c>
      <c r="AW347" s="14" t="s">
        <v>31</v>
      </c>
      <c r="AX347" s="14" t="s">
        <v>69</v>
      </c>
      <c r="AY347" s="232" t="s">
        <v>115</v>
      </c>
    </row>
    <row r="348" spans="1:51" s="15" customFormat="1" ht="12">
      <c r="A348" s="15"/>
      <c r="B348" s="233"/>
      <c r="C348" s="234"/>
      <c r="D348" s="213" t="s">
        <v>125</v>
      </c>
      <c r="E348" s="235" t="s">
        <v>19</v>
      </c>
      <c r="F348" s="236" t="s">
        <v>151</v>
      </c>
      <c r="G348" s="234"/>
      <c r="H348" s="237">
        <v>18.372</v>
      </c>
      <c r="I348" s="238"/>
      <c r="J348" s="234"/>
      <c r="K348" s="234"/>
      <c r="L348" s="239"/>
      <c r="M348" s="240"/>
      <c r="N348" s="241"/>
      <c r="O348" s="241"/>
      <c r="P348" s="241"/>
      <c r="Q348" s="241"/>
      <c r="R348" s="241"/>
      <c r="S348" s="241"/>
      <c r="T348" s="242"/>
      <c r="U348" s="15"/>
      <c r="V348" s="15"/>
      <c r="W348" s="15"/>
      <c r="X348" s="15"/>
      <c r="Y348" s="15"/>
      <c r="Z348" s="15"/>
      <c r="AA348" s="15"/>
      <c r="AB348" s="15"/>
      <c r="AC348" s="15"/>
      <c r="AD348" s="15"/>
      <c r="AE348" s="15"/>
      <c r="AT348" s="243" t="s">
        <v>125</v>
      </c>
      <c r="AU348" s="243" t="s">
        <v>123</v>
      </c>
      <c r="AV348" s="15" t="s">
        <v>122</v>
      </c>
      <c r="AW348" s="15" t="s">
        <v>31</v>
      </c>
      <c r="AX348" s="15" t="s">
        <v>74</v>
      </c>
      <c r="AY348" s="243" t="s">
        <v>115</v>
      </c>
    </row>
    <row r="349" spans="1:65" s="2" customFormat="1" ht="16.5" customHeight="1">
      <c r="A349" s="39"/>
      <c r="B349" s="40"/>
      <c r="C349" s="198" t="s">
        <v>499</v>
      </c>
      <c r="D349" s="198" t="s">
        <v>117</v>
      </c>
      <c r="E349" s="199" t="s">
        <v>500</v>
      </c>
      <c r="F349" s="200" t="s">
        <v>501</v>
      </c>
      <c r="G349" s="201" t="s">
        <v>162</v>
      </c>
      <c r="H349" s="202">
        <v>410.3</v>
      </c>
      <c r="I349" s="203"/>
      <c r="J349" s="204">
        <f>ROUND(I349*H349,2)</f>
        <v>0</v>
      </c>
      <c r="K349" s="200" t="s">
        <v>121</v>
      </c>
      <c r="L349" s="45"/>
      <c r="M349" s="205" t="s">
        <v>19</v>
      </c>
      <c r="N349" s="206" t="s">
        <v>41</v>
      </c>
      <c r="O349" s="85"/>
      <c r="P349" s="207">
        <f>O349*H349</f>
        <v>0</v>
      </c>
      <c r="Q349" s="207">
        <v>0.0004</v>
      </c>
      <c r="R349" s="207">
        <f>Q349*H349</f>
        <v>0.16412000000000002</v>
      </c>
      <c r="S349" s="207">
        <v>0</v>
      </c>
      <c r="T349" s="208">
        <f>S349*H349</f>
        <v>0</v>
      </c>
      <c r="U349" s="39"/>
      <c r="V349" s="39"/>
      <c r="W349" s="39"/>
      <c r="X349" s="39"/>
      <c r="Y349" s="39"/>
      <c r="Z349" s="39"/>
      <c r="AA349" s="39"/>
      <c r="AB349" s="39"/>
      <c r="AC349" s="39"/>
      <c r="AD349" s="39"/>
      <c r="AE349" s="39"/>
      <c r="AR349" s="209" t="s">
        <v>199</v>
      </c>
      <c r="AT349" s="209" t="s">
        <v>117</v>
      </c>
      <c r="AU349" s="209" t="s">
        <v>123</v>
      </c>
      <c r="AY349" s="18" t="s">
        <v>115</v>
      </c>
      <c r="BE349" s="210">
        <f>IF(N349="základní",J349,0)</f>
        <v>0</v>
      </c>
      <c r="BF349" s="210">
        <f>IF(N349="snížená",J349,0)</f>
        <v>0</v>
      </c>
      <c r="BG349" s="210">
        <f>IF(N349="zákl. přenesená",J349,0)</f>
        <v>0</v>
      </c>
      <c r="BH349" s="210">
        <f>IF(N349="sníž. přenesená",J349,0)</f>
        <v>0</v>
      </c>
      <c r="BI349" s="210">
        <f>IF(N349="nulová",J349,0)</f>
        <v>0</v>
      </c>
      <c r="BJ349" s="18" t="s">
        <v>123</v>
      </c>
      <c r="BK349" s="210">
        <f>ROUND(I349*H349,2)</f>
        <v>0</v>
      </c>
      <c r="BL349" s="18" t="s">
        <v>199</v>
      </c>
      <c r="BM349" s="209" t="s">
        <v>502</v>
      </c>
    </row>
    <row r="350" spans="1:51" s="14" customFormat="1" ht="12">
      <c r="A350" s="14"/>
      <c r="B350" s="223"/>
      <c r="C350" s="224"/>
      <c r="D350" s="213" t="s">
        <v>125</v>
      </c>
      <c r="E350" s="225" t="s">
        <v>19</v>
      </c>
      <c r="F350" s="226" t="s">
        <v>231</v>
      </c>
      <c r="G350" s="224"/>
      <c r="H350" s="225" t="s">
        <v>19</v>
      </c>
      <c r="I350" s="227"/>
      <c r="J350" s="224"/>
      <c r="K350" s="224"/>
      <c r="L350" s="228"/>
      <c r="M350" s="229"/>
      <c r="N350" s="230"/>
      <c r="O350" s="230"/>
      <c r="P350" s="230"/>
      <c r="Q350" s="230"/>
      <c r="R350" s="230"/>
      <c r="S350" s="230"/>
      <c r="T350" s="231"/>
      <c r="U350" s="14"/>
      <c r="V350" s="14"/>
      <c r="W350" s="14"/>
      <c r="X350" s="14"/>
      <c r="Y350" s="14"/>
      <c r="Z350" s="14"/>
      <c r="AA350" s="14"/>
      <c r="AB350" s="14"/>
      <c r="AC350" s="14"/>
      <c r="AD350" s="14"/>
      <c r="AE350" s="14"/>
      <c r="AT350" s="232" t="s">
        <v>125</v>
      </c>
      <c r="AU350" s="232" t="s">
        <v>123</v>
      </c>
      <c r="AV350" s="14" t="s">
        <v>74</v>
      </c>
      <c r="AW350" s="14" t="s">
        <v>31</v>
      </c>
      <c r="AX350" s="14" t="s">
        <v>69</v>
      </c>
      <c r="AY350" s="232" t="s">
        <v>115</v>
      </c>
    </row>
    <row r="351" spans="1:51" s="13" customFormat="1" ht="12">
      <c r="A351" s="13"/>
      <c r="B351" s="211"/>
      <c r="C351" s="212"/>
      <c r="D351" s="213" t="s">
        <v>125</v>
      </c>
      <c r="E351" s="214" t="s">
        <v>19</v>
      </c>
      <c r="F351" s="215" t="s">
        <v>250</v>
      </c>
      <c r="G351" s="212"/>
      <c r="H351" s="216">
        <v>205.14</v>
      </c>
      <c r="I351" s="217"/>
      <c r="J351" s="212"/>
      <c r="K351" s="212"/>
      <c r="L351" s="218"/>
      <c r="M351" s="219"/>
      <c r="N351" s="220"/>
      <c r="O351" s="220"/>
      <c r="P351" s="220"/>
      <c r="Q351" s="220"/>
      <c r="R351" s="220"/>
      <c r="S351" s="220"/>
      <c r="T351" s="221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T351" s="222" t="s">
        <v>125</v>
      </c>
      <c r="AU351" s="222" t="s">
        <v>123</v>
      </c>
      <c r="AV351" s="13" t="s">
        <v>123</v>
      </c>
      <c r="AW351" s="13" t="s">
        <v>31</v>
      </c>
      <c r="AX351" s="13" t="s">
        <v>69</v>
      </c>
      <c r="AY351" s="222" t="s">
        <v>115</v>
      </c>
    </row>
    <row r="352" spans="1:51" s="14" customFormat="1" ht="12">
      <c r="A352" s="14"/>
      <c r="B352" s="223"/>
      <c r="C352" s="224"/>
      <c r="D352" s="213" t="s">
        <v>125</v>
      </c>
      <c r="E352" s="225" t="s">
        <v>19</v>
      </c>
      <c r="F352" s="226" t="s">
        <v>233</v>
      </c>
      <c r="G352" s="224"/>
      <c r="H352" s="225" t="s">
        <v>19</v>
      </c>
      <c r="I352" s="227"/>
      <c r="J352" s="224"/>
      <c r="K352" s="224"/>
      <c r="L352" s="228"/>
      <c r="M352" s="229"/>
      <c r="N352" s="230"/>
      <c r="O352" s="230"/>
      <c r="P352" s="230"/>
      <c r="Q352" s="230"/>
      <c r="R352" s="230"/>
      <c r="S352" s="230"/>
      <c r="T352" s="231"/>
      <c r="U352" s="14"/>
      <c r="V352" s="14"/>
      <c r="W352" s="14"/>
      <c r="X352" s="14"/>
      <c r="Y352" s="14"/>
      <c r="Z352" s="14"/>
      <c r="AA352" s="14"/>
      <c r="AB352" s="14"/>
      <c r="AC352" s="14"/>
      <c r="AD352" s="14"/>
      <c r="AE352" s="14"/>
      <c r="AT352" s="232" t="s">
        <v>125</v>
      </c>
      <c r="AU352" s="232" t="s">
        <v>123</v>
      </c>
      <c r="AV352" s="14" t="s">
        <v>74</v>
      </c>
      <c r="AW352" s="14" t="s">
        <v>31</v>
      </c>
      <c r="AX352" s="14" t="s">
        <v>69</v>
      </c>
      <c r="AY352" s="232" t="s">
        <v>115</v>
      </c>
    </row>
    <row r="353" spans="1:51" s="13" customFormat="1" ht="12">
      <c r="A353" s="13"/>
      <c r="B353" s="211"/>
      <c r="C353" s="212"/>
      <c r="D353" s="213" t="s">
        <v>125</v>
      </c>
      <c r="E353" s="214" t="s">
        <v>19</v>
      </c>
      <c r="F353" s="215" t="s">
        <v>251</v>
      </c>
      <c r="G353" s="212"/>
      <c r="H353" s="216">
        <v>50.22</v>
      </c>
      <c r="I353" s="217"/>
      <c r="J353" s="212"/>
      <c r="K353" s="212"/>
      <c r="L353" s="218"/>
      <c r="M353" s="219"/>
      <c r="N353" s="220"/>
      <c r="O353" s="220"/>
      <c r="P353" s="220"/>
      <c r="Q353" s="220"/>
      <c r="R353" s="220"/>
      <c r="S353" s="220"/>
      <c r="T353" s="221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T353" s="222" t="s">
        <v>125</v>
      </c>
      <c r="AU353" s="222" t="s">
        <v>123</v>
      </c>
      <c r="AV353" s="13" t="s">
        <v>123</v>
      </c>
      <c r="AW353" s="13" t="s">
        <v>31</v>
      </c>
      <c r="AX353" s="13" t="s">
        <v>69</v>
      </c>
      <c r="AY353" s="222" t="s">
        <v>115</v>
      </c>
    </row>
    <row r="354" spans="1:51" s="14" customFormat="1" ht="12">
      <c r="A354" s="14"/>
      <c r="B354" s="223"/>
      <c r="C354" s="224"/>
      <c r="D354" s="213" t="s">
        <v>125</v>
      </c>
      <c r="E354" s="225" t="s">
        <v>19</v>
      </c>
      <c r="F354" s="226" t="s">
        <v>235</v>
      </c>
      <c r="G354" s="224"/>
      <c r="H354" s="225" t="s">
        <v>19</v>
      </c>
      <c r="I354" s="227"/>
      <c r="J354" s="224"/>
      <c r="K354" s="224"/>
      <c r="L354" s="228"/>
      <c r="M354" s="229"/>
      <c r="N354" s="230"/>
      <c r="O354" s="230"/>
      <c r="P354" s="230"/>
      <c r="Q354" s="230"/>
      <c r="R354" s="230"/>
      <c r="S354" s="230"/>
      <c r="T354" s="231"/>
      <c r="U354" s="14"/>
      <c r="V354" s="14"/>
      <c r="W354" s="14"/>
      <c r="X354" s="14"/>
      <c r="Y354" s="14"/>
      <c r="Z354" s="14"/>
      <c r="AA354" s="14"/>
      <c r="AB354" s="14"/>
      <c r="AC354" s="14"/>
      <c r="AD354" s="14"/>
      <c r="AE354" s="14"/>
      <c r="AT354" s="232" t="s">
        <v>125</v>
      </c>
      <c r="AU354" s="232" t="s">
        <v>123</v>
      </c>
      <c r="AV354" s="14" t="s">
        <v>74</v>
      </c>
      <c r="AW354" s="14" t="s">
        <v>31</v>
      </c>
      <c r="AX354" s="14" t="s">
        <v>69</v>
      </c>
      <c r="AY354" s="232" t="s">
        <v>115</v>
      </c>
    </row>
    <row r="355" spans="1:51" s="13" customFormat="1" ht="12">
      <c r="A355" s="13"/>
      <c r="B355" s="211"/>
      <c r="C355" s="212"/>
      <c r="D355" s="213" t="s">
        <v>125</v>
      </c>
      <c r="E355" s="214" t="s">
        <v>19</v>
      </c>
      <c r="F355" s="215" t="s">
        <v>252</v>
      </c>
      <c r="G355" s="212"/>
      <c r="H355" s="216">
        <v>154.94</v>
      </c>
      <c r="I355" s="217"/>
      <c r="J355" s="212"/>
      <c r="K355" s="212"/>
      <c r="L355" s="218"/>
      <c r="M355" s="219"/>
      <c r="N355" s="220"/>
      <c r="O355" s="220"/>
      <c r="P355" s="220"/>
      <c r="Q355" s="220"/>
      <c r="R355" s="220"/>
      <c r="S355" s="220"/>
      <c r="T355" s="221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T355" s="222" t="s">
        <v>125</v>
      </c>
      <c r="AU355" s="222" t="s">
        <v>123</v>
      </c>
      <c r="AV355" s="13" t="s">
        <v>123</v>
      </c>
      <c r="AW355" s="13" t="s">
        <v>31</v>
      </c>
      <c r="AX355" s="13" t="s">
        <v>69</v>
      </c>
      <c r="AY355" s="222" t="s">
        <v>115</v>
      </c>
    </row>
    <row r="356" spans="1:51" s="15" customFormat="1" ht="12">
      <c r="A356" s="15"/>
      <c r="B356" s="233"/>
      <c r="C356" s="234"/>
      <c r="D356" s="213" t="s">
        <v>125</v>
      </c>
      <c r="E356" s="235" t="s">
        <v>19</v>
      </c>
      <c r="F356" s="236" t="s">
        <v>151</v>
      </c>
      <c r="G356" s="234"/>
      <c r="H356" s="237">
        <v>410.29999999999995</v>
      </c>
      <c r="I356" s="238"/>
      <c r="J356" s="234"/>
      <c r="K356" s="234"/>
      <c r="L356" s="239"/>
      <c r="M356" s="240"/>
      <c r="N356" s="241"/>
      <c r="O356" s="241"/>
      <c r="P356" s="241"/>
      <c r="Q356" s="241"/>
      <c r="R356" s="241"/>
      <c r="S356" s="241"/>
      <c r="T356" s="242"/>
      <c r="U356" s="15"/>
      <c r="V356" s="15"/>
      <c r="W356" s="15"/>
      <c r="X356" s="15"/>
      <c r="Y356" s="15"/>
      <c r="Z356" s="15"/>
      <c r="AA356" s="15"/>
      <c r="AB356" s="15"/>
      <c r="AC356" s="15"/>
      <c r="AD356" s="15"/>
      <c r="AE356" s="15"/>
      <c r="AT356" s="243" t="s">
        <v>125</v>
      </c>
      <c r="AU356" s="243" t="s">
        <v>123</v>
      </c>
      <c r="AV356" s="15" t="s">
        <v>122</v>
      </c>
      <c r="AW356" s="15" t="s">
        <v>31</v>
      </c>
      <c r="AX356" s="15" t="s">
        <v>74</v>
      </c>
      <c r="AY356" s="243" t="s">
        <v>115</v>
      </c>
    </row>
    <row r="357" spans="1:65" s="2" customFormat="1" ht="12">
      <c r="A357" s="39"/>
      <c r="B357" s="40"/>
      <c r="C357" s="244" t="s">
        <v>503</v>
      </c>
      <c r="D357" s="244" t="s">
        <v>200</v>
      </c>
      <c r="E357" s="245" t="s">
        <v>504</v>
      </c>
      <c r="F357" s="246" t="s">
        <v>505</v>
      </c>
      <c r="G357" s="247" t="s">
        <v>162</v>
      </c>
      <c r="H357" s="248">
        <v>523.409</v>
      </c>
      <c r="I357" s="249"/>
      <c r="J357" s="250">
        <f>ROUND(I357*H357,2)</f>
        <v>0</v>
      </c>
      <c r="K357" s="246" t="s">
        <v>121</v>
      </c>
      <c r="L357" s="251"/>
      <c r="M357" s="252" t="s">
        <v>19</v>
      </c>
      <c r="N357" s="253" t="s">
        <v>41</v>
      </c>
      <c r="O357" s="85"/>
      <c r="P357" s="207">
        <f>O357*H357</f>
        <v>0</v>
      </c>
      <c r="Q357" s="207">
        <v>0.0053</v>
      </c>
      <c r="R357" s="207">
        <f>Q357*H357</f>
        <v>2.7740677</v>
      </c>
      <c r="S357" s="207">
        <v>0</v>
      </c>
      <c r="T357" s="208">
        <f>S357*H357</f>
        <v>0</v>
      </c>
      <c r="U357" s="39"/>
      <c r="V357" s="39"/>
      <c r="W357" s="39"/>
      <c r="X357" s="39"/>
      <c r="Y357" s="39"/>
      <c r="Z357" s="39"/>
      <c r="AA357" s="39"/>
      <c r="AB357" s="39"/>
      <c r="AC357" s="39"/>
      <c r="AD357" s="39"/>
      <c r="AE357" s="39"/>
      <c r="AR357" s="209" t="s">
        <v>165</v>
      </c>
      <c r="AT357" s="209" t="s">
        <v>200</v>
      </c>
      <c r="AU357" s="209" t="s">
        <v>123</v>
      </c>
      <c r="AY357" s="18" t="s">
        <v>115</v>
      </c>
      <c r="BE357" s="210">
        <f>IF(N357="základní",J357,0)</f>
        <v>0</v>
      </c>
      <c r="BF357" s="210">
        <f>IF(N357="snížená",J357,0)</f>
        <v>0</v>
      </c>
      <c r="BG357" s="210">
        <f>IF(N357="zákl. přenesená",J357,0)</f>
        <v>0</v>
      </c>
      <c r="BH357" s="210">
        <f>IF(N357="sníž. přenesená",J357,0)</f>
        <v>0</v>
      </c>
      <c r="BI357" s="210">
        <f>IF(N357="nulová",J357,0)</f>
        <v>0</v>
      </c>
      <c r="BJ357" s="18" t="s">
        <v>123</v>
      </c>
      <c r="BK357" s="210">
        <f>ROUND(I357*H357,2)</f>
        <v>0</v>
      </c>
      <c r="BL357" s="18" t="s">
        <v>122</v>
      </c>
      <c r="BM357" s="209" t="s">
        <v>506</v>
      </c>
    </row>
    <row r="358" spans="1:51" s="13" customFormat="1" ht="12">
      <c r="A358" s="13"/>
      <c r="B358" s="211"/>
      <c r="C358" s="212"/>
      <c r="D358" s="213" t="s">
        <v>125</v>
      </c>
      <c r="E358" s="214" t="s">
        <v>19</v>
      </c>
      <c r="F358" s="215" t="s">
        <v>486</v>
      </c>
      <c r="G358" s="212"/>
      <c r="H358" s="216">
        <v>428.672</v>
      </c>
      <c r="I358" s="217"/>
      <c r="J358" s="212"/>
      <c r="K358" s="212"/>
      <c r="L358" s="218"/>
      <c r="M358" s="219"/>
      <c r="N358" s="220"/>
      <c r="O358" s="220"/>
      <c r="P358" s="220"/>
      <c r="Q358" s="220"/>
      <c r="R358" s="220"/>
      <c r="S358" s="220"/>
      <c r="T358" s="221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  <c r="AT358" s="222" t="s">
        <v>125</v>
      </c>
      <c r="AU358" s="222" t="s">
        <v>123</v>
      </c>
      <c r="AV358" s="13" t="s">
        <v>123</v>
      </c>
      <c r="AW358" s="13" t="s">
        <v>31</v>
      </c>
      <c r="AX358" s="13" t="s">
        <v>74</v>
      </c>
      <c r="AY358" s="222" t="s">
        <v>115</v>
      </c>
    </row>
    <row r="359" spans="1:51" s="13" customFormat="1" ht="12">
      <c r="A359" s="13"/>
      <c r="B359" s="211"/>
      <c r="C359" s="212"/>
      <c r="D359" s="213" t="s">
        <v>125</v>
      </c>
      <c r="E359" s="212"/>
      <c r="F359" s="215" t="s">
        <v>507</v>
      </c>
      <c r="G359" s="212"/>
      <c r="H359" s="216">
        <v>523.409</v>
      </c>
      <c r="I359" s="217"/>
      <c r="J359" s="212"/>
      <c r="K359" s="212"/>
      <c r="L359" s="218"/>
      <c r="M359" s="219"/>
      <c r="N359" s="220"/>
      <c r="O359" s="220"/>
      <c r="P359" s="220"/>
      <c r="Q359" s="220"/>
      <c r="R359" s="220"/>
      <c r="S359" s="220"/>
      <c r="T359" s="221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  <c r="AT359" s="222" t="s">
        <v>125</v>
      </c>
      <c r="AU359" s="222" t="s">
        <v>123</v>
      </c>
      <c r="AV359" s="13" t="s">
        <v>123</v>
      </c>
      <c r="AW359" s="13" t="s">
        <v>4</v>
      </c>
      <c r="AX359" s="13" t="s">
        <v>74</v>
      </c>
      <c r="AY359" s="222" t="s">
        <v>115</v>
      </c>
    </row>
    <row r="360" spans="1:65" s="2" customFormat="1" ht="12">
      <c r="A360" s="39"/>
      <c r="B360" s="40"/>
      <c r="C360" s="244" t="s">
        <v>508</v>
      </c>
      <c r="D360" s="244" t="s">
        <v>200</v>
      </c>
      <c r="E360" s="245" t="s">
        <v>509</v>
      </c>
      <c r="F360" s="246" t="s">
        <v>510</v>
      </c>
      <c r="G360" s="247" t="s">
        <v>162</v>
      </c>
      <c r="H360" s="248">
        <v>523.409</v>
      </c>
      <c r="I360" s="249"/>
      <c r="J360" s="250">
        <f>ROUND(I360*H360,2)</f>
        <v>0</v>
      </c>
      <c r="K360" s="246" t="s">
        <v>121</v>
      </c>
      <c r="L360" s="251"/>
      <c r="M360" s="252" t="s">
        <v>19</v>
      </c>
      <c r="N360" s="253" t="s">
        <v>41</v>
      </c>
      <c r="O360" s="85"/>
      <c r="P360" s="207">
        <f>O360*H360</f>
        <v>0</v>
      </c>
      <c r="Q360" s="207">
        <v>0.0054</v>
      </c>
      <c r="R360" s="207">
        <f>Q360*H360</f>
        <v>2.8264086</v>
      </c>
      <c r="S360" s="207">
        <v>0</v>
      </c>
      <c r="T360" s="208">
        <f>S360*H360</f>
        <v>0</v>
      </c>
      <c r="U360" s="39"/>
      <c r="V360" s="39"/>
      <c r="W360" s="39"/>
      <c r="X360" s="39"/>
      <c r="Y360" s="39"/>
      <c r="Z360" s="39"/>
      <c r="AA360" s="39"/>
      <c r="AB360" s="39"/>
      <c r="AC360" s="39"/>
      <c r="AD360" s="39"/>
      <c r="AE360" s="39"/>
      <c r="AR360" s="209" t="s">
        <v>165</v>
      </c>
      <c r="AT360" s="209" t="s">
        <v>200</v>
      </c>
      <c r="AU360" s="209" t="s">
        <v>123</v>
      </c>
      <c r="AY360" s="18" t="s">
        <v>115</v>
      </c>
      <c r="BE360" s="210">
        <f>IF(N360="základní",J360,0)</f>
        <v>0</v>
      </c>
      <c r="BF360" s="210">
        <f>IF(N360="snížená",J360,0)</f>
        <v>0</v>
      </c>
      <c r="BG360" s="210">
        <f>IF(N360="zákl. přenesená",J360,0)</f>
        <v>0</v>
      </c>
      <c r="BH360" s="210">
        <f>IF(N360="sníž. přenesená",J360,0)</f>
        <v>0</v>
      </c>
      <c r="BI360" s="210">
        <f>IF(N360="nulová",J360,0)</f>
        <v>0</v>
      </c>
      <c r="BJ360" s="18" t="s">
        <v>123</v>
      </c>
      <c r="BK360" s="210">
        <f>ROUND(I360*H360,2)</f>
        <v>0</v>
      </c>
      <c r="BL360" s="18" t="s">
        <v>122</v>
      </c>
      <c r="BM360" s="209" t="s">
        <v>511</v>
      </c>
    </row>
    <row r="361" spans="1:51" s="13" customFormat="1" ht="12">
      <c r="A361" s="13"/>
      <c r="B361" s="211"/>
      <c r="C361" s="212"/>
      <c r="D361" s="213" t="s">
        <v>125</v>
      </c>
      <c r="E361" s="214" t="s">
        <v>19</v>
      </c>
      <c r="F361" s="215" t="s">
        <v>486</v>
      </c>
      <c r="G361" s="212"/>
      <c r="H361" s="216">
        <v>428.672</v>
      </c>
      <c r="I361" s="217"/>
      <c r="J361" s="212"/>
      <c r="K361" s="212"/>
      <c r="L361" s="218"/>
      <c r="M361" s="219"/>
      <c r="N361" s="220"/>
      <c r="O361" s="220"/>
      <c r="P361" s="220"/>
      <c r="Q361" s="220"/>
      <c r="R361" s="220"/>
      <c r="S361" s="220"/>
      <c r="T361" s="221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T361" s="222" t="s">
        <v>125</v>
      </c>
      <c r="AU361" s="222" t="s">
        <v>123</v>
      </c>
      <c r="AV361" s="13" t="s">
        <v>123</v>
      </c>
      <c r="AW361" s="13" t="s">
        <v>31</v>
      </c>
      <c r="AX361" s="13" t="s">
        <v>74</v>
      </c>
      <c r="AY361" s="222" t="s">
        <v>115</v>
      </c>
    </row>
    <row r="362" spans="1:51" s="13" customFormat="1" ht="12">
      <c r="A362" s="13"/>
      <c r="B362" s="211"/>
      <c r="C362" s="212"/>
      <c r="D362" s="213" t="s">
        <v>125</v>
      </c>
      <c r="E362" s="212"/>
      <c r="F362" s="215" t="s">
        <v>507</v>
      </c>
      <c r="G362" s="212"/>
      <c r="H362" s="216">
        <v>523.409</v>
      </c>
      <c r="I362" s="217"/>
      <c r="J362" s="212"/>
      <c r="K362" s="212"/>
      <c r="L362" s="218"/>
      <c r="M362" s="219"/>
      <c r="N362" s="220"/>
      <c r="O362" s="220"/>
      <c r="P362" s="220"/>
      <c r="Q362" s="220"/>
      <c r="R362" s="220"/>
      <c r="S362" s="220"/>
      <c r="T362" s="221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T362" s="222" t="s">
        <v>125</v>
      </c>
      <c r="AU362" s="222" t="s">
        <v>123</v>
      </c>
      <c r="AV362" s="13" t="s">
        <v>123</v>
      </c>
      <c r="AW362" s="13" t="s">
        <v>4</v>
      </c>
      <c r="AX362" s="13" t="s">
        <v>74</v>
      </c>
      <c r="AY362" s="222" t="s">
        <v>115</v>
      </c>
    </row>
    <row r="363" spans="1:65" s="2" customFormat="1" ht="16.5" customHeight="1">
      <c r="A363" s="39"/>
      <c r="B363" s="40"/>
      <c r="C363" s="198" t="s">
        <v>512</v>
      </c>
      <c r="D363" s="198" t="s">
        <v>117</v>
      </c>
      <c r="E363" s="199" t="s">
        <v>513</v>
      </c>
      <c r="F363" s="200" t="s">
        <v>514</v>
      </c>
      <c r="G363" s="201" t="s">
        <v>162</v>
      </c>
      <c r="H363" s="202">
        <v>295.186</v>
      </c>
      <c r="I363" s="203"/>
      <c r="J363" s="204">
        <f>ROUND(I363*H363,2)</f>
        <v>0</v>
      </c>
      <c r="K363" s="200" t="s">
        <v>121</v>
      </c>
      <c r="L363" s="45"/>
      <c r="M363" s="205" t="s">
        <v>19</v>
      </c>
      <c r="N363" s="206" t="s">
        <v>41</v>
      </c>
      <c r="O363" s="85"/>
      <c r="P363" s="207">
        <f>O363*H363</f>
        <v>0</v>
      </c>
      <c r="Q363" s="207">
        <v>4E-05</v>
      </c>
      <c r="R363" s="207">
        <f>Q363*H363</f>
        <v>0.01180744</v>
      </c>
      <c r="S363" s="207">
        <v>0</v>
      </c>
      <c r="T363" s="208">
        <f>S363*H363</f>
        <v>0</v>
      </c>
      <c r="U363" s="39"/>
      <c r="V363" s="39"/>
      <c r="W363" s="39"/>
      <c r="X363" s="39"/>
      <c r="Y363" s="39"/>
      <c r="Z363" s="39"/>
      <c r="AA363" s="39"/>
      <c r="AB363" s="39"/>
      <c r="AC363" s="39"/>
      <c r="AD363" s="39"/>
      <c r="AE363" s="39"/>
      <c r="AR363" s="209" t="s">
        <v>199</v>
      </c>
      <c r="AT363" s="209" t="s">
        <v>117</v>
      </c>
      <c r="AU363" s="209" t="s">
        <v>123</v>
      </c>
      <c r="AY363" s="18" t="s">
        <v>115</v>
      </c>
      <c r="BE363" s="210">
        <f>IF(N363="základní",J363,0)</f>
        <v>0</v>
      </c>
      <c r="BF363" s="210">
        <f>IF(N363="snížená",J363,0)</f>
        <v>0</v>
      </c>
      <c r="BG363" s="210">
        <f>IF(N363="zákl. přenesená",J363,0)</f>
        <v>0</v>
      </c>
      <c r="BH363" s="210">
        <f>IF(N363="sníž. přenesená",J363,0)</f>
        <v>0</v>
      </c>
      <c r="BI363" s="210">
        <f>IF(N363="nulová",J363,0)</f>
        <v>0</v>
      </c>
      <c r="BJ363" s="18" t="s">
        <v>123</v>
      </c>
      <c r="BK363" s="210">
        <f>ROUND(I363*H363,2)</f>
        <v>0</v>
      </c>
      <c r="BL363" s="18" t="s">
        <v>199</v>
      </c>
      <c r="BM363" s="209" t="s">
        <v>515</v>
      </c>
    </row>
    <row r="364" spans="1:51" s="14" customFormat="1" ht="12">
      <c r="A364" s="14"/>
      <c r="B364" s="223"/>
      <c r="C364" s="224"/>
      <c r="D364" s="213" t="s">
        <v>125</v>
      </c>
      <c r="E364" s="225" t="s">
        <v>19</v>
      </c>
      <c r="F364" s="226" t="s">
        <v>231</v>
      </c>
      <c r="G364" s="224"/>
      <c r="H364" s="225" t="s">
        <v>19</v>
      </c>
      <c r="I364" s="227"/>
      <c r="J364" s="224"/>
      <c r="K364" s="224"/>
      <c r="L364" s="228"/>
      <c r="M364" s="229"/>
      <c r="N364" s="230"/>
      <c r="O364" s="230"/>
      <c r="P364" s="230"/>
      <c r="Q364" s="230"/>
      <c r="R364" s="230"/>
      <c r="S364" s="230"/>
      <c r="T364" s="231"/>
      <c r="U364" s="14"/>
      <c r="V364" s="14"/>
      <c r="W364" s="14"/>
      <c r="X364" s="14"/>
      <c r="Y364" s="14"/>
      <c r="Z364" s="14"/>
      <c r="AA364" s="14"/>
      <c r="AB364" s="14"/>
      <c r="AC364" s="14"/>
      <c r="AD364" s="14"/>
      <c r="AE364" s="14"/>
      <c r="AT364" s="232" t="s">
        <v>125</v>
      </c>
      <c r="AU364" s="232" t="s">
        <v>123</v>
      </c>
      <c r="AV364" s="14" t="s">
        <v>74</v>
      </c>
      <c r="AW364" s="14" t="s">
        <v>31</v>
      </c>
      <c r="AX364" s="14" t="s">
        <v>69</v>
      </c>
      <c r="AY364" s="232" t="s">
        <v>115</v>
      </c>
    </row>
    <row r="365" spans="1:51" s="13" customFormat="1" ht="12">
      <c r="A365" s="13"/>
      <c r="B365" s="211"/>
      <c r="C365" s="212"/>
      <c r="D365" s="213" t="s">
        <v>125</v>
      </c>
      <c r="E365" s="214" t="s">
        <v>19</v>
      </c>
      <c r="F365" s="215" t="s">
        <v>516</v>
      </c>
      <c r="G365" s="212"/>
      <c r="H365" s="216">
        <v>195.624</v>
      </c>
      <c r="I365" s="217"/>
      <c r="J365" s="212"/>
      <c r="K365" s="212"/>
      <c r="L365" s="218"/>
      <c r="M365" s="219"/>
      <c r="N365" s="220"/>
      <c r="O365" s="220"/>
      <c r="P365" s="220"/>
      <c r="Q365" s="220"/>
      <c r="R365" s="220"/>
      <c r="S365" s="220"/>
      <c r="T365" s="221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T365" s="222" t="s">
        <v>125</v>
      </c>
      <c r="AU365" s="222" t="s">
        <v>123</v>
      </c>
      <c r="AV365" s="13" t="s">
        <v>123</v>
      </c>
      <c r="AW365" s="13" t="s">
        <v>31</v>
      </c>
      <c r="AX365" s="13" t="s">
        <v>69</v>
      </c>
      <c r="AY365" s="222" t="s">
        <v>115</v>
      </c>
    </row>
    <row r="366" spans="1:51" s="13" customFormat="1" ht="12">
      <c r="A366" s="13"/>
      <c r="B366" s="211"/>
      <c r="C366" s="212"/>
      <c r="D366" s="213" t="s">
        <v>125</v>
      </c>
      <c r="E366" s="214" t="s">
        <v>19</v>
      </c>
      <c r="F366" s="215" t="s">
        <v>517</v>
      </c>
      <c r="G366" s="212"/>
      <c r="H366" s="216">
        <v>-69.4</v>
      </c>
      <c r="I366" s="217"/>
      <c r="J366" s="212"/>
      <c r="K366" s="212"/>
      <c r="L366" s="218"/>
      <c r="M366" s="219"/>
      <c r="N366" s="220"/>
      <c r="O366" s="220"/>
      <c r="P366" s="220"/>
      <c r="Q366" s="220"/>
      <c r="R366" s="220"/>
      <c r="S366" s="220"/>
      <c r="T366" s="221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  <c r="AT366" s="222" t="s">
        <v>125</v>
      </c>
      <c r="AU366" s="222" t="s">
        <v>123</v>
      </c>
      <c r="AV366" s="13" t="s">
        <v>123</v>
      </c>
      <c r="AW366" s="13" t="s">
        <v>31</v>
      </c>
      <c r="AX366" s="13" t="s">
        <v>69</v>
      </c>
      <c r="AY366" s="222" t="s">
        <v>115</v>
      </c>
    </row>
    <row r="367" spans="1:51" s="14" customFormat="1" ht="12">
      <c r="A367" s="14"/>
      <c r="B367" s="223"/>
      <c r="C367" s="224"/>
      <c r="D367" s="213" t="s">
        <v>125</v>
      </c>
      <c r="E367" s="225" t="s">
        <v>19</v>
      </c>
      <c r="F367" s="226" t="s">
        <v>233</v>
      </c>
      <c r="G367" s="224"/>
      <c r="H367" s="225" t="s">
        <v>19</v>
      </c>
      <c r="I367" s="227"/>
      <c r="J367" s="224"/>
      <c r="K367" s="224"/>
      <c r="L367" s="228"/>
      <c r="M367" s="229"/>
      <c r="N367" s="230"/>
      <c r="O367" s="230"/>
      <c r="P367" s="230"/>
      <c r="Q367" s="230"/>
      <c r="R367" s="230"/>
      <c r="S367" s="230"/>
      <c r="T367" s="231"/>
      <c r="U367" s="14"/>
      <c r="V367" s="14"/>
      <c r="W367" s="14"/>
      <c r="X367" s="14"/>
      <c r="Y367" s="14"/>
      <c r="Z367" s="14"/>
      <c r="AA367" s="14"/>
      <c r="AB367" s="14"/>
      <c r="AC367" s="14"/>
      <c r="AD367" s="14"/>
      <c r="AE367" s="14"/>
      <c r="AT367" s="232" t="s">
        <v>125</v>
      </c>
      <c r="AU367" s="232" t="s">
        <v>123</v>
      </c>
      <c r="AV367" s="14" t="s">
        <v>74</v>
      </c>
      <c r="AW367" s="14" t="s">
        <v>31</v>
      </c>
      <c r="AX367" s="14" t="s">
        <v>69</v>
      </c>
      <c r="AY367" s="232" t="s">
        <v>115</v>
      </c>
    </row>
    <row r="368" spans="1:51" s="13" customFormat="1" ht="12">
      <c r="A368" s="13"/>
      <c r="B368" s="211"/>
      <c r="C368" s="212"/>
      <c r="D368" s="213" t="s">
        <v>125</v>
      </c>
      <c r="E368" s="214" t="s">
        <v>19</v>
      </c>
      <c r="F368" s="215" t="s">
        <v>518</v>
      </c>
      <c r="G368" s="212"/>
      <c r="H368" s="216">
        <v>48.488</v>
      </c>
      <c r="I368" s="217"/>
      <c r="J368" s="212"/>
      <c r="K368" s="212"/>
      <c r="L368" s="218"/>
      <c r="M368" s="219"/>
      <c r="N368" s="220"/>
      <c r="O368" s="220"/>
      <c r="P368" s="220"/>
      <c r="Q368" s="220"/>
      <c r="R368" s="220"/>
      <c r="S368" s="220"/>
      <c r="T368" s="221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T368" s="222" t="s">
        <v>125</v>
      </c>
      <c r="AU368" s="222" t="s">
        <v>123</v>
      </c>
      <c r="AV368" s="13" t="s">
        <v>123</v>
      </c>
      <c r="AW368" s="13" t="s">
        <v>31</v>
      </c>
      <c r="AX368" s="13" t="s">
        <v>69</v>
      </c>
      <c r="AY368" s="222" t="s">
        <v>115</v>
      </c>
    </row>
    <row r="369" spans="1:51" s="14" customFormat="1" ht="12">
      <c r="A369" s="14"/>
      <c r="B369" s="223"/>
      <c r="C369" s="224"/>
      <c r="D369" s="213" t="s">
        <v>125</v>
      </c>
      <c r="E369" s="225" t="s">
        <v>19</v>
      </c>
      <c r="F369" s="226" t="s">
        <v>235</v>
      </c>
      <c r="G369" s="224"/>
      <c r="H369" s="225" t="s">
        <v>19</v>
      </c>
      <c r="I369" s="227"/>
      <c r="J369" s="224"/>
      <c r="K369" s="224"/>
      <c r="L369" s="228"/>
      <c r="M369" s="229"/>
      <c r="N369" s="230"/>
      <c r="O369" s="230"/>
      <c r="P369" s="230"/>
      <c r="Q369" s="230"/>
      <c r="R369" s="230"/>
      <c r="S369" s="230"/>
      <c r="T369" s="231"/>
      <c r="U369" s="14"/>
      <c r="V369" s="14"/>
      <c r="W369" s="14"/>
      <c r="X369" s="14"/>
      <c r="Y369" s="14"/>
      <c r="Z369" s="14"/>
      <c r="AA369" s="14"/>
      <c r="AB369" s="14"/>
      <c r="AC369" s="14"/>
      <c r="AD369" s="14"/>
      <c r="AE369" s="14"/>
      <c r="AT369" s="232" t="s">
        <v>125</v>
      </c>
      <c r="AU369" s="232" t="s">
        <v>123</v>
      </c>
      <c r="AV369" s="14" t="s">
        <v>74</v>
      </c>
      <c r="AW369" s="14" t="s">
        <v>31</v>
      </c>
      <c r="AX369" s="14" t="s">
        <v>69</v>
      </c>
      <c r="AY369" s="232" t="s">
        <v>115</v>
      </c>
    </row>
    <row r="370" spans="1:51" s="13" customFormat="1" ht="12">
      <c r="A370" s="13"/>
      <c r="B370" s="211"/>
      <c r="C370" s="212"/>
      <c r="D370" s="213" t="s">
        <v>125</v>
      </c>
      <c r="E370" s="214" t="s">
        <v>19</v>
      </c>
      <c r="F370" s="215" t="s">
        <v>519</v>
      </c>
      <c r="G370" s="212"/>
      <c r="H370" s="216">
        <v>143.37</v>
      </c>
      <c r="I370" s="217"/>
      <c r="J370" s="212"/>
      <c r="K370" s="212"/>
      <c r="L370" s="218"/>
      <c r="M370" s="219"/>
      <c r="N370" s="220"/>
      <c r="O370" s="220"/>
      <c r="P370" s="220"/>
      <c r="Q370" s="220"/>
      <c r="R370" s="220"/>
      <c r="S370" s="220"/>
      <c r="T370" s="221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T370" s="222" t="s">
        <v>125</v>
      </c>
      <c r="AU370" s="222" t="s">
        <v>123</v>
      </c>
      <c r="AV370" s="13" t="s">
        <v>123</v>
      </c>
      <c r="AW370" s="13" t="s">
        <v>31</v>
      </c>
      <c r="AX370" s="13" t="s">
        <v>69</v>
      </c>
      <c r="AY370" s="222" t="s">
        <v>115</v>
      </c>
    </row>
    <row r="371" spans="1:51" s="13" customFormat="1" ht="12">
      <c r="A371" s="13"/>
      <c r="B371" s="211"/>
      <c r="C371" s="212"/>
      <c r="D371" s="213" t="s">
        <v>125</v>
      </c>
      <c r="E371" s="214" t="s">
        <v>19</v>
      </c>
      <c r="F371" s="215" t="s">
        <v>520</v>
      </c>
      <c r="G371" s="212"/>
      <c r="H371" s="216">
        <v>-22.896</v>
      </c>
      <c r="I371" s="217"/>
      <c r="J371" s="212"/>
      <c r="K371" s="212"/>
      <c r="L371" s="218"/>
      <c r="M371" s="219"/>
      <c r="N371" s="220"/>
      <c r="O371" s="220"/>
      <c r="P371" s="220"/>
      <c r="Q371" s="220"/>
      <c r="R371" s="220"/>
      <c r="S371" s="220"/>
      <c r="T371" s="221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T371" s="222" t="s">
        <v>125</v>
      </c>
      <c r="AU371" s="222" t="s">
        <v>123</v>
      </c>
      <c r="AV371" s="13" t="s">
        <v>123</v>
      </c>
      <c r="AW371" s="13" t="s">
        <v>31</v>
      </c>
      <c r="AX371" s="13" t="s">
        <v>69</v>
      </c>
      <c r="AY371" s="222" t="s">
        <v>115</v>
      </c>
    </row>
    <row r="372" spans="1:51" s="15" customFormat="1" ht="12">
      <c r="A372" s="15"/>
      <c r="B372" s="233"/>
      <c r="C372" s="234"/>
      <c r="D372" s="213" t="s">
        <v>125</v>
      </c>
      <c r="E372" s="235" t="s">
        <v>19</v>
      </c>
      <c r="F372" s="236" t="s">
        <v>151</v>
      </c>
      <c r="G372" s="234"/>
      <c r="H372" s="237">
        <v>295.186</v>
      </c>
      <c r="I372" s="238"/>
      <c r="J372" s="234"/>
      <c r="K372" s="234"/>
      <c r="L372" s="239"/>
      <c r="M372" s="240"/>
      <c r="N372" s="241"/>
      <c r="O372" s="241"/>
      <c r="P372" s="241"/>
      <c r="Q372" s="241"/>
      <c r="R372" s="241"/>
      <c r="S372" s="241"/>
      <c r="T372" s="242"/>
      <c r="U372" s="15"/>
      <c r="V372" s="15"/>
      <c r="W372" s="15"/>
      <c r="X372" s="15"/>
      <c r="Y372" s="15"/>
      <c r="Z372" s="15"/>
      <c r="AA372" s="15"/>
      <c r="AB372" s="15"/>
      <c r="AC372" s="15"/>
      <c r="AD372" s="15"/>
      <c r="AE372" s="15"/>
      <c r="AT372" s="243" t="s">
        <v>125</v>
      </c>
      <c r="AU372" s="243" t="s">
        <v>123</v>
      </c>
      <c r="AV372" s="15" t="s">
        <v>122</v>
      </c>
      <c r="AW372" s="15" t="s">
        <v>31</v>
      </c>
      <c r="AX372" s="15" t="s">
        <v>74</v>
      </c>
      <c r="AY372" s="243" t="s">
        <v>115</v>
      </c>
    </row>
    <row r="373" spans="1:65" s="2" customFormat="1" ht="16.5" customHeight="1">
      <c r="A373" s="39"/>
      <c r="B373" s="40"/>
      <c r="C373" s="244" t="s">
        <v>521</v>
      </c>
      <c r="D373" s="244" t="s">
        <v>200</v>
      </c>
      <c r="E373" s="245" t="s">
        <v>522</v>
      </c>
      <c r="F373" s="246" t="s">
        <v>523</v>
      </c>
      <c r="G373" s="247" t="s">
        <v>162</v>
      </c>
      <c r="H373" s="248">
        <v>360.422</v>
      </c>
      <c r="I373" s="249"/>
      <c r="J373" s="250">
        <f>ROUND(I373*H373,2)</f>
        <v>0</v>
      </c>
      <c r="K373" s="246" t="s">
        <v>121</v>
      </c>
      <c r="L373" s="251"/>
      <c r="M373" s="252" t="s">
        <v>19</v>
      </c>
      <c r="N373" s="253" t="s">
        <v>41</v>
      </c>
      <c r="O373" s="85"/>
      <c r="P373" s="207">
        <f>O373*H373</f>
        <v>0</v>
      </c>
      <c r="Q373" s="207">
        <v>0.0006</v>
      </c>
      <c r="R373" s="207">
        <f>Q373*H373</f>
        <v>0.2162532</v>
      </c>
      <c r="S373" s="207">
        <v>0</v>
      </c>
      <c r="T373" s="208">
        <f>S373*H373</f>
        <v>0</v>
      </c>
      <c r="U373" s="39"/>
      <c r="V373" s="39"/>
      <c r="W373" s="39"/>
      <c r="X373" s="39"/>
      <c r="Y373" s="39"/>
      <c r="Z373" s="39"/>
      <c r="AA373" s="39"/>
      <c r="AB373" s="39"/>
      <c r="AC373" s="39"/>
      <c r="AD373" s="39"/>
      <c r="AE373" s="39"/>
      <c r="AR373" s="209" t="s">
        <v>299</v>
      </c>
      <c r="AT373" s="209" t="s">
        <v>200</v>
      </c>
      <c r="AU373" s="209" t="s">
        <v>123</v>
      </c>
      <c r="AY373" s="18" t="s">
        <v>115</v>
      </c>
      <c r="BE373" s="210">
        <f>IF(N373="základní",J373,0)</f>
        <v>0</v>
      </c>
      <c r="BF373" s="210">
        <f>IF(N373="snížená",J373,0)</f>
        <v>0</v>
      </c>
      <c r="BG373" s="210">
        <f>IF(N373="zákl. přenesená",J373,0)</f>
        <v>0</v>
      </c>
      <c r="BH373" s="210">
        <f>IF(N373="sníž. přenesená",J373,0)</f>
        <v>0</v>
      </c>
      <c r="BI373" s="210">
        <f>IF(N373="nulová",J373,0)</f>
        <v>0</v>
      </c>
      <c r="BJ373" s="18" t="s">
        <v>123</v>
      </c>
      <c r="BK373" s="210">
        <f>ROUND(I373*H373,2)</f>
        <v>0</v>
      </c>
      <c r="BL373" s="18" t="s">
        <v>199</v>
      </c>
      <c r="BM373" s="209" t="s">
        <v>524</v>
      </c>
    </row>
    <row r="374" spans="1:51" s="13" customFormat="1" ht="12">
      <c r="A374" s="13"/>
      <c r="B374" s="211"/>
      <c r="C374" s="212"/>
      <c r="D374" s="213" t="s">
        <v>125</v>
      </c>
      <c r="E374" s="214" t="s">
        <v>19</v>
      </c>
      <c r="F374" s="215" t="s">
        <v>525</v>
      </c>
      <c r="G374" s="212"/>
      <c r="H374" s="216">
        <v>295.186</v>
      </c>
      <c r="I374" s="217"/>
      <c r="J374" s="212"/>
      <c r="K374" s="212"/>
      <c r="L374" s="218"/>
      <c r="M374" s="219"/>
      <c r="N374" s="220"/>
      <c r="O374" s="220"/>
      <c r="P374" s="220"/>
      <c r="Q374" s="220"/>
      <c r="R374" s="220"/>
      <c r="S374" s="220"/>
      <c r="T374" s="221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  <c r="AT374" s="222" t="s">
        <v>125</v>
      </c>
      <c r="AU374" s="222" t="s">
        <v>123</v>
      </c>
      <c r="AV374" s="13" t="s">
        <v>123</v>
      </c>
      <c r="AW374" s="13" t="s">
        <v>31</v>
      </c>
      <c r="AX374" s="13" t="s">
        <v>74</v>
      </c>
      <c r="AY374" s="222" t="s">
        <v>115</v>
      </c>
    </row>
    <row r="375" spans="1:51" s="13" customFormat="1" ht="12">
      <c r="A375" s="13"/>
      <c r="B375" s="211"/>
      <c r="C375" s="212"/>
      <c r="D375" s="213" t="s">
        <v>125</v>
      </c>
      <c r="E375" s="212"/>
      <c r="F375" s="215" t="s">
        <v>526</v>
      </c>
      <c r="G375" s="212"/>
      <c r="H375" s="216">
        <v>360.422</v>
      </c>
      <c r="I375" s="217"/>
      <c r="J375" s="212"/>
      <c r="K375" s="212"/>
      <c r="L375" s="218"/>
      <c r="M375" s="219"/>
      <c r="N375" s="220"/>
      <c r="O375" s="220"/>
      <c r="P375" s="220"/>
      <c r="Q375" s="220"/>
      <c r="R375" s="220"/>
      <c r="S375" s="220"/>
      <c r="T375" s="221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  <c r="AT375" s="222" t="s">
        <v>125</v>
      </c>
      <c r="AU375" s="222" t="s">
        <v>123</v>
      </c>
      <c r="AV375" s="13" t="s">
        <v>123</v>
      </c>
      <c r="AW375" s="13" t="s">
        <v>4</v>
      </c>
      <c r="AX375" s="13" t="s">
        <v>74</v>
      </c>
      <c r="AY375" s="222" t="s">
        <v>115</v>
      </c>
    </row>
    <row r="376" spans="1:65" s="2" customFormat="1" ht="12">
      <c r="A376" s="39"/>
      <c r="B376" s="40"/>
      <c r="C376" s="198" t="s">
        <v>527</v>
      </c>
      <c r="D376" s="198" t="s">
        <v>117</v>
      </c>
      <c r="E376" s="199" t="s">
        <v>528</v>
      </c>
      <c r="F376" s="200" t="s">
        <v>529</v>
      </c>
      <c r="G376" s="201" t="s">
        <v>437</v>
      </c>
      <c r="H376" s="202">
        <v>0.55</v>
      </c>
      <c r="I376" s="203"/>
      <c r="J376" s="204">
        <f>ROUND(I376*H376,2)</f>
        <v>0</v>
      </c>
      <c r="K376" s="200" t="s">
        <v>121</v>
      </c>
      <c r="L376" s="45"/>
      <c r="M376" s="205" t="s">
        <v>19</v>
      </c>
      <c r="N376" s="206" t="s">
        <v>41</v>
      </c>
      <c r="O376" s="85"/>
      <c r="P376" s="207">
        <f>O376*H376</f>
        <v>0</v>
      </c>
      <c r="Q376" s="207">
        <v>0</v>
      </c>
      <c r="R376" s="207">
        <f>Q376*H376</f>
        <v>0</v>
      </c>
      <c r="S376" s="207">
        <v>0</v>
      </c>
      <c r="T376" s="208">
        <f>S376*H376</f>
        <v>0</v>
      </c>
      <c r="U376" s="39"/>
      <c r="V376" s="39"/>
      <c r="W376" s="39"/>
      <c r="X376" s="39"/>
      <c r="Y376" s="39"/>
      <c r="Z376" s="39"/>
      <c r="AA376" s="39"/>
      <c r="AB376" s="39"/>
      <c r="AC376" s="39"/>
      <c r="AD376" s="39"/>
      <c r="AE376" s="39"/>
      <c r="AR376" s="209" t="s">
        <v>199</v>
      </c>
      <c r="AT376" s="209" t="s">
        <v>117</v>
      </c>
      <c r="AU376" s="209" t="s">
        <v>123</v>
      </c>
      <c r="AY376" s="18" t="s">
        <v>115</v>
      </c>
      <c r="BE376" s="210">
        <f>IF(N376="základní",J376,0)</f>
        <v>0</v>
      </c>
      <c r="BF376" s="210">
        <f>IF(N376="snížená",J376,0)</f>
        <v>0</v>
      </c>
      <c r="BG376" s="210">
        <f>IF(N376="zákl. přenesená",J376,0)</f>
        <v>0</v>
      </c>
      <c r="BH376" s="210">
        <f>IF(N376="sníž. přenesená",J376,0)</f>
        <v>0</v>
      </c>
      <c r="BI376" s="210">
        <f>IF(N376="nulová",J376,0)</f>
        <v>0</v>
      </c>
      <c r="BJ376" s="18" t="s">
        <v>123</v>
      </c>
      <c r="BK376" s="210">
        <f>ROUND(I376*H376,2)</f>
        <v>0</v>
      </c>
      <c r="BL376" s="18" t="s">
        <v>199</v>
      </c>
      <c r="BM376" s="209" t="s">
        <v>530</v>
      </c>
    </row>
    <row r="377" spans="1:63" s="12" customFormat="1" ht="22.8" customHeight="1">
      <c r="A377" s="12"/>
      <c r="B377" s="182"/>
      <c r="C377" s="183"/>
      <c r="D377" s="184" t="s">
        <v>68</v>
      </c>
      <c r="E377" s="196" t="s">
        <v>531</v>
      </c>
      <c r="F377" s="196" t="s">
        <v>532</v>
      </c>
      <c r="G377" s="183"/>
      <c r="H377" s="183"/>
      <c r="I377" s="186"/>
      <c r="J377" s="197">
        <f>BK377</f>
        <v>0</v>
      </c>
      <c r="K377" s="183"/>
      <c r="L377" s="188"/>
      <c r="M377" s="189"/>
      <c r="N377" s="190"/>
      <c r="O377" s="190"/>
      <c r="P377" s="191">
        <f>SUM(P378:P401)</f>
        <v>0</v>
      </c>
      <c r="Q377" s="190"/>
      <c r="R377" s="191">
        <f>SUM(R378:R401)</f>
        <v>4.1037383400000005</v>
      </c>
      <c r="S377" s="190"/>
      <c r="T377" s="192">
        <f>SUM(T378:T401)</f>
        <v>0.946078</v>
      </c>
      <c r="U377" s="12"/>
      <c r="V377" s="12"/>
      <c r="W377" s="12"/>
      <c r="X377" s="12"/>
      <c r="Y377" s="12"/>
      <c r="Z377" s="12"/>
      <c r="AA377" s="12"/>
      <c r="AB377" s="12"/>
      <c r="AC377" s="12"/>
      <c r="AD377" s="12"/>
      <c r="AE377" s="12"/>
      <c r="AR377" s="193" t="s">
        <v>123</v>
      </c>
      <c r="AT377" s="194" t="s">
        <v>68</v>
      </c>
      <c r="AU377" s="194" t="s">
        <v>74</v>
      </c>
      <c r="AY377" s="193" t="s">
        <v>115</v>
      </c>
      <c r="BK377" s="195">
        <f>SUM(BK378:BK401)</f>
        <v>0</v>
      </c>
    </row>
    <row r="378" spans="1:65" s="2" customFormat="1" ht="12">
      <c r="A378" s="39"/>
      <c r="B378" s="40"/>
      <c r="C378" s="198" t="s">
        <v>533</v>
      </c>
      <c r="D378" s="198" t="s">
        <v>117</v>
      </c>
      <c r="E378" s="199" t="s">
        <v>534</v>
      </c>
      <c r="F378" s="200" t="s">
        <v>535</v>
      </c>
      <c r="G378" s="201" t="s">
        <v>162</v>
      </c>
      <c r="H378" s="202">
        <v>337.885</v>
      </c>
      <c r="I378" s="203"/>
      <c r="J378" s="204">
        <f>ROUND(I378*H378,2)</f>
        <v>0</v>
      </c>
      <c r="K378" s="200" t="s">
        <v>121</v>
      </c>
      <c r="L378" s="45"/>
      <c r="M378" s="205" t="s">
        <v>19</v>
      </c>
      <c r="N378" s="206" t="s">
        <v>41</v>
      </c>
      <c r="O378" s="85"/>
      <c r="P378" s="207">
        <f>O378*H378</f>
        <v>0</v>
      </c>
      <c r="Q378" s="207">
        <v>0</v>
      </c>
      <c r="R378" s="207">
        <f>Q378*H378</f>
        <v>0</v>
      </c>
      <c r="S378" s="207">
        <v>0.0028</v>
      </c>
      <c r="T378" s="208">
        <f>S378*H378</f>
        <v>0.946078</v>
      </c>
      <c r="U378" s="39"/>
      <c r="V378" s="39"/>
      <c r="W378" s="39"/>
      <c r="X378" s="39"/>
      <c r="Y378" s="39"/>
      <c r="Z378" s="39"/>
      <c r="AA378" s="39"/>
      <c r="AB378" s="39"/>
      <c r="AC378" s="39"/>
      <c r="AD378" s="39"/>
      <c r="AE378" s="39"/>
      <c r="AR378" s="209" t="s">
        <v>199</v>
      </c>
      <c r="AT378" s="209" t="s">
        <v>117</v>
      </c>
      <c r="AU378" s="209" t="s">
        <v>123</v>
      </c>
      <c r="AY378" s="18" t="s">
        <v>115</v>
      </c>
      <c r="BE378" s="210">
        <f>IF(N378="základní",J378,0)</f>
        <v>0</v>
      </c>
      <c r="BF378" s="210">
        <f>IF(N378="snížená",J378,0)</f>
        <v>0</v>
      </c>
      <c r="BG378" s="210">
        <f>IF(N378="zákl. přenesená",J378,0)</f>
        <v>0</v>
      </c>
      <c r="BH378" s="210">
        <f>IF(N378="sníž. přenesená",J378,0)</f>
        <v>0</v>
      </c>
      <c r="BI378" s="210">
        <f>IF(N378="nulová",J378,0)</f>
        <v>0</v>
      </c>
      <c r="BJ378" s="18" t="s">
        <v>123</v>
      </c>
      <c r="BK378" s="210">
        <f>ROUND(I378*H378,2)</f>
        <v>0</v>
      </c>
      <c r="BL378" s="18" t="s">
        <v>199</v>
      </c>
      <c r="BM378" s="209" t="s">
        <v>536</v>
      </c>
    </row>
    <row r="379" spans="1:51" s="14" customFormat="1" ht="12">
      <c r="A379" s="14"/>
      <c r="B379" s="223"/>
      <c r="C379" s="224"/>
      <c r="D379" s="213" t="s">
        <v>125</v>
      </c>
      <c r="E379" s="225" t="s">
        <v>19</v>
      </c>
      <c r="F379" s="226" t="s">
        <v>231</v>
      </c>
      <c r="G379" s="224"/>
      <c r="H379" s="225" t="s">
        <v>19</v>
      </c>
      <c r="I379" s="227"/>
      <c r="J379" s="224"/>
      <c r="K379" s="224"/>
      <c r="L379" s="228"/>
      <c r="M379" s="229"/>
      <c r="N379" s="230"/>
      <c r="O379" s="230"/>
      <c r="P379" s="230"/>
      <c r="Q379" s="230"/>
      <c r="R379" s="230"/>
      <c r="S379" s="230"/>
      <c r="T379" s="231"/>
      <c r="U379" s="14"/>
      <c r="V379" s="14"/>
      <c r="W379" s="14"/>
      <c r="X379" s="14"/>
      <c r="Y379" s="14"/>
      <c r="Z379" s="14"/>
      <c r="AA379" s="14"/>
      <c r="AB379" s="14"/>
      <c r="AC379" s="14"/>
      <c r="AD379" s="14"/>
      <c r="AE379" s="14"/>
      <c r="AT379" s="232" t="s">
        <v>125</v>
      </c>
      <c r="AU379" s="232" t="s">
        <v>123</v>
      </c>
      <c r="AV379" s="14" t="s">
        <v>74</v>
      </c>
      <c r="AW379" s="14" t="s">
        <v>31</v>
      </c>
      <c r="AX379" s="14" t="s">
        <v>69</v>
      </c>
      <c r="AY379" s="232" t="s">
        <v>115</v>
      </c>
    </row>
    <row r="380" spans="1:51" s="13" customFormat="1" ht="12">
      <c r="A380" s="13"/>
      <c r="B380" s="211"/>
      <c r="C380" s="212"/>
      <c r="D380" s="213" t="s">
        <v>125</v>
      </c>
      <c r="E380" s="214" t="s">
        <v>19</v>
      </c>
      <c r="F380" s="215" t="s">
        <v>537</v>
      </c>
      <c r="G380" s="212"/>
      <c r="H380" s="216">
        <v>197.4</v>
      </c>
      <c r="I380" s="217"/>
      <c r="J380" s="212"/>
      <c r="K380" s="212"/>
      <c r="L380" s="218"/>
      <c r="M380" s="219"/>
      <c r="N380" s="220"/>
      <c r="O380" s="220"/>
      <c r="P380" s="220"/>
      <c r="Q380" s="220"/>
      <c r="R380" s="220"/>
      <c r="S380" s="220"/>
      <c r="T380" s="221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  <c r="AT380" s="222" t="s">
        <v>125</v>
      </c>
      <c r="AU380" s="222" t="s">
        <v>123</v>
      </c>
      <c r="AV380" s="13" t="s">
        <v>123</v>
      </c>
      <c r="AW380" s="13" t="s">
        <v>31</v>
      </c>
      <c r="AX380" s="13" t="s">
        <v>69</v>
      </c>
      <c r="AY380" s="222" t="s">
        <v>115</v>
      </c>
    </row>
    <row r="381" spans="1:51" s="14" customFormat="1" ht="12">
      <c r="A381" s="14"/>
      <c r="B381" s="223"/>
      <c r="C381" s="224"/>
      <c r="D381" s="213" t="s">
        <v>125</v>
      </c>
      <c r="E381" s="225" t="s">
        <v>19</v>
      </c>
      <c r="F381" s="226" t="s">
        <v>233</v>
      </c>
      <c r="G381" s="224"/>
      <c r="H381" s="225" t="s">
        <v>19</v>
      </c>
      <c r="I381" s="227"/>
      <c r="J381" s="224"/>
      <c r="K381" s="224"/>
      <c r="L381" s="228"/>
      <c r="M381" s="229"/>
      <c r="N381" s="230"/>
      <c r="O381" s="230"/>
      <c r="P381" s="230"/>
      <c r="Q381" s="230"/>
      <c r="R381" s="230"/>
      <c r="S381" s="230"/>
      <c r="T381" s="231"/>
      <c r="U381" s="14"/>
      <c r="V381" s="14"/>
      <c r="W381" s="14"/>
      <c r="X381" s="14"/>
      <c r="Y381" s="14"/>
      <c r="Z381" s="14"/>
      <c r="AA381" s="14"/>
      <c r="AB381" s="14"/>
      <c r="AC381" s="14"/>
      <c r="AD381" s="14"/>
      <c r="AE381" s="14"/>
      <c r="AT381" s="232" t="s">
        <v>125</v>
      </c>
      <c r="AU381" s="232" t="s">
        <v>123</v>
      </c>
      <c r="AV381" s="14" t="s">
        <v>74</v>
      </c>
      <c r="AW381" s="14" t="s">
        <v>31</v>
      </c>
      <c r="AX381" s="14" t="s">
        <v>69</v>
      </c>
      <c r="AY381" s="232" t="s">
        <v>115</v>
      </c>
    </row>
    <row r="382" spans="1:51" s="13" customFormat="1" ht="12">
      <c r="A382" s="13"/>
      <c r="B382" s="211"/>
      <c r="C382" s="212"/>
      <c r="D382" s="213" t="s">
        <v>125</v>
      </c>
      <c r="E382" s="214" t="s">
        <v>19</v>
      </c>
      <c r="F382" s="215" t="s">
        <v>538</v>
      </c>
      <c r="G382" s="212"/>
      <c r="H382" s="216">
        <v>25.6</v>
      </c>
      <c r="I382" s="217"/>
      <c r="J382" s="212"/>
      <c r="K382" s="212"/>
      <c r="L382" s="218"/>
      <c r="M382" s="219"/>
      <c r="N382" s="220"/>
      <c r="O382" s="220"/>
      <c r="P382" s="220"/>
      <c r="Q382" s="220"/>
      <c r="R382" s="220"/>
      <c r="S382" s="220"/>
      <c r="T382" s="221"/>
      <c r="U382" s="13"/>
      <c r="V382" s="13"/>
      <c r="W382" s="13"/>
      <c r="X382" s="13"/>
      <c r="Y382" s="13"/>
      <c r="Z382" s="13"/>
      <c r="AA382" s="13"/>
      <c r="AB382" s="13"/>
      <c r="AC382" s="13"/>
      <c r="AD382" s="13"/>
      <c r="AE382" s="13"/>
      <c r="AT382" s="222" t="s">
        <v>125</v>
      </c>
      <c r="AU382" s="222" t="s">
        <v>123</v>
      </c>
      <c r="AV382" s="13" t="s">
        <v>123</v>
      </c>
      <c r="AW382" s="13" t="s">
        <v>31</v>
      </c>
      <c r="AX382" s="13" t="s">
        <v>69</v>
      </c>
      <c r="AY382" s="222" t="s">
        <v>115</v>
      </c>
    </row>
    <row r="383" spans="1:51" s="14" customFormat="1" ht="12">
      <c r="A383" s="14"/>
      <c r="B383" s="223"/>
      <c r="C383" s="224"/>
      <c r="D383" s="213" t="s">
        <v>125</v>
      </c>
      <c r="E383" s="225" t="s">
        <v>19</v>
      </c>
      <c r="F383" s="226" t="s">
        <v>235</v>
      </c>
      <c r="G383" s="224"/>
      <c r="H383" s="225" t="s">
        <v>19</v>
      </c>
      <c r="I383" s="227"/>
      <c r="J383" s="224"/>
      <c r="K383" s="224"/>
      <c r="L383" s="228"/>
      <c r="M383" s="229"/>
      <c r="N383" s="230"/>
      <c r="O383" s="230"/>
      <c r="P383" s="230"/>
      <c r="Q383" s="230"/>
      <c r="R383" s="230"/>
      <c r="S383" s="230"/>
      <c r="T383" s="231"/>
      <c r="U383" s="14"/>
      <c r="V383" s="14"/>
      <c r="W383" s="14"/>
      <c r="X383" s="14"/>
      <c r="Y383" s="14"/>
      <c r="Z383" s="14"/>
      <c r="AA383" s="14"/>
      <c r="AB383" s="14"/>
      <c r="AC383" s="14"/>
      <c r="AD383" s="14"/>
      <c r="AE383" s="14"/>
      <c r="AT383" s="232" t="s">
        <v>125</v>
      </c>
      <c r="AU383" s="232" t="s">
        <v>123</v>
      </c>
      <c r="AV383" s="14" t="s">
        <v>74</v>
      </c>
      <c r="AW383" s="14" t="s">
        <v>31</v>
      </c>
      <c r="AX383" s="14" t="s">
        <v>69</v>
      </c>
      <c r="AY383" s="232" t="s">
        <v>115</v>
      </c>
    </row>
    <row r="384" spans="1:51" s="13" customFormat="1" ht="12">
      <c r="A384" s="13"/>
      <c r="B384" s="211"/>
      <c r="C384" s="212"/>
      <c r="D384" s="213" t="s">
        <v>125</v>
      </c>
      <c r="E384" s="214" t="s">
        <v>19</v>
      </c>
      <c r="F384" s="215" t="s">
        <v>539</v>
      </c>
      <c r="G384" s="212"/>
      <c r="H384" s="216">
        <v>114.885</v>
      </c>
      <c r="I384" s="217"/>
      <c r="J384" s="212"/>
      <c r="K384" s="212"/>
      <c r="L384" s="218"/>
      <c r="M384" s="219"/>
      <c r="N384" s="220"/>
      <c r="O384" s="220"/>
      <c r="P384" s="220"/>
      <c r="Q384" s="220"/>
      <c r="R384" s="220"/>
      <c r="S384" s="220"/>
      <c r="T384" s="221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  <c r="AE384" s="13"/>
      <c r="AT384" s="222" t="s">
        <v>125</v>
      </c>
      <c r="AU384" s="222" t="s">
        <v>123</v>
      </c>
      <c r="AV384" s="13" t="s">
        <v>123</v>
      </c>
      <c r="AW384" s="13" t="s">
        <v>31</v>
      </c>
      <c r="AX384" s="13" t="s">
        <v>69</v>
      </c>
      <c r="AY384" s="222" t="s">
        <v>115</v>
      </c>
    </row>
    <row r="385" spans="1:51" s="15" customFormat="1" ht="12">
      <c r="A385" s="15"/>
      <c r="B385" s="233"/>
      <c r="C385" s="234"/>
      <c r="D385" s="213" t="s">
        <v>125</v>
      </c>
      <c r="E385" s="235" t="s">
        <v>19</v>
      </c>
      <c r="F385" s="236" t="s">
        <v>151</v>
      </c>
      <c r="G385" s="234"/>
      <c r="H385" s="237">
        <v>337.885</v>
      </c>
      <c r="I385" s="238"/>
      <c r="J385" s="234"/>
      <c r="K385" s="234"/>
      <c r="L385" s="239"/>
      <c r="M385" s="240"/>
      <c r="N385" s="241"/>
      <c r="O385" s="241"/>
      <c r="P385" s="241"/>
      <c r="Q385" s="241"/>
      <c r="R385" s="241"/>
      <c r="S385" s="241"/>
      <c r="T385" s="242"/>
      <c r="U385" s="15"/>
      <c r="V385" s="15"/>
      <c r="W385" s="15"/>
      <c r="X385" s="15"/>
      <c r="Y385" s="15"/>
      <c r="Z385" s="15"/>
      <c r="AA385" s="15"/>
      <c r="AB385" s="15"/>
      <c r="AC385" s="15"/>
      <c r="AD385" s="15"/>
      <c r="AE385" s="15"/>
      <c r="AT385" s="243" t="s">
        <v>125</v>
      </c>
      <c r="AU385" s="243" t="s">
        <v>123</v>
      </c>
      <c r="AV385" s="15" t="s">
        <v>122</v>
      </c>
      <c r="AW385" s="15" t="s">
        <v>31</v>
      </c>
      <c r="AX385" s="15" t="s">
        <v>74</v>
      </c>
      <c r="AY385" s="243" t="s">
        <v>115</v>
      </c>
    </row>
    <row r="386" spans="1:65" s="2" customFormat="1" ht="12">
      <c r="A386" s="39"/>
      <c r="B386" s="40"/>
      <c r="C386" s="198" t="s">
        <v>540</v>
      </c>
      <c r="D386" s="198" t="s">
        <v>117</v>
      </c>
      <c r="E386" s="199" t="s">
        <v>541</v>
      </c>
      <c r="F386" s="200" t="s">
        <v>542</v>
      </c>
      <c r="G386" s="201" t="s">
        <v>162</v>
      </c>
      <c r="H386" s="202">
        <v>361.499</v>
      </c>
      <c r="I386" s="203"/>
      <c r="J386" s="204">
        <f>ROUND(I386*H386,2)</f>
        <v>0</v>
      </c>
      <c r="K386" s="200" t="s">
        <v>121</v>
      </c>
      <c r="L386" s="45"/>
      <c r="M386" s="205" t="s">
        <v>19</v>
      </c>
      <c r="N386" s="206" t="s">
        <v>41</v>
      </c>
      <c r="O386" s="85"/>
      <c r="P386" s="207">
        <f>O386*H386</f>
        <v>0</v>
      </c>
      <c r="Q386" s="207">
        <v>0.00606</v>
      </c>
      <c r="R386" s="207">
        <f>Q386*H386</f>
        <v>2.1906839400000004</v>
      </c>
      <c r="S386" s="207">
        <v>0</v>
      </c>
      <c r="T386" s="208">
        <f>S386*H386</f>
        <v>0</v>
      </c>
      <c r="U386" s="39"/>
      <c r="V386" s="39"/>
      <c r="W386" s="39"/>
      <c r="X386" s="39"/>
      <c r="Y386" s="39"/>
      <c r="Z386" s="39"/>
      <c r="AA386" s="39"/>
      <c r="AB386" s="39"/>
      <c r="AC386" s="39"/>
      <c r="AD386" s="39"/>
      <c r="AE386" s="39"/>
      <c r="AR386" s="209" t="s">
        <v>199</v>
      </c>
      <c r="AT386" s="209" t="s">
        <v>117</v>
      </c>
      <c r="AU386" s="209" t="s">
        <v>123</v>
      </c>
      <c r="AY386" s="18" t="s">
        <v>115</v>
      </c>
      <c r="BE386" s="210">
        <f>IF(N386="základní",J386,0)</f>
        <v>0</v>
      </c>
      <c r="BF386" s="210">
        <f>IF(N386="snížená",J386,0)</f>
        <v>0</v>
      </c>
      <c r="BG386" s="210">
        <f>IF(N386="zákl. přenesená",J386,0)</f>
        <v>0</v>
      </c>
      <c r="BH386" s="210">
        <f>IF(N386="sníž. přenesená",J386,0)</f>
        <v>0</v>
      </c>
      <c r="BI386" s="210">
        <f>IF(N386="nulová",J386,0)</f>
        <v>0</v>
      </c>
      <c r="BJ386" s="18" t="s">
        <v>123</v>
      </c>
      <c r="BK386" s="210">
        <f>ROUND(I386*H386,2)</f>
        <v>0</v>
      </c>
      <c r="BL386" s="18" t="s">
        <v>199</v>
      </c>
      <c r="BM386" s="209" t="s">
        <v>543</v>
      </c>
    </row>
    <row r="387" spans="1:51" s="14" customFormat="1" ht="12">
      <c r="A387" s="14"/>
      <c r="B387" s="223"/>
      <c r="C387" s="224"/>
      <c r="D387" s="213" t="s">
        <v>125</v>
      </c>
      <c r="E387" s="225" t="s">
        <v>19</v>
      </c>
      <c r="F387" s="226" t="s">
        <v>231</v>
      </c>
      <c r="G387" s="224"/>
      <c r="H387" s="225" t="s">
        <v>19</v>
      </c>
      <c r="I387" s="227"/>
      <c r="J387" s="224"/>
      <c r="K387" s="224"/>
      <c r="L387" s="228"/>
      <c r="M387" s="229"/>
      <c r="N387" s="230"/>
      <c r="O387" s="230"/>
      <c r="P387" s="230"/>
      <c r="Q387" s="230"/>
      <c r="R387" s="230"/>
      <c r="S387" s="230"/>
      <c r="T387" s="231"/>
      <c r="U387" s="14"/>
      <c r="V387" s="14"/>
      <c r="W387" s="14"/>
      <c r="X387" s="14"/>
      <c r="Y387" s="14"/>
      <c r="Z387" s="14"/>
      <c r="AA387" s="14"/>
      <c r="AB387" s="14"/>
      <c r="AC387" s="14"/>
      <c r="AD387" s="14"/>
      <c r="AE387" s="14"/>
      <c r="AT387" s="232" t="s">
        <v>125</v>
      </c>
      <c r="AU387" s="232" t="s">
        <v>123</v>
      </c>
      <c r="AV387" s="14" t="s">
        <v>74</v>
      </c>
      <c r="AW387" s="14" t="s">
        <v>31</v>
      </c>
      <c r="AX387" s="14" t="s">
        <v>69</v>
      </c>
      <c r="AY387" s="232" t="s">
        <v>115</v>
      </c>
    </row>
    <row r="388" spans="1:51" s="13" customFormat="1" ht="12">
      <c r="A388" s="13"/>
      <c r="B388" s="211"/>
      <c r="C388" s="212"/>
      <c r="D388" s="213" t="s">
        <v>125</v>
      </c>
      <c r="E388" s="214" t="s">
        <v>19</v>
      </c>
      <c r="F388" s="215" t="s">
        <v>544</v>
      </c>
      <c r="G388" s="212"/>
      <c r="H388" s="216">
        <v>25.68</v>
      </c>
      <c r="I388" s="217"/>
      <c r="J388" s="212"/>
      <c r="K388" s="212"/>
      <c r="L388" s="218"/>
      <c r="M388" s="219"/>
      <c r="N388" s="220"/>
      <c r="O388" s="220"/>
      <c r="P388" s="220"/>
      <c r="Q388" s="220"/>
      <c r="R388" s="220"/>
      <c r="S388" s="220"/>
      <c r="T388" s="221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13"/>
      <c r="AT388" s="222" t="s">
        <v>125</v>
      </c>
      <c r="AU388" s="222" t="s">
        <v>123</v>
      </c>
      <c r="AV388" s="13" t="s">
        <v>123</v>
      </c>
      <c r="AW388" s="13" t="s">
        <v>31</v>
      </c>
      <c r="AX388" s="13" t="s">
        <v>69</v>
      </c>
      <c r="AY388" s="222" t="s">
        <v>115</v>
      </c>
    </row>
    <row r="389" spans="1:51" s="13" customFormat="1" ht="12">
      <c r="A389" s="13"/>
      <c r="B389" s="211"/>
      <c r="C389" s="212"/>
      <c r="D389" s="213" t="s">
        <v>125</v>
      </c>
      <c r="E389" s="214" t="s">
        <v>19</v>
      </c>
      <c r="F389" s="215" t="s">
        <v>545</v>
      </c>
      <c r="G389" s="212"/>
      <c r="H389" s="216">
        <v>3.44</v>
      </c>
      <c r="I389" s="217"/>
      <c r="J389" s="212"/>
      <c r="K389" s="212"/>
      <c r="L389" s="218"/>
      <c r="M389" s="219"/>
      <c r="N389" s="220"/>
      <c r="O389" s="220"/>
      <c r="P389" s="220"/>
      <c r="Q389" s="220"/>
      <c r="R389" s="220"/>
      <c r="S389" s="220"/>
      <c r="T389" s="221"/>
      <c r="U389" s="13"/>
      <c r="V389" s="13"/>
      <c r="W389" s="13"/>
      <c r="X389" s="13"/>
      <c r="Y389" s="13"/>
      <c r="Z389" s="13"/>
      <c r="AA389" s="13"/>
      <c r="AB389" s="13"/>
      <c r="AC389" s="13"/>
      <c r="AD389" s="13"/>
      <c r="AE389" s="13"/>
      <c r="AT389" s="222" t="s">
        <v>125</v>
      </c>
      <c r="AU389" s="222" t="s">
        <v>123</v>
      </c>
      <c r="AV389" s="13" t="s">
        <v>123</v>
      </c>
      <c r="AW389" s="13" t="s">
        <v>31</v>
      </c>
      <c r="AX389" s="13" t="s">
        <v>69</v>
      </c>
      <c r="AY389" s="222" t="s">
        <v>115</v>
      </c>
    </row>
    <row r="390" spans="1:51" s="13" customFormat="1" ht="12">
      <c r="A390" s="13"/>
      <c r="B390" s="211"/>
      <c r="C390" s="212"/>
      <c r="D390" s="213" t="s">
        <v>125</v>
      </c>
      <c r="E390" s="214" t="s">
        <v>19</v>
      </c>
      <c r="F390" s="215" t="s">
        <v>546</v>
      </c>
      <c r="G390" s="212"/>
      <c r="H390" s="216">
        <v>164.25</v>
      </c>
      <c r="I390" s="217"/>
      <c r="J390" s="212"/>
      <c r="K390" s="212"/>
      <c r="L390" s="218"/>
      <c r="M390" s="219"/>
      <c r="N390" s="220"/>
      <c r="O390" s="220"/>
      <c r="P390" s="220"/>
      <c r="Q390" s="220"/>
      <c r="R390" s="220"/>
      <c r="S390" s="220"/>
      <c r="T390" s="221"/>
      <c r="U390" s="13"/>
      <c r="V390" s="13"/>
      <c r="W390" s="13"/>
      <c r="X390" s="13"/>
      <c r="Y390" s="13"/>
      <c r="Z390" s="13"/>
      <c r="AA390" s="13"/>
      <c r="AB390" s="13"/>
      <c r="AC390" s="13"/>
      <c r="AD390" s="13"/>
      <c r="AE390" s="13"/>
      <c r="AT390" s="222" t="s">
        <v>125</v>
      </c>
      <c r="AU390" s="222" t="s">
        <v>123</v>
      </c>
      <c r="AV390" s="13" t="s">
        <v>123</v>
      </c>
      <c r="AW390" s="13" t="s">
        <v>31</v>
      </c>
      <c r="AX390" s="13" t="s">
        <v>69</v>
      </c>
      <c r="AY390" s="222" t="s">
        <v>115</v>
      </c>
    </row>
    <row r="391" spans="1:51" s="13" customFormat="1" ht="12">
      <c r="A391" s="13"/>
      <c r="B391" s="211"/>
      <c r="C391" s="212"/>
      <c r="D391" s="213" t="s">
        <v>125</v>
      </c>
      <c r="E391" s="214" t="s">
        <v>19</v>
      </c>
      <c r="F391" s="215" t="s">
        <v>547</v>
      </c>
      <c r="G391" s="212"/>
      <c r="H391" s="216">
        <v>-5.265</v>
      </c>
      <c r="I391" s="217"/>
      <c r="J391" s="212"/>
      <c r="K391" s="212"/>
      <c r="L391" s="218"/>
      <c r="M391" s="219"/>
      <c r="N391" s="220"/>
      <c r="O391" s="220"/>
      <c r="P391" s="220"/>
      <c r="Q391" s="220"/>
      <c r="R391" s="220"/>
      <c r="S391" s="220"/>
      <c r="T391" s="221"/>
      <c r="U391" s="13"/>
      <c r="V391" s="13"/>
      <c r="W391" s="13"/>
      <c r="X391" s="13"/>
      <c r="Y391" s="13"/>
      <c r="Z391" s="13"/>
      <c r="AA391" s="13"/>
      <c r="AB391" s="13"/>
      <c r="AC391" s="13"/>
      <c r="AD391" s="13"/>
      <c r="AE391" s="13"/>
      <c r="AT391" s="222" t="s">
        <v>125</v>
      </c>
      <c r="AU391" s="222" t="s">
        <v>123</v>
      </c>
      <c r="AV391" s="13" t="s">
        <v>123</v>
      </c>
      <c r="AW391" s="13" t="s">
        <v>31</v>
      </c>
      <c r="AX391" s="13" t="s">
        <v>69</v>
      </c>
      <c r="AY391" s="222" t="s">
        <v>115</v>
      </c>
    </row>
    <row r="392" spans="1:51" s="14" customFormat="1" ht="12">
      <c r="A392" s="14"/>
      <c r="B392" s="223"/>
      <c r="C392" s="224"/>
      <c r="D392" s="213" t="s">
        <v>125</v>
      </c>
      <c r="E392" s="225" t="s">
        <v>19</v>
      </c>
      <c r="F392" s="226" t="s">
        <v>233</v>
      </c>
      <c r="G392" s="224"/>
      <c r="H392" s="225" t="s">
        <v>19</v>
      </c>
      <c r="I392" s="227"/>
      <c r="J392" s="224"/>
      <c r="K392" s="224"/>
      <c r="L392" s="228"/>
      <c r="M392" s="229"/>
      <c r="N392" s="230"/>
      <c r="O392" s="230"/>
      <c r="P392" s="230"/>
      <c r="Q392" s="230"/>
      <c r="R392" s="230"/>
      <c r="S392" s="230"/>
      <c r="T392" s="231"/>
      <c r="U392" s="14"/>
      <c r="V392" s="14"/>
      <c r="W392" s="14"/>
      <c r="X392" s="14"/>
      <c r="Y392" s="14"/>
      <c r="Z392" s="14"/>
      <c r="AA392" s="14"/>
      <c r="AB392" s="14"/>
      <c r="AC392" s="14"/>
      <c r="AD392" s="14"/>
      <c r="AE392" s="14"/>
      <c r="AT392" s="232" t="s">
        <v>125</v>
      </c>
      <c r="AU392" s="232" t="s">
        <v>123</v>
      </c>
      <c r="AV392" s="14" t="s">
        <v>74</v>
      </c>
      <c r="AW392" s="14" t="s">
        <v>31</v>
      </c>
      <c r="AX392" s="14" t="s">
        <v>69</v>
      </c>
      <c r="AY392" s="232" t="s">
        <v>115</v>
      </c>
    </row>
    <row r="393" spans="1:51" s="13" customFormat="1" ht="12">
      <c r="A393" s="13"/>
      <c r="B393" s="211"/>
      <c r="C393" s="212"/>
      <c r="D393" s="213" t="s">
        <v>125</v>
      </c>
      <c r="E393" s="214" t="s">
        <v>19</v>
      </c>
      <c r="F393" s="215" t="s">
        <v>548</v>
      </c>
      <c r="G393" s="212"/>
      <c r="H393" s="216">
        <v>47.96</v>
      </c>
      <c r="I393" s="217"/>
      <c r="J393" s="212"/>
      <c r="K393" s="212"/>
      <c r="L393" s="218"/>
      <c r="M393" s="219"/>
      <c r="N393" s="220"/>
      <c r="O393" s="220"/>
      <c r="P393" s="220"/>
      <c r="Q393" s="220"/>
      <c r="R393" s="220"/>
      <c r="S393" s="220"/>
      <c r="T393" s="221"/>
      <c r="U393" s="13"/>
      <c r="V393" s="13"/>
      <c r="W393" s="13"/>
      <c r="X393" s="13"/>
      <c r="Y393" s="13"/>
      <c r="Z393" s="13"/>
      <c r="AA393" s="13"/>
      <c r="AB393" s="13"/>
      <c r="AC393" s="13"/>
      <c r="AD393" s="13"/>
      <c r="AE393" s="13"/>
      <c r="AT393" s="222" t="s">
        <v>125</v>
      </c>
      <c r="AU393" s="222" t="s">
        <v>123</v>
      </c>
      <c r="AV393" s="13" t="s">
        <v>123</v>
      </c>
      <c r="AW393" s="13" t="s">
        <v>31</v>
      </c>
      <c r="AX393" s="13" t="s">
        <v>69</v>
      </c>
      <c r="AY393" s="222" t="s">
        <v>115</v>
      </c>
    </row>
    <row r="394" spans="1:51" s="14" customFormat="1" ht="12">
      <c r="A394" s="14"/>
      <c r="B394" s="223"/>
      <c r="C394" s="224"/>
      <c r="D394" s="213" t="s">
        <v>125</v>
      </c>
      <c r="E394" s="225" t="s">
        <v>19</v>
      </c>
      <c r="F394" s="226" t="s">
        <v>235</v>
      </c>
      <c r="G394" s="224"/>
      <c r="H394" s="225" t="s">
        <v>19</v>
      </c>
      <c r="I394" s="227"/>
      <c r="J394" s="224"/>
      <c r="K394" s="224"/>
      <c r="L394" s="228"/>
      <c r="M394" s="229"/>
      <c r="N394" s="230"/>
      <c r="O394" s="230"/>
      <c r="P394" s="230"/>
      <c r="Q394" s="230"/>
      <c r="R394" s="230"/>
      <c r="S394" s="230"/>
      <c r="T394" s="231"/>
      <c r="U394" s="14"/>
      <c r="V394" s="14"/>
      <c r="W394" s="14"/>
      <c r="X394" s="14"/>
      <c r="Y394" s="14"/>
      <c r="Z394" s="14"/>
      <c r="AA394" s="14"/>
      <c r="AB394" s="14"/>
      <c r="AC394" s="14"/>
      <c r="AD394" s="14"/>
      <c r="AE394" s="14"/>
      <c r="AT394" s="232" t="s">
        <v>125</v>
      </c>
      <c r="AU394" s="232" t="s">
        <v>123</v>
      </c>
      <c r="AV394" s="14" t="s">
        <v>74</v>
      </c>
      <c r="AW394" s="14" t="s">
        <v>31</v>
      </c>
      <c r="AX394" s="14" t="s">
        <v>69</v>
      </c>
      <c r="AY394" s="232" t="s">
        <v>115</v>
      </c>
    </row>
    <row r="395" spans="1:51" s="13" customFormat="1" ht="12">
      <c r="A395" s="13"/>
      <c r="B395" s="211"/>
      <c r="C395" s="212"/>
      <c r="D395" s="213" t="s">
        <v>125</v>
      </c>
      <c r="E395" s="214" t="s">
        <v>19</v>
      </c>
      <c r="F395" s="215" t="s">
        <v>549</v>
      </c>
      <c r="G395" s="212"/>
      <c r="H395" s="216">
        <v>144.689</v>
      </c>
      <c r="I395" s="217"/>
      <c r="J395" s="212"/>
      <c r="K395" s="212"/>
      <c r="L395" s="218"/>
      <c r="M395" s="219"/>
      <c r="N395" s="220"/>
      <c r="O395" s="220"/>
      <c r="P395" s="220"/>
      <c r="Q395" s="220"/>
      <c r="R395" s="220"/>
      <c r="S395" s="220"/>
      <c r="T395" s="221"/>
      <c r="U395" s="13"/>
      <c r="V395" s="13"/>
      <c r="W395" s="13"/>
      <c r="X395" s="13"/>
      <c r="Y395" s="13"/>
      <c r="Z395" s="13"/>
      <c r="AA395" s="13"/>
      <c r="AB395" s="13"/>
      <c r="AC395" s="13"/>
      <c r="AD395" s="13"/>
      <c r="AE395" s="13"/>
      <c r="AT395" s="222" t="s">
        <v>125</v>
      </c>
      <c r="AU395" s="222" t="s">
        <v>123</v>
      </c>
      <c r="AV395" s="13" t="s">
        <v>123</v>
      </c>
      <c r="AW395" s="13" t="s">
        <v>31</v>
      </c>
      <c r="AX395" s="13" t="s">
        <v>69</v>
      </c>
      <c r="AY395" s="222" t="s">
        <v>115</v>
      </c>
    </row>
    <row r="396" spans="1:51" s="13" customFormat="1" ht="12">
      <c r="A396" s="13"/>
      <c r="B396" s="211"/>
      <c r="C396" s="212"/>
      <c r="D396" s="213" t="s">
        <v>125</v>
      </c>
      <c r="E396" s="214" t="s">
        <v>19</v>
      </c>
      <c r="F396" s="215" t="s">
        <v>550</v>
      </c>
      <c r="G396" s="212"/>
      <c r="H396" s="216">
        <v>-19.255</v>
      </c>
      <c r="I396" s="217"/>
      <c r="J396" s="212"/>
      <c r="K396" s="212"/>
      <c r="L396" s="218"/>
      <c r="M396" s="219"/>
      <c r="N396" s="220"/>
      <c r="O396" s="220"/>
      <c r="P396" s="220"/>
      <c r="Q396" s="220"/>
      <c r="R396" s="220"/>
      <c r="S396" s="220"/>
      <c r="T396" s="221"/>
      <c r="U396" s="13"/>
      <c r="V396" s="13"/>
      <c r="W396" s="13"/>
      <c r="X396" s="13"/>
      <c r="Y396" s="13"/>
      <c r="Z396" s="13"/>
      <c r="AA396" s="13"/>
      <c r="AB396" s="13"/>
      <c r="AC396" s="13"/>
      <c r="AD396" s="13"/>
      <c r="AE396" s="13"/>
      <c r="AT396" s="222" t="s">
        <v>125</v>
      </c>
      <c r="AU396" s="222" t="s">
        <v>123</v>
      </c>
      <c r="AV396" s="13" t="s">
        <v>123</v>
      </c>
      <c r="AW396" s="13" t="s">
        <v>31</v>
      </c>
      <c r="AX396" s="13" t="s">
        <v>69</v>
      </c>
      <c r="AY396" s="222" t="s">
        <v>115</v>
      </c>
    </row>
    <row r="397" spans="1:51" s="15" customFormat="1" ht="12">
      <c r="A397" s="15"/>
      <c r="B397" s="233"/>
      <c r="C397" s="234"/>
      <c r="D397" s="213" t="s">
        <v>125</v>
      </c>
      <c r="E397" s="235" t="s">
        <v>19</v>
      </c>
      <c r="F397" s="236" t="s">
        <v>151</v>
      </c>
      <c r="G397" s="234"/>
      <c r="H397" s="237">
        <v>361.499</v>
      </c>
      <c r="I397" s="238"/>
      <c r="J397" s="234"/>
      <c r="K397" s="234"/>
      <c r="L397" s="239"/>
      <c r="M397" s="240"/>
      <c r="N397" s="241"/>
      <c r="O397" s="241"/>
      <c r="P397" s="241"/>
      <c r="Q397" s="241"/>
      <c r="R397" s="241"/>
      <c r="S397" s="241"/>
      <c r="T397" s="242"/>
      <c r="U397" s="15"/>
      <c r="V397" s="15"/>
      <c r="W397" s="15"/>
      <c r="X397" s="15"/>
      <c r="Y397" s="15"/>
      <c r="Z397" s="15"/>
      <c r="AA397" s="15"/>
      <c r="AB397" s="15"/>
      <c r="AC397" s="15"/>
      <c r="AD397" s="15"/>
      <c r="AE397" s="15"/>
      <c r="AT397" s="243" t="s">
        <v>125</v>
      </c>
      <c r="AU397" s="243" t="s">
        <v>123</v>
      </c>
      <c r="AV397" s="15" t="s">
        <v>122</v>
      </c>
      <c r="AW397" s="15" t="s">
        <v>31</v>
      </c>
      <c r="AX397" s="15" t="s">
        <v>74</v>
      </c>
      <c r="AY397" s="243" t="s">
        <v>115</v>
      </c>
    </row>
    <row r="398" spans="1:65" s="2" customFormat="1" ht="16.5" customHeight="1">
      <c r="A398" s="39"/>
      <c r="B398" s="40"/>
      <c r="C398" s="244" t="s">
        <v>551</v>
      </c>
      <c r="D398" s="244" t="s">
        <v>200</v>
      </c>
      <c r="E398" s="245" t="s">
        <v>552</v>
      </c>
      <c r="F398" s="246" t="s">
        <v>553</v>
      </c>
      <c r="G398" s="247" t="s">
        <v>162</v>
      </c>
      <c r="H398" s="248">
        <v>398.553</v>
      </c>
      <c r="I398" s="249"/>
      <c r="J398" s="250">
        <f>ROUND(I398*H398,2)</f>
        <v>0</v>
      </c>
      <c r="K398" s="246" t="s">
        <v>121</v>
      </c>
      <c r="L398" s="251"/>
      <c r="M398" s="252" t="s">
        <v>19</v>
      </c>
      <c r="N398" s="253" t="s">
        <v>41</v>
      </c>
      <c r="O398" s="85"/>
      <c r="P398" s="207">
        <f>O398*H398</f>
        <v>0</v>
      </c>
      <c r="Q398" s="207">
        <v>0.0048</v>
      </c>
      <c r="R398" s="207">
        <f>Q398*H398</f>
        <v>1.9130543999999998</v>
      </c>
      <c r="S398" s="207">
        <v>0</v>
      </c>
      <c r="T398" s="208">
        <f>S398*H398</f>
        <v>0</v>
      </c>
      <c r="U398" s="39"/>
      <c r="V398" s="39"/>
      <c r="W398" s="39"/>
      <c r="X398" s="39"/>
      <c r="Y398" s="39"/>
      <c r="Z398" s="39"/>
      <c r="AA398" s="39"/>
      <c r="AB398" s="39"/>
      <c r="AC398" s="39"/>
      <c r="AD398" s="39"/>
      <c r="AE398" s="39"/>
      <c r="AR398" s="209" t="s">
        <v>299</v>
      </c>
      <c r="AT398" s="209" t="s">
        <v>200</v>
      </c>
      <c r="AU398" s="209" t="s">
        <v>123</v>
      </c>
      <c r="AY398" s="18" t="s">
        <v>115</v>
      </c>
      <c r="BE398" s="210">
        <f>IF(N398="základní",J398,0)</f>
        <v>0</v>
      </c>
      <c r="BF398" s="210">
        <f>IF(N398="snížená",J398,0)</f>
        <v>0</v>
      </c>
      <c r="BG398" s="210">
        <f>IF(N398="zákl. přenesená",J398,0)</f>
        <v>0</v>
      </c>
      <c r="BH398" s="210">
        <f>IF(N398="sníž. přenesená",J398,0)</f>
        <v>0</v>
      </c>
      <c r="BI398" s="210">
        <f>IF(N398="nulová",J398,0)</f>
        <v>0</v>
      </c>
      <c r="BJ398" s="18" t="s">
        <v>123</v>
      </c>
      <c r="BK398" s="210">
        <f>ROUND(I398*H398,2)</f>
        <v>0</v>
      </c>
      <c r="BL398" s="18" t="s">
        <v>199</v>
      </c>
      <c r="BM398" s="209" t="s">
        <v>554</v>
      </c>
    </row>
    <row r="399" spans="1:51" s="13" customFormat="1" ht="12">
      <c r="A399" s="13"/>
      <c r="B399" s="211"/>
      <c r="C399" s="212"/>
      <c r="D399" s="213" t="s">
        <v>125</v>
      </c>
      <c r="E399" s="214" t="s">
        <v>19</v>
      </c>
      <c r="F399" s="215" t="s">
        <v>555</v>
      </c>
      <c r="G399" s="212"/>
      <c r="H399" s="216">
        <v>379.574</v>
      </c>
      <c r="I399" s="217"/>
      <c r="J399" s="212"/>
      <c r="K399" s="212"/>
      <c r="L399" s="218"/>
      <c r="M399" s="219"/>
      <c r="N399" s="220"/>
      <c r="O399" s="220"/>
      <c r="P399" s="220"/>
      <c r="Q399" s="220"/>
      <c r="R399" s="220"/>
      <c r="S399" s="220"/>
      <c r="T399" s="221"/>
      <c r="U399" s="13"/>
      <c r="V399" s="13"/>
      <c r="W399" s="13"/>
      <c r="X399" s="13"/>
      <c r="Y399" s="13"/>
      <c r="Z399" s="13"/>
      <c r="AA399" s="13"/>
      <c r="AB399" s="13"/>
      <c r="AC399" s="13"/>
      <c r="AD399" s="13"/>
      <c r="AE399" s="13"/>
      <c r="AT399" s="222" t="s">
        <v>125</v>
      </c>
      <c r="AU399" s="222" t="s">
        <v>123</v>
      </c>
      <c r="AV399" s="13" t="s">
        <v>123</v>
      </c>
      <c r="AW399" s="13" t="s">
        <v>31</v>
      </c>
      <c r="AX399" s="13" t="s">
        <v>74</v>
      </c>
      <c r="AY399" s="222" t="s">
        <v>115</v>
      </c>
    </row>
    <row r="400" spans="1:51" s="13" customFormat="1" ht="12">
      <c r="A400" s="13"/>
      <c r="B400" s="211"/>
      <c r="C400" s="212"/>
      <c r="D400" s="213" t="s">
        <v>125</v>
      </c>
      <c r="E400" s="212"/>
      <c r="F400" s="215" t="s">
        <v>556</v>
      </c>
      <c r="G400" s="212"/>
      <c r="H400" s="216">
        <v>398.553</v>
      </c>
      <c r="I400" s="217"/>
      <c r="J400" s="212"/>
      <c r="K400" s="212"/>
      <c r="L400" s="218"/>
      <c r="M400" s="219"/>
      <c r="N400" s="220"/>
      <c r="O400" s="220"/>
      <c r="P400" s="220"/>
      <c r="Q400" s="220"/>
      <c r="R400" s="220"/>
      <c r="S400" s="220"/>
      <c r="T400" s="221"/>
      <c r="U400" s="13"/>
      <c r="V400" s="13"/>
      <c r="W400" s="13"/>
      <c r="X400" s="13"/>
      <c r="Y400" s="13"/>
      <c r="Z400" s="13"/>
      <c r="AA400" s="13"/>
      <c r="AB400" s="13"/>
      <c r="AC400" s="13"/>
      <c r="AD400" s="13"/>
      <c r="AE400" s="13"/>
      <c r="AT400" s="222" t="s">
        <v>125</v>
      </c>
      <c r="AU400" s="222" t="s">
        <v>123</v>
      </c>
      <c r="AV400" s="13" t="s">
        <v>123</v>
      </c>
      <c r="AW400" s="13" t="s">
        <v>4</v>
      </c>
      <c r="AX400" s="13" t="s">
        <v>74</v>
      </c>
      <c r="AY400" s="222" t="s">
        <v>115</v>
      </c>
    </row>
    <row r="401" spans="1:65" s="2" customFormat="1" ht="12">
      <c r="A401" s="39"/>
      <c r="B401" s="40"/>
      <c r="C401" s="198" t="s">
        <v>557</v>
      </c>
      <c r="D401" s="198" t="s">
        <v>117</v>
      </c>
      <c r="E401" s="199" t="s">
        <v>558</v>
      </c>
      <c r="F401" s="200" t="s">
        <v>559</v>
      </c>
      <c r="G401" s="201" t="s">
        <v>437</v>
      </c>
      <c r="H401" s="202">
        <v>4.104</v>
      </c>
      <c r="I401" s="203"/>
      <c r="J401" s="204">
        <f>ROUND(I401*H401,2)</f>
        <v>0</v>
      </c>
      <c r="K401" s="200" t="s">
        <v>121</v>
      </c>
      <c r="L401" s="45"/>
      <c r="M401" s="205" t="s">
        <v>19</v>
      </c>
      <c r="N401" s="206" t="s">
        <v>41</v>
      </c>
      <c r="O401" s="85"/>
      <c r="P401" s="207">
        <f>O401*H401</f>
        <v>0</v>
      </c>
      <c r="Q401" s="207">
        <v>0</v>
      </c>
      <c r="R401" s="207">
        <f>Q401*H401</f>
        <v>0</v>
      </c>
      <c r="S401" s="207">
        <v>0</v>
      </c>
      <c r="T401" s="208">
        <f>S401*H401</f>
        <v>0</v>
      </c>
      <c r="U401" s="39"/>
      <c r="V401" s="39"/>
      <c r="W401" s="39"/>
      <c r="X401" s="39"/>
      <c r="Y401" s="39"/>
      <c r="Z401" s="39"/>
      <c r="AA401" s="39"/>
      <c r="AB401" s="39"/>
      <c r="AC401" s="39"/>
      <c r="AD401" s="39"/>
      <c r="AE401" s="39"/>
      <c r="AR401" s="209" t="s">
        <v>199</v>
      </c>
      <c r="AT401" s="209" t="s">
        <v>117</v>
      </c>
      <c r="AU401" s="209" t="s">
        <v>123</v>
      </c>
      <c r="AY401" s="18" t="s">
        <v>115</v>
      </c>
      <c r="BE401" s="210">
        <f>IF(N401="základní",J401,0)</f>
        <v>0</v>
      </c>
      <c r="BF401" s="210">
        <f>IF(N401="snížená",J401,0)</f>
        <v>0</v>
      </c>
      <c r="BG401" s="210">
        <f>IF(N401="zákl. přenesená",J401,0)</f>
        <v>0</v>
      </c>
      <c r="BH401" s="210">
        <f>IF(N401="sníž. přenesená",J401,0)</f>
        <v>0</v>
      </c>
      <c r="BI401" s="210">
        <f>IF(N401="nulová",J401,0)</f>
        <v>0</v>
      </c>
      <c r="BJ401" s="18" t="s">
        <v>123</v>
      </c>
      <c r="BK401" s="210">
        <f>ROUND(I401*H401,2)</f>
        <v>0</v>
      </c>
      <c r="BL401" s="18" t="s">
        <v>199</v>
      </c>
      <c r="BM401" s="209" t="s">
        <v>560</v>
      </c>
    </row>
    <row r="402" spans="1:63" s="12" customFormat="1" ht="22.8" customHeight="1">
      <c r="A402" s="12"/>
      <c r="B402" s="182"/>
      <c r="C402" s="183"/>
      <c r="D402" s="184" t="s">
        <v>68</v>
      </c>
      <c r="E402" s="196" t="s">
        <v>561</v>
      </c>
      <c r="F402" s="196" t="s">
        <v>562</v>
      </c>
      <c r="G402" s="183"/>
      <c r="H402" s="183"/>
      <c r="I402" s="186"/>
      <c r="J402" s="197">
        <f>BK402</f>
        <v>0</v>
      </c>
      <c r="K402" s="183"/>
      <c r="L402" s="188"/>
      <c r="M402" s="189"/>
      <c r="N402" s="190"/>
      <c r="O402" s="190"/>
      <c r="P402" s="191">
        <f>SUM(P403:P423)</f>
        <v>0</v>
      </c>
      <c r="Q402" s="190"/>
      <c r="R402" s="191">
        <f>SUM(R403:R423)</f>
        <v>726.0042599999998</v>
      </c>
      <c r="S402" s="190"/>
      <c r="T402" s="192">
        <f>SUM(T403:T423)</f>
        <v>3.2968</v>
      </c>
      <c r="U402" s="12"/>
      <c r="V402" s="12"/>
      <c r="W402" s="12"/>
      <c r="X402" s="12"/>
      <c r="Y402" s="12"/>
      <c r="Z402" s="12"/>
      <c r="AA402" s="12"/>
      <c r="AB402" s="12"/>
      <c r="AC402" s="12"/>
      <c r="AD402" s="12"/>
      <c r="AE402" s="12"/>
      <c r="AR402" s="193" t="s">
        <v>123</v>
      </c>
      <c r="AT402" s="194" t="s">
        <v>68</v>
      </c>
      <c r="AU402" s="194" t="s">
        <v>74</v>
      </c>
      <c r="AY402" s="193" t="s">
        <v>115</v>
      </c>
      <c r="BK402" s="195">
        <f>SUM(BK403:BK423)</f>
        <v>0</v>
      </c>
    </row>
    <row r="403" spans="1:65" s="2" customFormat="1" ht="12">
      <c r="A403" s="39"/>
      <c r="B403" s="40"/>
      <c r="C403" s="198" t="s">
        <v>563</v>
      </c>
      <c r="D403" s="198" t="s">
        <v>117</v>
      </c>
      <c r="E403" s="199" t="s">
        <v>564</v>
      </c>
      <c r="F403" s="200" t="s">
        <v>565</v>
      </c>
      <c r="G403" s="201" t="s">
        <v>327</v>
      </c>
      <c r="H403" s="202">
        <v>8</v>
      </c>
      <c r="I403" s="203"/>
      <c r="J403" s="204">
        <f>ROUND(I403*H403,2)</f>
        <v>0</v>
      </c>
      <c r="K403" s="200" t="s">
        <v>121</v>
      </c>
      <c r="L403" s="45"/>
      <c r="M403" s="205" t="s">
        <v>19</v>
      </c>
      <c r="N403" s="206" t="s">
        <v>41</v>
      </c>
      <c r="O403" s="85"/>
      <c r="P403" s="207">
        <f>O403*H403</f>
        <v>0</v>
      </c>
      <c r="Q403" s="207">
        <v>0.00012</v>
      </c>
      <c r="R403" s="207">
        <f>Q403*H403</f>
        <v>0.00096</v>
      </c>
      <c r="S403" s="207">
        <v>0</v>
      </c>
      <c r="T403" s="208">
        <f>S403*H403</f>
        <v>0</v>
      </c>
      <c r="U403" s="39"/>
      <c r="V403" s="39"/>
      <c r="W403" s="39"/>
      <c r="X403" s="39"/>
      <c r="Y403" s="39"/>
      <c r="Z403" s="39"/>
      <c r="AA403" s="39"/>
      <c r="AB403" s="39"/>
      <c r="AC403" s="39"/>
      <c r="AD403" s="39"/>
      <c r="AE403" s="39"/>
      <c r="AR403" s="209" t="s">
        <v>122</v>
      </c>
      <c r="AT403" s="209" t="s">
        <v>117</v>
      </c>
      <c r="AU403" s="209" t="s">
        <v>123</v>
      </c>
      <c r="AY403" s="18" t="s">
        <v>115</v>
      </c>
      <c r="BE403" s="210">
        <f>IF(N403="základní",J403,0)</f>
        <v>0</v>
      </c>
      <c r="BF403" s="210">
        <f>IF(N403="snížená",J403,0)</f>
        <v>0</v>
      </c>
      <c r="BG403" s="210">
        <f>IF(N403="zákl. přenesená",J403,0)</f>
        <v>0</v>
      </c>
      <c r="BH403" s="210">
        <f>IF(N403="sníž. přenesená",J403,0)</f>
        <v>0</v>
      </c>
      <c r="BI403" s="210">
        <f>IF(N403="nulová",J403,0)</f>
        <v>0</v>
      </c>
      <c r="BJ403" s="18" t="s">
        <v>123</v>
      </c>
      <c r="BK403" s="210">
        <f>ROUND(I403*H403,2)</f>
        <v>0</v>
      </c>
      <c r="BL403" s="18" t="s">
        <v>122</v>
      </c>
      <c r="BM403" s="209" t="s">
        <v>566</v>
      </c>
    </row>
    <row r="404" spans="1:51" s="13" customFormat="1" ht="12">
      <c r="A404" s="13"/>
      <c r="B404" s="211"/>
      <c r="C404" s="212"/>
      <c r="D404" s="213" t="s">
        <v>125</v>
      </c>
      <c r="E404" s="214" t="s">
        <v>19</v>
      </c>
      <c r="F404" s="215" t="s">
        <v>567</v>
      </c>
      <c r="G404" s="212"/>
      <c r="H404" s="216">
        <v>8</v>
      </c>
      <c r="I404" s="217"/>
      <c r="J404" s="212"/>
      <c r="K404" s="212"/>
      <c r="L404" s="218"/>
      <c r="M404" s="219"/>
      <c r="N404" s="220"/>
      <c r="O404" s="220"/>
      <c r="P404" s="220"/>
      <c r="Q404" s="220"/>
      <c r="R404" s="220"/>
      <c r="S404" s="220"/>
      <c r="T404" s="221"/>
      <c r="U404" s="13"/>
      <c r="V404" s="13"/>
      <c r="W404" s="13"/>
      <c r="X404" s="13"/>
      <c r="Y404" s="13"/>
      <c r="Z404" s="13"/>
      <c r="AA404" s="13"/>
      <c r="AB404" s="13"/>
      <c r="AC404" s="13"/>
      <c r="AD404" s="13"/>
      <c r="AE404" s="13"/>
      <c r="AT404" s="222" t="s">
        <v>125</v>
      </c>
      <c r="AU404" s="222" t="s">
        <v>123</v>
      </c>
      <c r="AV404" s="13" t="s">
        <v>123</v>
      </c>
      <c r="AW404" s="13" t="s">
        <v>31</v>
      </c>
      <c r="AX404" s="13" t="s">
        <v>74</v>
      </c>
      <c r="AY404" s="222" t="s">
        <v>115</v>
      </c>
    </row>
    <row r="405" spans="1:65" s="2" customFormat="1" ht="12">
      <c r="A405" s="39"/>
      <c r="B405" s="40"/>
      <c r="C405" s="198" t="s">
        <v>568</v>
      </c>
      <c r="D405" s="198" t="s">
        <v>117</v>
      </c>
      <c r="E405" s="199" t="s">
        <v>569</v>
      </c>
      <c r="F405" s="200" t="s">
        <v>570</v>
      </c>
      <c r="G405" s="201" t="s">
        <v>327</v>
      </c>
      <c r="H405" s="202">
        <v>22</v>
      </c>
      <c r="I405" s="203"/>
      <c r="J405" s="204">
        <f>ROUND(I405*H405,2)</f>
        <v>0</v>
      </c>
      <c r="K405" s="200" t="s">
        <v>121</v>
      </c>
      <c r="L405" s="45"/>
      <c r="M405" s="205" t="s">
        <v>19</v>
      </c>
      <c r="N405" s="206" t="s">
        <v>41</v>
      </c>
      <c r="O405" s="85"/>
      <c r="P405" s="207">
        <f>O405*H405</f>
        <v>0</v>
      </c>
      <c r="Q405" s="207">
        <v>0.00015</v>
      </c>
      <c r="R405" s="207">
        <f>Q405*H405</f>
        <v>0.0032999999999999995</v>
      </c>
      <c r="S405" s="207">
        <v>0</v>
      </c>
      <c r="T405" s="208">
        <f>S405*H405</f>
        <v>0</v>
      </c>
      <c r="U405" s="39"/>
      <c r="V405" s="39"/>
      <c r="W405" s="39"/>
      <c r="X405" s="39"/>
      <c r="Y405" s="39"/>
      <c r="Z405" s="39"/>
      <c r="AA405" s="39"/>
      <c r="AB405" s="39"/>
      <c r="AC405" s="39"/>
      <c r="AD405" s="39"/>
      <c r="AE405" s="39"/>
      <c r="AR405" s="209" t="s">
        <v>199</v>
      </c>
      <c r="AT405" s="209" t="s">
        <v>117</v>
      </c>
      <c r="AU405" s="209" t="s">
        <v>123</v>
      </c>
      <c r="AY405" s="18" t="s">
        <v>115</v>
      </c>
      <c r="BE405" s="210">
        <f>IF(N405="základní",J405,0)</f>
        <v>0</v>
      </c>
      <c r="BF405" s="210">
        <f>IF(N405="snížená",J405,0)</f>
        <v>0</v>
      </c>
      <c r="BG405" s="210">
        <f>IF(N405="zákl. přenesená",J405,0)</f>
        <v>0</v>
      </c>
      <c r="BH405" s="210">
        <f>IF(N405="sníž. přenesená",J405,0)</f>
        <v>0</v>
      </c>
      <c r="BI405" s="210">
        <f>IF(N405="nulová",J405,0)</f>
        <v>0</v>
      </c>
      <c r="BJ405" s="18" t="s">
        <v>123</v>
      </c>
      <c r="BK405" s="210">
        <f>ROUND(I405*H405,2)</f>
        <v>0</v>
      </c>
      <c r="BL405" s="18" t="s">
        <v>199</v>
      </c>
      <c r="BM405" s="209" t="s">
        <v>571</v>
      </c>
    </row>
    <row r="406" spans="1:65" s="2" customFormat="1" ht="16.5" customHeight="1">
      <c r="A406" s="39"/>
      <c r="B406" s="40"/>
      <c r="C406" s="244" t="s">
        <v>572</v>
      </c>
      <c r="D406" s="244" t="s">
        <v>200</v>
      </c>
      <c r="E406" s="245" t="s">
        <v>573</v>
      </c>
      <c r="F406" s="246" t="s">
        <v>574</v>
      </c>
      <c r="G406" s="247" t="s">
        <v>575</v>
      </c>
      <c r="H406" s="248">
        <v>6</v>
      </c>
      <c r="I406" s="249"/>
      <c r="J406" s="250">
        <f>ROUND(I406*H406,2)</f>
        <v>0</v>
      </c>
      <c r="K406" s="246" t="s">
        <v>19</v>
      </c>
      <c r="L406" s="251"/>
      <c r="M406" s="252" t="s">
        <v>19</v>
      </c>
      <c r="N406" s="253" t="s">
        <v>41</v>
      </c>
      <c r="O406" s="85"/>
      <c r="P406" s="207">
        <f>O406*H406</f>
        <v>0</v>
      </c>
      <c r="Q406" s="207">
        <v>24.2</v>
      </c>
      <c r="R406" s="207">
        <f>Q406*H406</f>
        <v>145.2</v>
      </c>
      <c r="S406" s="207">
        <v>0</v>
      </c>
      <c r="T406" s="208">
        <f>S406*H406</f>
        <v>0</v>
      </c>
      <c r="U406" s="39"/>
      <c r="V406" s="39"/>
      <c r="W406" s="39"/>
      <c r="X406" s="39"/>
      <c r="Y406" s="39"/>
      <c r="Z406" s="39"/>
      <c r="AA406" s="39"/>
      <c r="AB406" s="39"/>
      <c r="AC406" s="39"/>
      <c r="AD406" s="39"/>
      <c r="AE406" s="39"/>
      <c r="AR406" s="209" t="s">
        <v>576</v>
      </c>
      <c r="AT406" s="209" t="s">
        <v>200</v>
      </c>
      <c r="AU406" s="209" t="s">
        <v>123</v>
      </c>
      <c r="AY406" s="18" t="s">
        <v>115</v>
      </c>
      <c r="BE406" s="210">
        <f>IF(N406="základní",J406,0)</f>
        <v>0</v>
      </c>
      <c r="BF406" s="210">
        <f>IF(N406="snížená",J406,0)</f>
        <v>0</v>
      </c>
      <c r="BG406" s="210">
        <f>IF(N406="zákl. přenesená",J406,0)</f>
        <v>0</v>
      </c>
      <c r="BH406" s="210">
        <f>IF(N406="sníž. přenesená",J406,0)</f>
        <v>0</v>
      </c>
      <c r="BI406" s="210">
        <f>IF(N406="nulová",J406,0)</f>
        <v>0</v>
      </c>
      <c r="BJ406" s="18" t="s">
        <v>123</v>
      </c>
      <c r="BK406" s="210">
        <f>ROUND(I406*H406,2)</f>
        <v>0</v>
      </c>
      <c r="BL406" s="18" t="s">
        <v>481</v>
      </c>
      <c r="BM406" s="209" t="s">
        <v>577</v>
      </c>
    </row>
    <row r="407" spans="1:47" s="2" customFormat="1" ht="12">
      <c r="A407" s="39"/>
      <c r="B407" s="40"/>
      <c r="C407" s="41"/>
      <c r="D407" s="213" t="s">
        <v>353</v>
      </c>
      <c r="E407" s="41"/>
      <c r="F407" s="254" t="s">
        <v>578</v>
      </c>
      <c r="G407" s="41"/>
      <c r="H407" s="41"/>
      <c r="I407" s="255"/>
      <c r="J407" s="41"/>
      <c r="K407" s="41"/>
      <c r="L407" s="45"/>
      <c r="M407" s="256"/>
      <c r="N407" s="257"/>
      <c r="O407" s="85"/>
      <c r="P407" s="85"/>
      <c r="Q407" s="85"/>
      <c r="R407" s="85"/>
      <c r="S407" s="85"/>
      <c r="T407" s="86"/>
      <c r="U407" s="39"/>
      <c r="V407" s="39"/>
      <c r="W407" s="39"/>
      <c r="X407" s="39"/>
      <c r="Y407" s="39"/>
      <c r="Z407" s="39"/>
      <c r="AA407" s="39"/>
      <c r="AB407" s="39"/>
      <c r="AC407" s="39"/>
      <c r="AD407" s="39"/>
      <c r="AE407" s="39"/>
      <c r="AT407" s="18" t="s">
        <v>353</v>
      </c>
      <c r="AU407" s="18" t="s">
        <v>123</v>
      </c>
    </row>
    <row r="408" spans="1:65" s="2" customFormat="1" ht="16.5" customHeight="1">
      <c r="A408" s="39"/>
      <c r="B408" s="40"/>
      <c r="C408" s="244" t="s">
        <v>579</v>
      </c>
      <c r="D408" s="244" t="s">
        <v>200</v>
      </c>
      <c r="E408" s="245" t="s">
        <v>580</v>
      </c>
      <c r="F408" s="246" t="s">
        <v>581</v>
      </c>
      <c r="G408" s="247" t="s">
        <v>575</v>
      </c>
      <c r="H408" s="248">
        <v>2</v>
      </c>
      <c r="I408" s="249"/>
      <c r="J408" s="250">
        <f>ROUND(I408*H408,2)</f>
        <v>0</v>
      </c>
      <c r="K408" s="246" t="s">
        <v>19</v>
      </c>
      <c r="L408" s="251"/>
      <c r="M408" s="252" t="s">
        <v>19</v>
      </c>
      <c r="N408" s="253" t="s">
        <v>41</v>
      </c>
      <c r="O408" s="85"/>
      <c r="P408" s="207">
        <f>O408*H408</f>
        <v>0</v>
      </c>
      <c r="Q408" s="207">
        <v>24.2</v>
      </c>
      <c r="R408" s="207">
        <f>Q408*H408</f>
        <v>48.4</v>
      </c>
      <c r="S408" s="207">
        <v>0</v>
      </c>
      <c r="T408" s="208">
        <f>S408*H408</f>
        <v>0</v>
      </c>
      <c r="U408" s="39"/>
      <c r="V408" s="39"/>
      <c r="W408" s="39"/>
      <c r="X408" s="39"/>
      <c r="Y408" s="39"/>
      <c r="Z408" s="39"/>
      <c r="AA408" s="39"/>
      <c r="AB408" s="39"/>
      <c r="AC408" s="39"/>
      <c r="AD408" s="39"/>
      <c r="AE408" s="39"/>
      <c r="AR408" s="209" t="s">
        <v>576</v>
      </c>
      <c r="AT408" s="209" t="s">
        <v>200</v>
      </c>
      <c r="AU408" s="209" t="s">
        <v>123</v>
      </c>
      <c r="AY408" s="18" t="s">
        <v>115</v>
      </c>
      <c r="BE408" s="210">
        <f>IF(N408="základní",J408,0)</f>
        <v>0</v>
      </c>
      <c r="BF408" s="210">
        <f>IF(N408="snížená",J408,0)</f>
        <v>0</v>
      </c>
      <c r="BG408" s="210">
        <f>IF(N408="zákl. přenesená",J408,0)</f>
        <v>0</v>
      </c>
      <c r="BH408" s="210">
        <f>IF(N408="sníž. přenesená",J408,0)</f>
        <v>0</v>
      </c>
      <c r="BI408" s="210">
        <f>IF(N408="nulová",J408,0)</f>
        <v>0</v>
      </c>
      <c r="BJ408" s="18" t="s">
        <v>123</v>
      </c>
      <c r="BK408" s="210">
        <f>ROUND(I408*H408,2)</f>
        <v>0</v>
      </c>
      <c r="BL408" s="18" t="s">
        <v>481</v>
      </c>
      <c r="BM408" s="209" t="s">
        <v>582</v>
      </c>
    </row>
    <row r="409" spans="1:47" s="2" customFormat="1" ht="12">
      <c r="A409" s="39"/>
      <c r="B409" s="40"/>
      <c r="C409" s="41"/>
      <c r="D409" s="213" t="s">
        <v>353</v>
      </c>
      <c r="E409" s="41"/>
      <c r="F409" s="254" t="s">
        <v>583</v>
      </c>
      <c r="G409" s="41"/>
      <c r="H409" s="41"/>
      <c r="I409" s="255"/>
      <c r="J409" s="41"/>
      <c r="K409" s="41"/>
      <c r="L409" s="45"/>
      <c r="M409" s="256"/>
      <c r="N409" s="257"/>
      <c r="O409" s="85"/>
      <c r="P409" s="85"/>
      <c r="Q409" s="85"/>
      <c r="R409" s="85"/>
      <c r="S409" s="85"/>
      <c r="T409" s="86"/>
      <c r="U409" s="39"/>
      <c r="V409" s="39"/>
      <c r="W409" s="39"/>
      <c r="X409" s="39"/>
      <c r="Y409" s="39"/>
      <c r="Z409" s="39"/>
      <c r="AA409" s="39"/>
      <c r="AB409" s="39"/>
      <c r="AC409" s="39"/>
      <c r="AD409" s="39"/>
      <c r="AE409" s="39"/>
      <c r="AT409" s="18" t="s">
        <v>353</v>
      </c>
      <c r="AU409" s="18" t="s">
        <v>123</v>
      </c>
    </row>
    <row r="410" spans="1:65" s="2" customFormat="1" ht="16.5" customHeight="1">
      <c r="A410" s="39"/>
      <c r="B410" s="40"/>
      <c r="C410" s="244" t="s">
        <v>584</v>
      </c>
      <c r="D410" s="244" t="s">
        <v>200</v>
      </c>
      <c r="E410" s="245" t="s">
        <v>585</v>
      </c>
      <c r="F410" s="246" t="s">
        <v>586</v>
      </c>
      <c r="G410" s="247" t="s">
        <v>575</v>
      </c>
      <c r="H410" s="248">
        <v>10</v>
      </c>
      <c r="I410" s="249"/>
      <c r="J410" s="250">
        <f>ROUND(I410*H410,2)</f>
        <v>0</v>
      </c>
      <c r="K410" s="246" t="s">
        <v>19</v>
      </c>
      <c r="L410" s="251"/>
      <c r="M410" s="252" t="s">
        <v>19</v>
      </c>
      <c r="N410" s="253" t="s">
        <v>41</v>
      </c>
      <c r="O410" s="85"/>
      <c r="P410" s="207">
        <f>O410*H410</f>
        <v>0</v>
      </c>
      <c r="Q410" s="207">
        <v>24.2</v>
      </c>
      <c r="R410" s="207">
        <f>Q410*H410</f>
        <v>242</v>
      </c>
      <c r="S410" s="207">
        <v>0</v>
      </c>
      <c r="T410" s="208">
        <f>S410*H410</f>
        <v>0</v>
      </c>
      <c r="U410" s="39"/>
      <c r="V410" s="39"/>
      <c r="W410" s="39"/>
      <c r="X410" s="39"/>
      <c r="Y410" s="39"/>
      <c r="Z410" s="39"/>
      <c r="AA410" s="39"/>
      <c r="AB410" s="39"/>
      <c r="AC410" s="39"/>
      <c r="AD410" s="39"/>
      <c r="AE410" s="39"/>
      <c r="AR410" s="209" t="s">
        <v>576</v>
      </c>
      <c r="AT410" s="209" t="s">
        <v>200</v>
      </c>
      <c r="AU410" s="209" t="s">
        <v>123</v>
      </c>
      <c r="AY410" s="18" t="s">
        <v>115</v>
      </c>
      <c r="BE410" s="210">
        <f>IF(N410="základní",J410,0)</f>
        <v>0</v>
      </c>
      <c r="BF410" s="210">
        <f>IF(N410="snížená",J410,0)</f>
        <v>0</v>
      </c>
      <c r="BG410" s="210">
        <f>IF(N410="zákl. přenesená",J410,0)</f>
        <v>0</v>
      </c>
      <c r="BH410" s="210">
        <f>IF(N410="sníž. přenesená",J410,0)</f>
        <v>0</v>
      </c>
      <c r="BI410" s="210">
        <f>IF(N410="nulová",J410,0)</f>
        <v>0</v>
      </c>
      <c r="BJ410" s="18" t="s">
        <v>123</v>
      </c>
      <c r="BK410" s="210">
        <f>ROUND(I410*H410,2)</f>
        <v>0</v>
      </c>
      <c r="BL410" s="18" t="s">
        <v>481</v>
      </c>
      <c r="BM410" s="209" t="s">
        <v>587</v>
      </c>
    </row>
    <row r="411" spans="1:47" s="2" customFormat="1" ht="12">
      <c r="A411" s="39"/>
      <c r="B411" s="40"/>
      <c r="C411" s="41"/>
      <c r="D411" s="213" t="s">
        <v>353</v>
      </c>
      <c r="E411" s="41"/>
      <c r="F411" s="254" t="s">
        <v>588</v>
      </c>
      <c r="G411" s="41"/>
      <c r="H411" s="41"/>
      <c r="I411" s="255"/>
      <c r="J411" s="41"/>
      <c r="K411" s="41"/>
      <c r="L411" s="45"/>
      <c r="M411" s="256"/>
      <c r="N411" s="257"/>
      <c r="O411" s="85"/>
      <c r="P411" s="85"/>
      <c r="Q411" s="85"/>
      <c r="R411" s="85"/>
      <c r="S411" s="85"/>
      <c r="T411" s="86"/>
      <c r="U411" s="39"/>
      <c r="V411" s="39"/>
      <c r="W411" s="39"/>
      <c r="X411" s="39"/>
      <c r="Y411" s="39"/>
      <c r="Z411" s="39"/>
      <c r="AA411" s="39"/>
      <c r="AB411" s="39"/>
      <c r="AC411" s="39"/>
      <c r="AD411" s="39"/>
      <c r="AE411" s="39"/>
      <c r="AT411" s="18" t="s">
        <v>353</v>
      </c>
      <c r="AU411" s="18" t="s">
        <v>123</v>
      </c>
    </row>
    <row r="412" spans="1:65" s="2" customFormat="1" ht="16.5" customHeight="1">
      <c r="A412" s="39"/>
      <c r="B412" s="40"/>
      <c r="C412" s="244" t="s">
        <v>589</v>
      </c>
      <c r="D412" s="244" t="s">
        <v>200</v>
      </c>
      <c r="E412" s="245" t="s">
        <v>590</v>
      </c>
      <c r="F412" s="246" t="s">
        <v>591</v>
      </c>
      <c r="G412" s="247" t="s">
        <v>575</v>
      </c>
      <c r="H412" s="248">
        <v>12</v>
      </c>
      <c r="I412" s="249"/>
      <c r="J412" s="250">
        <f>ROUND(I412*H412,2)</f>
        <v>0</v>
      </c>
      <c r="K412" s="246" t="s">
        <v>19</v>
      </c>
      <c r="L412" s="251"/>
      <c r="M412" s="252" t="s">
        <v>19</v>
      </c>
      <c r="N412" s="253" t="s">
        <v>41</v>
      </c>
      <c r="O412" s="85"/>
      <c r="P412" s="207">
        <f>O412*H412</f>
        <v>0</v>
      </c>
      <c r="Q412" s="207">
        <v>24.2</v>
      </c>
      <c r="R412" s="207">
        <f>Q412*H412</f>
        <v>290.4</v>
      </c>
      <c r="S412" s="207">
        <v>0</v>
      </c>
      <c r="T412" s="208">
        <f>S412*H412</f>
        <v>0</v>
      </c>
      <c r="U412" s="39"/>
      <c r="V412" s="39"/>
      <c r="W412" s="39"/>
      <c r="X412" s="39"/>
      <c r="Y412" s="39"/>
      <c r="Z412" s="39"/>
      <c r="AA412" s="39"/>
      <c r="AB412" s="39"/>
      <c r="AC412" s="39"/>
      <c r="AD412" s="39"/>
      <c r="AE412" s="39"/>
      <c r="AR412" s="209" t="s">
        <v>576</v>
      </c>
      <c r="AT412" s="209" t="s">
        <v>200</v>
      </c>
      <c r="AU412" s="209" t="s">
        <v>123</v>
      </c>
      <c r="AY412" s="18" t="s">
        <v>115</v>
      </c>
      <c r="BE412" s="210">
        <f>IF(N412="základní",J412,0)</f>
        <v>0</v>
      </c>
      <c r="BF412" s="210">
        <f>IF(N412="snížená",J412,0)</f>
        <v>0</v>
      </c>
      <c r="BG412" s="210">
        <f>IF(N412="zákl. přenesená",J412,0)</f>
        <v>0</v>
      </c>
      <c r="BH412" s="210">
        <f>IF(N412="sníž. přenesená",J412,0)</f>
        <v>0</v>
      </c>
      <c r="BI412" s="210">
        <f>IF(N412="nulová",J412,0)</f>
        <v>0</v>
      </c>
      <c r="BJ412" s="18" t="s">
        <v>123</v>
      </c>
      <c r="BK412" s="210">
        <f>ROUND(I412*H412,2)</f>
        <v>0</v>
      </c>
      <c r="BL412" s="18" t="s">
        <v>481</v>
      </c>
      <c r="BM412" s="209" t="s">
        <v>592</v>
      </c>
    </row>
    <row r="413" spans="1:47" s="2" customFormat="1" ht="12">
      <c r="A413" s="39"/>
      <c r="B413" s="40"/>
      <c r="C413" s="41"/>
      <c r="D413" s="213" t="s">
        <v>353</v>
      </c>
      <c r="E413" s="41"/>
      <c r="F413" s="254" t="s">
        <v>593</v>
      </c>
      <c r="G413" s="41"/>
      <c r="H413" s="41"/>
      <c r="I413" s="255"/>
      <c r="J413" s="41"/>
      <c r="K413" s="41"/>
      <c r="L413" s="45"/>
      <c r="M413" s="256"/>
      <c r="N413" s="257"/>
      <c r="O413" s="85"/>
      <c r="P413" s="85"/>
      <c r="Q413" s="85"/>
      <c r="R413" s="85"/>
      <c r="S413" s="85"/>
      <c r="T413" s="86"/>
      <c r="U413" s="39"/>
      <c r="V413" s="39"/>
      <c r="W413" s="39"/>
      <c r="X413" s="39"/>
      <c r="Y413" s="39"/>
      <c r="Z413" s="39"/>
      <c r="AA413" s="39"/>
      <c r="AB413" s="39"/>
      <c r="AC413" s="39"/>
      <c r="AD413" s="39"/>
      <c r="AE413" s="39"/>
      <c r="AT413" s="18" t="s">
        <v>353</v>
      </c>
      <c r="AU413" s="18" t="s">
        <v>123</v>
      </c>
    </row>
    <row r="414" spans="1:65" s="2" customFormat="1" ht="16.5" customHeight="1">
      <c r="A414" s="39"/>
      <c r="B414" s="40"/>
      <c r="C414" s="198" t="s">
        <v>594</v>
      </c>
      <c r="D414" s="198" t="s">
        <v>117</v>
      </c>
      <c r="E414" s="199" t="s">
        <v>595</v>
      </c>
      <c r="F414" s="200" t="s">
        <v>596</v>
      </c>
      <c r="G414" s="201" t="s">
        <v>327</v>
      </c>
      <c r="H414" s="202">
        <v>52</v>
      </c>
      <c r="I414" s="203"/>
      <c r="J414" s="204">
        <f>ROUND(I414*H414,2)</f>
        <v>0</v>
      </c>
      <c r="K414" s="200" t="s">
        <v>121</v>
      </c>
      <c r="L414" s="45"/>
      <c r="M414" s="205" t="s">
        <v>19</v>
      </c>
      <c r="N414" s="206" t="s">
        <v>41</v>
      </c>
      <c r="O414" s="85"/>
      <c r="P414" s="207">
        <f>O414*H414</f>
        <v>0</v>
      </c>
      <c r="Q414" s="207">
        <v>0</v>
      </c>
      <c r="R414" s="207">
        <f>Q414*H414</f>
        <v>0</v>
      </c>
      <c r="S414" s="207">
        <v>0.0404</v>
      </c>
      <c r="T414" s="208">
        <f>S414*H414</f>
        <v>2.1008</v>
      </c>
      <c r="U414" s="39"/>
      <c r="V414" s="39"/>
      <c r="W414" s="39"/>
      <c r="X414" s="39"/>
      <c r="Y414" s="39"/>
      <c r="Z414" s="39"/>
      <c r="AA414" s="39"/>
      <c r="AB414" s="39"/>
      <c r="AC414" s="39"/>
      <c r="AD414" s="39"/>
      <c r="AE414" s="39"/>
      <c r="AR414" s="209" t="s">
        <v>199</v>
      </c>
      <c r="AT414" s="209" t="s">
        <v>117</v>
      </c>
      <c r="AU414" s="209" t="s">
        <v>123</v>
      </c>
      <c r="AY414" s="18" t="s">
        <v>115</v>
      </c>
      <c r="BE414" s="210">
        <f>IF(N414="základní",J414,0)</f>
        <v>0</v>
      </c>
      <c r="BF414" s="210">
        <f>IF(N414="snížená",J414,0)</f>
        <v>0</v>
      </c>
      <c r="BG414" s="210">
        <f>IF(N414="zákl. přenesená",J414,0)</f>
        <v>0</v>
      </c>
      <c r="BH414" s="210">
        <f>IF(N414="sníž. přenesená",J414,0)</f>
        <v>0</v>
      </c>
      <c r="BI414" s="210">
        <f>IF(N414="nulová",J414,0)</f>
        <v>0</v>
      </c>
      <c r="BJ414" s="18" t="s">
        <v>123</v>
      </c>
      <c r="BK414" s="210">
        <f>ROUND(I414*H414,2)</f>
        <v>0</v>
      </c>
      <c r="BL414" s="18" t="s">
        <v>199</v>
      </c>
      <c r="BM414" s="209" t="s">
        <v>597</v>
      </c>
    </row>
    <row r="415" spans="1:51" s="14" customFormat="1" ht="12">
      <c r="A415" s="14"/>
      <c r="B415" s="223"/>
      <c r="C415" s="224"/>
      <c r="D415" s="213" t="s">
        <v>125</v>
      </c>
      <c r="E415" s="225" t="s">
        <v>19</v>
      </c>
      <c r="F415" s="226" t="s">
        <v>598</v>
      </c>
      <c r="G415" s="224"/>
      <c r="H415" s="225" t="s">
        <v>19</v>
      </c>
      <c r="I415" s="227"/>
      <c r="J415" s="224"/>
      <c r="K415" s="224"/>
      <c r="L415" s="228"/>
      <c r="M415" s="229"/>
      <c r="N415" s="230"/>
      <c r="O415" s="230"/>
      <c r="P415" s="230"/>
      <c r="Q415" s="230"/>
      <c r="R415" s="230"/>
      <c r="S415" s="230"/>
      <c r="T415" s="231"/>
      <c r="U415" s="14"/>
      <c r="V415" s="14"/>
      <c r="W415" s="14"/>
      <c r="X415" s="14"/>
      <c r="Y415" s="14"/>
      <c r="Z415" s="14"/>
      <c r="AA415" s="14"/>
      <c r="AB415" s="14"/>
      <c r="AC415" s="14"/>
      <c r="AD415" s="14"/>
      <c r="AE415" s="14"/>
      <c r="AT415" s="232" t="s">
        <v>125</v>
      </c>
      <c r="AU415" s="232" t="s">
        <v>123</v>
      </c>
      <c r="AV415" s="14" t="s">
        <v>74</v>
      </c>
      <c r="AW415" s="14" t="s">
        <v>31</v>
      </c>
      <c r="AX415" s="14" t="s">
        <v>69</v>
      </c>
      <c r="AY415" s="232" t="s">
        <v>115</v>
      </c>
    </row>
    <row r="416" spans="1:51" s="13" customFormat="1" ht="12">
      <c r="A416" s="13"/>
      <c r="B416" s="211"/>
      <c r="C416" s="212"/>
      <c r="D416" s="213" t="s">
        <v>125</v>
      </c>
      <c r="E416" s="214" t="s">
        <v>19</v>
      </c>
      <c r="F416" s="215" t="s">
        <v>264</v>
      </c>
      <c r="G416" s="212"/>
      <c r="H416" s="216">
        <v>26</v>
      </c>
      <c r="I416" s="217"/>
      <c r="J416" s="212"/>
      <c r="K416" s="212"/>
      <c r="L416" s="218"/>
      <c r="M416" s="219"/>
      <c r="N416" s="220"/>
      <c r="O416" s="220"/>
      <c r="P416" s="220"/>
      <c r="Q416" s="220"/>
      <c r="R416" s="220"/>
      <c r="S416" s="220"/>
      <c r="T416" s="221"/>
      <c r="U416" s="13"/>
      <c r="V416" s="13"/>
      <c r="W416" s="13"/>
      <c r="X416" s="13"/>
      <c r="Y416" s="13"/>
      <c r="Z416" s="13"/>
      <c r="AA416" s="13"/>
      <c r="AB416" s="13"/>
      <c r="AC416" s="13"/>
      <c r="AD416" s="13"/>
      <c r="AE416" s="13"/>
      <c r="AT416" s="222" t="s">
        <v>125</v>
      </c>
      <c r="AU416" s="222" t="s">
        <v>123</v>
      </c>
      <c r="AV416" s="13" t="s">
        <v>123</v>
      </c>
      <c r="AW416" s="13" t="s">
        <v>31</v>
      </c>
      <c r="AX416" s="13" t="s">
        <v>69</v>
      </c>
      <c r="AY416" s="222" t="s">
        <v>115</v>
      </c>
    </row>
    <row r="417" spans="1:51" s="14" customFormat="1" ht="12">
      <c r="A417" s="14"/>
      <c r="B417" s="223"/>
      <c r="C417" s="224"/>
      <c r="D417" s="213" t="s">
        <v>125</v>
      </c>
      <c r="E417" s="225" t="s">
        <v>19</v>
      </c>
      <c r="F417" s="226" t="s">
        <v>235</v>
      </c>
      <c r="G417" s="224"/>
      <c r="H417" s="225" t="s">
        <v>19</v>
      </c>
      <c r="I417" s="227"/>
      <c r="J417" s="224"/>
      <c r="K417" s="224"/>
      <c r="L417" s="228"/>
      <c r="M417" s="229"/>
      <c r="N417" s="230"/>
      <c r="O417" s="230"/>
      <c r="P417" s="230"/>
      <c r="Q417" s="230"/>
      <c r="R417" s="230"/>
      <c r="S417" s="230"/>
      <c r="T417" s="231"/>
      <c r="U417" s="14"/>
      <c r="V417" s="14"/>
      <c r="W417" s="14"/>
      <c r="X417" s="14"/>
      <c r="Y417" s="14"/>
      <c r="Z417" s="14"/>
      <c r="AA417" s="14"/>
      <c r="AB417" s="14"/>
      <c r="AC417" s="14"/>
      <c r="AD417" s="14"/>
      <c r="AE417" s="14"/>
      <c r="AT417" s="232" t="s">
        <v>125</v>
      </c>
      <c r="AU417" s="232" t="s">
        <v>123</v>
      </c>
      <c r="AV417" s="14" t="s">
        <v>74</v>
      </c>
      <c r="AW417" s="14" t="s">
        <v>31</v>
      </c>
      <c r="AX417" s="14" t="s">
        <v>69</v>
      </c>
      <c r="AY417" s="232" t="s">
        <v>115</v>
      </c>
    </row>
    <row r="418" spans="1:51" s="13" customFormat="1" ht="12">
      <c r="A418" s="13"/>
      <c r="B418" s="211"/>
      <c r="C418" s="212"/>
      <c r="D418" s="213" t="s">
        <v>125</v>
      </c>
      <c r="E418" s="214" t="s">
        <v>19</v>
      </c>
      <c r="F418" s="215" t="s">
        <v>264</v>
      </c>
      <c r="G418" s="212"/>
      <c r="H418" s="216">
        <v>26</v>
      </c>
      <c r="I418" s="217"/>
      <c r="J418" s="212"/>
      <c r="K418" s="212"/>
      <c r="L418" s="218"/>
      <c r="M418" s="219"/>
      <c r="N418" s="220"/>
      <c r="O418" s="220"/>
      <c r="P418" s="220"/>
      <c r="Q418" s="220"/>
      <c r="R418" s="220"/>
      <c r="S418" s="220"/>
      <c r="T418" s="221"/>
      <c r="U418" s="13"/>
      <c r="V418" s="13"/>
      <c r="W418" s="13"/>
      <c r="X418" s="13"/>
      <c r="Y418" s="13"/>
      <c r="Z418" s="13"/>
      <c r="AA418" s="13"/>
      <c r="AB418" s="13"/>
      <c r="AC418" s="13"/>
      <c r="AD418" s="13"/>
      <c r="AE418" s="13"/>
      <c r="AT418" s="222" t="s">
        <v>125</v>
      </c>
      <c r="AU418" s="222" t="s">
        <v>123</v>
      </c>
      <c r="AV418" s="13" t="s">
        <v>123</v>
      </c>
      <c r="AW418" s="13" t="s">
        <v>31</v>
      </c>
      <c r="AX418" s="13" t="s">
        <v>69</v>
      </c>
      <c r="AY418" s="222" t="s">
        <v>115</v>
      </c>
    </row>
    <row r="419" spans="1:51" s="15" customFormat="1" ht="12">
      <c r="A419" s="15"/>
      <c r="B419" s="233"/>
      <c r="C419" s="234"/>
      <c r="D419" s="213" t="s">
        <v>125</v>
      </c>
      <c r="E419" s="235" t="s">
        <v>19</v>
      </c>
      <c r="F419" s="236" t="s">
        <v>151</v>
      </c>
      <c r="G419" s="234"/>
      <c r="H419" s="237">
        <v>52</v>
      </c>
      <c r="I419" s="238"/>
      <c r="J419" s="234"/>
      <c r="K419" s="234"/>
      <c r="L419" s="239"/>
      <c r="M419" s="240"/>
      <c r="N419" s="241"/>
      <c r="O419" s="241"/>
      <c r="P419" s="241"/>
      <c r="Q419" s="241"/>
      <c r="R419" s="241"/>
      <c r="S419" s="241"/>
      <c r="T419" s="242"/>
      <c r="U419" s="15"/>
      <c r="V419" s="15"/>
      <c r="W419" s="15"/>
      <c r="X419" s="15"/>
      <c r="Y419" s="15"/>
      <c r="Z419" s="15"/>
      <c r="AA419" s="15"/>
      <c r="AB419" s="15"/>
      <c r="AC419" s="15"/>
      <c r="AD419" s="15"/>
      <c r="AE419" s="15"/>
      <c r="AT419" s="243" t="s">
        <v>125</v>
      </c>
      <c r="AU419" s="243" t="s">
        <v>123</v>
      </c>
      <c r="AV419" s="15" t="s">
        <v>122</v>
      </c>
      <c r="AW419" s="15" t="s">
        <v>31</v>
      </c>
      <c r="AX419" s="15" t="s">
        <v>74</v>
      </c>
      <c r="AY419" s="243" t="s">
        <v>115</v>
      </c>
    </row>
    <row r="420" spans="1:65" s="2" customFormat="1" ht="16.5" customHeight="1">
      <c r="A420" s="39"/>
      <c r="B420" s="40"/>
      <c r="C420" s="198" t="s">
        <v>599</v>
      </c>
      <c r="D420" s="198" t="s">
        <v>117</v>
      </c>
      <c r="E420" s="199" t="s">
        <v>600</v>
      </c>
      <c r="F420" s="200" t="s">
        <v>601</v>
      </c>
      <c r="G420" s="201" t="s">
        <v>327</v>
      </c>
      <c r="H420" s="202">
        <v>130</v>
      </c>
      <c r="I420" s="203"/>
      <c r="J420" s="204">
        <f>ROUND(I420*H420,2)</f>
        <v>0</v>
      </c>
      <c r="K420" s="200" t="s">
        <v>121</v>
      </c>
      <c r="L420" s="45"/>
      <c r="M420" s="205" t="s">
        <v>19</v>
      </c>
      <c r="N420" s="206" t="s">
        <v>41</v>
      </c>
      <c r="O420" s="85"/>
      <c r="P420" s="207">
        <f>O420*H420</f>
        <v>0</v>
      </c>
      <c r="Q420" s="207">
        <v>0</v>
      </c>
      <c r="R420" s="207">
        <f>Q420*H420</f>
        <v>0</v>
      </c>
      <c r="S420" s="207">
        <v>0.0092</v>
      </c>
      <c r="T420" s="208">
        <f>S420*H420</f>
        <v>1.196</v>
      </c>
      <c r="U420" s="39"/>
      <c r="V420" s="39"/>
      <c r="W420" s="39"/>
      <c r="X420" s="39"/>
      <c r="Y420" s="39"/>
      <c r="Z420" s="39"/>
      <c r="AA420" s="39"/>
      <c r="AB420" s="39"/>
      <c r="AC420" s="39"/>
      <c r="AD420" s="39"/>
      <c r="AE420" s="39"/>
      <c r="AR420" s="209" t="s">
        <v>199</v>
      </c>
      <c r="AT420" s="209" t="s">
        <v>117</v>
      </c>
      <c r="AU420" s="209" t="s">
        <v>123</v>
      </c>
      <c r="AY420" s="18" t="s">
        <v>115</v>
      </c>
      <c r="BE420" s="210">
        <f>IF(N420="základní",J420,0)</f>
        <v>0</v>
      </c>
      <c r="BF420" s="210">
        <f>IF(N420="snížená",J420,0)</f>
        <v>0</v>
      </c>
      <c r="BG420" s="210">
        <f>IF(N420="zákl. přenesená",J420,0)</f>
        <v>0</v>
      </c>
      <c r="BH420" s="210">
        <f>IF(N420="sníž. přenesená",J420,0)</f>
        <v>0</v>
      </c>
      <c r="BI420" s="210">
        <f>IF(N420="nulová",J420,0)</f>
        <v>0</v>
      </c>
      <c r="BJ420" s="18" t="s">
        <v>123</v>
      </c>
      <c r="BK420" s="210">
        <f>ROUND(I420*H420,2)</f>
        <v>0</v>
      </c>
      <c r="BL420" s="18" t="s">
        <v>199</v>
      </c>
      <c r="BM420" s="209" t="s">
        <v>602</v>
      </c>
    </row>
    <row r="421" spans="1:51" s="14" customFormat="1" ht="12">
      <c r="A421" s="14"/>
      <c r="B421" s="223"/>
      <c r="C421" s="224"/>
      <c r="D421" s="213" t="s">
        <v>125</v>
      </c>
      <c r="E421" s="225" t="s">
        <v>19</v>
      </c>
      <c r="F421" s="226" t="s">
        <v>231</v>
      </c>
      <c r="G421" s="224"/>
      <c r="H421" s="225" t="s">
        <v>19</v>
      </c>
      <c r="I421" s="227"/>
      <c r="J421" s="224"/>
      <c r="K421" s="224"/>
      <c r="L421" s="228"/>
      <c r="M421" s="229"/>
      <c r="N421" s="230"/>
      <c r="O421" s="230"/>
      <c r="P421" s="230"/>
      <c r="Q421" s="230"/>
      <c r="R421" s="230"/>
      <c r="S421" s="230"/>
      <c r="T421" s="231"/>
      <c r="U421" s="14"/>
      <c r="V421" s="14"/>
      <c r="W421" s="14"/>
      <c r="X421" s="14"/>
      <c r="Y421" s="14"/>
      <c r="Z421" s="14"/>
      <c r="AA421" s="14"/>
      <c r="AB421" s="14"/>
      <c r="AC421" s="14"/>
      <c r="AD421" s="14"/>
      <c r="AE421" s="14"/>
      <c r="AT421" s="232" t="s">
        <v>125</v>
      </c>
      <c r="AU421" s="232" t="s">
        <v>123</v>
      </c>
      <c r="AV421" s="14" t="s">
        <v>74</v>
      </c>
      <c r="AW421" s="14" t="s">
        <v>31</v>
      </c>
      <c r="AX421" s="14" t="s">
        <v>69</v>
      </c>
      <c r="AY421" s="232" t="s">
        <v>115</v>
      </c>
    </row>
    <row r="422" spans="1:51" s="13" customFormat="1" ht="12">
      <c r="A422" s="13"/>
      <c r="B422" s="211"/>
      <c r="C422" s="212"/>
      <c r="D422" s="213" t="s">
        <v>125</v>
      </c>
      <c r="E422" s="214" t="s">
        <v>19</v>
      </c>
      <c r="F422" s="215" t="s">
        <v>603</v>
      </c>
      <c r="G422" s="212"/>
      <c r="H422" s="216">
        <v>130</v>
      </c>
      <c r="I422" s="217"/>
      <c r="J422" s="212"/>
      <c r="K422" s="212"/>
      <c r="L422" s="218"/>
      <c r="M422" s="219"/>
      <c r="N422" s="220"/>
      <c r="O422" s="220"/>
      <c r="P422" s="220"/>
      <c r="Q422" s="220"/>
      <c r="R422" s="220"/>
      <c r="S422" s="220"/>
      <c r="T422" s="221"/>
      <c r="U422" s="13"/>
      <c r="V422" s="13"/>
      <c r="W422" s="13"/>
      <c r="X422" s="13"/>
      <c r="Y422" s="13"/>
      <c r="Z422" s="13"/>
      <c r="AA422" s="13"/>
      <c r="AB422" s="13"/>
      <c r="AC422" s="13"/>
      <c r="AD422" s="13"/>
      <c r="AE422" s="13"/>
      <c r="AT422" s="222" t="s">
        <v>125</v>
      </c>
      <c r="AU422" s="222" t="s">
        <v>123</v>
      </c>
      <c r="AV422" s="13" t="s">
        <v>123</v>
      </c>
      <c r="AW422" s="13" t="s">
        <v>31</v>
      </c>
      <c r="AX422" s="13" t="s">
        <v>74</v>
      </c>
      <c r="AY422" s="222" t="s">
        <v>115</v>
      </c>
    </row>
    <row r="423" spans="1:65" s="2" customFormat="1" ht="12">
      <c r="A423" s="39"/>
      <c r="B423" s="40"/>
      <c r="C423" s="198" t="s">
        <v>604</v>
      </c>
      <c r="D423" s="198" t="s">
        <v>117</v>
      </c>
      <c r="E423" s="199" t="s">
        <v>605</v>
      </c>
      <c r="F423" s="200" t="s">
        <v>606</v>
      </c>
      <c r="G423" s="201" t="s">
        <v>607</v>
      </c>
      <c r="H423" s="258"/>
      <c r="I423" s="203"/>
      <c r="J423" s="204">
        <f>ROUND(I423*H423,2)</f>
        <v>0</v>
      </c>
      <c r="K423" s="200" t="s">
        <v>121</v>
      </c>
      <c r="L423" s="45"/>
      <c r="M423" s="205" t="s">
        <v>19</v>
      </c>
      <c r="N423" s="206" t="s">
        <v>41</v>
      </c>
      <c r="O423" s="85"/>
      <c r="P423" s="207">
        <f>O423*H423</f>
        <v>0</v>
      </c>
      <c r="Q423" s="207">
        <v>0</v>
      </c>
      <c r="R423" s="207">
        <f>Q423*H423</f>
        <v>0</v>
      </c>
      <c r="S423" s="207">
        <v>0</v>
      </c>
      <c r="T423" s="208">
        <f>S423*H423</f>
        <v>0</v>
      </c>
      <c r="U423" s="39"/>
      <c r="V423" s="39"/>
      <c r="W423" s="39"/>
      <c r="X423" s="39"/>
      <c r="Y423" s="39"/>
      <c r="Z423" s="39"/>
      <c r="AA423" s="39"/>
      <c r="AB423" s="39"/>
      <c r="AC423" s="39"/>
      <c r="AD423" s="39"/>
      <c r="AE423" s="39"/>
      <c r="AR423" s="209" t="s">
        <v>199</v>
      </c>
      <c r="AT423" s="209" t="s">
        <v>117</v>
      </c>
      <c r="AU423" s="209" t="s">
        <v>123</v>
      </c>
      <c r="AY423" s="18" t="s">
        <v>115</v>
      </c>
      <c r="BE423" s="210">
        <f>IF(N423="základní",J423,0)</f>
        <v>0</v>
      </c>
      <c r="BF423" s="210">
        <f>IF(N423="snížená",J423,0)</f>
        <v>0</v>
      </c>
      <c r="BG423" s="210">
        <f>IF(N423="zákl. přenesená",J423,0)</f>
        <v>0</v>
      </c>
      <c r="BH423" s="210">
        <f>IF(N423="sníž. přenesená",J423,0)</f>
        <v>0</v>
      </c>
      <c r="BI423" s="210">
        <f>IF(N423="nulová",J423,0)</f>
        <v>0</v>
      </c>
      <c r="BJ423" s="18" t="s">
        <v>123</v>
      </c>
      <c r="BK423" s="210">
        <f>ROUND(I423*H423,2)</f>
        <v>0</v>
      </c>
      <c r="BL423" s="18" t="s">
        <v>199</v>
      </c>
      <c r="BM423" s="209" t="s">
        <v>608</v>
      </c>
    </row>
    <row r="424" spans="1:63" s="12" customFormat="1" ht="22.8" customHeight="1">
      <c r="A424" s="12"/>
      <c r="B424" s="182"/>
      <c r="C424" s="183"/>
      <c r="D424" s="184" t="s">
        <v>68</v>
      </c>
      <c r="E424" s="196" t="s">
        <v>609</v>
      </c>
      <c r="F424" s="196" t="s">
        <v>610</v>
      </c>
      <c r="G424" s="183"/>
      <c r="H424" s="183"/>
      <c r="I424" s="186"/>
      <c r="J424" s="197">
        <f>BK424</f>
        <v>0</v>
      </c>
      <c r="K424" s="183"/>
      <c r="L424" s="188"/>
      <c r="M424" s="189"/>
      <c r="N424" s="190"/>
      <c r="O424" s="190"/>
      <c r="P424" s="191">
        <f>SUM(P425:P439)</f>
        <v>0</v>
      </c>
      <c r="Q424" s="190"/>
      <c r="R424" s="191">
        <f>SUM(R425:R439)</f>
        <v>2.9371007</v>
      </c>
      <c r="S424" s="190"/>
      <c r="T424" s="192">
        <f>SUM(T425:T439)</f>
        <v>0</v>
      </c>
      <c r="U424" s="12"/>
      <c r="V424" s="12"/>
      <c r="W424" s="12"/>
      <c r="X424" s="12"/>
      <c r="Y424" s="12"/>
      <c r="Z424" s="12"/>
      <c r="AA424" s="12"/>
      <c r="AB424" s="12"/>
      <c r="AC424" s="12"/>
      <c r="AD424" s="12"/>
      <c r="AE424" s="12"/>
      <c r="AR424" s="193" t="s">
        <v>123</v>
      </c>
      <c r="AT424" s="194" t="s">
        <v>68</v>
      </c>
      <c r="AU424" s="194" t="s">
        <v>74</v>
      </c>
      <c r="AY424" s="193" t="s">
        <v>115</v>
      </c>
      <c r="BK424" s="195">
        <f>SUM(BK425:BK439)</f>
        <v>0</v>
      </c>
    </row>
    <row r="425" spans="1:65" s="2" customFormat="1" ht="16.5" customHeight="1">
      <c r="A425" s="39"/>
      <c r="B425" s="40"/>
      <c r="C425" s="198" t="s">
        <v>611</v>
      </c>
      <c r="D425" s="198" t="s">
        <v>117</v>
      </c>
      <c r="E425" s="199" t="s">
        <v>612</v>
      </c>
      <c r="F425" s="200" t="s">
        <v>613</v>
      </c>
      <c r="G425" s="201" t="s">
        <v>162</v>
      </c>
      <c r="H425" s="202">
        <v>295.186</v>
      </c>
      <c r="I425" s="203"/>
      <c r="J425" s="204">
        <f>ROUND(I425*H425,2)</f>
        <v>0</v>
      </c>
      <c r="K425" s="200" t="s">
        <v>121</v>
      </c>
      <c r="L425" s="45"/>
      <c r="M425" s="205" t="s">
        <v>19</v>
      </c>
      <c r="N425" s="206" t="s">
        <v>41</v>
      </c>
      <c r="O425" s="85"/>
      <c r="P425" s="207">
        <f>O425*H425</f>
        <v>0</v>
      </c>
      <c r="Q425" s="207">
        <v>0.00948</v>
      </c>
      <c r="R425" s="207">
        <f>Q425*H425</f>
        <v>2.79836328</v>
      </c>
      <c r="S425" s="207">
        <v>0</v>
      </c>
      <c r="T425" s="208">
        <f>S425*H425</f>
        <v>0</v>
      </c>
      <c r="U425" s="39"/>
      <c r="V425" s="39"/>
      <c r="W425" s="39"/>
      <c r="X425" s="39"/>
      <c r="Y425" s="39"/>
      <c r="Z425" s="39"/>
      <c r="AA425" s="39"/>
      <c r="AB425" s="39"/>
      <c r="AC425" s="39"/>
      <c r="AD425" s="39"/>
      <c r="AE425" s="39"/>
      <c r="AR425" s="209" t="s">
        <v>199</v>
      </c>
      <c r="AT425" s="209" t="s">
        <v>117</v>
      </c>
      <c r="AU425" s="209" t="s">
        <v>123</v>
      </c>
      <c r="AY425" s="18" t="s">
        <v>115</v>
      </c>
      <c r="BE425" s="210">
        <f>IF(N425="základní",J425,0)</f>
        <v>0</v>
      </c>
      <c r="BF425" s="210">
        <f>IF(N425="snížená",J425,0)</f>
        <v>0</v>
      </c>
      <c r="BG425" s="210">
        <f>IF(N425="zákl. přenesená",J425,0)</f>
        <v>0</v>
      </c>
      <c r="BH425" s="210">
        <f>IF(N425="sníž. přenesená",J425,0)</f>
        <v>0</v>
      </c>
      <c r="BI425" s="210">
        <f>IF(N425="nulová",J425,0)</f>
        <v>0</v>
      </c>
      <c r="BJ425" s="18" t="s">
        <v>123</v>
      </c>
      <c r="BK425" s="210">
        <f>ROUND(I425*H425,2)</f>
        <v>0</v>
      </c>
      <c r="BL425" s="18" t="s">
        <v>199</v>
      </c>
      <c r="BM425" s="209" t="s">
        <v>614</v>
      </c>
    </row>
    <row r="426" spans="1:51" s="14" customFormat="1" ht="12">
      <c r="A426" s="14"/>
      <c r="B426" s="223"/>
      <c r="C426" s="224"/>
      <c r="D426" s="213" t="s">
        <v>125</v>
      </c>
      <c r="E426" s="225" t="s">
        <v>19</v>
      </c>
      <c r="F426" s="226" t="s">
        <v>615</v>
      </c>
      <c r="G426" s="224"/>
      <c r="H426" s="225" t="s">
        <v>19</v>
      </c>
      <c r="I426" s="227"/>
      <c r="J426" s="224"/>
      <c r="K426" s="224"/>
      <c r="L426" s="228"/>
      <c r="M426" s="229"/>
      <c r="N426" s="230"/>
      <c r="O426" s="230"/>
      <c r="P426" s="230"/>
      <c r="Q426" s="230"/>
      <c r="R426" s="230"/>
      <c r="S426" s="230"/>
      <c r="T426" s="231"/>
      <c r="U426" s="14"/>
      <c r="V426" s="14"/>
      <c r="W426" s="14"/>
      <c r="X426" s="14"/>
      <c r="Y426" s="14"/>
      <c r="Z426" s="14"/>
      <c r="AA426" s="14"/>
      <c r="AB426" s="14"/>
      <c r="AC426" s="14"/>
      <c r="AD426" s="14"/>
      <c r="AE426" s="14"/>
      <c r="AT426" s="232" t="s">
        <v>125</v>
      </c>
      <c r="AU426" s="232" t="s">
        <v>123</v>
      </c>
      <c r="AV426" s="14" t="s">
        <v>74</v>
      </c>
      <c r="AW426" s="14" t="s">
        <v>31</v>
      </c>
      <c r="AX426" s="14" t="s">
        <v>69</v>
      </c>
      <c r="AY426" s="232" t="s">
        <v>115</v>
      </c>
    </row>
    <row r="427" spans="1:51" s="14" customFormat="1" ht="12">
      <c r="A427" s="14"/>
      <c r="B427" s="223"/>
      <c r="C427" s="224"/>
      <c r="D427" s="213" t="s">
        <v>125</v>
      </c>
      <c r="E427" s="225" t="s">
        <v>19</v>
      </c>
      <c r="F427" s="226" t="s">
        <v>231</v>
      </c>
      <c r="G427" s="224"/>
      <c r="H427" s="225" t="s">
        <v>19</v>
      </c>
      <c r="I427" s="227"/>
      <c r="J427" s="224"/>
      <c r="K427" s="224"/>
      <c r="L427" s="228"/>
      <c r="M427" s="229"/>
      <c r="N427" s="230"/>
      <c r="O427" s="230"/>
      <c r="P427" s="230"/>
      <c r="Q427" s="230"/>
      <c r="R427" s="230"/>
      <c r="S427" s="230"/>
      <c r="T427" s="231"/>
      <c r="U427" s="14"/>
      <c r="V427" s="14"/>
      <c r="W427" s="14"/>
      <c r="X427" s="14"/>
      <c r="Y427" s="14"/>
      <c r="Z427" s="14"/>
      <c r="AA427" s="14"/>
      <c r="AB427" s="14"/>
      <c r="AC427" s="14"/>
      <c r="AD427" s="14"/>
      <c r="AE427" s="14"/>
      <c r="AT427" s="232" t="s">
        <v>125</v>
      </c>
      <c r="AU427" s="232" t="s">
        <v>123</v>
      </c>
      <c r="AV427" s="14" t="s">
        <v>74</v>
      </c>
      <c r="AW427" s="14" t="s">
        <v>31</v>
      </c>
      <c r="AX427" s="14" t="s">
        <v>69</v>
      </c>
      <c r="AY427" s="232" t="s">
        <v>115</v>
      </c>
    </row>
    <row r="428" spans="1:51" s="13" customFormat="1" ht="12">
      <c r="A428" s="13"/>
      <c r="B428" s="211"/>
      <c r="C428" s="212"/>
      <c r="D428" s="213" t="s">
        <v>125</v>
      </c>
      <c r="E428" s="214" t="s">
        <v>19</v>
      </c>
      <c r="F428" s="215" t="s">
        <v>516</v>
      </c>
      <c r="G428" s="212"/>
      <c r="H428" s="216">
        <v>195.624</v>
      </c>
      <c r="I428" s="217"/>
      <c r="J428" s="212"/>
      <c r="K428" s="212"/>
      <c r="L428" s="218"/>
      <c r="M428" s="219"/>
      <c r="N428" s="220"/>
      <c r="O428" s="220"/>
      <c r="P428" s="220"/>
      <c r="Q428" s="220"/>
      <c r="R428" s="220"/>
      <c r="S428" s="220"/>
      <c r="T428" s="221"/>
      <c r="U428" s="13"/>
      <c r="V428" s="13"/>
      <c r="W428" s="13"/>
      <c r="X428" s="13"/>
      <c r="Y428" s="13"/>
      <c r="Z428" s="13"/>
      <c r="AA428" s="13"/>
      <c r="AB428" s="13"/>
      <c r="AC428" s="13"/>
      <c r="AD428" s="13"/>
      <c r="AE428" s="13"/>
      <c r="AT428" s="222" t="s">
        <v>125</v>
      </c>
      <c r="AU428" s="222" t="s">
        <v>123</v>
      </c>
      <c r="AV428" s="13" t="s">
        <v>123</v>
      </c>
      <c r="AW428" s="13" t="s">
        <v>31</v>
      </c>
      <c r="AX428" s="13" t="s">
        <v>69</v>
      </c>
      <c r="AY428" s="222" t="s">
        <v>115</v>
      </c>
    </row>
    <row r="429" spans="1:51" s="13" customFormat="1" ht="12">
      <c r="A429" s="13"/>
      <c r="B429" s="211"/>
      <c r="C429" s="212"/>
      <c r="D429" s="213" t="s">
        <v>125</v>
      </c>
      <c r="E429" s="214" t="s">
        <v>19</v>
      </c>
      <c r="F429" s="215" t="s">
        <v>517</v>
      </c>
      <c r="G429" s="212"/>
      <c r="H429" s="216">
        <v>-69.4</v>
      </c>
      <c r="I429" s="217"/>
      <c r="J429" s="212"/>
      <c r="K429" s="212"/>
      <c r="L429" s="218"/>
      <c r="M429" s="219"/>
      <c r="N429" s="220"/>
      <c r="O429" s="220"/>
      <c r="P429" s="220"/>
      <c r="Q429" s="220"/>
      <c r="R429" s="220"/>
      <c r="S429" s="220"/>
      <c r="T429" s="221"/>
      <c r="U429" s="13"/>
      <c r="V429" s="13"/>
      <c r="W429" s="13"/>
      <c r="X429" s="13"/>
      <c r="Y429" s="13"/>
      <c r="Z429" s="13"/>
      <c r="AA429" s="13"/>
      <c r="AB429" s="13"/>
      <c r="AC429" s="13"/>
      <c r="AD429" s="13"/>
      <c r="AE429" s="13"/>
      <c r="AT429" s="222" t="s">
        <v>125</v>
      </c>
      <c r="AU429" s="222" t="s">
        <v>123</v>
      </c>
      <c r="AV429" s="13" t="s">
        <v>123</v>
      </c>
      <c r="AW429" s="13" t="s">
        <v>31</v>
      </c>
      <c r="AX429" s="13" t="s">
        <v>69</v>
      </c>
      <c r="AY429" s="222" t="s">
        <v>115</v>
      </c>
    </row>
    <row r="430" spans="1:51" s="14" customFormat="1" ht="12">
      <c r="A430" s="14"/>
      <c r="B430" s="223"/>
      <c r="C430" s="224"/>
      <c r="D430" s="213" t="s">
        <v>125</v>
      </c>
      <c r="E430" s="225" t="s">
        <v>19</v>
      </c>
      <c r="F430" s="226" t="s">
        <v>233</v>
      </c>
      <c r="G430" s="224"/>
      <c r="H430" s="225" t="s">
        <v>19</v>
      </c>
      <c r="I430" s="227"/>
      <c r="J430" s="224"/>
      <c r="K430" s="224"/>
      <c r="L430" s="228"/>
      <c r="M430" s="229"/>
      <c r="N430" s="230"/>
      <c r="O430" s="230"/>
      <c r="P430" s="230"/>
      <c r="Q430" s="230"/>
      <c r="R430" s="230"/>
      <c r="S430" s="230"/>
      <c r="T430" s="231"/>
      <c r="U430" s="14"/>
      <c r="V430" s="14"/>
      <c r="W430" s="14"/>
      <c r="X430" s="14"/>
      <c r="Y430" s="14"/>
      <c r="Z430" s="14"/>
      <c r="AA430" s="14"/>
      <c r="AB430" s="14"/>
      <c r="AC430" s="14"/>
      <c r="AD430" s="14"/>
      <c r="AE430" s="14"/>
      <c r="AT430" s="232" t="s">
        <v>125</v>
      </c>
      <c r="AU430" s="232" t="s">
        <v>123</v>
      </c>
      <c r="AV430" s="14" t="s">
        <v>74</v>
      </c>
      <c r="AW430" s="14" t="s">
        <v>31</v>
      </c>
      <c r="AX430" s="14" t="s">
        <v>69</v>
      </c>
      <c r="AY430" s="232" t="s">
        <v>115</v>
      </c>
    </row>
    <row r="431" spans="1:51" s="13" customFormat="1" ht="12">
      <c r="A431" s="13"/>
      <c r="B431" s="211"/>
      <c r="C431" s="212"/>
      <c r="D431" s="213" t="s">
        <v>125</v>
      </c>
      <c r="E431" s="214" t="s">
        <v>19</v>
      </c>
      <c r="F431" s="215" t="s">
        <v>518</v>
      </c>
      <c r="G431" s="212"/>
      <c r="H431" s="216">
        <v>48.488</v>
      </c>
      <c r="I431" s="217"/>
      <c r="J431" s="212"/>
      <c r="K431" s="212"/>
      <c r="L431" s="218"/>
      <c r="M431" s="219"/>
      <c r="N431" s="220"/>
      <c r="O431" s="220"/>
      <c r="P431" s="220"/>
      <c r="Q431" s="220"/>
      <c r="R431" s="220"/>
      <c r="S431" s="220"/>
      <c r="T431" s="221"/>
      <c r="U431" s="13"/>
      <c r="V431" s="13"/>
      <c r="W431" s="13"/>
      <c r="X431" s="13"/>
      <c r="Y431" s="13"/>
      <c r="Z431" s="13"/>
      <c r="AA431" s="13"/>
      <c r="AB431" s="13"/>
      <c r="AC431" s="13"/>
      <c r="AD431" s="13"/>
      <c r="AE431" s="13"/>
      <c r="AT431" s="222" t="s">
        <v>125</v>
      </c>
      <c r="AU431" s="222" t="s">
        <v>123</v>
      </c>
      <c r="AV431" s="13" t="s">
        <v>123</v>
      </c>
      <c r="AW431" s="13" t="s">
        <v>31</v>
      </c>
      <c r="AX431" s="13" t="s">
        <v>69</v>
      </c>
      <c r="AY431" s="222" t="s">
        <v>115</v>
      </c>
    </row>
    <row r="432" spans="1:51" s="14" customFormat="1" ht="12">
      <c r="A432" s="14"/>
      <c r="B432" s="223"/>
      <c r="C432" s="224"/>
      <c r="D432" s="213" t="s">
        <v>125</v>
      </c>
      <c r="E432" s="225" t="s">
        <v>19</v>
      </c>
      <c r="F432" s="226" t="s">
        <v>235</v>
      </c>
      <c r="G432" s="224"/>
      <c r="H432" s="225" t="s">
        <v>19</v>
      </c>
      <c r="I432" s="227"/>
      <c r="J432" s="224"/>
      <c r="K432" s="224"/>
      <c r="L432" s="228"/>
      <c r="M432" s="229"/>
      <c r="N432" s="230"/>
      <c r="O432" s="230"/>
      <c r="P432" s="230"/>
      <c r="Q432" s="230"/>
      <c r="R432" s="230"/>
      <c r="S432" s="230"/>
      <c r="T432" s="231"/>
      <c r="U432" s="14"/>
      <c r="V432" s="14"/>
      <c r="W432" s="14"/>
      <c r="X432" s="14"/>
      <c r="Y432" s="14"/>
      <c r="Z432" s="14"/>
      <c r="AA432" s="14"/>
      <c r="AB432" s="14"/>
      <c r="AC432" s="14"/>
      <c r="AD432" s="14"/>
      <c r="AE432" s="14"/>
      <c r="AT432" s="232" t="s">
        <v>125</v>
      </c>
      <c r="AU432" s="232" t="s">
        <v>123</v>
      </c>
      <c r="AV432" s="14" t="s">
        <v>74</v>
      </c>
      <c r="AW432" s="14" t="s">
        <v>31</v>
      </c>
      <c r="AX432" s="14" t="s">
        <v>69</v>
      </c>
      <c r="AY432" s="232" t="s">
        <v>115</v>
      </c>
    </row>
    <row r="433" spans="1:51" s="13" customFormat="1" ht="12">
      <c r="A433" s="13"/>
      <c r="B433" s="211"/>
      <c r="C433" s="212"/>
      <c r="D433" s="213" t="s">
        <v>125</v>
      </c>
      <c r="E433" s="214" t="s">
        <v>19</v>
      </c>
      <c r="F433" s="215" t="s">
        <v>519</v>
      </c>
      <c r="G433" s="212"/>
      <c r="H433" s="216">
        <v>143.37</v>
      </c>
      <c r="I433" s="217"/>
      <c r="J433" s="212"/>
      <c r="K433" s="212"/>
      <c r="L433" s="218"/>
      <c r="M433" s="219"/>
      <c r="N433" s="220"/>
      <c r="O433" s="220"/>
      <c r="P433" s="220"/>
      <c r="Q433" s="220"/>
      <c r="R433" s="220"/>
      <c r="S433" s="220"/>
      <c r="T433" s="221"/>
      <c r="U433" s="13"/>
      <c r="V433" s="13"/>
      <c r="W433" s="13"/>
      <c r="X433" s="13"/>
      <c r="Y433" s="13"/>
      <c r="Z433" s="13"/>
      <c r="AA433" s="13"/>
      <c r="AB433" s="13"/>
      <c r="AC433" s="13"/>
      <c r="AD433" s="13"/>
      <c r="AE433" s="13"/>
      <c r="AT433" s="222" t="s">
        <v>125</v>
      </c>
      <c r="AU433" s="222" t="s">
        <v>123</v>
      </c>
      <c r="AV433" s="13" t="s">
        <v>123</v>
      </c>
      <c r="AW433" s="13" t="s">
        <v>31</v>
      </c>
      <c r="AX433" s="13" t="s">
        <v>69</v>
      </c>
      <c r="AY433" s="222" t="s">
        <v>115</v>
      </c>
    </row>
    <row r="434" spans="1:51" s="13" customFormat="1" ht="12">
      <c r="A434" s="13"/>
      <c r="B434" s="211"/>
      <c r="C434" s="212"/>
      <c r="D434" s="213" t="s">
        <v>125</v>
      </c>
      <c r="E434" s="214" t="s">
        <v>19</v>
      </c>
      <c r="F434" s="215" t="s">
        <v>520</v>
      </c>
      <c r="G434" s="212"/>
      <c r="H434" s="216">
        <v>-22.896</v>
      </c>
      <c r="I434" s="217"/>
      <c r="J434" s="212"/>
      <c r="K434" s="212"/>
      <c r="L434" s="218"/>
      <c r="M434" s="219"/>
      <c r="N434" s="220"/>
      <c r="O434" s="220"/>
      <c r="P434" s="220"/>
      <c r="Q434" s="220"/>
      <c r="R434" s="220"/>
      <c r="S434" s="220"/>
      <c r="T434" s="221"/>
      <c r="U434" s="13"/>
      <c r="V434" s="13"/>
      <c r="W434" s="13"/>
      <c r="X434" s="13"/>
      <c r="Y434" s="13"/>
      <c r="Z434" s="13"/>
      <c r="AA434" s="13"/>
      <c r="AB434" s="13"/>
      <c r="AC434" s="13"/>
      <c r="AD434" s="13"/>
      <c r="AE434" s="13"/>
      <c r="AT434" s="222" t="s">
        <v>125</v>
      </c>
      <c r="AU434" s="222" t="s">
        <v>123</v>
      </c>
      <c r="AV434" s="13" t="s">
        <v>123</v>
      </c>
      <c r="AW434" s="13" t="s">
        <v>31</v>
      </c>
      <c r="AX434" s="13" t="s">
        <v>69</v>
      </c>
      <c r="AY434" s="222" t="s">
        <v>115</v>
      </c>
    </row>
    <row r="435" spans="1:51" s="15" customFormat="1" ht="12">
      <c r="A435" s="15"/>
      <c r="B435" s="233"/>
      <c r="C435" s="234"/>
      <c r="D435" s="213" t="s">
        <v>125</v>
      </c>
      <c r="E435" s="235" t="s">
        <v>19</v>
      </c>
      <c r="F435" s="236" t="s">
        <v>151</v>
      </c>
      <c r="G435" s="234"/>
      <c r="H435" s="237">
        <v>295.186</v>
      </c>
      <c r="I435" s="238"/>
      <c r="J435" s="234"/>
      <c r="K435" s="234"/>
      <c r="L435" s="239"/>
      <c r="M435" s="240"/>
      <c r="N435" s="241"/>
      <c r="O435" s="241"/>
      <c r="P435" s="241"/>
      <c r="Q435" s="241"/>
      <c r="R435" s="241"/>
      <c r="S435" s="241"/>
      <c r="T435" s="242"/>
      <c r="U435" s="15"/>
      <c r="V435" s="15"/>
      <c r="W435" s="15"/>
      <c r="X435" s="15"/>
      <c r="Y435" s="15"/>
      <c r="Z435" s="15"/>
      <c r="AA435" s="15"/>
      <c r="AB435" s="15"/>
      <c r="AC435" s="15"/>
      <c r="AD435" s="15"/>
      <c r="AE435" s="15"/>
      <c r="AT435" s="243" t="s">
        <v>125</v>
      </c>
      <c r="AU435" s="243" t="s">
        <v>123</v>
      </c>
      <c r="AV435" s="15" t="s">
        <v>122</v>
      </c>
      <c r="AW435" s="15" t="s">
        <v>31</v>
      </c>
      <c r="AX435" s="15" t="s">
        <v>74</v>
      </c>
      <c r="AY435" s="243" t="s">
        <v>115</v>
      </c>
    </row>
    <row r="436" spans="1:65" s="2" customFormat="1" ht="16.5" customHeight="1">
      <c r="A436" s="39"/>
      <c r="B436" s="40"/>
      <c r="C436" s="198" t="s">
        <v>616</v>
      </c>
      <c r="D436" s="198" t="s">
        <v>117</v>
      </c>
      <c r="E436" s="199" t="s">
        <v>617</v>
      </c>
      <c r="F436" s="200" t="s">
        <v>618</v>
      </c>
      <c r="G436" s="201" t="s">
        <v>162</v>
      </c>
      <c r="H436" s="202">
        <v>295.186</v>
      </c>
      <c r="I436" s="203"/>
      <c r="J436" s="204">
        <f>ROUND(I436*H436,2)</f>
        <v>0</v>
      </c>
      <c r="K436" s="200" t="s">
        <v>121</v>
      </c>
      <c r="L436" s="45"/>
      <c r="M436" s="205" t="s">
        <v>19</v>
      </c>
      <c r="N436" s="206" t="s">
        <v>41</v>
      </c>
      <c r="O436" s="85"/>
      <c r="P436" s="207">
        <f>O436*H436</f>
        <v>0</v>
      </c>
      <c r="Q436" s="207">
        <v>0.00047</v>
      </c>
      <c r="R436" s="207">
        <f>Q436*H436</f>
        <v>0.13873741999999997</v>
      </c>
      <c r="S436" s="207">
        <v>0</v>
      </c>
      <c r="T436" s="208">
        <f>S436*H436</f>
        <v>0</v>
      </c>
      <c r="U436" s="39"/>
      <c r="V436" s="39"/>
      <c r="W436" s="39"/>
      <c r="X436" s="39"/>
      <c r="Y436" s="39"/>
      <c r="Z436" s="39"/>
      <c r="AA436" s="39"/>
      <c r="AB436" s="39"/>
      <c r="AC436" s="39"/>
      <c r="AD436" s="39"/>
      <c r="AE436" s="39"/>
      <c r="AR436" s="209" t="s">
        <v>122</v>
      </c>
      <c r="AT436" s="209" t="s">
        <v>117</v>
      </c>
      <c r="AU436" s="209" t="s">
        <v>123</v>
      </c>
      <c r="AY436" s="18" t="s">
        <v>115</v>
      </c>
      <c r="BE436" s="210">
        <f>IF(N436="základní",J436,0)</f>
        <v>0</v>
      </c>
      <c r="BF436" s="210">
        <f>IF(N436="snížená",J436,0)</f>
        <v>0</v>
      </c>
      <c r="BG436" s="210">
        <f>IF(N436="zákl. přenesená",J436,0)</f>
        <v>0</v>
      </c>
      <c r="BH436" s="210">
        <f>IF(N436="sníž. přenesená",J436,0)</f>
        <v>0</v>
      </c>
      <c r="BI436" s="210">
        <f>IF(N436="nulová",J436,0)</f>
        <v>0</v>
      </c>
      <c r="BJ436" s="18" t="s">
        <v>123</v>
      </c>
      <c r="BK436" s="210">
        <f>ROUND(I436*H436,2)</f>
        <v>0</v>
      </c>
      <c r="BL436" s="18" t="s">
        <v>122</v>
      </c>
      <c r="BM436" s="209" t="s">
        <v>619</v>
      </c>
    </row>
    <row r="437" spans="1:51" s="14" customFormat="1" ht="12">
      <c r="A437" s="14"/>
      <c r="B437" s="223"/>
      <c r="C437" s="224"/>
      <c r="D437" s="213" t="s">
        <v>125</v>
      </c>
      <c r="E437" s="225" t="s">
        <v>19</v>
      </c>
      <c r="F437" s="226" t="s">
        <v>620</v>
      </c>
      <c r="G437" s="224"/>
      <c r="H437" s="225" t="s">
        <v>19</v>
      </c>
      <c r="I437" s="227"/>
      <c r="J437" s="224"/>
      <c r="K437" s="224"/>
      <c r="L437" s="228"/>
      <c r="M437" s="229"/>
      <c r="N437" s="230"/>
      <c r="O437" s="230"/>
      <c r="P437" s="230"/>
      <c r="Q437" s="230"/>
      <c r="R437" s="230"/>
      <c r="S437" s="230"/>
      <c r="T437" s="231"/>
      <c r="U437" s="14"/>
      <c r="V437" s="14"/>
      <c r="W437" s="14"/>
      <c r="X437" s="14"/>
      <c r="Y437" s="14"/>
      <c r="Z437" s="14"/>
      <c r="AA437" s="14"/>
      <c r="AB437" s="14"/>
      <c r="AC437" s="14"/>
      <c r="AD437" s="14"/>
      <c r="AE437" s="14"/>
      <c r="AT437" s="232" t="s">
        <v>125</v>
      </c>
      <c r="AU437" s="232" t="s">
        <v>123</v>
      </c>
      <c r="AV437" s="14" t="s">
        <v>74</v>
      </c>
      <c r="AW437" s="14" t="s">
        <v>31</v>
      </c>
      <c r="AX437" s="14" t="s">
        <v>69</v>
      </c>
      <c r="AY437" s="232" t="s">
        <v>115</v>
      </c>
    </row>
    <row r="438" spans="1:51" s="13" customFormat="1" ht="12">
      <c r="A438" s="13"/>
      <c r="B438" s="211"/>
      <c r="C438" s="212"/>
      <c r="D438" s="213" t="s">
        <v>125</v>
      </c>
      <c r="E438" s="214" t="s">
        <v>19</v>
      </c>
      <c r="F438" s="215" t="s">
        <v>525</v>
      </c>
      <c r="G438" s="212"/>
      <c r="H438" s="216">
        <v>295.186</v>
      </c>
      <c r="I438" s="217"/>
      <c r="J438" s="212"/>
      <c r="K438" s="212"/>
      <c r="L438" s="218"/>
      <c r="M438" s="219"/>
      <c r="N438" s="220"/>
      <c r="O438" s="220"/>
      <c r="P438" s="220"/>
      <c r="Q438" s="220"/>
      <c r="R438" s="220"/>
      <c r="S438" s="220"/>
      <c r="T438" s="221"/>
      <c r="U438" s="13"/>
      <c r="V438" s="13"/>
      <c r="W438" s="13"/>
      <c r="X438" s="13"/>
      <c r="Y438" s="13"/>
      <c r="Z438" s="13"/>
      <c r="AA438" s="13"/>
      <c r="AB438" s="13"/>
      <c r="AC438" s="13"/>
      <c r="AD438" s="13"/>
      <c r="AE438" s="13"/>
      <c r="AT438" s="222" t="s">
        <v>125</v>
      </c>
      <c r="AU438" s="222" t="s">
        <v>123</v>
      </c>
      <c r="AV438" s="13" t="s">
        <v>123</v>
      </c>
      <c r="AW438" s="13" t="s">
        <v>31</v>
      </c>
      <c r="AX438" s="13" t="s">
        <v>74</v>
      </c>
      <c r="AY438" s="222" t="s">
        <v>115</v>
      </c>
    </row>
    <row r="439" spans="1:65" s="2" customFormat="1" ht="12">
      <c r="A439" s="39"/>
      <c r="B439" s="40"/>
      <c r="C439" s="198" t="s">
        <v>621</v>
      </c>
      <c r="D439" s="198" t="s">
        <v>117</v>
      </c>
      <c r="E439" s="199" t="s">
        <v>622</v>
      </c>
      <c r="F439" s="200" t="s">
        <v>623</v>
      </c>
      <c r="G439" s="201" t="s">
        <v>437</v>
      </c>
      <c r="H439" s="202">
        <v>2.798</v>
      </c>
      <c r="I439" s="203"/>
      <c r="J439" s="204">
        <f>ROUND(I439*H439,2)</f>
        <v>0</v>
      </c>
      <c r="K439" s="200" t="s">
        <v>121</v>
      </c>
      <c r="L439" s="45"/>
      <c r="M439" s="205" t="s">
        <v>19</v>
      </c>
      <c r="N439" s="206" t="s">
        <v>41</v>
      </c>
      <c r="O439" s="85"/>
      <c r="P439" s="207">
        <f>O439*H439</f>
        <v>0</v>
      </c>
      <c r="Q439" s="207">
        <v>0</v>
      </c>
      <c r="R439" s="207">
        <f>Q439*H439</f>
        <v>0</v>
      </c>
      <c r="S439" s="207">
        <v>0</v>
      </c>
      <c r="T439" s="208">
        <f>S439*H439</f>
        <v>0</v>
      </c>
      <c r="U439" s="39"/>
      <c r="V439" s="39"/>
      <c r="W439" s="39"/>
      <c r="X439" s="39"/>
      <c r="Y439" s="39"/>
      <c r="Z439" s="39"/>
      <c r="AA439" s="39"/>
      <c r="AB439" s="39"/>
      <c r="AC439" s="39"/>
      <c r="AD439" s="39"/>
      <c r="AE439" s="39"/>
      <c r="AR439" s="209" t="s">
        <v>199</v>
      </c>
      <c r="AT439" s="209" t="s">
        <v>117</v>
      </c>
      <c r="AU439" s="209" t="s">
        <v>123</v>
      </c>
      <c r="AY439" s="18" t="s">
        <v>115</v>
      </c>
      <c r="BE439" s="210">
        <f>IF(N439="základní",J439,0)</f>
        <v>0</v>
      </c>
      <c r="BF439" s="210">
        <f>IF(N439="snížená",J439,0)</f>
        <v>0</v>
      </c>
      <c r="BG439" s="210">
        <f>IF(N439="zákl. přenesená",J439,0)</f>
        <v>0</v>
      </c>
      <c r="BH439" s="210">
        <f>IF(N439="sníž. přenesená",J439,0)</f>
        <v>0</v>
      </c>
      <c r="BI439" s="210">
        <f>IF(N439="nulová",J439,0)</f>
        <v>0</v>
      </c>
      <c r="BJ439" s="18" t="s">
        <v>123</v>
      </c>
      <c r="BK439" s="210">
        <f>ROUND(I439*H439,2)</f>
        <v>0</v>
      </c>
      <c r="BL439" s="18" t="s">
        <v>199</v>
      </c>
      <c r="BM439" s="209" t="s">
        <v>624</v>
      </c>
    </row>
    <row r="440" spans="1:63" s="12" customFormat="1" ht="22.8" customHeight="1">
      <c r="A440" s="12"/>
      <c r="B440" s="182"/>
      <c r="C440" s="183"/>
      <c r="D440" s="184" t="s">
        <v>68</v>
      </c>
      <c r="E440" s="196" t="s">
        <v>625</v>
      </c>
      <c r="F440" s="196" t="s">
        <v>626</v>
      </c>
      <c r="G440" s="183"/>
      <c r="H440" s="183"/>
      <c r="I440" s="186"/>
      <c r="J440" s="197">
        <f>BK440</f>
        <v>0</v>
      </c>
      <c r="K440" s="183"/>
      <c r="L440" s="188"/>
      <c r="M440" s="189"/>
      <c r="N440" s="190"/>
      <c r="O440" s="190"/>
      <c r="P440" s="191">
        <f>SUM(P441:P443)</f>
        <v>0</v>
      </c>
      <c r="Q440" s="190"/>
      <c r="R440" s="191">
        <f>SUM(R441:R443)</f>
        <v>0.069264</v>
      </c>
      <c r="S440" s="190"/>
      <c r="T440" s="192">
        <f>SUM(T441:T443)</f>
        <v>0</v>
      </c>
      <c r="U440" s="12"/>
      <c r="V440" s="12"/>
      <c r="W440" s="12"/>
      <c r="X440" s="12"/>
      <c r="Y440" s="12"/>
      <c r="Z440" s="12"/>
      <c r="AA440" s="12"/>
      <c r="AB440" s="12"/>
      <c r="AC440" s="12"/>
      <c r="AD440" s="12"/>
      <c r="AE440" s="12"/>
      <c r="AR440" s="193" t="s">
        <v>123</v>
      </c>
      <c r="AT440" s="194" t="s">
        <v>68</v>
      </c>
      <c r="AU440" s="194" t="s">
        <v>74</v>
      </c>
      <c r="AY440" s="193" t="s">
        <v>115</v>
      </c>
      <c r="BK440" s="195">
        <f>SUM(BK441:BK443)</f>
        <v>0</v>
      </c>
    </row>
    <row r="441" spans="1:65" s="2" customFormat="1" ht="12">
      <c r="A441" s="39"/>
      <c r="B441" s="40"/>
      <c r="C441" s="198" t="s">
        <v>627</v>
      </c>
      <c r="D441" s="198" t="s">
        <v>117</v>
      </c>
      <c r="E441" s="199" t="s">
        <v>628</v>
      </c>
      <c r="F441" s="200" t="s">
        <v>629</v>
      </c>
      <c r="G441" s="201" t="s">
        <v>134</v>
      </c>
      <c r="H441" s="202">
        <v>31.2</v>
      </c>
      <c r="I441" s="203"/>
      <c r="J441" s="204">
        <f>ROUND(I441*H441,2)</f>
        <v>0</v>
      </c>
      <c r="K441" s="200" t="s">
        <v>121</v>
      </c>
      <c r="L441" s="45"/>
      <c r="M441" s="205" t="s">
        <v>19</v>
      </c>
      <c r="N441" s="206" t="s">
        <v>41</v>
      </c>
      <c r="O441" s="85"/>
      <c r="P441" s="207">
        <f>O441*H441</f>
        <v>0</v>
      </c>
      <c r="Q441" s="207">
        <v>0.00222</v>
      </c>
      <c r="R441" s="207">
        <f>Q441*H441</f>
        <v>0.069264</v>
      </c>
      <c r="S441" s="207">
        <v>0</v>
      </c>
      <c r="T441" s="208">
        <f>S441*H441</f>
        <v>0</v>
      </c>
      <c r="U441" s="39"/>
      <c r="V441" s="39"/>
      <c r="W441" s="39"/>
      <c r="X441" s="39"/>
      <c r="Y441" s="39"/>
      <c r="Z441" s="39"/>
      <c r="AA441" s="39"/>
      <c r="AB441" s="39"/>
      <c r="AC441" s="39"/>
      <c r="AD441" s="39"/>
      <c r="AE441" s="39"/>
      <c r="AR441" s="209" t="s">
        <v>199</v>
      </c>
      <c r="AT441" s="209" t="s">
        <v>117</v>
      </c>
      <c r="AU441" s="209" t="s">
        <v>123</v>
      </c>
      <c r="AY441" s="18" t="s">
        <v>115</v>
      </c>
      <c r="BE441" s="210">
        <f>IF(N441="základní",J441,0)</f>
        <v>0</v>
      </c>
      <c r="BF441" s="210">
        <f>IF(N441="snížená",J441,0)</f>
        <v>0</v>
      </c>
      <c r="BG441" s="210">
        <f>IF(N441="zákl. přenesená",J441,0)</f>
        <v>0</v>
      </c>
      <c r="BH441" s="210">
        <f>IF(N441="sníž. přenesená",J441,0)</f>
        <v>0</v>
      </c>
      <c r="BI441" s="210">
        <f>IF(N441="nulová",J441,0)</f>
        <v>0</v>
      </c>
      <c r="BJ441" s="18" t="s">
        <v>123</v>
      </c>
      <c r="BK441" s="210">
        <f>ROUND(I441*H441,2)</f>
        <v>0</v>
      </c>
      <c r="BL441" s="18" t="s">
        <v>199</v>
      </c>
      <c r="BM441" s="209" t="s">
        <v>630</v>
      </c>
    </row>
    <row r="442" spans="1:51" s="13" customFormat="1" ht="12">
      <c r="A442" s="13"/>
      <c r="B442" s="211"/>
      <c r="C442" s="212"/>
      <c r="D442" s="213" t="s">
        <v>125</v>
      </c>
      <c r="E442" s="214" t="s">
        <v>19</v>
      </c>
      <c r="F442" s="215" t="s">
        <v>631</v>
      </c>
      <c r="G442" s="212"/>
      <c r="H442" s="216">
        <v>31.2</v>
      </c>
      <c r="I442" s="217"/>
      <c r="J442" s="212"/>
      <c r="K442" s="212"/>
      <c r="L442" s="218"/>
      <c r="M442" s="219"/>
      <c r="N442" s="220"/>
      <c r="O442" s="220"/>
      <c r="P442" s="220"/>
      <c r="Q442" s="220"/>
      <c r="R442" s="220"/>
      <c r="S442" s="220"/>
      <c r="T442" s="221"/>
      <c r="U442" s="13"/>
      <c r="V442" s="13"/>
      <c r="W442" s="13"/>
      <c r="X442" s="13"/>
      <c r="Y442" s="13"/>
      <c r="Z442" s="13"/>
      <c r="AA442" s="13"/>
      <c r="AB442" s="13"/>
      <c r="AC442" s="13"/>
      <c r="AD442" s="13"/>
      <c r="AE442" s="13"/>
      <c r="AT442" s="222" t="s">
        <v>125</v>
      </c>
      <c r="AU442" s="222" t="s">
        <v>123</v>
      </c>
      <c r="AV442" s="13" t="s">
        <v>123</v>
      </c>
      <c r="AW442" s="13" t="s">
        <v>31</v>
      </c>
      <c r="AX442" s="13" t="s">
        <v>74</v>
      </c>
      <c r="AY442" s="222" t="s">
        <v>115</v>
      </c>
    </row>
    <row r="443" spans="1:65" s="2" customFormat="1" ht="12">
      <c r="A443" s="39"/>
      <c r="B443" s="40"/>
      <c r="C443" s="198" t="s">
        <v>632</v>
      </c>
      <c r="D443" s="198" t="s">
        <v>117</v>
      </c>
      <c r="E443" s="199" t="s">
        <v>633</v>
      </c>
      <c r="F443" s="200" t="s">
        <v>634</v>
      </c>
      <c r="G443" s="201" t="s">
        <v>437</v>
      </c>
      <c r="H443" s="202">
        <v>0.069</v>
      </c>
      <c r="I443" s="203"/>
      <c r="J443" s="204">
        <f>ROUND(I443*H443,2)</f>
        <v>0</v>
      </c>
      <c r="K443" s="200" t="s">
        <v>121</v>
      </c>
      <c r="L443" s="45"/>
      <c r="M443" s="205" t="s">
        <v>19</v>
      </c>
      <c r="N443" s="206" t="s">
        <v>41</v>
      </c>
      <c r="O443" s="85"/>
      <c r="P443" s="207">
        <f>O443*H443</f>
        <v>0</v>
      </c>
      <c r="Q443" s="207">
        <v>0</v>
      </c>
      <c r="R443" s="207">
        <f>Q443*H443</f>
        <v>0</v>
      </c>
      <c r="S443" s="207">
        <v>0</v>
      </c>
      <c r="T443" s="208">
        <f>S443*H443</f>
        <v>0</v>
      </c>
      <c r="U443" s="39"/>
      <c r="V443" s="39"/>
      <c r="W443" s="39"/>
      <c r="X443" s="39"/>
      <c r="Y443" s="39"/>
      <c r="Z443" s="39"/>
      <c r="AA443" s="39"/>
      <c r="AB443" s="39"/>
      <c r="AC443" s="39"/>
      <c r="AD443" s="39"/>
      <c r="AE443" s="39"/>
      <c r="AR443" s="209" t="s">
        <v>199</v>
      </c>
      <c r="AT443" s="209" t="s">
        <v>117</v>
      </c>
      <c r="AU443" s="209" t="s">
        <v>123</v>
      </c>
      <c r="AY443" s="18" t="s">
        <v>115</v>
      </c>
      <c r="BE443" s="210">
        <f>IF(N443="základní",J443,0)</f>
        <v>0</v>
      </c>
      <c r="BF443" s="210">
        <f>IF(N443="snížená",J443,0)</f>
        <v>0</v>
      </c>
      <c r="BG443" s="210">
        <f>IF(N443="zákl. přenesená",J443,0)</f>
        <v>0</v>
      </c>
      <c r="BH443" s="210">
        <f>IF(N443="sníž. přenesená",J443,0)</f>
        <v>0</v>
      </c>
      <c r="BI443" s="210">
        <f>IF(N443="nulová",J443,0)</f>
        <v>0</v>
      </c>
      <c r="BJ443" s="18" t="s">
        <v>123</v>
      </c>
      <c r="BK443" s="210">
        <f>ROUND(I443*H443,2)</f>
        <v>0</v>
      </c>
      <c r="BL443" s="18" t="s">
        <v>199</v>
      </c>
      <c r="BM443" s="209" t="s">
        <v>635</v>
      </c>
    </row>
    <row r="444" spans="1:63" s="12" customFormat="1" ht="25.9" customHeight="1">
      <c r="A444" s="12"/>
      <c r="B444" s="182"/>
      <c r="C444" s="183"/>
      <c r="D444" s="184" t="s">
        <v>68</v>
      </c>
      <c r="E444" s="185" t="s">
        <v>636</v>
      </c>
      <c r="F444" s="185" t="s">
        <v>637</v>
      </c>
      <c r="G444" s="183"/>
      <c r="H444" s="183"/>
      <c r="I444" s="186"/>
      <c r="J444" s="187">
        <f>BK444</f>
        <v>0</v>
      </c>
      <c r="K444" s="183"/>
      <c r="L444" s="188"/>
      <c r="M444" s="189"/>
      <c r="N444" s="190"/>
      <c r="O444" s="190"/>
      <c r="P444" s="191">
        <f>P445+P448</f>
        <v>0</v>
      </c>
      <c r="Q444" s="190"/>
      <c r="R444" s="191">
        <f>R445+R448</f>
        <v>0</v>
      </c>
      <c r="S444" s="190"/>
      <c r="T444" s="192">
        <f>T445+T448</f>
        <v>0</v>
      </c>
      <c r="U444" s="12"/>
      <c r="V444" s="12"/>
      <c r="W444" s="12"/>
      <c r="X444" s="12"/>
      <c r="Y444" s="12"/>
      <c r="Z444" s="12"/>
      <c r="AA444" s="12"/>
      <c r="AB444" s="12"/>
      <c r="AC444" s="12"/>
      <c r="AD444" s="12"/>
      <c r="AE444" s="12"/>
      <c r="AR444" s="193" t="s">
        <v>140</v>
      </c>
      <c r="AT444" s="194" t="s">
        <v>68</v>
      </c>
      <c r="AU444" s="194" t="s">
        <v>69</v>
      </c>
      <c r="AY444" s="193" t="s">
        <v>115</v>
      </c>
      <c r="BK444" s="195">
        <f>BK445+BK448</f>
        <v>0</v>
      </c>
    </row>
    <row r="445" spans="1:63" s="12" customFormat="1" ht="22.8" customHeight="1">
      <c r="A445" s="12"/>
      <c r="B445" s="182"/>
      <c r="C445" s="183"/>
      <c r="D445" s="184" t="s">
        <v>68</v>
      </c>
      <c r="E445" s="196" t="s">
        <v>638</v>
      </c>
      <c r="F445" s="196" t="s">
        <v>639</v>
      </c>
      <c r="G445" s="183"/>
      <c r="H445" s="183"/>
      <c r="I445" s="186"/>
      <c r="J445" s="197">
        <f>BK445</f>
        <v>0</v>
      </c>
      <c r="K445" s="183"/>
      <c r="L445" s="188"/>
      <c r="M445" s="189"/>
      <c r="N445" s="190"/>
      <c r="O445" s="190"/>
      <c r="P445" s="191">
        <f>SUM(P446:P447)</f>
        <v>0</v>
      </c>
      <c r="Q445" s="190"/>
      <c r="R445" s="191">
        <f>SUM(R446:R447)</f>
        <v>0</v>
      </c>
      <c r="S445" s="190"/>
      <c r="T445" s="192">
        <f>SUM(T446:T447)</f>
        <v>0</v>
      </c>
      <c r="U445" s="12"/>
      <c r="V445" s="12"/>
      <c r="W445" s="12"/>
      <c r="X445" s="12"/>
      <c r="Y445" s="12"/>
      <c r="Z445" s="12"/>
      <c r="AA445" s="12"/>
      <c r="AB445" s="12"/>
      <c r="AC445" s="12"/>
      <c r="AD445" s="12"/>
      <c r="AE445" s="12"/>
      <c r="AR445" s="193" t="s">
        <v>140</v>
      </c>
      <c r="AT445" s="194" t="s">
        <v>68</v>
      </c>
      <c r="AU445" s="194" t="s">
        <v>74</v>
      </c>
      <c r="AY445" s="193" t="s">
        <v>115</v>
      </c>
      <c r="BK445" s="195">
        <f>SUM(BK446:BK447)</f>
        <v>0</v>
      </c>
    </row>
    <row r="446" spans="1:65" s="2" customFormat="1" ht="16.5" customHeight="1">
      <c r="A446" s="39"/>
      <c r="B446" s="40"/>
      <c r="C446" s="198" t="s">
        <v>640</v>
      </c>
      <c r="D446" s="198" t="s">
        <v>117</v>
      </c>
      <c r="E446" s="199" t="s">
        <v>641</v>
      </c>
      <c r="F446" s="200" t="s">
        <v>642</v>
      </c>
      <c r="G446" s="201" t="s">
        <v>575</v>
      </c>
      <c r="H446" s="202">
        <v>1</v>
      </c>
      <c r="I446" s="203"/>
      <c r="J446" s="204">
        <f>ROUND(I446*H446,2)</f>
        <v>0</v>
      </c>
      <c r="K446" s="200" t="s">
        <v>121</v>
      </c>
      <c r="L446" s="45"/>
      <c r="M446" s="205" t="s">
        <v>19</v>
      </c>
      <c r="N446" s="206" t="s">
        <v>41</v>
      </c>
      <c r="O446" s="85"/>
      <c r="P446" s="207">
        <f>O446*H446</f>
        <v>0</v>
      </c>
      <c r="Q446" s="207">
        <v>0</v>
      </c>
      <c r="R446" s="207">
        <f>Q446*H446</f>
        <v>0</v>
      </c>
      <c r="S446" s="207">
        <v>0</v>
      </c>
      <c r="T446" s="208">
        <f>S446*H446</f>
        <v>0</v>
      </c>
      <c r="U446" s="39"/>
      <c r="V446" s="39"/>
      <c r="W446" s="39"/>
      <c r="X446" s="39"/>
      <c r="Y446" s="39"/>
      <c r="Z446" s="39"/>
      <c r="AA446" s="39"/>
      <c r="AB446" s="39"/>
      <c r="AC446" s="39"/>
      <c r="AD446" s="39"/>
      <c r="AE446" s="39"/>
      <c r="AR446" s="209" t="s">
        <v>643</v>
      </c>
      <c r="AT446" s="209" t="s">
        <v>117</v>
      </c>
      <c r="AU446" s="209" t="s">
        <v>123</v>
      </c>
      <c r="AY446" s="18" t="s">
        <v>115</v>
      </c>
      <c r="BE446" s="210">
        <f>IF(N446="základní",J446,0)</f>
        <v>0</v>
      </c>
      <c r="BF446" s="210">
        <f>IF(N446="snížená",J446,0)</f>
        <v>0</v>
      </c>
      <c r="BG446" s="210">
        <f>IF(N446="zákl. přenesená",J446,0)</f>
        <v>0</v>
      </c>
      <c r="BH446" s="210">
        <f>IF(N446="sníž. přenesená",J446,0)</f>
        <v>0</v>
      </c>
      <c r="BI446" s="210">
        <f>IF(N446="nulová",J446,0)</f>
        <v>0</v>
      </c>
      <c r="BJ446" s="18" t="s">
        <v>123</v>
      </c>
      <c r="BK446" s="210">
        <f>ROUND(I446*H446,2)</f>
        <v>0</v>
      </c>
      <c r="BL446" s="18" t="s">
        <v>643</v>
      </c>
      <c r="BM446" s="209" t="s">
        <v>644</v>
      </c>
    </row>
    <row r="447" spans="1:65" s="2" customFormat="1" ht="16.5" customHeight="1">
      <c r="A447" s="39"/>
      <c r="B447" s="40"/>
      <c r="C447" s="198" t="s">
        <v>645</v>
      </c>
      <c r="D447" s="198" t="s">
        <v>117</v>
      </c>
      <c r="E447" s="199" t="s">
        <v>646</v>
      </c>
      <c r="F447" s="200" t="s">
        <v>647</v>
      </c>
      <c r="G447" s="201" t="s">
        <v>575</v>
      </c>
      <c r="H447" s="202">
        <v>1</v>
      </c>
      <c r="I447" s="203"/>
      <c r="J447" s="204">
        <f>ROUND(I447*H447,2)</f>
        <v>0</v>
      </c>
      <c r="K447" s="200" t="s">
        <v>121</v>
      </c>
      <c r="L447" s="45"/>
      <c r="M447" s="205" t="s">
        <v>19</v>
      </c>
      <c r="N447" s="206" t="s">
        <v>41</v>
      </c>
      <c r="O447" s="85"/>
      <c r="P447" s="207">
        <f>O447*H447</f>
        <v>0</v>
      </c>
      <c r="Q447" s="207">
        <v>0</v>
      </c>
      <c r="R447" s="207">
        <f>Q447*H447</f>
        <v>0</v>
      </c>
      <c r="S447" s="207">
        <v>0</v>
      </c>
      <c r="T447" s="208">
        <f>S447*H447</f>
        <v>0</v>
      </c>
      <c r="U447" s="39"/>
      <c r="V447" s="39"/>
      <c r="W447" s="39"/>
      <c r="X447" s="39"/>
      <c r="Y447" s="39"/>
      <c r="Z447" s="39"/>
      <c r="AA447" s="39"/>
      <c r="AB447" s="39"/>
      <c r="AC447" s="39"/>
      <c r="AD447" s="39"/>
      <c r="AE447" s="39"/>
      <c r="AR447" s="209" t="s">
        <v>643</v>
      </c>
      <c r="AT447" s="209" t="s">
        <v>117</v>
      </c>
      <c r="AU447" s="209" t="s">
        <v>123</v>
      </c>
      <c r="AY447" s="18" t="s">
        <v>115</v>
      </c>
      <c r="BE447" s="210">
        <f>IF(N447="základní",J447,0)</f>
        <v>0</v>
      </c>
      <c r="BF447" s="210">
        <f>IF(N447="snížená",J447,0)</f>
        <v>0</v>
      </c>
      <c r="BG447" s="210">
        <f>IF(N447="zákl. přenesená",J447,0)</f>
        <v>0</v>
      </c>
      <c r="BH447" s="210">
        <f>IF(N447="sníž. přenesená",J447,0)</f>
        <v>0</v>
      </c>
      <c r="BI447" s="210">
        <f>IF(N447="nulová",J447,0)</f>
        <v>0</v>
      </c>
      <c r="BJ447" s="18" t="s">
        <v>123</v>
      </c>
      <c r="BK447" s="210">
        <f>ROUND(I447*H447,2)</f>
        <v>0</v>
      </c>
      <c r="BL447" s="18" t="s">
        <v>643</v>
      </c>
      <c r="BM447" s="209" t="s">
        <v>648</v>
      </c>
    </row>
    <row r="448" spans="1:63" s="12" customFormat="1" ht="22.8" customHeight="1">
      <c r="A448" s="12"/>
      <c r="B448" s="182"/>
      <c r="C448" s="183"/>
      <c r="D448" s="184" t="s">
        <v>68</v>
      </c>
      <c r="E448" s="196" t="s">
        <v>649</v>
      </c>
      <c r="F448" s="196" t="s">
        <v>650</v>
      </c>
      <c r="G448" s="183"/>
      <c r="H448" s="183"/>
      <c r="I448" s="186"/>
      <c r="J448" s="197">
        <f>BK448</f>
        <v>0</v>
      </c>
      <c r="K448" s="183"/>
      <c r="L448" s="188"/>
      <c r="M448" s="189"/>
      <c r="N448" s="190"/>
      <c r="O448" s="190"/>
      <c r="P448" s="191">
        <f>P449</f>
        <v>0</v>
      </c>
      <c r="Q448" s="190"/>
      <c r="R448" s="191">
        <f>R449</f>
        <v>0</v>
      </c>
      <c r="S448" s="190"/>
      <c r="T448" s="192">
        <f>T449</f>
        <v>0</v>
      </c>
      <c r="U448" s="12"/>
      <c r="V448" s="12"/>
      <c r="W448" s="12"/>
      <c r="X448" s="12"/>
      <c r="Y448" s="12"/>
      <c r="Z448" s="12"/>
      <c r="AA448" s="12"/>
      <c r="AB448" s="12"/>
      <c r="AC448" s="12"/>
      <c r="AD448" s="12"/>
      <c r="AE448" s="12"/>
      <c r="AR448" s="193" t="s">
        <v>140</v>
      </c>
      <c r="AT448" s="194" t="s">
        <v>68</v>
      </c>
      <c r="AU448" s="194" t="s">
        <v>74</v>
      </c>
      <c r="AY448" s="193" t="s">
        <v>115</v>
      </c>
      <c r="BK448" s="195">
        <f>BK449</f>
        <v>0</v>
      </c>
    </row>
    <row r="449" spans="1:65" s="2" customFormat="1" ht="16.5" customHeight="1">
      <c r="A449" s="39"/>
      <c r="B449" s="40"/>
      <c r="C449" s="198" t="s">
        <v>651</v>
      </c>
      <c r="D449" s="198" t="s">
        <v>117</v>
      </c>
      <c r="E449" s="199" t="s">
        <v>652</v>
      </c>
      <c r="F449" s="200" t="s">
        <v>650</v>
      </c>
      <c r="G449" s="201" t="s">
        <v>575</v>
      </c>
      <c r="H449" s="202">
        <v>1</v>
      </c>
      <c r="I449" s="203"/>
      <c r="J449" s="204">
        <f>ROUND(I449*H449,2)</f>
        <v>0</v>
      </c>
      <c r="K449" s="200" t="s">
        <v>121</v>
      </c>
      <c r="L449" s="45"/>
      <c r="M449" s="259" t="s">
        <v>19</v>
      </c>
      <c r="N449" s="260" t="s">
        <v>41</v>
      </c>
      <c r="O449" s="261"/>
      <c r="P449" s="262">
        <f>O449*H449</f>
        <v>0</v>
      </c>
      <c r="Q449" s="262">
        <v>0</v>
      </c>
      <c r="R449" s="262">
        <f>Q449*H449</f>
        <v>0</v>
      </c>
      <c r="S449" s="262">
        <v>0</v>
      </c>
      <c r="T449" s="263">
        <f>S449*H449</f>
        <v>0</v>
      </c>
      <c r="U449" s="39"/>
      <c r="V449" s="39"/>
      <c r="W449" s="39"/>
      <c r="X449" s="39"/>
      <c r="Y449" s="39"/>
      <c r="Z449" s="39"/>
      <c r="AA449" s="39"/>
      <c r="AB449" s="39"/>
      <c r="AC449" s="39"/>
      <c r="AD449" s="39"/>
      <c r="AE449" s="39"/>
      <c r="AR449" s="209" t="s">
        <v>643</v>
      </c>
      <c r="AT449" s="209" t="s">
        <v>117</v>
      </c>
      <c r="AU449" s="209" t="s">
        <v>123</v>
      </c>
      <c r="AY449" s="18" t="s">
        <v>115</v>
      </c>
      <c r="BE449" s="210">
        <f>IF(N449="základní",J449,0)</f>
        <v>0</v>
      </c>
      <c r="BF449" s="210">
        <f>IF(N449="snížená",J449,0)</f>
        <v>0</v>
      </c>
      <c r="BG449" s="210">
        <f>IF(N449="zákl. přenesená",J449,0)</f>
        <v>0</v>
      </c>
      <c r="BH449" s="210">
        <f>IF(N449="sníž. přenesená",J449,0)</f>
        <v>0</v>
      </c>
      <c r="BI449" s="210">
        <f>IF(N449="nulová",J449,0)</f>
        <v>0</v>
      </c>
      <c r="BJ449" s="18" t="s">
        <v>123</v>
      </c>
      <c r="BK449" s="210">
        <f>ROUND(I449*H449,2)</f>
        <v>0</v>
      </c>
      <c r="BL449" s="18" t="s">
        <v>643</v>
      </c>
      <c r="BM449" s="209" t="s">
        <v>653</v>
      </c>
    </row>
    <row r="450" spans="1:31" s="2" customFormat="1" ht="6.95" customHeight="1">
      <c r="A450" s="39"/>
      <c r="B450" s="60"/>
      <c r="C450" s="61"/>
      <c r="D450" s="61"/>
      <c r="E450" s="61"/>
      <c r="F450" s="61"/>
      <c r="G450" s="61"/>
      <c r="H450" s="61"/>
      <c r="I450" s="61"/>
      <c r="J450" s="61"/>
      <c r="K450" s="61"/>
      <c r="L450" s="45"/>
      <c r="M450" s="39"/>
      <c r="O450" s="39"/>
      <c r="P450" s="39"/>
      <c r="Q450" s="39"/>
      <c r="R450" s="39"/>
      <c r="S450" s="39"/>
      <c r="T450" s="39"/>
      <c r="U450" s="39"/>
      <c r="V450" s="39"/>
      <c r="W450" s="39"/>
      <c r="X450" s="39"/>
      <c r="Y450" s="39"/>
      <c r="Z450" s="39"/>
      <c r="AA450" s="39"/>
      <c r="AB450" s="39"/>
      <c r="AC450" s="39"/>
      <c r="AD450" s="39"/>
      <c r="AE450" s="39"/>
    </row>
  </sheetData>
  <sheetProtection password="CC35" sheet="1" objects="1" scenarios="1" formatColumns="0" formatRows="0" autoFilter="0"/>
  <autoFilter ref="C91:K449"/>
  <mergeCells count="6">
    <mergeCell ref="E7:H7"/>
    <mergeCell ref="E16:H16"/>
    <mergeCell ref="E25:H25"/>
    <mergeCell ref="E46:H46"/>
    <mergeCell ref="E84:H8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64" customWidth="1"/>
    <col min="2" max="2" width="1.7109375" style="264" customWidth="1"/>
    <col min="3" max="4" width="5.00390625" style="264" customWidth="1"/>
    <col min="5" max="5" width="11.7109375" style="264" customWidth="1"/>
    <col min="6" max="6" width="9.140625" style="264" customWidth="1"/>
    <col min="7" max="7" width="5.00390625" style="264" customWidth="1"/>
    <col min="8" max="8" width="77.8515625" style="264" customWidth="1"/>
    <col min="9" max="10" width="20.00390625" style="264" customWidth="1"/>
    <col min="11" max="11" width="1.7109375" style="264" customWidth="1"/>
  </cols>
  <sheetData>
    <row r="1" s="1" customFormat="1" ht="37.5" customHeight="1"/>
    <row r="2" spans="2:11" s="1" customFormat="1" ht="7.5" customHeight="1">
      <c r="B2" s="265"/>
      <c r="C2" s="266"/>
      <c r="D2" s="266"/>
      <c r="E2" s="266"/>
      <c r="F2" s="266"/>
      <c r="G2" s="266"/>
      <c r="H2" s="266"/>
      <c r="I2" s="266"/>
      <c r="J2" s="266"/>
      <c r="K2" s="267"/>
    </row>
    <row r="3" spans="2:11" s="16" customFormat="1" ht="45" customHeight="1">
      <c r="B3" s="268"/>
      <c r="C3" s="269" t="s">
        <v>654</v>
      </c>
      <c r="D3" s="269"/>
      <c r="E3" s="269"/>
      <c r="F3" s="269"/>
      <c r="G3" s="269"/>
      <c r="H3" s="269"/>
      <c r="I3" s="269"/>
      <c r="J3" s="269"/>
      <c r="K3" s="270"/>
    </row>
    <row r="4" spans="2:11" s="1" customFormat="1" ht="25.5" customHeight="1">
      <c r="B4" s="271"/>
      <c r="C4" s="272" t="s">
        <v>655</v>
      </c>
      <c r="D4" s="272"/>
      <c r="E4" s="272"/>
      <c r="F4" s="272"/>
      <c r="G4" s="272"/>
      <c r="H4" s="272"/>
      <c r="I4" s="272"/>
      <c r="J4" s="272"/>
      <c r="K4" s="273"/>
    </row>
    <row r="5" spans="2:11" s="1" customFormat="1" ht="5.25" customHeight="1">
      <c r="B5" s="271"/>
      <c r="C5" s="274"/>
      <c r="D5" s="274"/>
      <c r="E5" s="274"/>
      <c r="F5" s="274"/>
      <c r="G5" s="274"/>
      <c r="H5" s="274"/>
      <c r="I5" s="274"/>
      <c r="J5" s="274"/>
      <c r="K5" s="273"/>
    </row>
    <row r="6" spans="2:11" s="1" customFormat="1" ht="15" customHeight="1">
      <c r="B6" s="271"/>
      <c r="C6" s="275" t="s">
        <v>656</v>
      </c>
      <c r="D6" s="275"/>
      <c r="E6" s="275"/>
      <c r="F6" s="275"/>
      <c r="G6" s="275"/>
      <c r="H6" s="275"/>
      <c r="I6" s="275"/>
      <c r="J6" s="275"/>
      <c r="K6" s="273"/>
    </row>
    <row r="7" spans="2:11" s="1" customFormat="1" ht="15" customHeight="1">
      <c r="B7" s="276"/>
      <c r="C7" s="275" t="s">
        <v>657</v>
      </c>
      <c r="D7" s="275"/>
      <c r="E7" s="275"/>
      <c r="F7" s="275"/>
      <c r="G7" s="275"/>
      <c r="H7" s="275"/>
      <c r="I7" s="275"/>
      <c r="J7" s="275"/>
      <c r="K7" s="273"/>
    </row>
    <row r="8" spans="2:11" s="1" customFormat="1" ht="12.75" customHeight="1">
      <c r="B8" s="276"/>
      <c r="C8" s="275"/>
      <c r="D8" s="275"/>
      <c r="E8" s="275"/>
      <c r="F8" s="275"/>
      <c r="G8" s="275"/>
      <c r="H8" s="275"/>
      <c r="I8" s="275"/>
      <c r="J8" s="275"/>
      <c r="K8" s="273"/>
    </row>
    <row r="9" spans="2:11" s="1" customFormat="1" ht="15" customHeight="1">
      <c r="B9" s="276"/>
      <c r="C9" s="275" t="s">
        <v>658</v>
      </c>
      <c r="D9" s="275"/>
      <c r="E9" s="275"/>
      <c r="F9" s="275"/>
      <c r="G9" s="275"/>
      <c r="H9" s="275"/>
      <c r="I9" s="275"/>
      <c r="J9" s="275"/>
      <c r="K9" s="273"/>
    </row>
    <row r="10" spans="2:11" s="1" customFormat="1" ht="15" customHeight="1">
      <c r="B10" s="276"/>
      <c r="C10" s="275"/>
      <c r="D10" s="275" t="s">
        <v>659</v>
      </c>
      <c r="E10" s="275"/>
      <c r="F10" s="275"/>
      <c r="G10" s="275"/>
      <c r="H10" s="275"/>
      <c r="I10" s="275"/>
      <c r="J10" s="275"/>
      <c r="K10" s="273"/>
    </row>
    <row r="11" spans="2:11" s="1" customFormat="1" ht="15" customHeight="1">
      <c r="B11" s="276"/>
      <c r="C11" s="277"/>
      <c r="D11" s="275" t="s">
        <v>660</v>
      </c>
      <c r="E11" s="275"/>
      <c r="F11" s="275"/>
      <c r="G11" s="275"/>
      <c r="H11" s="275"/>
      <c r="I11" s="275"/>
      <c r="J11" s="275"/>
      <c r="K11" s="273"/>
    </row>
    <row r="12" spans="2:11" s="1" customFormat="1" ht="15" customHeight="1">
      <c r="B12" s="276"/>
      <c r="C12" s="277"/>
      <c r="D12" s="275"/>
      <c r="E12" s="275"/>
      <c r="F12" s="275"/>
      <c r="G12" s="275"/>
      <c r="H12" s="275"/>
      <c r="I12" s="275"/>
      <c r="J12" s="275"/>
      <c r="K12" s="273"/>
    </row>
    <row r="13" spans="2:11" s="1" customFormat="1" ht="15" customHeight="1">
      <c r="B13" s="276"/>
      <c r="C13" s="277"/>
      <c r="D13" s="278" t="s">
        <v>661</v>
      </c>
      <c r="E13" s="275"/>
      <c r="F13" s="275"/>
      <c r="G13" s="275"/>
      <c r="H13" s="275"/>
      <c r="I13" s="275"/>
      <c r="J13" s="275"/>
      <c r="K13" s="273"/>
    </row>
    <row r="14" spans="2:11" s="1" customFormat="1" ht="12.75" customHeight="1">
      <c r="B14" s="276"/>
      <c r="C14" s="277"/>
      <c r="D14" s="277"/>
      <c r="E14" s="277"/>
      <c r="F14" s="277"/>
      <c r="G14" s="277"/>
      <c r="H14" s="277"/>
      <c r="I14" s="277"/>
      <c r="J14" s="277"/>
      <c r="K14" s="273"/>
    </row>
    <row r="15" spans="2:11" s="1" customFormat="1" ht="15" customHeight="1">
      <c r="B15" s="276"/>
      <c r="C15" s="277"/>
      <c r="D15" s="275" t="s">
        <v>662</v>
      </c>
      <c r="E15" s="275"/>
      <c r="F15" s="275"/>
      <c r="G15" s="275"/>
      <c r="H15" s="275"/>
      <c r="I15" s="275"/>
      <c r="J15" s="275"/>
      <c r="K15" s="273"/>
    </row>
    <row r="16" spans="2:11" s="1" customFormat="1" ht="15" customHeight="1">
      <c r="B16" s="276"/>
      <c r="C16" s="277"/>
      <c r="D16" s="275" t="s">
        <v>663</v>
      </c>
      <c r="E16" s="275"/>
      <c r="F16" s="275"/>
      <c r="G16" s="275"/>
      <c r="H16" s="275"/>
      <c r="I16" s="275"/>
      <c r="J16" s="275"/>
      <c r="K16" s="273"/>
    </row>
    <row r="17" spans="2:11" s="1" customFormat="1" ht="15" customHeight="1">
      <c r="B17" s="276"/>
      <c r="C17" s="277"/>
      <c r="D17" s="275" t="s">
        <v>664</v>
      </c>
      <c r="E17" s="275"/>
      <c r="F17" s="275"/>
      <c r="G17" s="275"/>
      <c r="H17" s="275"/>
      <c r="I17" s="275"/>
      <c r="J17" s="275"/>
      <c r="K17" s="273"/>
    </row>
    <row r="18" spans="2:11" s="1" customFormat="1" ht="15" customHeight="1">
      <c r="B18" s="276"/>
      <c r="C18" s="277"/>
      <c r="D18" s="277"/>
      <c r="E18" s="279" t="s">
        <v>73</v>
      </c>
      <c r="F18" s="275" t="s">
        <v>665</v>
      </c>
      <c r="G18" s="275"/>
      <c r="H18" s="275"/>
      <c r="I18" s="275"/>
      <c r="J18" s="275"/>
      <c r="K18" s="273"/>
    </row>
    <row r="19" spans="2:11" s="1" customFormat="1" ht="15" customHeight="1">
      <c r="B19" s="276"/>
      <c r="C19" s="277"/>
      <c r="D19" s="277"/>
      <c r="E19" s="279" t="s">
        <v>666</v>
      </c>
      <c r="F19" s="275" t="s">
        <v>667</v>
      </c>
      <c r="G19" s="275"/>
      <c r="H19" s="275"/>
      <c r="I19" s="275"/>
      <c r="J19" s="275"/>
      <c r="K19" s="273"/>
    </row>
    <row r="20" spans="2:11" s="1" customFormat="1" ht="15" customHeight="1">
      <c r="B20" s="276"/>
      <c r="C20" s="277"/>
      <c r="D20" s="277"/>
      <c r="E20" s="279" t="s">
        <v>668</v>
      </c>
      <c r="F20" s="275" t="s">
        <v>669</v>
      </c>
      <c r="G20" s="275"/>
      <c r="H20" s="275"/>
      <c r="I20" s="275"/>
      <c r="J20" s="275"/>
      <c r="K20" s="273"/>
    </row>
    <row r="21" spans="2:11" s="1" customFormat="1" ht="15" customHeight="1">
      <c r="B21" s="276"/>
      <c r="C21" s="277"/>
      <c r="D21" s="277"/>
      <c r="E21" s="279" t="s">
        <v>670</v>
      </c>
      <c r="F21" s="275" t="s">
        <v>671</v>
      </c>
      <c r="G21" s="275"/>
      <c r="H21" s="275"/>
      <c r="I21" s="275"/>
      <c r="J21" s="275"/>
      <c r="K21" s="273"/>
    </row>
    <row r="22" spans="2:11" s="1" customFormat="1" ht="15" customHeight="1">
      <c r="B22" s="276"/>
      <c r="C22" s="277"/>
      <c r="D22" s="277"/>
      <c r="E22" s="279" t="s">
        <v>672</v>
      </c>
      <c r="F22" s="275" t="s">
        <v>673</v>
      </c>
      <c r="G22" s="275"/>
      <c r="H22" s="275"/>
      <c r="I22" s="275"/>
      <c r="J22" s="275"/>
      <c r="K22" s="273"/>
    </row>
    <row r="23" spans="2:11" s="1" customFormat="1" ht="15" customHeight="1">
      <c r="B23" s="276"/>
      <c r="C23" s="277"/>
      <c r="D23" s="277"/>
      <c r="E23" s="279" t="s">
        <v>674</v>
      </c>
      <c r="F23" s="275" t="s">
        <v>675</v>
      </c>
      <c r="G23" s="275"/>
      <c r="H23" s="275"/>
      <c r="I23" s="275"/>
      <c r="J23" s="275"/>
      <c r="K23" s="273"/>
    </row>
    <row r="24" spans="2:11" s="1" customFormat="1" ht="12.75" customHeight="1">
      <c r="B24" s="276"/>
      <c r="C24" s="277"/>
      <c r="D24" s="277"/>
      <c r="E24" s="277"/>
      <c r="F24" s="277"/>
      <c r="G24" s="277"/>
      <c r="H24" s="277"/>
      <c r="I24" s="277"/>
      <c r="J24" s="277"/>
      <c r="K24" s="273"/>
    </row>
    <row r="25" spans="2:11" s="1" customFormat="1" ht="15" customHeight="1">
      <c r="B25" s="276"/>
      <c r="C25" s="275" t="s">
        <v>676</v>
      </c>
      <c r="D25" s="275"/>
      <c r="E25" s="275"/>
      <c r="F25" s="275"/>
      <c r="G25" s="275"/>
      <c r="H25" s="275"/>
      <c r="I25" s="275"/>
      <c r="J25" s="275"/>
      <c r="K25" s="273"/>
    </row>
    <row r="26" spans="2:11" s="1" customFormat="1" ht="15" customHeight="1">
      <c r="B26" s="276"/>
      <c r="C26" s="275" t="s">
        <v>677</v>
      </c>
      <c r="D26" s="275"/>
      <c r="E26" s="275"/>
      <c r="F26" s="275"/>
      <c r="G26" s="275"/>
      <c r="H26" s="275"/>
      <c r="I26" s="275"/>
      <c r="J26" s="275"/>
      <c r="K26" s="273"/>
    </row>
    <row r="27" spans="2:11" s="1" customFormat="1" ht="15" customHeight="1">
      <c r="B27" s="276"/>
      <c r="C27" s="275"/>
      <c r="D27" s="275" t="s">
        <v>678</v>
      </c>
      <c r="E27" s="275"/>
      <c r="F27" s="275"/>
      <c r="G27" s="275"/>
      <c r="H27" s="275"/>
      <c r="I27" s="275"/>
      <c r="J27" s="275"/>
      <c r="K27" s="273"/>
    </row>
    <row r="28" spans="2:11" s="1" customFormat="1" ht="15" customHeight="1">
      <c r="B28" s="276"/>
      <c r="C28" s="277"/>
      <c r="D28" s="275" t="s">
        <v>679</v>
      </c>
      <c r="E28" s="275"/>
      <c r="F28" s="275"/>
      <c r="G28" s="275"/>
      <c r="H28" s="275"/>
      <c r="I28" s="275"/>
      <c r="J28" s="275"/>
      <c r="K28" s="273"/>
    </row>
    <row r="29" spans="2:11" s="1" customFormat="1" ht="12.75" customHeight="1">
      <c r="B29" s="276"/>
      <c r="C29" s="277"/>
      <c r="D29" s="277"/>
      <c r="E29" s="277"/>
      <c r="F29" s="277"/>
      <c r="G29" s="277"/>
      <c r="H29" s="277"/>
      <c r="I29" s="277"/>
      <c r="J29" s="277"/>
      <c r="K29" s="273"/>
    </row>
    <row r="30" spans="2:11" s="1" customFormat="1" ht="15" customHeight="1">
      <c r="B30" s="276"/>
      <c r="C30" s="277"/>
      <c r="D30" s="275" t="s">
        <v>680</v>
      </c>
      <c r="E30" s="275"/>
      <c r="F30" s="275"/>
      <c r="G30" s="275"/>
      <c r="H30" s="275"/>
      <c r="I30" s="275"/>
      <c r="J30" s="275"/>
      <c r="K30" s="273"/>
    </row>
    <row r="31" spans="2:11" s="1" customFormat="1" ht="15" customHeight="1">
      <c r="B31" s="276"/>
      <c r="C31" s="277"/>
      <c r="D31" s="275" t="s">
        <v>681</v>
      </c>
      <c r="E31" s="275"/>
      <c r="F31" s="275"/>
      <c r="G31" s="275"/>
      <c r="H31" s="275"/>
      <c r="I31" s="275"/>
      <c r="J31" s="275"/>
      <c r="K31" s="273"/>
    </row>
    <row r="32" spans="2:11" s="1" customFormat="1" ht="12.75" customHeight="1">
      <c r="B32" s="276"/>
      <c r="C32" s="277"/>
      <c r="D32" s="277"/>
      <c r="E32" s="277"/>
      <c r="F32" s="277"/>
      <c r="G32" s="277"/>
      <c r="H32" s="277"/>
      <c r="I32" s="277"/>
      <c r="J32" s="277"/>
      <c r="K32" s="273"/>
    </row>
    <row r="33" spans="2:11" s="1" customFormat="1" ht="15" customHeight="1">
      <c r="B33" s="276"/>
      <c r="C33" s="277"/>
      <c r="D33" s="275" t="s">
        <v>682</v>
      </c>
      <c r="E33" s="275"/>
      <c r="F33" s="275"/>
      <c r="G33" s="275"/>
      <c r="H33" s="275"/>
      <c r="I33" s="275"/>
      <c r="J33" s="275"/>
      <c r="K33" s="273"/>
    </row>
    <row r="34" spans="2:11" s="1" customFormat="1" ht="15" customHeight="1">
      <c r="B34" s="276"/>
      <c r="C34" s="277"/>
      <c r="D34" s="275" t="s">
        <v>683</v>
      </c>
      <c r="E34" s="275"/>
      <c r="F34" s="275"/>
      <c r="G34" s="275"/>
      <c r="H34" s="275"/>
      <c r="I34" s="275"/>
      <c r="J34" s="275"/>
      <c r="K34" s="273"/>
    </row>
    <row r="35" spans="2:11" s="1" customFormat="1" ht="15" customHeight="1">
      <c r="B35" s="276"/>
      <c r="C35" s="277"/>
      <c r="D35" s="275" t="s">
        <v>684</v>
      </c>
      <c r="E35" s="275"/>
      <c r="F35" s="275"/>
      <c r="G35" s="275"/>
      <c r="H35" s="275"/>
      <c r="I35" s="275"/>
      <c r="J35" s="275"/>
      <c r="K35" s="273"/>
    </row>
    <row r="36" spans="2:11" s="1" customFormat="1" ht="15" customHeight="1">
      <c r="B36" s="276"/>
      <c r="C36" s="277"/>
      <c r="D36" s="275"/>
      <c r="E36" s="278" t="s">
        <v>101</v>
      </c>
      <c r="F36" s="275"/>
      <c r="G36" s="275" t="s">
        <v>685</v>
      </c>
      <c r="H36" s="275"/>
      <c r="I36" s="275"/>
      <c r="J36" s="275"/>
      <c r="K36" s="273"/>
    </row>
    <row r="37" spans="2:11" s="1" customFormat="1" ht="30.75" customHeight="1">
      <c r="B37" s="276"/>
      <c r="C37" s="277"/>
      <c r="D37" s="275"/>
      <c r="E37" s="278" t="s">
        <v>686</v>
      </c>
      <c r="F37" s="275"/>
      <c r="G37" s="275" t="s">
        <v>687</v>
      </c>
      <c r="H37" s="275"/>
      <c r="I37" s="275"/>
      <c r="J37" s="275"/>
      <c r="K37" s="273"/>
    </row>
    <row r="38" spans="2:11" s="1" customFormat="1" ht="15" customHeight="1">
      <c r="B38" s="276"/>
      <c r="C38" s="277"/>
      <c r="D38" s="275"/>
      <c r="E38" s="278" t="s">
        <v>50</v>
      </c>
      <c r="F38" s="275"/>
      <c r="G38" s="275" t="s">
        <v>688</v>
      </c>
      <c r="H38" s="275"/>
      <c r="I38" s="275"/>
      <c r="J38" s="275"/>
      <c r="K38" s="273"/>
    </row>
    <row r="39" spans="2:11" s="1" customFormat="1" ht="15" customHeight="1">
      <c r="B39" s="276"/>
      <c r="C39" s="277"/>
      <c r="D39" s="275"/>
      <c r="E39" s="278" t="s">
        <v>51</v>
      </c>
      <c r="F39" s="275"/>
      <c r="G39" s="275" t="s">
        <v>689</v>
      </c>
      <c r="H39" s="275"/>
      <c r="I39" s="275"/>
      <c r="J39" s="275"/>
      <c r="K39" s="273"/>
    </row>
    <row r="40" spans="2:11" s="1" customFormat="1" ht="15" customHeight="1">
      <c r="B40" s="276"/>
      <c r="C40" s="277"/>
      <c r="D40" s="275"/>
      <c r="E40" s="278" t="s">
        <v>102</v>
      </c>
      <c r="F40" s="275"/>
      <c r="G40" s="275" t="s">
        <v>690</v>
      </c>
      <c r="H40" s="275"/>
      <c r="I40" s="275"/>
      <c r="J40" s="275"/>
      <c r="K40" s="273"/>
    </row>
    <row r="41" spans="2:11" s="1" customFormat="1" ht="15" customHeight="1">
      <c r="B41" s="276"/>
      <c r="C41" s="277"/>
      <c r="D41" s="275"/>
      <c r="E41" s="278" t="s">
        <v>103</v>
      </c>
      <c r="F41" s="275"/>
      <c r="G41" s="275" t="s">
        <v>691</v>
      </c>
      <c r="H41" s="275"/>
      <c r="I41" s="275"/>
      <c r="J41" s="275"/>
      <c r="K41" s="273"/>
    </row>
    <row r="42" spans="2:11" s="1" customFormat="1" ht="15" customHeight="1">
      <c r="B42" s="276"/>
      <c r="C42" s="277"/>
      <c r="D42" s="275"/>
      <c r="E42" s="278" t="s">
        <v>692</v>
      </c>
      <c r="F42" s="275"/>
      <c r="G42" s="275" t="s">
        <v>693</v>
      </c>
      <c r="H42" s="275"/>
      <c r="I42" s="275"/>
      <c r="J42" s="275"/>
      <c r="K42" s="273"/>
    </row>
    <row r="43" spans="2:11" s="1" customFormat="1" ht="15" customHeight="1">
      <c r="B43" s="276"/>
      <c r="C43" s="277"/>
      <c r="D43" s="275"/>
      <c r="E43" s="278"/>
      <c r="F43" s="275"/>
      <c r="G43" s="275" t="s">
        <v>694</v>
      </c>
      <c r="H43" s="275"/>
      <c r="I43" s="275"/>
      <c r="J43" s="275"/>
      <c r="K43" s="273"/>
    </row>
    <row r="44" spans="2:11" s="1" customFormat="1" ht="15" customHeight="1">
      <c r="B44" s="276"/>
      <c r="C44" s="277"/>
      <c r="D44" s="275"/>
      <c r="E44" s="278" t="s">
        <v>695</v>
      </c>
      <c r="F44" s="275"/>
      <c r="G44" s="275" t="s">
        <v>696</v>
      </c>
      <c r="H44" s="275"/>
      <c r="I44" s="275"/>
      <c r="J44" s="275"/>
      <c r="K44" s="273"/>
    </row>
    <row r="45" spans="2:11" s="1" customFormat="1" ht="15" customHeight="1">
      <c r="B45" s="276"/>
      <c r="C45" s="277"/>
      <c r="D45" s="275"/>
      <c r="E45" s="278" t="s">
        <v>105</v>
      </c>
      <c r="F45" s="275"/>
      <c r="G45" s="275" t="s">
        <v>697</v>
      </c>
      <c r="H45" s="275"/>
      <c r="I45" s="275"/>
      <c r="J45" s="275"/>
      <c r="K45" s="273"/>
    </row>
    <row r="46" spans="2:11" s="1" customFormat="1" ht="12.75" customHeight="1">
      <c r="B46" s="276"/>
      <c r="C46" s="277"/>
      <c r="D46" s="275"/>
      <c r="E46" s="275"/>
      <c r="F46" s="275"/>
      <c r="G46" s="275"/>
      <c r="H46" s="275"/>
      <c r="I46" s="275"/>
      <c r="J46" s="275"/>
      <c r="K46" s="273"/>
    </row>
    <row r="47" spans="2:11" s="1" customFormat="1" ht="15" customHeight="1">
      <c r="B47" s="276"/>
      <c r="C47" s="277"/>
      <c r="D47" s="275" t="s">
        <v>698</v>
      </c>
      <c r="E47" s="275"/>
      <c r="F47" s="275"/>
      <c r="G47" s="275"/>
      <c r="H47" s="275"/>
      <c r="I47" s="275"/>
      <c r="J47" s="275"/>
      <c r="K47" s="273"/>
    </row>
    <row r="48" spans="2:11" s="1" customFormat="1" ht="15" customHeight="1">
      <c r="B48" s="276"/>
      <c r="C48" s="277"/>
      <c r="D48" s="277"/>
      <c r="E48" s="275" t="s">
        <v>699</v>
      </c>
      <c r="F48" s="275"/>
      <c r="G48" s="275"/>
      <c r="H48" s="275"/>
      <c r="I48" s="275"/>
      <c r="J48" s="275"/>
      <c r="K48" s="273"/>
    </row>
    <row r="49" spans="2:11" s="1" customFormat="1" ht="15" customHeight="1">
      <c r="B49" s="276"/>
      <c r="C49" s="277"/>
      <c r="D49" s="277"/>
      <c r="E49" s="275" t="s">
        <v>700</v>
      </c>
      <c r="F49" s="275"/>
      <c r="G49" s="275"/>
      <c r="H49" s="275"/>
      <c r="I49" s="275"/>
      <c r="J49" s="275"/>
      <c r="K49" s="273"/>
    </row>
    <row r="50" spans="2:11" s="1" customFormat="1" ht="15" customHeight="1">
      <c r="B50" s="276"/>
      <c r="C50" s="277"/>
      <c r="D50" s="277"/>
      <c r="E50" s="275" t="s">
        <v>701</v>
      </c>
      <c r="F50" s="275"/>
      <c r="G50" s="275"/>
      <c r="H50" s="275"/>
      <c r="I50" s="275"/>
      <c r="J50" s="275"/>
      <c r="K50" s="273"/>
    </row>
    <row r="51" spans="2:11" s="1" customFormat="1" ht="15" customHeight="1">
      <c r="B51" s="276"/>
      <c r="C51" s="277"/>
      <c r="D51" s="275" t="s">
        <v>702</v>
      </c>
      <c r="E51" s="275"/>
      <c r="F51" s="275"/>
      <c r="G51" s="275"/>
      <c r="H51" s="275"/>
      <c r="I51" s="275"/>
      <c r="J51" s="275"/>
      <c r="K51" s="273"/>
    </row>
    <row r="52" spans="2:11" s="1" customFormat="1" ht="25.5" customHeight="1">
      <c r="B52" s="271"/>
      <c r="C52" s="272" t="s">
        <v>703</v>
      </c>
      <c r="D52" s="272"/>
      <c r="E52" s="272"/>
      <c r="F52" s="272"/>
      <c r="G52" s="272"/>
      <c r="H52" s="272"/>
      <c r="I52" s="272"/>
      <c r="J52" s="272"/>
      <c r="K52" s="273"/>
    </row>
    <row r="53" spans="2:11" s="1" customFormat="1" ht="5.25" customHeight="1">
      <c r="B53" s="271"/>
      <c r="C53" s="274"/>
      <c r="D53" s="274"/>
      <c r="E53" s="274"/>
      <c r="F53" s="274"/>
      <c r="G53" s="274"/>
      <c r="H53" s="274"/>
      <c r="I53" s="274"/>
      <c r="J53" s="274"/>
      <c r="K53" s="273"/>
    </row>
    <row r="54" spans="2:11" s="1" customFormat="1" ht="15" customHeight="1">
      <c r="B54" s="271"/>
      <c r="C54" s="275" t="s">
        <v>704</v>
      </c>
      <c r="D54" s="275"/>
      <c r="E54" s="275"/>
      <c r="F54" s="275"/>
      <c r="G54" s="275"/>
      <c r="H54" s="275"/>
      <c r="I54" s="275"/>
      <c r="J54" s="275"/>
      <c r="K54" s="273"/>
    </row>
    <row r="55" spans="2:11" s="1" customFormat="1" ht="15" customHeight="1">
      <c r="B55" s="271"/>
      <c r="C55" s="275" t="s">
        <v>705</v>
      </c>
      <c r="D55" s="275"/>
      <c r="E55" s="275"/>
      <c r="F55" s="275"/>
      <c r="G55" s="275"/>
      <c r="H55" s="275"/>
      <c r="I55" s="275"/>
      <c r="J55" s="275"/>
      <c r="K55" s="273"/>
    </row>
    <row r="56" spans="2:11" s="1" customFormat="1" ht="12.75" customHeight="1">
      <c r="B56" s="271"/>
      <c r="C56" s="275"/>
      <c r="D56" s="275"/>
      <c r="E56" s="275"/>
      <c r="F56" s="275"/>
      <c r="G56" s="275"/>
      <c r="H56" s="275"/>
      <c r="I56" s="275"/>
      <c r="J56" s="275"/>
      <c r="K56" s="273"/>
    </row>
    <row r="57" spans="2:11" s="1" customFormat="1" ht="15" customHeight="1">
      <c r="B57" s="271"/>
      <c r="C57" s="275" t="s">
        <v>706</v>
      </c>
      <c r="D57" s="275"/>
      <c r="E57" s="275"/>
      <c r="F57" s="275"/>
      <c r="G57" s="275"/>
      <c r="H57" s="275"/>
      <c r="I57" s="275"/>
      <c r="J57" s="275"/>
      <c r="K57" s="273"/>
    </row>
    <row r="58" spans="2:11" s="1" customFormat="1" ht="15" customHeight="1">
      <c r="B58" s="271"/>
      <c r="C58" s="277"/>
      <c r="D58" s="275" t="s">
        <v>707</v>
      </c>
      <c r="E58" s="275"/>
      <c r="F58" s="275"/>
      <c r="G58" s="275"/>
      <c r="H58" s="275"/>
      <c r="I58" s="275"/>
      <c r="J58" s="275"/>
      <c r="K58" s="273"/>
    </row>
    <row r="59" spans="2:11" s="1" customFormat="1" ht="15" customHeight="1">
      <c r="B59" s="271"/>
      <c r="C59" s="277"/>
      <c r="D59" s="275" t="s">
        <v>708</v>
      </c>
      <c r="E59" s="275"/>
      <c r="F59" s="275"/>
      <c r="G59" s="275"/>
      <c r="H59" s="275"/>
      <c r="I59" s="275"/>
      <c r="J59" s="275"/>
      <c r="K59" s="273"/>
    </row>
    <row r="60" spans="2:11" s="1" customFormat="1" ht="15" customHeight="1">
      <c r="B60" s="271"/>
      <c r="C60" s="277"/>
      <c r="D60" s="275" t="s">
        <v>709</v>
      </c>
      <c r="E60" s="275"/>
      <c r="F60" s="275"/>
      <c r="G60" s="275"/>
      <c r="H60" s="275"/>
      <c r="I60" s="275"/>
      <c r="J60" s="275"/>
      <c r="K60" s="273"/>
    </row>
    <row r="61" spans="2:11" s="1" customFormat="1" ht="15" customHeight="1">
      <c r="B61" s="271"/>
      <c r="C61" s="277"/>
      <c r="D61" s="275" t="s">
        <v>710</v>
      </c>
      <c r="E61" s="275"/>
      <c r="F61" s="275"/>
      <c r="G61" s="275"/>
      <c r="H61" s="275"/>
      <c r="I61" s="275"/>
      <c r="J61" s="275"/>
      <c r="K61" s="273"/>
    </row>
    <row r="62" spans="2:11" s="1" customFormat="1" ht="15" customHeight="1">
      <c r="B62" s="271"/>
      <c r="C62" s="277"/>
      <c r="D62" s="280" t="s">
        <v>711</v>
      </c>
      <c r="E62" s="280"/>
      <c r="F62" s="280"/>
      <c r="G62" s="280"/>
      <c r="H62" s="280"/>
      <c r="I62" s="280"/>
      <c r="J62" s="280"/>
      <c r="K62" s="273"/>
    </row>
    <row r="63" spans="2:11" s="1" customFormat="1" ht="15" customHeight="1">
      <c r="B63" s="271"/>
      <c r="C63" s="277"/>
      <c r="D63" s="275" t="s">
        <v>712</v>
      </c>
      <c r="E63" s="275"/>
      <c r="F63" s="275"/>
      <c r="G63" s="275"/>
      <c r="H63" s="275"/>
      <c r="I63" s="275"/>
      <c r="J63" s="275"/>
      <c r="K63" s="273"/>
    </row>
    <row r="64" spans="2:11" s="1" customFormat="1" ht="12.75" customHeight="1">
      <c r="B64" s="271"/>
      <c r="C64" s="277"/>
      <c r="D64" s="277"/>
      <c r="E64" s="281"/>
      <c r="F64" s="277"/>
      <c r="G64" s="277"/>
      <c r="H64" s="277"/>
      <c r="I64" s="277"/>
      <c r="J64" s="277"/>
      <c r="K64" s="273"/>
    </row>
    <row r="65" spans="2:11" s="1" customFormat="1" ht="15" customHeight="1">
      <c r="B65" s="271"/>
      <c r="C65" s="277"/>
      <c r="D65" s="275" t="s">
        <v>713</v>
      </c>
      <c r="E65" s="275"/>
      <c r="F65" s="275"/>
      <c r="G65" s="275"/>
      <c r="H65" s="275"/>
      <c r="I65" s="275"/>
      <c r="J65" s="275"/>
      <c r="K65" s="273"/>
    </row>
    <row r="66" spans="2:11" s="1" customFormat="1" ht="15" customHeight="1">
      <c r="B66" s="271"/>
      <c r="C66" s="277"/>
      <c r="D66" s="280" t="s">
        <v>714</v>
      </c>
      <c r="E66" s="280"/>
      <c r="F66" s="280"/>
      <c r="G66" s="280"/>
      <c r="H66" s="280"/>
      <c r="I66" s="280"/>
      <c r="J66" s="280"/>
      <c r="K66" s="273"/>
    </row>
    <row r="67" spans="2:11" s="1" customFormat="1" ht="15" customHeight="1">
      <c r="B67" s="271"/>
      <c r="C67" s="277"/>
      <c r="D67" s="275" t="s">
        <v>715</v>
      </c>
      <c r="E67" s="275"/>
      <c r="F67" s="275"/>
      <c r="G67" s="275"/>
      <c r="H67" s="275"/>
      <c r="I67" s="275"/>
      <c r="J67" s="275"/>
      <c r="K67" s="273"/>
    </row>
    <row r="68" spans="2:11" s="1" customFormat="1" ht="15" customHeight="1">
      <c r="B68" s="271"/>
      <c r="C68" s="277"/>
      <c r="D68" s="275" t="s">
        <v>716</v>
      </c>
      <c r="E68" s="275"/>
      <c r="F68" s="275"/>
      <c r="G68" s="275"/>
      <c r="H68" s="275"/>
      <c r="I68" s="275"/>
      <c r="J68" s="275"/>
      <c r="K68" s="273"/>
    </row>
    <row r="69" spans="2:11" s="1" customFormat="1" ht="15" customHeight="1">
      <c r="B69" s="271"/>
      <c r="C69" s="277"/>
      <c r="D69" s="275" t="s">
        <v>717</v>
      </c>
      <c r="E69" s="275"/>
      <c r="F69" s="275"/>
      <c r="G69" s="275"/>
      <c r="H69" s="275"/>
      <c r="I69" s="275"/>
      <c r="J69" s="275"/>
      <c r="K69" s="273"/>
    </row>
    <row r="70" spans="2:11" s="1" customFormat="1" ht="15" customHeight="1">
      <c r="B70" s="271"/>
      <c r="C70" s="277"/>
      <c r="D70" s="275" t="s">
        <v>718</v>
      </c>
      <c r="E70" s="275"/>
      <c r="F70" s="275"/>
      <c r="G70" s="275"/>
      <c r="H70" s="275"/>
      <c r="I70" s="275"/>
      <c r="J70" s="275"/>
      <c r="K70" s="273"/>
    </row>
    <row r="71" spans="2:11" s="1" customFormat="1" ht="12.75" customHeight="1">
      <c r="B71" s="282"/>
      <c r="C71" s="283"/>
      <c r="D71" s="283"/>
      <c r="E71" s="283"/>
      <c r="F71" s="283"/>
      <c r="G71" s="283"/>
      <c r="H71" s="283"/>
      <c r="I71" s="283"/>
      <c r="J71" s="283"/>
      <c r="K71" s="284"/>
    </row>
    <row r="72" spans="2:11" s="1" customFormat="1" ht="18.75" customHeight="1">
      <c r="B72" s="285"/>
      <c r="C72" s="285"/>
      <c r="D72" s="285"/>
      <c r="E72" s="285"/>
      <c r="F72" s="285"/>
      <c r="G72" s="285"/>
      <c r="H72" s="285"/>
      <c r="I72" s="285"/>
      <c r="J72" s="285"/>
      <c r="K72" s="286"/>
    </row>
    <row r="73" spans="2:11" s="1" customFormat="1" ht="18.75" customHeight="1">
      <c r="B73" s="286"/>
      <c r="C73" s="286"/>
      <c r="D73" s="286"/>
      <c r="E73" s="286"/>
      <c r="F73" s="286"/>
      <c r="G73" s="286"/>
      <c r="H73" s="286"/>
      <c r="I73" s="286"/>
      <c r="J73" s="286"/>
      <c r="K73" s="286"/>
    </row>
    <row r="74" spans="2:11" s="1" customFormat="1" ht="7.5" customHeight="1">
      <c r="B74" s="287"/>
      <c r="C74" s="288"/>
      <c r="D74" s="288"/>
      <c r="E74" s="288"/>
      <c r="F74" s="288"/>
      <c r="G74" s="288"/>
      <c r="H74" s="288"/>
      <c r="I74" s="288"/>
      <c r="J74" s="288"/>
      <c r="K74" s="289"/>
    </row>
    <row r="75" spans="2:11" s="1" customFormat="1" ht="45" customHeight="1">
      <c r="B75" s="290"/>
      <c r="C75" s="291" t="s">
        <v>719</v>
      </c>
      <c r="D75" s="291"/>
      <c r="E75" s="291"/>
      <c r="F75" s="291"/>
      <c r="G75" s="291"/>
      <c r="H75" s="291"/>
      <c r="I75" s="291"/>
      <c r="J75" s="291"/>
      <c r="K75" s="292"/>
    </row>
    <row r="76" spans="2:11" s="1" customFormat="1" ht="17.25" customHeight="1">
      <c r="B76" s="290"/>
      <c r="C76" s="293" t="s">
        <v>720</v>
      </c>
      <c r="D76" s="293"/>
      <c r="E76" s="293"/>
      <c r="F76" s="293" t="s">
        <v>721</v>
      </c>
      <c r="G76" s="294"/>
      <c r="H76" s="293" t="s">
        <v>51</v>
      </c>
      <c r="I76" s="293" t="s">
        <v>54</v>
      </c>
      <c r="J76" s="293" t="s">
        <v>722</v>
      </c>
      <c r="K76" s="292"/>
    </row>
    <row r="77" spans="2:11" s="1" customFormat="1" ht="17.25" customHeight="1">
      <c r="B77" s="290"/>
      <c r="C77" s="295" t="s">
        <v>723</v>
      </c>
      <c r="D77" s="295"/>
      <c r="E77" s="295"/>
      <c r="F77" s="296" t="s">
        <v>724</v>
      </c>
      <c r="G77" s="297"/>
      <c r="H77" s="295"/>
      <c r="I77" s="295"/>
      <c r="J77" s="295" t="s">
        <v>725</v>
      </c>
      <c r="K77" s="292"/>
    </row>
    <row r="78" spans="2:11" s="1" customFormat="1" ht="5.25" customHeight="1">
      <c r="B78" s="290"/>
      <c r="C78" s="298"/>
      <c r="D78" s="298"/>
      <c r="E78" s="298"/>
      <c r="F78" s="298"/>
      <c r="G78" s="299"/>
      <c r="H78" s="298"/>
      <c r="I78" s="298"/>
      <c r="J78" s="298"/>
      <c r="K78" s="292"/>
    </row>
    <row r="79" spans="2:11" s="1" customFormat="1" ht="15" customHeight="1">
      <c r="B79" s="290"/>
      <c r="C79" s="278" t="s">
        <v>50</v>
      </c>
      <c r="D79" s="300"/>
      <c r="E79" s="300"/>
      <c r="F79" s="301" t="s">
        <v>726</v>
      </c>
      <c r="G79" s="302"/>
      <c r="H79" s="278" t="s">
        <v>727</v>
      </c>
      <c r="I79" s="278" t="s">
        <v>728</v>
      </c>
      <c r="J79" s="278">
        <v>20</v>
      </c>
      <c r="K79" s="292"/>
    </row>
    <row r="80" spans="2:11" s="1" customFormat="1" ht="15" customHeight="1">
      <c r="B80" s="290"/>
      <c r="C80" s="278" t="s">
        <v>729</v>
      </c>
      <c r="D80" s="278"/>
      <c r="E80" s="278"/>
      <c r="F80" s="301" t="s">
        <v>726</v>
      </c>
      <c r="G80" s="302"/>
      <c r="H80" s="278" t="s">
        <v>730</v>
      </c>
      <c r="I80" s="278" t="s">
        <v>728</v>
      </c>
      <c r="J80" s="278">
        <v>120</v>
      </c>
      <c r="K80" s="292"/>
    </row>
    <row r="81" spans="2:11" s="1" customFormat="1" ht="15" customHeight="1">
      <c r="B81" s="303"/>
      <c r="C81" s="278" t="s">
        <v>731</v>
      </c>
      <c r="D81" s="278"/>
      <c r="E81" s="278"/>
      <c r="F81" s="301" t="s">
        <v>732</v>
      </c>
      <c r="G81" s="302"/>
      <c r="H81" s="278" t="s">
        <v>733</v>
      </c>
      <c r="I81" s="278" t="s">
        <v>728</v>
      </c>
      <c r="J81" s="278">
        <v>50</v>
      </c>
      <c r="K81" s="292"/>
    </row>
    <row r="82" spans="2:11" s="1" customFormat="1" ht="15" customHeight="1">
      <c r="B82" s="303"/>
      <c r="C82" s="278" t="s">
        <v>734</v>
      </c>
      <c r="D82" s="278"/>
      <c r="E82" s="278"/>
      <c r="F82" s="301" t="s">
        <v>726</v>
      </c>
      <c r="G82" s="302"/>
      <c r="H82" s="278" t="s">
        <v>735</v>
      </c>
      <c r="I82" s="278" t="s">
        <v>736</v>
      </c>
      <c r="J82" s="278"/>
      <c r="K82" s="292"/>
    </row>
    <row r="83" spans="2:11" s="1" customFormat="1" ht="15" customHeight="1">
      <c r="B83" s="303"/>
      <c r="C83" s="304" t="s">
        <v>737</v>
      </c>
      <c r="D83" s="304"/>
      <c r="E83" s="304"/>
      <c r="F83" s="305" t="s">
        <v>732</v>
      </c>
      <c r="G83" s="304"/>
      <c r="H83" s="304" t="s">
        <v>738</v>
      </c>
      <c r="I83" s="304" t="s">
        <v>728</v>
      </c>
      <c r="J83" s="304">
        <v>15</v>
      </c>
      <c r="K83" s="292"/>
    </row>
    <row r="84" spans="2:11" s="1" customFormat="1" ht="15" customHeight="1">
      <c r="B84" s="303"/>
      <c r="C84" s="304" t="s">
        <v>739</v>
      </c>
      <c r="D84" s="304"/>
      <c r="E84" s="304"/>
      <c r="F84" s="305" t="s">
        <v>732</v>
      </c>
      <c r="G84" s="304"/>
      <c r="H84" s="304" t="s">
        <v>740</v>
      </c>
      <c r="I84" s="304" t="s">
        <v>728</v>
      </c>
      <c r="J84" s="304">
        <v>15</v>
      </c>
      <c r="K84" s="292"/>
    </row>
    <row r="85" spans="2:11" s="1" customFormat="1" ht="15" customHeight="1">
      <c r="B85" s="303"/>
      <c r="C85" s="304" t="s">
        <v>741</v>
      </c>
      <c r="D85" s="304"/>
      <c r="E85" s="304"/>
      <c r="F85" s="305" t="s">
        <v>732</v>
      </c>
      <c r="G85" s="304"/>
      <c r="H85" s="304" t="s">
        <v>742</v>
      </c>
      <c r="I85" s="304" t="s">
        <v>728</v>
      </c>
      <c r="J85" s="304">
        <v>20</v>
      </c>
      <c r="K85" s="292"/>
    </row>
    <row r="86" spans="2:11" s="1" customFormat="1" ht="15" customHeight="1">
      <c r="B86" s="303"/>
      <c r="C86" s="304" t="s">
        <v>743</v>
      </c>
      <c r="D86" s="304"/>
      <c r="E86" s="304"/>
      <c r="F86" s="305" t="s">
        <v>732</v>
      </c>
      <c r="G86" s="304"/>
      <c r="H86" s="304" t="s">
        <v>744</v>
      </c>
      <c r="I86" s="304" t="s">
        <v>728</v>
      </c>
      <c r="J86" s="304">
        <v>20</v>
      </c>
      <c r="K86" s="292"/>
    </row>
    <row r="87" spans="2:11" s="1" customFormat="1" ht="15" customHeight="1">
      <c r="B87" s="303"/>
      <c r="C87" s="278" t="s">
        <v>745</v>
      </c>
      <c r="D87" s="278"/>
      <c r="E87" s="278"/>
      <c r="F87" s="301" t="s">
        <v>732</v>
      </c>
      <c r="G87" s="302"/>
      <c r="H87" s="278" t="s">
        <v>746</v>
      </c>
      <c r="I87" s="278" t="s">
        <v>728</v>
      </c>
      <c r="J87" s="278">
        <v>50</v>
      </c>
      <c r="K87" s="292"/>
    </row>
    <row r="88" spans="2:11" s="1" customFormat="1" ht="15" customHeight="1">
      <c r="B88" s="303"/>
      <c r="C88" s="278" t="s">
        <v>747</v>
      </c>
      <c r="D88" s="278"/>
      <c r="E88" s="278"/>
      <c r="F88" s="301" t="s">
        <v>732</v>
      </c>
      <c r="G88" s="302"/>
      <c r="H88" s="278" t="s">
        <v>748</v>
      </c>
      <c r="I88" s="278" t="s">
        <v>728</v>
      </c>
      <c r="J88" s="278">
        <v>20</v>
      </c>
      <c r="K88" s="292"/>
    </row>
    <row r="89" spans="2:11" s="1" customFormat="1" ht="15" customHeight="1">
      <c r="B89" s="303"/>
      <c r="C89" s="278" t="s">
        <v>749</v>
      </c>
      <c r="D89" s="278"/>
      <c r="E89" s="278"/>
      <c r="F89" s="301" t="s">
        <v>732</v>
      </c>
      <c r="G89" s="302"/>
      <c r="H89" s="278" t="s">
        <v>750</v>
      </c>
      <c r="I89" s="278" t="s">
        <v>728</v>
      </c>
      <c r="J89" s="278">
        <v>20</v>
      </c>
      <c r="K89" s="292"/>
    </row>
    <row r="90" spans="2:11" s="1" customFormat="1" ht="15" customHeight="1">
      <c r="B90" s="303"/>
      <c r="C90" s="278" t="s">
        <v>751</v>
      </c>
      <c r="D90" s="278"/>
      <c r="E90" s="278"/>
      <c r="F90" s="301" t="s">
        <v>732</v>
      </c>
      <c r="G90" s="302"/>
      <c r="H90" s="278" t="s">
        <v>752</v>
      </c>
      <c r="I90" s="278" t="s">
        <v>728</v>
      </c>
      <c r="J90" s="278">
        <v>50</v>
      </c>
      <c r="K90" s="292"/>
    </row>
    <row r="91" spans="2:11" s="1" customFormat="1" ht="15" customHeight="1">
      <c r="B91" s="303"/>
      <c r="C91" s="278" t="s">
        <v>753</v>
      </c>
      <c r="D91" s="278"/>
      <c r="E91" s="278"/>
      <c r="F91" s="301" t="s">
        <v>732</v>
      </c>
      <c r="G91" s="302"/>
      <c r="H91" s="278" t="s">
        <v>753</v>
      </c>
      <c r="I91" s="278" t="s">
        <v>728</v>
      </c>
      <c r="J91" s="278">
        <v>50</v>
      </c>
      <c r="K91" s="292"/>
    </row>
    <row r="92" spans="2:11" s="1" customFormat="1" ht="15" customHeight="1">
      <c r="B92" s="303"/>
      <c r="C92" s="278" t="s">
        <v>754</v>
      </c>
      <c r="D92" s="278"/>
      <c r="E92" s="278"/>
      <c r="F92" s="301" t="s">
        <v>732</v>
      </c>
      <c r="G92" s="302"/>
      <c r="H92" s="278" t="s">
        <v>755</v>
      </c>
      <c r="I92" s="278" t="s">
        <v>728</v>
      </c>
      <c r="J92" s="278">
        <v>255</v>
      </c>
      <c r="K92" s="292"/>
    </row>
    <row r="93" spans="2:11" s="1" customFormat="1" ht="15" customHeight="1">
      <c r="B93" s="303"/>
      <c r="C93" s="278" t="s">
        <v>756</v>
      </c>
      <c r="D93" s="278"/>
      <c r="E93" s="278"/>
      <c r="F93" s="301" t="s">
        <v>726</v>
      </c>
      <c r="G93" s="302"/>
      <c r="H93" s="278" t="s">
        <v>757</v>
      </c>
      <c r="I93" s="278" t="s">
        <v>758</v>
      </c>
      <c r="J93" s="278"/>
      <c r="K93" s="292"/>
    </row>
    <row r="94" spans="2:11" s="1" customFormat="1" ht="15" customHeight="1">
      <c r="B94" s="303"/>
      <c r="C94" s="278" t="s">
        <v>759</v>
      </c>
      <c r="D94" s="278"/>
      <c r="E94" s="278"/>
      <c r="F94" s="301" t="s">
        <v>726</v>
      </c>
      <c r="G94" s="302"/>
      <c r="H94" s="278" t="s">
        <v>760</v>
      </c>
      <c r="I94" s="278" t="s">
        <v>761</v>
      </c>
      <c r="J94" s="278"/>
      <c r="K94" s="292"/>
    </row>
    <row r="95" spans="2:11" s="1" customFormat="1" ht="15" customHeight="1">
      <c r="B95" s="303"/>
      <c r="C95" s="278" t="s">
        <v>762</v>
      </c>
      <c r="D95" s="278"/>
      <c r="E95" s="278"/>
      <c r="F95" s="301" t="s">
        <v>726</v>
      </c>
      <c r="G95" s="302"/>
      <c r="H95" s="278" t="s">
        <v>762</v>
      </c>
      <c r="I95" s="278" t="s">
        <v>761</v>
      </c>
      <c r="J95" s="278"/>
      <c r="K95" s="292"/>
    </row>
    <row r="96" spans="2:11" s="1" customFormat="1" ht="15" customHeight="1">
      <c r="B96" s="303"/>
      <c r="C96" s="278" t="s">
        <v>35</v>
      </c>
      <c r="D96" s="278"/>
      <c r="E96" s="278"/>
      <c r="F96" s="301" t="s">
        <v>726</v>
      </c>
      <c r="G96" s="302"/>
      <c r="H96" s="278" t="s">
        <v>763</v>
      </c>
      <c r="I96" s="278" t="s">
        <v>761</v>
      </c>
      <c r="J96" s="278"/>
      <c r="K96" s="292"/>
    </row>
    <row r="97" spans="2:11" s="1" customFormat="1" ht="15" customHeight="1">
      <c r="B97" s="303"/>
      <c r="C97" s="278" t="s">
        <v>45</v>
      </c>
      <c r="D97" s="278"/>
      <c r="E97" s="278"/>
      <c r="F97" s="301" t="s">
        <v>726</v>
      </c>
      <c r="G97" s="302"/>
      <c r="H97" s="278" t="s">
        <v>764</v>
      </c>
      <c r="I97" s="278" t="s">
        <v>761</v>
      </c>
      <c r="J97" s="278"/>
      <c r="K97" s="292"/>
    </row>
    <row r="98" spans="2:11" s="1" customFormat="1" ht="15" customHeight="1">
      <c r="B98" s="306"/>
      <c r="C98" s="307"/>
      <c r="D98" s="307"/>
      <c r="E98" s="307"/>
      <c r="F98" s="307"/>
      <c r="G98" s="307"/>
      <c r="H98" s="307"/>
      <c r="I98" s="307"/>
      <c r="J98" s="307"/>
      <c r="K98" s="308"/>
    </row>
    <row r="99" spans="2:11" s="1" customFormat="1" ht="18.75" customHeight="1">
      <c r="B99" s="309"/>
      <c r="C99" s="310"/>
      <c r="D99" s="310"/>
      <c r="E99" s="310"/>
      <c r="F99" s="310"/>
      <c r="G99" s="310"/>
      <c r="H99" s="310"/>
      <c r="I99" s="310"/>
      <c r="J99" s="310"/>
      <c r="K99" s="309"/>
    </row>
    <row r="100" spans="2:11" s="1" customFormat="1" ht="18.75" customHeight="1">
      <c r="B100" s="286"/>
      <c r="C100" s="286"/>
      <c r="D100" s="286"/>
      <c r="E100" s="286"/>
      <c r="F100" s="286"/>
      <c r="G100" s="286"/>
      <c r="H100" s="286"/>
      <c r="I100" s="286"/>
      <c r="J100" s="286"/>
      <c r="K100" s="286"/>
    </row>
    <row r="101" spans="2:11" s="1" customFormat="1" ht="7.5" customHeight="1">
      <c r="B101" s="287"/>
      <c r="C101" s="288"/>
      <c r="D101" s="288"/>
      <c r="E101" s="288"/>
      <c r="F101" s="288"/>
      <c r="G101" s="288"/>
      <c r="H101" s="288"/>
      <c r="I101" s="288"/>
      <c r="J101" s="288"/>
      <c r="K101" s="289"/>
    </row>
    <row r="102" spans="2:11" s="1" customFormat="1" ht="45" customHeight="1">
      <c r="B102" s="290"/>
      <c r="C102" s="291" t="s">
        <v>765</v>
      </c>
      <c r="D102" s="291"/>
      <c r="E102" s="291"/>
      <c r="F102" s="291"/>
      <c r="G102" s="291"/>
      <c r="H102" s="291"/>
      <c r="I102" s="291"/>
      <c r="J102" s="291"/>
      <c r="K102" s="292"/>
    </row>
    <row r="103" spans="2:11" s="1" customFormat="1" ht="17.25" customHeight="1">
      <c r="B103" s="290"/>
      <c r="C103" s="293" t="s">
        <v>720</v>
      </c>
      <c r="D103" s="293"/>
      <c r="E103" s="293"/>
      <c r="F103" s="293" t="s">
        <v>721</v>
      </c>
      <c r="G103" s="294"/>
      <c r="H103" s="293" t="s">
        <v>51</v>
      </c>
      <c r="I103" s="293" t="s">
        <v>54</v>
      </c>
      <c r="J103" s="293" t="s">
        <v>722</v>
      </c>
      <c r="K103" s="292"/>
    </row>
    <row r="104" spans="2:11" s="1" customFormat="1" ht="17.25" customHeight="1">
      <c r="B104" s="290"/>
      <c r="C104" s="295" t="s">
        <v>723</v>
      </c>
      <c r="D104" s="295"/>
      <c r="E104" s="295"/>
      <c r="F104" s="296" t="s">
        <v>724</v>
      </c>
      <c r="G104" s="297"/>
      <c r="H104" s="295"/>
      <c r="I104" s="295"/>
      <c r="J104" s="295" t="s">
        <v>725</v>
      </c>
      <c r="K104" s="292"/>
    </row>
    <row r="105" spans="2:11" s="1" customFormat="1" ht="5.25" customHeight="1">
      <c r="B105" s="290"/>
      <c r="C105" s="293"/>
      <c r="D105" s="293"/>
      <c r="E105" s="293"/>
      <c r="F105" s="293"/>
      <c r="G105" s="311"/>
      <c r="H105" s="293"/>
      <c r="I105" s="293"/>
      <c r="J105" s="293"/>
      <c r="K105" s="292"/>
    </row>
    <row r="106" spans="2:11" s="1" customFormat="1" ht="15" customHeight="1">
      <c r="B106" s="290"/>
      <c r="C106" s="278" t="s">
        <v>50</v>
      </c>
      <c r="D106" s="300"/>
      <c r="E106" s="300"/>
      <c r="F106" s="301" t="s">
        <v>726</v>
      </c>
      <c r="G106" s="278"/>
      <c r="H106" s="278" t="s">
        <v>766</v>
      </c>
      <c r="I106" s="278" t="s">
        <v>728</v>
      </c>
      <c r="J106" s="278">
        <v>20</v>
      </c>
      <c r="K106" s="292"/>
    </row>
    <row r="107" spans="2:11" s="1" customFormat="1" ht="15" customHeight="1">
      <c r="B107" s="290"/>
      <c r="C107" s="278" t="s">
        <v>729</v>
      </c>
      <c r="D107" s="278"/>
      <c r="E107" s="278"/>
      <c r="F107" s="301" t="s">
        <v>726</v>
      </c>
      <c r="G107" s="278"/>
      <c r="H107" s="278" t="s">
        <v>766</v>
      </c>
      <c r="I107" s="278" t="s">
        <v>728</v>
      </c>
      <c r="J107" s="278">
        <v>120</v>
      </c>
      <c r="K107" s="292"/>
    </row>
    <row r="108" spans="2:11" s="1" customFormat="1" ht="15" customHeight="1">
      <c r="B108" s="303"/>
      <c r="C108" s="278" t="s">
        <v>731</v>
      </c>
      <c r="D108" s="278"/>
      <c r="E108" s="278"/>
      <c r="F108" s="301" t="s">
        <v>732</v>
      </c>
      <c r="G108" s="278"/>
      <c r="H108" s="278" t="s">
        <v>766</v>
      </c>
      <c r="I108" s="278" t="s">
        <v>728</v>
      </c>
      <c r="J108" s="278">
        <v>50</v>
      </c>
      <c r="K108" s="292"/>
    </row>
    <row r="109" spans="2:11" s="1" customFormat="1" ht="15" customHeight="1">
      <c r="B109" s="303"/>
      <c r="C109" s="278" t="s">
        <v>734</v>
      </c>
      <c r="D109" s="278"/>
      <c r="E109" s="278"/>
      <c r="F109" s="301" t="s">
        <v>726</v>
      </c>
      <c r="G109" s="278"/>
      <c r="H109" s="278" t="s">
        <v>766</v>
      </c>
      <c r="I109" s="278" t="s">
        <v>736</v>
      </c>
      <c r="J109" s="278"/>
      <c r="K109" s="292"/>
    </row>
    <row r="110" spans="2:11" s="1" customFormat="1" ht="15" customHeight="1">
      <c r="B110" s="303"/>
      <c r="C110" s="278" t="s">
        <v>745</v>
      </c>
      <c r="D110" s="278"/>
      <c r="E110" s="278"/>
      <c r="F110" s="301" t="s">
        <v>732</v>
      </c>
      <c r="G110" s="278"/>
      <c r="H110" s="278" t="s">
        <v>766</v>
      </c>
      <c r="I110" s="278" t="s">
        <v>728</v>
      </c>
      <c r="J110" s="278">
        <v>50</v>
      </c>
      <c r="K110" s="292"/>
    </row>
    <row r="111" spans="2:11" s="1" customFormat="1" ht="15" customHeight="1">
      <c r="B111" s="303"/>
      <c r="C111" s="278" t="s">
        <v>753</v>
      </c>
      <c r="D111" s="278"/>
      <c r="E111" s="278"/>
      <c r="F111" s="301" t="s">
        <v>732</v>
      </c>
      <c r="G111" s="278"/>
      <c r="H111" s="278" t="s">
        <v>766</v>
      </c>
      <c r="I111" s="278" t="s">
        <v>728</v>
      </c>
      <c r="J111" s="278">
        <v>50</v>
      </c>
      <c r="K111" s="292"/>
    </row>
    <row r="112" spans="2:11" s="1" customFormat="1" ht="15" customHeight="1">
      <c r="B112" s="303"/>
      <c r="C112" s="278" t="s">
        <v>751</v>
      </c>
      <c r="D112" s="278"/>
      <c r="E112" s="278"/>
      <c r="F112" s="301" t="s">
        <v>732</v>
      </c>
      <c r="G112" s="278"/>
      <c r="H112" s="278" t="s">
        <v>766</v>
      </c>
      <c r="I112" s="278" t="s">
        <v>728</v>
      </c>
      <c r="J112" s="278">
        <v>50</v>
      </c>
      <c r="K112" s="292"/>
    </row>
    <row r="113" spans="2:11" s="1" customFormat="1" ht="15" customHeight="1">
      <c r="B113" s="303"/>
      <c r="C113" s="278" t="s">
        <v>50</v>
      </c>
      <c r="D113" s="278"/>
      <c r="E113" s="278"/>
      <c r="F113" s="301" t="s">
        <v>726</v>
      </c>
      <c r="G113" s="278"/>
      <c r="H113" s="278" t="s">
        <v>767</v>
      </c>
      <c r="I113" s="278" t="s">
        <v>728</v>
      </c>
      <c r="J113" s="278">
        <v>20</v>
      </c>
      <c r="K113" s="292"/>
    </row>
    <row r="114" spans="2:11" s="1" customFormat="1" ht="15" customHeight="1">
      <c r="B114" s="303"/>
      <c r="C114" s="278" t="s">
        <v>768</v>
      </c>
      <c r="D114" s="278"/>
      <c r="E114" s="278"/>
      <c r="F114" s="301" t="s">
        <v>726</v>
      </c>
      <c r="G114" s="278"/>
      <c r="H114" s="278" t="s">
        <v>769</v>
      </c>
      <c r="I114" s="278" t="s">
        <v>728</v>
      </c>
      <c r="J114" s="278">
        <v>120</v>
      </c>
      <c r="K114" s="292"/>
    </row>
    <row r="115" spans="2:11" s="1" customFormat="1" ht="15" customHeight="1">
      <c r="B115" s="303"/>
      <c r="C115" s="278" t="s">
        <v>35</v>
      </c>
      <c r="D115" s="278"/>
      <c r="E115" s="278"/>
      <c r="F115" s="301" t="s">
        <v>726</v>
      </c>
      <c r="G115" s="278"/>
      <c r="H115" s="278" t="s">
        <v>770</v>
      </c>
      <c r="I115" s="278" t="s">
        <v>761</v>
      </c>
      <c r="J115" s="278"/>
      <c r="K115" s="292"/>
    </row>
    <row r="116" spans="2:11" s="1" customFormat="1" ht="15" customHeight="1">
      <c r="B116" s="303"/>
      <c r="C116" s="278" t="s">
        <v>45</v>
      </c>
      <c r="D116" s="278"/>
      <c r="E116" s="278"/>
      <c r="F116" s="301" t="s">
        <v>726</v>
      </c>
      <c r="G116" s="278"/>
      <c r="H116" s="278" t="s">
        <v>771</v>
      </c>
      <c r="I116" s="278" t="s">
        <v>761</v>
      </c>
      <c r="J116" s="278"/>
      <c r="K116" s="292"/>
    </row>
    <row r="117" spans="2:11" s="1" customFormat="1" ht="15" customHeight="1">
      <c r="B117" s="303"/>
      <c r="C117" s="278" t="s">
        <v>54</v>
      </c>
      <c r="D117" s="278"/>
      <c r="E117" s="278"/>
      <c r="F117" s="301" t="s">
        <v>726</v>
      </c>
      <c r="G117" s="278"/>
      <c r="H117" s="278" t="s">
        <v>772</v>
      </c>
      <c r="I117" s="278" t="s">
        <v>773</v>
      </c>
      <c r="J117" s="278"/>
      <c r="K117" s="292"/>
    </row>
    <row r="118" spans="2:11" s="1" customFormat="1" ht="15" customHeight="1">
      <c r="B118" s="306"/>
      <c r="C118" s="312"/>
      <c r="D118" s="312"/>
      <c r="E118" s="312"/>
      <c r="F118" s="312"/>
      <c r="G118" s="312"/>
      <c r="H118" s="312"/>
      <c r="I118" s="312"/>
      <c r="J118" s="312"/>
      <c r="K118" s="308"/>
    </row>
    <row r="119" spans="2:11" s="1" customFormat="1" ht="18.75" customHeight="1">
      <c r="B119" s="313"/>
      <c r="C119" s="314"/>
      <c r="D119" s="314"/>
      <c r="E119" s="314"/>
      <c r="F119" s="315"/>
      <c r="G119" s="314"/>
      <c r="H119" s="314"/>
      <c r="I119" s="314"/>
      <c r="J119" s="314"/>
      <c r="K119" s="313"/>
    </row>
    <row r="120" spans="2:11" s="1" customFormat="1" ht="18.75" customHeight="1">
      <c r="B120" s="286"/>
      <c r="C120" s="286"/>
      <c r="D120" s="286"/>
      <c r="E120" s="286"/>
      <c r="F120" s="286"/>
      <c r="G120" s="286"/>
      <c r="H120" s="286"/>
      <c r="I120" s="286"/>
      <c r="J120" s="286"/>
      <c r="K120" s="286"/>
    </row>
    <row r="121" spans="2:11" s="1" customFormat="1" ht="7.5" customHeight="1">
      <c r="B121" s="316"/>
      <c r="C121" s="317"/>
      <c r="D121" s="317"/>
      <c r="E121" s="317"/>
      <c r="F121" s="317"/>
      <c r="G121" s="317"/>
      <c r="H121" s="317"/>
      <c r="I121" s="317"/>
      <c r="J121" s="317"/>
      <c r="K121" s="318"/>
    </row>
    <row r="122" spans="2:11" s="1" customFormat="1" ht="45" customHeight="1">
      <c r="B122" s="319"/>
      <c r="C122" s="269" t="s">
        <v>774</v>
      </c>
      <c r="D122" s="269"/>
      <c r="E122" s="269"/>
      <c r="F122" s="269"/>
      <c r="G122" s="269"/>
      <c r="H122" s="269"/>
      <c r="I122" s="269"/>
      <c r="J122" s="269"/>
      <c r="K122" s="320"/>
    </row>
    <row r="123" spans="2:11" s="1" customFormat="1" ht="17.25" customHeight="1">
      <c r="B123" s="321"/>
      <c r="C123" s="293" t="s">
        <v>720</v>
      </c>
      <c r="D123" s="293"/>
      <c r="E123" s="293"/>
      <c r="F123" s="293" t="s">
        <v>721</v>
      </c>
      <c r="G123" s="294"/>
      <c r="H123" s="293" t="s">
        <v>51</v>
      </c>
      <c r="I123" s="293" t="s">
        <v>54</v>
      </c>
      <c r="J123" s="293" t="s">
        <v>722</v>
      </c>
      <c r="K123" s="322"/>
    </row>
    <row r="124" spans="2:11" s="1" customFormat="1" ht="17.25" customHeight="1">
      <c r="B124" s="321"/>
      <c r="C124" s="295" t="s">
        <v>723</v>
      </c>
      <c r="D124" s="295"/>
      <c r="E124" s="295"/>
      <c r="F124" s="296" t="s">
        <v>724</v>
      </c>
      <c r="G124" s="297"/>
      <c r="H124" s="295"/>
      <c r="I124" s="295"/>
      <c r="J124" s="295" t="s">
        <v>725</v>
      </c>
      <c r="K124" s="322"/>
    </row>
    <row r="125" spans="2:11" s="1" customFormat="1" ht="5.25" customHeight="1">
      <c r="B125" s="323"/>
      <c r="C125" s="298"/>
      <c r="D125" s="298"/>
      <c r="E125" s="298"/>
      <c r="F125" s="298"/>
      <c r="G125" s="324"/>
      <c r="H125" s="298"/>
      <c r="I125" s="298"/>
      <c r="J125" s="298"/>
      <c r="K125" s="325"/>
    </row>
    <row r="126" spans="2:11" s="1" customFormat="1" ht="15" customHeight="1">
      <c r="B126" s="323"/>
      <c r="C126" s="278" t="s">
        <v>729</v>
      </c>
      <c r="D126" s="300"/>
      <c r="E126" s="300"/>
      <c r="F126" s="301" t="s">
        <v>726</v>
      </c>
      <c r="G126" s="278"/>
      <c r="H126" s="278" t="s">
        <v>766</v>
      </c>
      <c r="I126" s="278" t="s">
        <v>728</v>
      </c>
      <c r="J126" s="278">
        <v>120</v>
      </c>
      <c r="K126" s="326"/>
    </row>
    <row r="127" spans="2:11" s="1" customFormat="1" ht="15" customHeight="1">
      <c r="B127" s="323"/>
      <c r="C127" s="278" t="s">
        <v>775</v>
      </c>
      <c r="D127" s="278"/>
      <c r="E127" s="278"/>
      <c r="F127" s="301" t="s">
        <v>726</v>
      </c>
      <c r="G127" s="278"/>
      <c r="H127" s="278" t="s">
        <v>776</v>
      </c>
      <c r="I127" s="278" t="s">
        <v>728</v>
      </c>
      <c r="J127" s="278" t="s">
        <v>777</v>
      </c>
      <c r="K127" s="326"/>
    </row>
    <row r="128" spans="2:11" s="1" customFormat="1" ht="15" customHeight="1">
      <c r="B128" s="323"/>
      <c r="C128" s="278" t="s">
        <v>674</v>
      </c>
      <c r="D128" s="278"/>
      <c r="E128" s="278"/>
      <c r="F128" s="301" t="s">
        <v>726</v>
      </c>
      <c r="G128" s="278"/>
      <c r="H128" s="278" t="s">
        <v>778</v>
      </c>
      <c r="I128" s="278" t="s">
        <v>728</v>
      </c>
      <c r="J128" s="278" t="s">
        <v>777</v>
      </c>
      <c r="K128" s="326"/>
    </row>
    <row r="129" spans="2:11" s="1" customFormat="1" ht="15" customHeight="1">
      <c r="B129" s="323"/>
      <c r="C129" s="278" t="s">
        <v>737</v>
      </c>
      <c r="D129" s="278"/>
      <c r="E129" s="278"/>
      <c r="F129" s="301" t="s">
        <v>732</v>
      </c>
      <c r="G129" s="278"/>
      <c r="H129" s="278" t="s">
        <v>738</v>
      </c>
      <c r="I129" s="278" t="s">
        <v>728</v>
      </c>
      <c r="J129" s="278">
        <v>15</v>
      </c>
      <c r="K129" s="326"/>
    </row>
    <row r="130" spans="2:11" s="1" customFormat="1" ht="15" customHeight="1">
      <c r="B130" s="323"/>
      <c r="C130" s="304" t="s">
        <v>739</v>
      </c>
      <c r="D130" s="304"/>
      <c r="E130" s="304"/>
      <c r="F130" s="305" t="s">
        <v>732</v>
      </c>
      <c r="G130" s="304"/>
      <c r="H130" s="304" t="s">
        <v>740</v>
      </c>
      <c r="I130" s="304" t="s">
        <v>728</v>
      </c>
      <c r="J130" s="304">
        <v>15</v>
      </c>
      <c r="K130" s="326"/>
    </row>
    <row r="131" spans="2:11" s="1" customFormat="1" ht="15" customHeight="1">
      <c r="B131" s="323"/>
      <c r="C131" s="304" t="s">
        <v>741</v>
      </c>
      <c r="D131" s="304"/>
      <c r="E131" s="304"/>
      <c r="F131" s="305" t="s">
        <v>732</v>
      </c>
      <c r="G131" s="304"/>
      <c r="H131" s="304" t="s">
        <v>742</v>
      </c>
      <c r="I131" s="304" t="s">
        <v>728</v>
      </c>
      <c r="J131" s="304">
        <v>20</v>
      </c>
      <c r="K131" s="326"/>
    </row>
    <row r="132" spans="2:11" s="1" customFormat="1" ht="15" customHeight="1">
      <c r="B132" s="323"/>
      <c r="C132" s="304" t="s">
        <v>743</v>
      </c>
      <c r="D132" s="304"/>
      <c r="E132" s="304"/>
      <c r="F132" s="305" t="s">
        <v>732</v>
      </c>
      <c r="G132" s="304"/>
      <c r="H132" s="304" t="s">
        <v>744</v>
      </c>
      <c r="I132" s="304" t="s">
        <v>728</v>
      </c>
      <c r="J132" s="304">
        <v>20</v>
      </c>
      <c r="K132" s="326"/>
    </row>
    <row r="133" spans="2:11" s="1" customFormat="1" ht="15" customHeight="1">
      <c r="B133" s="323"/>
      <c r="C133" s="278" t="s">
        <v>731</v>
      </c>
      <c r="D133" s="278"/>
      <c r="E133" s="278"/>
      <c r="F133" s="301" t="s">
        <v>732</v>
      </c>
      <c r="G133" s="278"/>
      <c r="H133" s="278" t="s">
        <v>766</v>
      </c>
      <c r="I133" s="278" t="s">
        <v>728</v>
      </c>
      <c r="J133" s="278">
        <v>50</v>
      </c>
      <c r="K133" s="326"/>
    </row>
    <row r="134" spans="2:11" s="1" customFormat="1" ht="15" customHeight="1">
      <c r="B134" s="323"/>
      <c r="C134" s="278" t="s">
        <v>745</v>
      </c>
      <c r="D134" s="278"/>
      <c r="E134" s="278"/>
      <c r="F134" s="301" t="s">
        <v>732</v>
      </c>
      <c r="G134" s="278"/>
      <c r="H134" s="278" t="s">
        <v>766</v>
      </c>
      <c r="I134" s="278" t="s">
        <v>728</v>
      </c>
      <c r="J134" s="278">
        <v>50</v>
      </c>
      <c r="K134" s="326"/>
    </row>
    <row r="135" spans="2:11" s="1" customFormat="1" ht="15" customHeight="1">
      <c r="B135" s="323"/>
      <c r="C135" s="278" t="s">
        <v>751</v>
      </c>
      <c r="D135" s="278"/>
      <c r="E135" s="278"/>
      <c r="F135" s="301" t="s">
        <v>732</v>
      </c>
      <c r="G135" s="278"/>
      <c r="H135" s="278" t="s">
        <v>766</v>
      </c>
      <c r="I135" s="278" t="s">
        <v>728</v>
      </c>
      <c r="J135" s="278">
        <v>50</v>
      </c>
      <c r="K135" s="326"/>
    </row>
    <row r="136" spans="2:11" s="1" customFormat="1" ht="15" customHeight="1">
      <c r="B136" s="323"/>
      <c r="C136" s="278" t="s">
        <v>753</v>
      </c>
      <c r="D136" s="278"/>
      <c r="E136" s="278"/>
      <c r="F136" s="301" t="s">
        <v>732</v>
      </c>
      <c r="G136" s="278"/>
      <c r="H136" s="278" t="s">
        <v>766</v>
      </c>
      <c r="I136" s="278" t="s">
        <v>728</v>
      </c>
      <c r="J136" s="278">
        <v>50</v>
      </c>
      <c r="K136" s="326"/>
    </row>
    <row r="137" spans="2:11" s="1" customFormat="1" ht="15" customHeight="1">
      <c r="B137" s="323"/>
      <c r="C137" s="278" t="s">
        <v>754</v>
      </c>
      <c r="D137" s="278"/>
      <c r="E137" s="278"/>
      <c r="F137" s="301" t="s">
        <v>732</v>
      </c>
      <c r="G137" s="278"/>
      <c r="H137" s="278" t="s">
        <v>779</v>
      </c>
      <c r="I137" s="278" t="s">
        <v>728</v>
      </c>
      <c r="J137" s="278">
        <v>255</v>
      </c>
      <c r="K137" s="326"/>
    </row>
    <row r="138" spans="2:11" s="1" customFormat="1" ht="15" customHeight="1">
      <c r="B138" s="323"/>
      <c r="C138" s="278" t="s">
        <v>756</v>
      </c>
      <c r="D138" s="278"/>
      <c r="E138" s="278"/>
      <c r="F138" s="301" t="s">
        <v>726</v>
      </c>
      <c r="G138" s="278"/>
      <c r="H138" s="278" t="s">
        <v>780</v>
      </c>
      <c r="I138" s="278" t="s">
        <v>758</v>
      </c>
      <c r="J138" s="278"/>
      <c r="K138" s="326"/>
    </row>
    <row r="139" spans="2:11" s="1" customFormat="1" ht="15" customHeight="1">
      <c r="B139" s="323"/>
      <c r="C139" s="278" t="s">
        <v>759</v>
      </c>
      <c r="D139" s="278"/>
      <c r="E139" s="278"/>
      <c r="F139" s="301" t="s">
        <v>726</v>
      </c>
      <c r="G139" s="278"/>
      <c r="H139" s="278" t="s">
        <v>781</v>
      </c>
      <c r="I139" s="278" t="s">
        <v>761</v>
      </c>
      <c r="J139" s="278"/>
      <c r="K139" s="326"/>
    </row>
    <row r="140" spans="2:11" s="1" customFormat="1" ht="15" customHeight="1">
      <c r="B140" s="323"/>
      <c r="C140" s="278" t="s">
        <v>762</v>
      </c>
      <c r="D140" s="278"/>
      <c r="E140" s="278"/>
      <c r="F140" s="301" t="s">
        <v>726</v>
      </c>
      <c r="G140" s="278"/>
      <c r="H140" s="278" t="s">
        <v>762</v>
      </c>
      <c r="I140" s="278" t="s">
        <v>761</v>
      </c>
      <c r="J140" s="278"/>
      <c r="K140" s="326"/>
    </row>
    <row r="141" spans="2:11" s="1" customFormat="1" ht="15" customHeight="1">
      <c r="B141" s="323"/>
      <c r="C141" s="278" t="s">
        <v>35</v>
      </c>
      <c r="D141" s="278"/>
      <c r="E141" s="278"/>
      <c r="F141" s="301" t="s">
        <v>726</v>
      </c>
      <c r="G141" s="278"/>
      <c r="H141" s="278" t="s">
        <v>782</v>
      </c>
      <c r="I141" s="278" t="s">
        <v>761</v>
      </c>
      <c r="J141" s="278"/>
      <c r="K141" s="326"/>
    </row>
    <row r="142" spans="2:11" s="1" customFormat="1" ht="15" customHeight="1">
      <c r="B142" s="323"/>
      <c r="C142" s="278" t="s">
        <v>783</v>
      </c>
      <c r="D142" s="278"/>
      <c r="E142" s="278"/>
      <c r="F142" s="301" t="s">
        <v>726</v>
      </c>
      <c r="G142" s="278"/>
      <c r="H142" s="278" t="s">
        <v>784</v>
      </c>
      <c r="I142" s="278" t="s">
        <v>761</v>
      </c>
      <c r="J142" s="278"/>
      <c r="K142" s="326"/>
    </row>
    <row r="143" spans="2:11" s="1" customFormat="1" ht="15" customHeight="1">
      <c r="B143" s="327"/>
      <c r="C143" s="328"/>
      <c r="D143" s="328"/>
      <c r="E143" s="328"/>
      <c r="F143" s="328"/>
      <c r="G143" s="328"/>
      <c r="H143" s="328"/>
      <c r="I143" s="328"/>
      <c r="J143" s="328"/>
      <c r="K143" s="329"/>
    </row>
    <row r="144" spans="2:11" s="1" customFormat="1" ht="18.75" customHeight="1">
      <c r="B144" s="314"/>
      <c r="C144" s="314"/>
      <c r="D144" s="314"/>
      <c r="E144" s="314"/>
      <c r="F144" s="315"/>
      <c r="G144" s="314"/>
      <c r="H144" s="314"/>
      <c r="I144" s="314"/>
      <c r="J144" s="314"/>
      <c r="K144" s="314"/>
    </row>
    <row r="145" spans="2:11" s="1" customFormat="1" ht="18.75" customHeight="1">
      <c r="B145" s="286"/>
      <c r="C145" s="286"/>
      <c r="D145" s="286"/>
      <c r="E145" s="286"/>
      <c r="F145" s="286"/>
      <c r="G145" s="286"/>
      <c r="H145" s="286"/>
      <c r="I145" s="286"/>
      <c r="J145" s="286"/>
      <c r="K145" s="286"/>
    </row>
    <row r="146" spans="2:11" s="1" customFormat="1" ht="7.5" customHeight="1">
      <c r="B146" s="287"/>
      <c r="C146" s="288"/>
      <c r="D146" s="288"/>
      <c r="E146" s="288"/>
      <c r="F146" s="288"/>
      <c r="G146" s="288"/>
      <c r="H146" s="288"/>
      <c r="I146" s="288"/>
      <c r="J146" s="288"/>
      <c r="K146" s="289"/>
    </row>
    <row r="147" spans="2:11" s="1" customFormat="1" ht="45" customHeight="1">
      <c r="B147" s="290"/>
      <c r="C147" s="291" t="s">
        <v>785</v>
      </c>
      <c r="D147" s="291"/>
      <c r="E147" s="291"/>
      <c r="F147" s="291"/>
      <c r="G147" s="291"/>
      <c r="H147" s="291"/>
      <c r="I147" s="291"/>
      <c r="J147" s="291"/>
      <c r="K147" s="292"/>
    </row>
    <row r="148" spans="2:11" s="1" customFormat="1" ht="17.25" customHeight="1">
      <c r="B148" s="290"/>
      <c r="C148" s="293" t="s">
        <v>720</v>
      </c>
      <c r="D148" s="293"/>
      <c r="E148" s="293"/>
      <c r="F148" s="293" t="s">
        <v>721</v>
      </c>
      <c r="G148" s="294"/>
      <c r="H148" s="293" t="s">
        <v>51</v>
      </c>
      <c r="I148" s="293" t="s">
        <v>54</v>
      </c>
      <c r="J148" s="293" t="s">
        <v>722</v>
      </c>
      <c r="K148" s="292"/>
    </row>
    <row r="149" spans="2:11" s="1" customFormat="1" ht="17.25" customHeight="1">
      <c r="B149" s="290"/>
      <c r="C149" s="295" t="s">
        <v>723</v>
      </c>
      <c r="D149" s="295"/>
      <c r="E149" s="295"/>
      <c r="F149" s="296" t="s">
        <v>724</v>
      </c>
      <c r="G149" s="297"/>
      <c r="H149" s="295"/>
      <c r="I149" s="295"/>
      <c r="J149" s="295" t="s">
        <v>725</v>
      </c>
      <c r="K149" s="292"/>
    </row>
    <row r="150" spans="2:11" s="1" customFormat="1" ht="5.25" customHeight="1">
      <c r="B150" s="303"/>
      <c r="C150" s="298"/>
      <c r="D150" s="298"/>
      <c r="E150" s="298"/>
      <c r="F150" s="298"/>
      <c r="G150" s="299"/>
      <c r="H150" s="298"/>
      <c r="I150" s="298"/>
      <c r="J150" s="298"/>
      <c r="K150" s="326"/>
    </row>
    <row r="151" spans="2:11" s="1" customFormat="1" ht="15" customHeight="1">
      <c r="B151" s="303"/>
      <c r="C151" s="330" t="s">
        <v>729</v>
      </c>
      <c r="D151" s="278"/>
      <c r="E151" s="278"/>
      <c r="F151" s="331" t="s">
        <v>726</v>
      </c>
      <c r="G151" s="278"/>
      <c r="H151" s="330" t="s">
        <v>766</v>
      </c>
      <c r="I151" s="330" t="s">
        <v>728</v>
      </c>
      <c r="J151" s="330">
        <v>120</v>
      </c>
      <c r="K151" s="326"/>
    </row>
    <row r="152" spans="2:11" s="1" customFormat="1" ht="15" customHeight="1">
      <c r="B152" s="303"/>
      <c r="C152" s="330" t="s">
        <v>775</v>
      </c>
      <c r="D152" s="278"/>
      <c r="E152" s="278"/>
      <c r="F152" s="331" t="s">
        <v>726</v>
      </c>
      <c r="G152" s="278"/>
      <c r="H152" s="330" t="s">
        <v>786</v>
      </c>
      <c r="I152" s="330" t="s">
        <v>728</v>
      </c>
      <c r="J152" s="330" t="s">
        <v>777</v>
      </c>
      <c r="K152" s="326"/>
    </row>
    <row r="153" spans="2:11" s="1" customFormat="1" ht="15" customHeight="1">
      <c r="B153" s="303"/>
      <c r="C153" s="330" t="s">
        <v>674</v>
      </c>
      <c r="D153" s="278"/>
      <c r="E153" s="278"/>
      <c r="F153" s="331" t="s">
        <v>726</v>
      </c>
      <c r="G153" s="278"/>
      <c r="H153" s="330" t="s">
        <v>787</v>
      </c>
      <c r="I153" s="330" t="s">
        <v>728</v>
      </c>
      <c r="J153" s="330" t="s">
        <v>777</v>
      </c>
      <c r="K153" s="326"/>
    </row>
    <row r="154" spans="2:11" s="1" customFormat="1" ht="15" customHeight="1">
      <c r="B154" s="303"/>
      <c r="C154" s="330" t="s">
        <v>731</v>
      </c>
      <c r="D154" s="278"/>
      <c r="E154" s="278"/>
      <c r="F154" s="331" t="s">
        <v>732</v>
      </c>
      <c r="G154" s="278"/>
      <c r="H154" s="330" t="s">
        <v>766</v>
      </c>
      <c r="I154" s="330" t="s">
        <v>728</v>
      </c>
      <c r="J154" s="330">
        <v>50</v>
      </c>
      <c r="K154" s="326"/>
    </row>
    <row r="155" spans="2:11" s="1" customFormat="1" ht="15" customHeight="1">
      <c r="B155" s="303"/>
      <c r="C155" s="330" t="s">
        <v>734</v>
      </c>
      <c r="D155" s="278"/>
      <c r="E155" s="278"/>
      <c r="F155" s="331" t="s">
        <v>726</v>
      </c>
      <c r="G155" s="278"/>
      <c r="H155" s="330" t="s">
        <v>766</v>
      </c>
      <c r="I155" s="330" t="s">
        <v>736</v>
      </c>
      <c r="J155" s="330"/>
      <c r="K155" s="326"/>
    </row>
    <row r="156" spans="2:11" s="1" customFormat="1" ht="15" customHeight="1">
      <c r="B156" s="303"/>
      <c r="C156" s="330" t="s">
        <v>745</v>
      </c>
      <c r="D156" s="278"/>
      <c r="E156" s="278"/>
      <c r="F156" s="331" t="s">
        <v>732</v>
      </c>
      <c r="G156" s="278"/>
      <c r="H156" s="330" t="s">
        <v>766</v>
      </c>
      <c r="I156" s="330" t="s">
        <v>728</v>
      </c>
      <c r="J156" s="330">
        <v>50</v>
      </c>
      <c r="K156" s="326"/>
    </row>
    <row r="157" spans="2:11" s="1" customFormat="1" ht="15" customHeight="1">
      <c r="B157" s="303"/>
      <c r="C157" s="330" t="s">
        <v>753</v>
      </c>
      <c r="D157" s="278"/>
      <c r="E157" s="278"/>
      <c r="F157" s="331" t="s">
        <v>732</v>
      </c>
      <c r="G157" s="278"/>
      <c r="H157" s="330" t="s">
        <v>766</v>
      </c>
      <c r="I157" s="330" t="s">
        <v>728</v>
      </c>
      <c r="J157" s="330">
        <v>50</v>
      </c>
      <c r="K157" s="326"/>
    </row>
    <row r="158" spans="2:11" s="1" customFormat="1" ht="15" customHeight="1">
      <c r="B158" s="303"/>
      <c r="C158" s="330" t="s">
        <v>751</v>
      </c>
      <c r="D158" s="278"/>
      <c r="E158" s="278"/>
      <c r="F158" s="331" t="s">
        <v>732</v>
      </c>
      <c r="G158" s="278"/>
      <c r="H158" s="330" t="s">
        <v>766</v>
      </c>
      <c r="I158" s="330" t="s">
        <v>728</v>
      </c>
      <c r="J158" s="330">
        <v>50</v>
      </c>
      <c r="K158" s="326"/>
    </row>
    <row r="159" spans="2:11" s="1" customFormat="1" ht="15" customHeight="1">
      <c r="B159" s="303"/>
      <c r="C159" s="330" t="s">
        <v>78</v>
      </c>
      <c r="D159" s="278"/>
      <c r="E159" s="278"/>
      <c r="F159" s="331" t="s">
        <v>726</v>
      </c>
      <c r="G159" s="278"/>
      <c r="H159" s="330" t="s">
        <v>788</v>
      </c>
      <c r="I159" s="330" t="s">
        <v>728</v>
      </c>
      <c r="J159" s="330" t="s">
        <v>789</v>
      </c>
      <c r="K159" s="326"/>
    </row>
    <row r="160" spans="2:11" s="1" customFormat="1" ht="15" customHeight="1">
      <c r="B160" s="303"/>
      <c r="C160" s="330" t="s">
        <v>790</v>
      </c>
      <c r="D160" s="278"/>
      <c r="E160" s="278"/>
      <c r="F160" s="331" t="s">
        <v>726</v>
      </c>
      <c r="G160" s="278"/>
      <c r="H160" s="330" t="s">
        <v>791</v>
      </c>
      <c r="I160" s="330" t="s">
        <v>761</v>
      </c>
      <c r="J160" s="330"/>
      <c r="K160" s="326"/>
    </row>
    <row r="161" spans="2:11" s="1" customFormat="1" ht="15" customHeight="1">
      <c r="B161" s="332"/>
      <c r="C161" s="312"/>
      <c r="D161" s="312"/>
      <c r="E161" s="312"/>
      <c r="F161" s="312"/>
      <c r="G161" s="312"/>
      <c r="H161" s="312"/>
      <c r="I161" s="312"/>
      <c r="J161" s="312"/>
      <c r="K161" s="333"/>
    </row>
    <row r="162" spans="2:11" s="1" customFormat="1" ht="18.75" customHeight="1">
      <c r="B162" s="314"/>
      <c r="C162" s="324"/>
      <c r="D162" s="324"/>
      <c r="E162" s="324"/>
      <c r="F162" s="334"/>
      <c r="G162" s="324"/>
      <c r="H162" s="324"/>
      <c r="I162" s="324"/>
      <c r="J162" s="324"/>
      <c r="K162" s="314"/>
    </row>
    <row r="163" spans="2:11" s="1" customFormat="1" ht="18.75" customHeight="1">
      <c r="B163" s="286"/>
      <c r="C163" s="286"/>
      <c r="D163" s="286"/>
      <c r="E163" s="286"/>
      <c r="F163" s="286"/>
      <c r="G163" s="286"/>
      <c r="H163" s="286"/>
      <c r="I163" s="286"/>
      <c r="J163" s="286"/>
      <c r="K163" s="286"/>
    </row>
    <row r="164" spans="2:11" s="1" customFormat="1" ht="7.5" customHeight="1">
      <c r="B164" s="265"/>
      <c r="C164" s="266"/>
      <c r="D164" s="266"/>
      <c r="E164" s="266"/>
      <c r="F164" s="266"/>
      <c r="G164" s="266"/>
      <c r="H164" s="266"/>
      <c r="I164" s="266"/>
      <c r="J164" s="266"/>
      <c r="K164" s="267"/>
    </row>
    <row r="165" spans="2:11" s="1" customFormat="1" ht="45" customHeight="1">
      <c r="B165" s="268"/>
      <c r="C165" s="269" t="s">
        <v>792</v>
      </c>
      <c r="D165" s="269"/>
      <c r="E165" s="269"/>
      <c r="F165" s="269"/>
      <c r="G165" s="269"/>
      <c r="H165" s="269"/>
      <c r="I165" s="269"/>
      <c r="J165" s="269"/>
      <c r="K165" s="270"/>
    </row>
    <row r="166" spans="2:11" s="1" customFormat="1" ht="17.25" customHeight="1">
      <c r="B166" s="268"/>
      <c r="C166" s="293" t="s">
        <v>720</v>
      </c>
      <c r="D166" s="293"/>
      <c r="E166" s="293"/>
      <c r="F166" s="293" t="s">
        <v>721</v>
      </c>
      <c r="G166" s="335"/>
      <c r="H166" s="336" t="s">
        <v>51</v>
      </c>
      <c r="I166" s="336" t="s">
        <v>54</v>
      </c>
      <c r="J166" s="293" t="s">
        <v>722</v>
      </c>
      <c r="K166" s="270"/>
    </row>
    <row r="167" spans="2:11" s="1" customFormat="1" ht="17.25" customHeight="1">
      <c r="B167" s="271"/>
      <c r="C167" s="295" t="s">
        <v>723</v>
      </c>
      <c r="D167" s="295"/>
      <c r="E167" s="295"/>
      <c r="F167" s="296" t="s">
        <v>724</v>
      </c>
      <c r="G167" s="337"/>
      <c r="H167" s="338"/>
      <c r="I167" s="338"/>
      <c r="J167" s="295" t="s">
        <v>725</v>
      </c>
      <c r="K167" s="273"/>
    </row>
    <row r="168" spans="2:11" s="1" customFormat="1" ht="5.25" customHeight="1">
      <c r="B168" s="303"/>
      <c r="C168" s="298"/>
      <c r="D168" s="298"/>
      <c r="E168" s="298"/>
      <c r="F168" s="298"/>
      <c r="G168" s="299"/>
      <c r="H168" s="298"/>
      <c r="I168" s="298"/>
      <c r="J168" s="298"/>
      <c r="K168" s="326"/>
    </row>
    <row r="169" spans="2:11" s="1" customFormat="1" ht="15" customHeight="1">
      <c r="B169" s="303"/>
      <c r="C169" s="278" t="s">
        <v>729</v>
      </c>
      <c r="D169" s="278"/>
      <c r="E169" s="278"/>
      <c r="F169" s="301" t="s">
        <v>726</v>
      </c>
      <c r="G169" s="278"/>
      <c r="H169" s="278" t="s">
        <v>766</v>
      </c>
      <c r="I169" s="278" t="s">
        <v>728</v>
      </c>
      <c r="J169" s="278">
        <v>120</v>
      </c>
      <c r="K169" s="326"/>
    </row>
    <row r="170" spans="2:11" s="1" customFormat="1" ht="15" customHeight="1">
      <c r="B170" s="303"/>
      <c r="C170" s="278" t="s">
        <v>775</v>
      </c>
      <c r="D170" s="278"/>
      <c r="E170" s="278"/>
      <c r="F170" s="301" t="s">
        <v>726</v>
      </c>
      <c r="G170" s="278"/>
      <c r="H170" s="278" t="s">
        <v>776</v>
      </c>
      <c r="I170" s="278" t="s">
        <v>728</v>
      </c>
      <c r="J170" s="278" t="s">
        <v>777</v>
      </c>
      <c r="K170" s="326"/>
    </row>
    <row r="171" spans="2:11" s="1" customFormat="1" ht="15" customHeight="1">
      <c r="B171" s="303"/>
      <c r="C171" s="278" t="s">
        <v>674</v>
      </c>
      <c r="D171" s="278"/>
      <c r="E171" s="278"/>
      <c r="F171" s="301" t="s">
        <v>726</v>
      </c>
      <c r="G171" s="278"/>
      <c r="H171" s="278" t="s">
        <v>793</v>
      </c>
      <c r="I171" s="278" t="s">
        <v>728</v>
      </c>
      <c r="J171" s="278" t="s">
        <v>777</v>
      </c>
      <c r="K171" s="326"/>
    </row>
    <row r="172" spans="2:11" s="1" customFormat="1" ht="15" customHeight="1">
      <c r="B172" s="303"/>
      <c r="C172" s="278" t="s">
        <v>731</v>
      </c>
      <c r="D172" s="278"/>
      <c r="E172" s="278"/>
      <c r="F172" s="301" t="s">
        <v>732</v>
      </c>
      <c r="G172" s="278"/>
      <c r="H172" s="278" t="s">
        <v>793</v>
      </c>
      <c r="I172" s="278" t="s">
        <v>728</v>
      </c>
      <c r="J172" s="278">
        <v>50</v>
      </c>
      <c r="K172" s="326"/>
    </row>
    <row r="173" spans="2:11" s="1" customFormat="1" ht="15" customHeight="1">
      <c r="B173" s="303"/>
      <c r="C173" s="278" t="s">
        <v>734</v>
      </c>
      <c r="D173" s="278"/>
      <c r="E173" s="278"/>
      <c r="F173" s="301" t="s">
        <v>726</v>
      </c>
      <c r="G173" s="278"/>
      <c r="H173" s="278" t="s">
        <v>793</v>
      </c>
      <c r="I173" s="278" t="s">
        <v>736</v>
      </c>
      <c r="J173" s="278"/>
      <c r="K173" s="326"/>
    </row>
    <row r="174" spans="2:11" s="1" customFormat="1" ht="15" customHeight="1">
      <c r="B174" s="303"/>
      <c r="C174" s="278" t="s">
        <v>745</v>
      </c>
      <c r="D174" s="278"/>
      <c r="E174" s="278"/>
      <c r="F174" s="301" t="s">
        <v>732</v>
      </c>
      <c r="G174" s="278"/>
      <c r="H174" s="278" t="s">
        <v>793</v>
      </c>
      <c r="I174" s="278" t="s">
        <v>728</v>
      </c>
      <c r="J174" s="278">
        <v>50</v>
      </c>
      <c r="K174" s="326"/>
    </row>
    <row r="175" spans="2:11" s="1" customFormat="1" ht="15" customHeight="1">
      <c r="B175" s="303"/>
      <c r="C175" s="278" t="s">
        <v>753</v>
      </c>
      <c r="D175" s="278"/>
      <c r="E175" s="278"/>
      <c r="F175" s="301" t="s">
        <v>732</v>
      </c>
      <c r="G175" s="278"/>
      <c r="H175" s="278" t="s">
        <v>793</v>
      </c>
      <c r="I175" s="278" t="s">
        <v>728</v>
      </c>
      <c r="J175" s="278">
        <v>50</v>
      </c>
      <c r="K175" s="326"/>
    </row>
    <row r="176" spans="2:11" s="1" customFormat="1" ht="15" customHeight="1">
      <c r="B176" s="303"/>
      <c r="C176" s="278" t="s">
        <v>751</v>
      </c>
      <c r="D176" s="278"/>
      <c r="E176" s="278"/>
      <c r="F176" s="301" t="s">
        <v>732</v>
      </c>
      <c r="G176" s="278"/>
      <c r="H176" s="278" t="s">
        <v>793</v>
      </c>
      <c r="I176" s="278" t="s">
        <v>728</v>
      </c>
      <c r="J176" s="278">
        <v>50</v>
      </c>
      <c r="K176" s="326"/>
    </row>
    <row r="177" spans="2:11" s="1" customFormat="1" ht="15" customHeight="1">
      <c r="B177" s="303"/>
      <c r="C177" s="278" t="s">
        <v>101</v>
      </c>
      <c r="D177" s="278"/>
      <c r="E177" s="278"/>
      <c r="F177" s="301" t="s">
        <v>726</v>
      </c>
      <c r="G177" s="278"/>
      <c r="H177" s="278" t="s">
        <v>794</v>
      </c>
      <c r="I177" s="278" t="s">
        <v>795</v>
      </c>
      <c r="J177" s="278"/>
      <c r="K177" s="326"/>
    </row>
    <row r="178" spans="2:11" s="1" customFormat="1" ht="15" customHeight="1">
      <c r="B178" s="303"/>
      <c r="C178" s="278" t="s">
        <v>54</v>
      </c>
      <c r="D178" s="278"/>
      <c r="E178" s="278"/>
      <c r="F178" s="301" t="s">
        <v>726</v>
      </c>
      <c r="G178" s="278"/>
      <c r="H178" s="278" t="s">
        <v>796</v>
      </c>
      <c r="I178" s="278" t="s">
        <v>797</v>
      </c>
      <c r="J178" s="278">
        <v>1</v>
      </c>
      <c r="K178" s="326"/>
    </row>
    <row r="179" spans="2:11" s="1" customFormat="1" ht="15" customHeight="1">
      <c r="B179" s="303"/>
      <c r="C179" s="278" t="s">
        <v>50</v>
      </c>
      <c r="D179" s="278"/>
      <c r="E179" s="278"/>
      <c r="F179" s="301" t="s">
        <v>726</v>
      </c>
      <c r="G179" s="278"/>
      <c r="H179" s="278" t="s">
        <v>798</v>
      </c>
      <c r="I179" s="278" t="s">
        <v>728</v>
      </c>
      <c r="J179" s="278">
        <v>20</v>
      </c>
      <c r="K179" s="326"/>
    </row>
    <row r="180" spans="2:11" s="1" customFormat="1" ht="15" customHeight="1">
      <c r="B180" s="303"/>
      <c r="C180" s="278" t="s">
        <v>51</v>
      </c>
      <c r="D180" s="278"/>
      <c r="E180" s="278"/>
      <c r="F180" s="301" t="s">
        <v>726</v>
      </c>
      <c r="G180" s="278"/>
      <c r="H180" s="278" t="s">
        <v>799</v>
      </c>
      <c r="I180" s="278" t="s">
        <v>728</v>
      </c>
      <c r="J180" s="278">
        <v>255</v>
      </c>
      <c r="K180" s="326"/>
    </row>
    <row r="181" spans="2:11" s="1" customFormat="1" ht="15" customHeight="1">
      <c r="B181" s="303"/>
      <c r="C181" s="278" t="s">
        <v>102</v>
      </c>
      <c r="D181" s="278"/>
      <c r="E181" s="278"/>
      <c r="F181" s="301" t="s">
        <v>726</v>
      </c>
      <c r="G181" s="278"/>
      <c r="H181" s="278" t="s">
        <v>690</v>
      </c>
      <c r="I181" s="278" t="s">
        <v>728</v>
      </c>
      <c r="J181" s="278">
        <v>10</v>
      </c>
      <c r="K181" s="326"/>
    </row>
    <row r="182" spans="2:11" s="1" customFormat="1" ht="15" customHeight="1">
      <c r="B182" s="303"/>
      <c r="C182" s="278" t="s">
        <v>103</v>
      </c>
      <c r="D182" s="278"/>
      <c r="E182" s="278"/>
      <c r="F182" s="301" t="s">
        <v>726</v>
      </c>
      <c r="G182" s="278"/>
      <c r="H182" s="278" t="s">
        <v>800</v>
      </c>
      <c r="I182" s="278" t="s">
        <v>761</v>
      </c>
      <c r="J182" s="278"/>
      <c r="K182" s="326"/>
    </row>
    <row r="183" spans="2:11" s="1" customFormat="1" ht="15" customHeight="1">
      <c r="B183" s="303"/>
      <c r="C183" s="278" t="s">
        <v>801</v>
      </c>
      <c r="D183" s="278"/>
      <c r="E183" s="278"/>
      <c r="F183" s="301" t="s">
        <v>726</v>
      </c>
      <c r="G183" s="278"/>
      <c r="H183" s="278" t="s">
        <v>802</v>
      </c>
      <c r="I183" s="278" t="s">
        <v>761</v>
      </c>
      <c r="J183" s="278"/>
      <c r="K183" s="326"/>
    </row>
    <row r="184" spans="2:11" s="1" customFormat="1" ht="15" customHeight="1">
      <c r="B184" s="303"/>
      <c r="C184" s="278" t="s">
        <v>790</v>
      </c>
      <c r="D184" s="278"/>
      <c r="E184" s="278"/>
      <c r="F184" s="301" t="s">
        <v>726</v>
      </c>
      <c r="G184" s="278"/>
      <c r="H184" s="278" t="s">
        <v>803</v>
      </c>
      <c r="I184" s="278" t="s">
        <v>761</v>
      </c>
      <c r="J184" s="278"/>
      <c r="K184" s="326"/>
    </row>
    <row r="185" spans="2:11" s="1" customFormat="1" ht="15" customHeight="1">
      <c r="B185" s="303"/>
      <c r="C185" s="278" t="s">
        <v>105</v>
      </c>
      <c r="D185" s="278"/>
      <c r="E185" s="278"/>
      <c r="F185" s="301" t="s">
        <v>732</v>
      </c>
      <c r="G185" s="278"/>
      <c r="H185" s="278" t="s">
        <v>804</v>
      </c>
      <c r="I185" s="278" t="s">
        <v>728</v>
      </c>
      <c r="J185" s="278">
        <v>50</v>
      </c>
      <c r="K185" s="326"/>
    </row>
    <row r="186" spans="2:11" s="1" customFormat="1" ht="15" customHeight="1">
      <c r="B186" s="303"/>
      <c r="C186" s="278" t="s">
        <v>805</v>
      </c>
      <c r="D186" s="278"/>
      <c r="E186" s="278"/>
      <c r="F186" s="301" t="s">
        <v>732</v>
      </c>
      <c r="G186" s="278"/>
      <c r="H186" s="278" t="s">
        <v>806</v>
      </c>
      <c r="I186" s="278" t="s">
        <v>807</v>
      </c>
      <c r="J186" s="278"/>
      <c r="K186" s="326"/>
    </row>
    <row r="187" spans="2:11" s="1" customFormat="1" ht="15" customHeight="1">
      <c r="B187" s="303"/>
      <c r="C187" s="278" t="s">
        <v>808</v>
      </c>
      <c r="D187" s="278"/>
      <c r="E187" s="278"/>
      <c r="F187" s="301" t="s">
        <v>732</v>
      </c>
      <c r="G187" s="278"/>
      <c r="H187" s="278" t="s">
        <v>809</v>
      </c>
      <c r="I187" s="278" t="s">
        <v>807</v>
      </c>
      <c r="J187" s="278"/>
      <c r="K187" s="326"/>
    </row>
    <row r="188" spans="2:11" s="1" customFormat="1" ht="15" customHeight="1">
      <c r="B188" s="303"/>
      <c r="C188" s="278" t="s">
        <v>810</v>
      </c>
      <c r="D188" s="278"/>
      <c r="E188" s="278"/>
      <c r="F188" s="301" t="s">
        <v>732</v>
      </c>
      <c r="G188" s="278"/>
      <c r="H188" s="278" t="s">
        <v>811</v>
      </c>
      <c r="I188" s="278" t="s">
        <v>807</v>
      </c>
      <c r="J188" s="278"/>
      <c r="K188" s="326"/>
    </row>
    <row r="189" spans="2:11" s="1" customFormat="1" ht="15" customHeight="1">
      <c r="B189" s="303"/>
      <c r="C189" s="339" t="s">
        <v>812</v>
      </c>
      <c r="D189" s="278"/>
      <c r="E189" s="278"/>
      <c r="F189" s="301" t="s">
        <v>732</v>
      </c>
      <c r="G189" s="278"/>
      <c r="H189" s="278" t="s">
        <v>813</v>
      </c>
      <c r="I189" s="278" t="s">
        <v>814</v>
      </c>
      <c r="J189" s="340" t="s">
        <v>815</v>
      </c>
      <c r="K189" s="326"/>
    </row>
    <row r="190" spans="2:11" s="1" customFormat="1" ht="15" customHeight="1">
      <c r="B190" s="303"/>
      <c r="C190" s="339" t="s">
        <v>39</v>
      </c>
      <c r="D190" s="278"/>
      <c r="E190" s="278"/>
      <c r="F190" s="301" t="s">
        <v>726</v>
      </c>
      <c r="G190" s="278"/>
      <c r="H190" s="275" t="s">
        <v>816</v>
      </c>
      <c r="I190" s="278" t="s">
        <v>817</v>
      </c>
      <c r="J190" s="278"/>
      <c r="K190" s="326"/>
    </row>
    <row r="191" spans="2:11" s="1" customFormat="1" ht="15" customHeight="1">
      <c r="B191" s="303"/>
      <c r="C191" s="339" t="s">
        <v>818</v>
      </c>
      <c r="D191" s="278"/>
      <c r="E191" s="278"/>
      <c r="F191" s="301" t="s">
        <v>726</v>
      </c>
      <c r="G191" s="278"/>
      <c r="H191" s="278" t="s">
        <v>819</v>
      </c>
      <c r="I191" s="278" t="s">
        <v>761</v>
      </c>
      <c r="J191" s="278"/>
      <c r="K191" s="326"/>
    </row>
    <row r="192" spans="2:11" s="1" customFormat="1" ht="15" customHeight="1">
      <c r="B192" s="303"/>
      <c r="C192" s="339" t="s">
        <v>820</v>
      </c>
      <c r="D192" s="278"/>
      <c r="E192" s="278"/>
      <c r="F192" s="301" t="s">
        <v>726</v>
      </c>
      <c r="G192" s="278"/>
      <c r="H192" s="278" t="s">
        <v>821</v>
      </c>
      <c r="I192" s="278" t="s">
        <v>761</v>
      </c>
      <c r="J192" s="278"/>
      <c r="K192" s="326"/>
    </row>
    <row r="193" spans="2:11" s="1" customFormat="1" ht="15" customHeight="1">
      <c r="B193" s="303"/>
      <c r="C193" s="339" t="s">
        <v>822</v>
      </c>
      <c r="D193" s="278"/>
      <c r="E193" s="278"/>
      <c r="F193" s="301" t="s">
        <v>732</v>
      </c>
      <c r="G193" s="278"/>
      <c r="H193" s="278" t="s">
        <v>823</v>
      </c>
      <c r="I193" s="278" t="s">
        <v>761</v>
      </c>
      <c r="J193" s="278"/>
      <c r="K193" s="326"/>
    </row>
    <row r="194" spans="2:11" s="1" customFormat="1" ht="15" customHeight="1">
      <c r="B194" s="332"/>
      <c r="C194" s="341"/>
      <c r="D194" s="312"/>
      <c r="E194" s="312"/>
      <c r="F194" s="312"/>
      <c r="G194" s="312"/>
      <c r="H194" s="312"/>
      <c r="I194" s="312"/>
      <c r="J194" s="312"/>
      <c r="K194" s="333"/>
    </row>
    <row r="195" spans="2:11" s="1" customFormat="1" ht="18.75" customHeight="1">
      <c r="B195" s="314"/>
      <c r="C195" s="324"/>
      <c r="D195" s="324"/>
      <c r="E195" s="324"/>
      <c r="F195" s="334"/>
      <c r="G195" s="324"/>
      <c r="H195" s="324"/>
      <c r="I195" s="324"/>
      <c r="J195" s="324"/>
      <c r="K195" s="314"/>
    </row>
    <row r="196" spans="2:11" s="1" customFormat="1" ht="18.75" customHeight="1">
      <c r="B196" s="314"/>
      <c r="C196" s="324"/>
      <c r="D196" s="324"/>
      <c r="E196" s="324"/>
      <c r="F196" s="334"/>
      <c r="G196" s="324"/>
      <c r="H196" s="324"/>
      <c r="I196" s="324"/>
      <c r="J196" s="324"/>
      <c r="K196" s="314"/>
    </row>
    <row r="197" spans="2:11" s="1" customFormat="1" ht="18.75" customHeight="1">
      <c r="B197" s="286"/>
      <c r="C197" s="286"/>
      <c r="D197" s="286"/>
      <c r="E197" s="286"/>
      <c r="F197" s="286"/>
      <c r="G197" s="286"/>
      <c r="H197" s="286"/>
      <c r="I197" s="286"/>
      <c r="J197" s="286"/>
      <c r="K197" s="286"/>
    </row>
    <row r="198" spans="2:11" s="1" customFormat="1" ht="13.5">
      <c r="B198" s="265"/>
      <c r="C198" s="266"/>
      <c r="D198" s="266"/>
      <c r="E198" s="266"/>
      <c r="F198" s="266"/>
      <c r="G198" s="266"/>
      <c r="H198" s="266"/>
      <c r="I198" s="266"/>
      <c r="J198" s="266"/>
      <c r="K198" s="267"/>
    </row>
    <row r="199" spans="2:11" s="1" customFormat="1" ht="21">
      <c r="B199" s="268"/>
      <c r="C199" s="269" t="s">
        <v>824</v>
      </c>
      <c r="D199" s="269"/>
      <c r="E199" s="269"/>
      <c r="F199" s="269"/>
      <c r="G199" s="269"/>
      <c r="H199" s="269"/>
      <c r="I199" s="269"/>
      <c r="J199" s="269"/>
      <c r="K199" s="270"/>
    </row>
    <row r="200" spans="2:11" s="1" customFormat="1" ht="25.5" customHeight="1">
      <c r="B200" s="268"/>
      <c r="C200" s="342" t="s">
        <v>825</v>
      </c>
      <c r="D200" s="342"/>
      <c r="E200" s="342"/>
      <c r="F200" s="342" t="s">
        <v>826</v>
      </c>
      <c r="G200" s="343"/>
      <c r="H200" s="342" t="s">
        <v>827</v>
      </c>
      <c r="I200" s="342"/>
      <c r="J200" s="342"/>
      <c r="K200" s="270"/>
    </row>
    <row r="201" spans="2:11" s="1" customFormat="1" ht="5.25" customHeight="1">
      <c r="B201" s="303"/>
      <c r="C201" s="298"/>
      <c r="D201" s="298"/>
      <c r="E201" s="298"/>
      <c r="F201" s="298"/>
      <c r="G201" s="324"/>
      <c r="H201" s="298"/>
      <c r="I201" s="298"/>
      <c r="J201" s="298"/>
      <c r="K201" s="326"/>
    </row>
    <row r="202" spans="2:11" s="1" customFormat="1" ht="15" customHeight="1">
      <c r="B202" s="303"/>
      <c r="C202" s="278" t="s">
        <v>817</v>
      </c>
      <c r="D202" s="278"/>
      <c r="E202" s="278"/>
      <c r="F202" s="301" t="s">
        <v>40</v>
      </c>
      <c r="G202" s="278"/>
      <c r="H202" s="278" t="s">
        <v>828</v>
      </c>
      <c r="I202" s="278"/>
      <c r="J202" s="278"/>
      <c r="K202" s="326"/>
    </row>
    <row r="203" spans="2:11" s="1" customFormat="1" ht="15" customHeight="1">
      <c r="B203" s="303"/>
      <c r="C203" s="278"/>
      <c r="D203" s="278"/>
      <c r="E203" s="278"/>
      <c r="F203" s="301" t="s">
        <v>41</v>
      </c>
      <c r="G203" s="278"/>
      <c r="H203" s="278" t="s">
        <v>829</v>
      </c>
      <c r="I203" s="278"/>
      <c r="J203" s="278"/>
      <c r="K203" s="326"/>
    </row>
    <row r="204" spans="2:11" s="1" customFormat="1" ht="15" customHeight="1">
      <c r="B204" s="303"/>
      <c r="C204" s="278"/>
      <c r="D204" s="278"/>
      <c r="E204" s="278"/>
      <c r="F204" s="301" t="s">
        <v>44</v>
      </c>
      <c r="G204" s="278"/>
      <c r="H204" s="278" t="s">
        <v>830</v>
      </c>
      <c r="I204" s="278"/>
      <c r="J204" s="278"/>
      <c r="K204" s="326"/>
    </row>
    <row r="205" spans="2:11" s="1" customFormat="1" ht="15" customHeight="1">
      <c r="B205" s="303"/>
      <c r="C205" s="278"/>
      <c r="D205" s="278"/>
      <c r="E205" s="278"/>
      <c r="F205" s="301" t="s">
        <v>42</v>
      </c>
      <c r="G205" s="278"/>
      <c r="H205" s="278" t="s">
        <v>831</v>
      </c>
      <c r="I205" s="278"/>
      <c r="J205" s="278"/>
      <c r="K205" s="326"/>
    </row>
    <row r="206" spans="2:11" s="1" customFormat="1" ht="15" customHeight="1">
      <c r="B206" s="303"/>
      <c r="C206" s="278"/>
      <c r="D206" s="278"/>
      <c r="E206" s="278"/>
      <c r="F206" s="301" t="s">
        <v>43</v>
      </c>
      <c r="G206" s="278"/>
      <c r="H206" s="278" t="s">
        <v>832</v>
      </c>
      <c r="I206" s="278"/>
      <c r="J206" s="278"/>
      <c r="K206" s="326"/>
    </row>
    <row r="207" spans="2:11" s="1" customFormat="1" ht="15" customHeight="1">
      <c r="B207" s="303"/>
      <c r="C207" s="278"/>
      <c r="D207" s="278"/>
      <c r="E207" s="278"/>
      <c r="F207" s="301"/>
      <c r="G207" s="278"/>
      <c r="H207" s="278"/>
      <c r="I207" s="278"/>
      <c r="J207" s="278"/>
      <c r="K207" s="326"/>
    </row>
    <row r="208" spans="2:11" s="1" customFormat="1" ht="15" customHeight="1">
      <c r="B208" s="303"/>
      <c r="C208" s="278" t="s">
        <v>773</v>
      </c>
      <c r="D208" s="278"/>
      <c r="E208" s="278"/>
      <c r="F208" s="301" t="s">
        <v>73</v>
      </c>
      <c r="G208" s="278"/>
      <c r="H208" s="278" t="s">
        <v>833</v>
      </c>
      <c r="I208" s="278"/>
      <c r="J208" s="278"/>
      <c r="K208" s="326"/>
    </row>
    <row r="209" spans="2:11" s="1" customFormat="1" ht="15" customHeight="1">
      <c r="B209" s="303"/>
      <c r="C209" s="278"/>
      <c r="D209" s="278"/>
      <c r="E209" s="278"/>
      <c r="F209" s="301" t="s">
        <v>668</v>
      </c>
      <c r="G209" s="278"/>
      <c r="H209" s="278" t="s">
        <v>669</v>
      </c>
      <c r="I209" s="278"/>
      <c r="J209" s="278"/>
      <c r="K209" s="326"/>
    </row>
    <row r="210" spans="2:11" s="1" customFormat="1" ht="15" customHeight="1">
      <c r="B210" s="303"/>
      <c r="C210" s="278"/>
      <c r="D210" s="278"/>
      <c r="E210" s="278"/>
      <c r="F210" s="301" t="s">
        <v>666</v>
      </c>
      <c r="G210" s="278"/>
      <c r="H210" s="278" t="s">
        <v>834</v>
      </c>
      <c r="I210" s="278"/>
      <c r="J210" s="278"/>
      <c r="K210" s="326"/>
    </row>
    <row r="211" spans="2:11" s="1" customFormat="1" ht="15" customHeight="1">
      <c r="B211" s="344"/>
      <c r="C211" s="278"/>
      <c r="D211" s="278"/>
      <c r="E211" s="278"/>
      <c r="F211" s="301" t="s">
        <v>670</v>
      </c>
      <c r="G211" s="339"/>
      <c r="H211" s="330" t="s">
        <v>671</v>
      </c>
      <c r="I211" s="330"/>
      <c r="J211" s="330"/>
      <c r="K211" s="345"/>
    </row>
    <row r="212" spans="2:11" s="1" customFormat="1" ht="15" customHeight="1">
      <c r="B212" s="344"/>
      <c r="C212" s="278"/>
      <c r="D212" s="278"/>
      <c r="E212" s="278"/>
      <c r="F212" s="301" t="s">
        <v>672</v>
      </c>
      <c r="G212" s="339"/>
      <c r="H212" s="330" t="s">
        <v>835</v>
      </c>
      <c r="I212" s="330"/>
      <c r="J212" s="330"/>
      <c r="K212" s="345"/>
    </row>
    <row r="213" spans="2:11" s="1" customFormat="1" ht="15" customHeight="1">
      <c r="B213" s="344"/>
      <c r="C213" s="278"/>
      <c r="D213" s="278"/>
      <c r="E213" s="278"/>
      <c r="F213" s="301"/>
      <c r="G213" s="339"/>
      <c r="H213" s="330"/>
      <c r="I213" s="330"/>
      <c r="J213" s="330"/>
      <c r="K213" s="345"/>
    </row>
    <row r="214" spans="2:11" s="1" customFormat="1" ht="15" customHeight="1">
      <c r="B214" s="344"/>
      <c r="C214" s="278" t="s">
        <v>797</v>
      </c>
      <c r="D214" s="278"/>
      <c r="E214" s="278"/>
      <c r="F214" s="301">
        <v>1</v>
      </c>
      <c r="G214" s="339"/>
      <c r="H214" s="330" t="s">
        <v>836</v>
      </c>
      <c r="I214" s="330"/>
      <c r="J214" s="330"/>
      <c r="K214" s="345"/>
    </row>
    <row r="215" spans="2:11" s="1" customFormat="1" ht="15" customHeight="1">
      <c r="B215" s="344"/>
      <c r="C215" s="278"/>
      <c r="D215" s="278"/>
      <c r="E215" s="278"/>
      <c r="F215" s="301">
        <v>2</v>
      </c>
      <c r="G215" s="339"/>
      <c r="H215" s="330" t="s">
        <v>837</v>
      </c>
      <c r="I215" s="330"/>
      <c r="J215" s="330"/>
      <c r="K215" s="345"/>
    </row>
    <row r="216" spans="2:11" s="1" customFormat="1" ht="15" customHeight="1">
      <c r="B216" s="344"/>
      <c r="C216" s="278"/>
      <c r="D216" s="278"/>
      <c r="E216" s="278"/>
      <c r="F216" s="301">
        <v>3</v>
      </c>
      <c r="G216" s="339"/>
      <c r="H216" s="330" t="s">
        <v>838</v>
      </c>
      <c r="I216" s="330"/>
      <c r="J216" s="330"/>
      <c r="K216" s="345"/>
    </row>
    <row r="217" spans="2:11" s="1" customFormat="1" ht="15" customHeight="1">
      <c r="B217" s="344"/>
      <c r="C217" s="278"/>
      <c r="D217" s="278"/>
      <c r="E217" s="278"/>
      <c r="F217" s="301">
        <v>4</v>
      </c>
      <c r="G217" s="339"/>
      <c r="H217" s="330" t="s">
        <v>839</v>
      </c>
      <c r="I217" s="330"/>
      <c r="J217" s="330"/>
      <c r="K217" s="345"/>
    </row>
    <row r="218" spans="2:11" s="1" customFormat="1" ht="12.75" customHeight="1">
      <c r="B218" s="346"/>
      <c r="C218" s="347"/>
      <c r="D218" s="347"/>
      <c r="E218" s="347"/>
      <c r="F218" s="347"/>
      <c r="G218" s="347"/>
      <c r="H218" s="347"/>
      <c r="I218" s="347"/>
      <c r="J218" s="347"/>
      <c r="K218" s="348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DESKTOP-2FHCJ8N\acer</dc:creator>
  <cp:keywords/>
  <dc:description/>
  <cp:lastModifiedBy>DESKTOP-2FHCJ8N\acer</cp:lastModifiedBy>
  <dcterms:created xsi:type="dcterms:W3CDTF">2021-01-27T12:11:50Z</dcterms:created>
  <dcterms:modified xsi:type="dcterms:W3CDTF">2021-01-27T12:11:57Z</dcterms:modified>
  <cp:category/>
  <cp:version/>
  <cp:contentType/>
  <cp:contentStatus/>
</cp:coreProperties>
</file>