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628"/>
  <workbookPr/>
  <bookViews>
    <workbookView xWindow="14730" yWindow="30" windowWidth="19320" windowHeight="21000" activeTab="5"/>
  </bookViews>
  <sheets>
    <sheet name="Rekapitulace stavby" sheetId="1" r:id="rId1"/>
    <sheet name="01 - Kunešova č.p.502-504" sheetId="2" r:id="rId2"/>
    <sheet name="02 - Michlova č.p.595-596" sheetId="3" r:id="rId3"/>
    <sheet name="031 - 17.listopadu čp. 23..." sheetId="4" r:id="rId4"/>
    <sheet name="032 - 17.listopadu 245,246" sheetId="5" r:id="rId5"/>
    <sheet name="04 - Kozinova č.p.235-236" sheetId="6" r:id="rId6"/>
  </sheets>
  <definedNames>
    <definedName name="_xlnm._FilterDatabase" localSheetId="1" hidden="1">'01 - Kunešova č.p.502-504'!$C$123:$K$163</definedName>
    <definedName name="_xlnm._FilterDatabase" localSheetId="2" hidden="1">'02 - Michlova č.p.595-596'!$C$124:$K$171</definedName>
    <definedName name="_xlnm._FilterDatabase" localSheetId="3" hidden="1">'031 - 17.listopadu čp. 23...'!$C$125:$K$181</definedName>
    <definedName name="_xlnm._FilterDatabase" localSheetId="4" hidden="1">'032 - 17.listopadu 245,246'!$C$124:$K$172</definedName>
    <definedName name="_xlnm._FilterDatabase" localSheetId="5" hidden="1">'04 - Kozinova č.p.235-236'!$C$125:$K$175</definedName>
    <definedName name="_xlnm.Print_Area" localSheetId="1">'01 - Kunešova č.p.502-504'!$C$82:$J$105,'01 - Kunešova č.p.502-504'!$C$111:$K$163</definedName>
    <definedName name="_xlnm.Print_Area" localSheetId="2">'02 - Michlova č.p.595-596'!$C$82:$J$106,'02 - Michlova č.p.595-596'!$C$112:$K$171</definedName>
    <definedName name="_xlnm.Print_Area" localSheetId="3">'031 - 17.listopadu čp. 23...'!$C$82:$J$107,'031 - 17.listopadu čp. 23...'!$C$113:$K$181</definedName>
    <definedName name="_xlnm.Print_Area" localSheetId="4">'032 - 17.listopadu 245,246'!$C$82:$J$106,'032 - 17.listopadu 245,246'!$C$112:$K$172</definedName>
    <definedName name="_xlnm.Print_Area" localSheetId="5">'04 - Kozinova č.p.235-236'!$C$82:$J$107,'04 - Kozinova č.p.235-236'!$C$113:$K$175</definedName>
    <definedName name="_xlnm.Print_Area" localSheetId="0">'Rekapitulace stavby'!$D$4:$AO$76,'Rekapitulace stavby'!$C$82:$AQ$100</definedName>
    <definedName name="_xlnm.Print_Titles" localSheetId="0">'Rekapitulace stavby'!$92:$92</definedName>
    <definedName name="_xlnm.Print_Titles" localSheetId="1">'01 - Kunešova č.p.502-504'!$123:$123</definedName>
    <definedName name="_xlnm.Print_Titles" localSheetId="2">'02 - Michlova č.p.595-596'!$124:$124</definedName>
    <definedName name="_xlnm.Print_Titles" localSheetId="3">'031 - 17.listopadu čp. 23...'!$125:$125</definedName>
    <definedName name="_xlnm.Print_Titles" localSheetId="5">'04 - Kozinova č.p.235-236'!$125:$125</definedName>
  </definedNames>
  <calcPr calcId="181029"/>
</workbook>
</file>

<file path=xl/sharedStrings.xml><?xml version="1.0" encoding="utf-8"?>
<sst xmlns="http://schemas.openxmlformats.org/spreadsheetml/2006/main" count="2812" uniqueCount="355">
  <si>
    <t>Export Komplet</t>
  </si>
  <si>
    <t/>
  </si>
  <si>
    <t>2.0</t>
  </si>
  <si>
    <t>ZAMOK</t>
  </si>
  <si>
    <t>False</t>
  </si>
  <si>
    <t>{fc59f242-c1c1-4348-9f01-60165ae24bb2}</t>
  </si>
  <si>
    <t>0,01</t>
  </si>
  <si>
    <t>21</t>
  </si>
  <si>
    <t>15</t>
  </si>
  <si>
    <t>REKAPITULACE STAVBY</t>
  </si>
  <si>
    <t>v ---  níže se nacházejí doplnkové a pomocné údaje k sestavám  --- v</t>
  </si>
  <si>
    <t>Návod na vyplnění</t>
  </si>
  <si>
    <t>0,001</t>
  </si>
  <si>
    <t>Kód:</t>
  </si>
  <si>
    <t>202010191</t>
  </si>
  <si>
    <t>Měnit lze pouze buňky se žlutým podbarvením!
1) na prvním listu Rekapitulace stavby vyplňte v sestavě
    a) Souhrnný list
       - údaje o Uchazeči
         (přenesou se do ostatních sestav i v jiných listech)
    b) Rekapitulace objektů
       - potřebné Ostatní náklady
2) na vybraných listech vyplňte v sestavě
    a) Krycí list
       - údaje o Uchazeči, pokud se liší od údajů o Uchazeči na Souhrnném listu
         (údaje se přenesou do ostatních sestav v daném listu)
    b) Rekapitulace rozpočtu
       - potřebné Ostatní náklady
    c) Celkové náklady za stavbu
       - ceny u položek
       - množství, pokud má žluté podbarvení
       - a v případě potřeby poznámku (ta je ve skrytém sloupci)</t>
  </si>
  <si>
    <t>Stavba:</t>
  </si>
  <si>
    <t>Oprava oplechování bytových domů-projekt revitalizace</t>
  </si>
  <si>
    <t>KSO:</t>
  </si>
  <si>
    <t>CC-CZ:</t>
  </si>
  <si>
    <t>Místo:</t>
  </si>
  <si>
    <t xml:space="preserve"> </t>
  </si>
  <si>
    <t>Datum:</t>
  </si>
  <si>
    <t>14. 7. 2020</t>
  </si>
  <si>
    <t>Zadavatel:</t>
  </si>
  <si>
    <t>IČ:</t>
  </si>
  <si>
    <t>DIČ:</t>
  </si>
  <si>
    <t>Uchazeč:</t>
  </si>
  <si>
    <t>Vyplň údaj</t>
  </si>
  <si>
    <t>Projektant:</t>
  </si>
  <si>
    <t>True</t>
  </si>
  <si>
    <t>Zpracovatel:</t>
  </si>
  <si>
    <t>Poznámka:</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</si>
  <si>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</si>
  <si>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</si>
  <si>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</si>
  <si>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</si>
  <si>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</si>
  <si>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</si>
  <si>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</si>
  <si>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</si>
  <si>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</si>
  <si>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</si>
  <si>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</si>
  <si>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</si>
  <si>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</si>
  <si>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</si>
  <si>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</si>
  <si>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</si>
  <si>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</si>
  <si>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</si>
  <si>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</si>
  <si>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</si>
  <si>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</si>
  <si>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</si>
  <si>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</si>
  <si>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</si>
  <si>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</si>
  <si>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</si>
  <si>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</si>
  <si>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</si>
  <si>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</si>
  <si>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</si>
  <si>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</si>
  <si>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</si>
  <si>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</si>
  <si>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</si>
  <si>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</si>
  <si>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</si>
  <si>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</si>
  <si>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</si>
  <si>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</si>
  <si>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</si>
  <si>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</si>
  <si>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</si>
  <si>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</si>
  <si>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</si>
  <si>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t>
  </si>
  <si>
    <t>01</t>
  </si>
  <si>
    <t>Kunešova č.p.502-504</t>
  </si>
  <si>
    <t>STA</t>
  </si>
  <si>
    <t>1</t>
  </si>
  <si>
    <t>{3990e7f1-9ec9-405e-bed0-180a64630b1e}</t>
  </si>
  <si>
    <t>02</t>
  </si>
  <si>
    <t>Michlova č.p.595-596</t>
  </si>
  <si>
    <t>{f68b5a7c-2823-4fc0-9028-e318da534b07}</t>
  </si>
  <si>
    <t>031</t>
  </si>
  <si>
    <t>17.listopadu čp. 237-238,č.p.241-244, 249 - 256Kovařovicova č.p.255-256</t>
  </si>
  <si>
    <t>{13b7056a-529d-4852-874b-7cd28ee695f5}</t>
  </si>
  <si>
    <t>032</t>
  </si>
  <si>
    <t>17.listopadu 245,246</t>
  </si>
  <si>
    <t>{4bbb81fe-b230-40ae-ae9f-a1ee4f596c2f}</t>
  </si>
  <si>
    <t>04</t>
  </si>
  <si>
    <t>Kozinova č.p.235-236</t>
  </si>
  <si>
    <t>{5725f395-d01a-454c-bea3-72b592eed742}</t>
  </si>
  <si>
    <t>KRYCÍ LIST SOUPISU PRACÍ</t>
  </si>
  <si>
    <t>Objekt:</t>
  </si>
  <si>
    <t>01 - Kunešova č.p.502-504</t>
  </si>
  <si>
    <t>REKAPITULACE ČLENĚNÍ SOUPISU PRACÍ</t>
  </si>
  <si>
    <t>Kód dílu - Popis</t>
  </si>
  <si>
    <t>Cena celkem [CZK]</t>
  </si>
  <si>
    <t>Náklady ze soupisu prací</t>
  </si>
  <si>
    <t>-1</t>
  </si>
  <si>
    <t>HSV - Práce a dodávky HSV</t>
  </si>
  <si>
    <t xml:space="preserve">    6 - Úpravy povrchů, podlahy a osazování výplní</t>
  </si>
  <si>
    <t>PSV - Práce a dodávky PSV</t>
  </si>
  <si>
    <t xml:space="preserve">    711 - Izolace proti vodě, vlhkosti a plynům</t>
  </si>
  <si>
    <t xml:space="preserve">    767 - Konstrukce zámečnické</t>
  </si>
  <si>
    <t>VRN - Vedlejší rozpočtové náklady</t>
  </si>
  <si>
    <t xml:space="preserve">    VRN3 - Zařízení staveniště</t>
  </si>
  <si>
    <t xml:space="preserve">    VRN9 - Ostatní náklady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</si>
  <si>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</si>
  <si>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</si>
  <si>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</si>
  <si>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</si>
  <si>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</si>
  <si>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</si>
  <si>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</si>
  <si>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</si>
  <si>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</si>
  <si>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</si>
  <si>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</si>
  <si>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</si>
  <si>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</si>
  <si>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</si>
  <si>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</si>
  <si>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</si>
  <si>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6</t>
  </si>
  <si>
    <t>Úpravy povrchů, podlahy a osazování výplní</t>
  </si>
  <si>
    <t>K</t>
  </si>
  <si>
    <t>624631221.R</t>
  </si>
  <si>
    <t>Úprava vnějších spár obvodového pláště , tmelení spáry včetně penetračního nátěru tmelem silikonovým, šířky spáry do 15 mm</t>
  </si>
  <si>
    <t>m</t>
  </si>
  <si>
    <t>4</t>
  </si>
  <si>
    <t>2</t>
  </si>
  <si>
    <t>-1131990983</t>
  </si>
  <si>
    <t>PSC</t>
  </si>
  <si>
    <t xml:space="preserve">Poznámka k souboru cen:
1. V cenách tmelení spáry jsou započteny i náklady na očištění podkladu, ochranu okolí hrany spáry papírovou páskou a na penetrační nátěr. 2. V cenách těsnění spáry jsou započteny i náklady na vyplnění spáry PUR pěnou a vložení pásky do silikonového tmelu. </t>
  </si>
  <si>
    <t>P</t>
  </si>
  <si>
    <t>Poznámka k položce:
Tmelení spár prováděno jako  řemesné výškové práce z lana.Pracovníci budou jištěni s využitím přenosných kotvících prostředků.Úprava spáry dle PD.</t>
  </si>
  <si>
    <t>VV</t>
  </si>
  <si>
    <t>18,23+18,13+18,24+12,95+18,255+18,15+18,255+12,975</t>
  </si>
  <si>
    <t>PSV</t>
  </si>
  <si>
    <t>Práce a dodávky PSV</t>
  </si>
  <si>
    <t>711</t>
  </si>
  <si>
    <t>Izolace proti vodě, vlhkosti a plynům</t>
  </si>
  <si>
    <t>711199101.R</t>
  </si>
  <si>
    <t xml:space="preserve">Provedení těsnícího pásu do spoje dilatační nebo styčné spáry kotvící páskovina - plech dle PD.
</t>
  </si>
  <si>
    <t>16</t>
  </si>
  <si>
    <t>-2058535814</t>
  </si>
  <si>
    <t xml:space="preserve">Poznámka k souboru cen:
1. V cenách nejsou započteny náklady na dodávku materiálu, tyto se oceňují ve specifikaci. </t>
  </si>
  <si>
    <t>(146+36)*(0,18+0,06)</t>
  </si>
  <si>
    <t>3</t>
  </si>
  <si>
    <t>M</t>
  </si>
  <si>
    <t>28323131.R</t>
  </si>
  <si>
    <t xml:space="preserve">páska oboustranně lepící butylkaučuková 1x30mm,odolná vůči povětrnostním vlivům
</t>
  </si>
  <si>
    <t>32</t>
  </si>
  <si>
    <t>1737592905</t>
  </si>
  <si>
    <t>43,68*1,05 'Přepočtené koeficientem množství</t>
  </si>
  <si>
    <t>998711202</t>
  </si>
  <si>
    <t>Přesun hmot pro izolace proti vodě, vlhkosti a plynům  stanovený procentní sazbou (%) z ceny vodorovná dopravní vzdálenost do 50 m v objektech výšky přes 6 do 12 m</t>
  </si>
  <si>
    <t>%</t>
  </si>
  <si>
    <t>CS ÚRS 2020 01</t>
  </si>
  <si>
    <t>-1378152239</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</si>
  <si>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</si>
  <si>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767</t>
  </si>
  <si>
    <t>Konstrukce zámečnické</t>
  </si>
  <si>
    <t>5</t>
  </si>
  <si>
    <t>767995111.R</t>
  </si>
  <si>
    <t>Montáž ostatních atypických zámečnických konstrukcí  hmotnosti do 5 kg.Atypický prvek  z páskoviny ve tvaru L s rohovou výztuhou v pozinkovaném provedení. Tento prvek bude kotven do obvodového pláště   samořezným šroubem do betonu ULTRACUT FBS II 8x100 50/35 US TX s použitím pryžové těsnící podložky a krytky šroubu.</t>
  </si>
  <si>
    <t>kg</t>
  </si>
  <si>
    <t>-12881062</t>
  </si>
  <si>
    <t xml:space="preserve">Poznámka k souboru cen:
1. Určení cen se řídí hmotností jednotlivě montovaného dílu konstrukce. </t>
  </si>
  <si>
    <t>Poznámka k položce:
Montáž výztuh prováděna jako řemesné výškové práce z lana.Pracovníci budou jištěni s využitím přenosných kotvících prostředků.</t>
  </si>
  <si>
    <t>54,66/0,75*2= 146 ks á 0,4 kg</t>
  </si>
  <si>
    <t>146*0,4</t>
  </si>
  <si>
    <t>12,95/0,75*2 = 36 ks á 0,4 kg</t>
  </si>
  <si>
    <t>36*0,4</t>
  </si>
  <si>
    <t>Součet</t>
  </si>
  <si>
    <t>72,8*1,05 'Přepočtené koeficientem množství</t>
  </si>
  <si>
    <t>13010182.R</t>
  </si>
  <si>
    <t>tyč ocelová plochá jakost 11 375 30x6mm</t>
  </si>
  <si>
    <t>t</t>
  </si>
  <si>
    <t>481699339</t>
  </si>
  <si>
    <t>146+36 ks kotvící páskoviny 30/6 dle PD včetně výroby a pozinkování - 0,4 kg/ks</t>
  </si>
  <si>
    <t>182*0,00141*(0,18+0,07+0,03)</t>
  </si>
  <si>
    <t>0,072*1,05 'Přepočtené koeficientem množství</t>
  </si>
  <si>
    <t>7</t>
  </si>
  <si>
    <t>998767102</t>
  </si>
  <si>
    <t>Přesun hmot pro zámečnické konstrukce  stanovený z hmotnosti přesunovaného materiálu vodorovná dopravní vzdálenost do 50 m v objektech výšky přes 6 do 12 m</t>
  </si>
  <si>
    <t>-1083321664</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</si>
  <si>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</si>
  <si>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VRN</t>
  </si>
  <si>
    <t>Vedlejší rozpočtové náklady</t>
  </si>
  <si>
    <t>VRN3</t>
  </si>
  <si>
    <t>Zařízení staveniště</t>
  </si>
  <si>
    <t>8</t>
  </si>
  <si>
    <t>031002000</t>
  </si>
  <si>
    <t>Související práce pro zařízení staveniště - BOZ</t>
  </si>
  <si>
    <t>soub</t>
  </si>
  <si>
    <t>1024</t>
  </si>
  <si>
    <t>820766836</t>
  </si>
  <si>
    <t xml:space="preserve">Poznámka k položce:
Zajištění veškerých potřebných prvků pro bezpečné provádění výškových prací z lana
</t>
  </si>
  <si>
    <t>9</t>
  </si>
  <si>
    <t>034002000</t>
  </si>
  <si>
    <t>Zabezpečení staveniště</t>
  </si>
  <si>
    <t>2075391363</t>
  </si>
  <si>
    <t>Poznámka k položce:
Veškeré práce pro zajištění bezpečného pohybu osob v okolí stavby ( v bytech i v okolí bytových domů probíhá běžný provoz )</t>
  </si>
  <si>
    <t>VRN9</t>
  </si>
  <si>
    <t>Ostatní náklady</t>
  </si>
  <si>
    <t>10</t>
  </si>
  <si>
    <t>094002000</t>
  </si>
  <si>
    <t xml:space="preserve">Ostatní náklady související s výstavbou jinde neuvedené
</t>
  </si>
  <si>
    <t>1776720773</t>
  </si>
  <si>
    <t>02 - Michlova č.p.595-596</t>
  </si>
  <si>
    <t xml:space="preserve">    764 - Konstrukce klempířské</t>
  </si>
  <si>
    <t>2036766271</t>
  </si>
  <si>
    <t>Poznámka k položce:
Pracovníci budou jištěni s využitím přenosných kotvících prostředků.Úprava spáry dle PD.</t>
  </si>
  <si>
    <t>11,62+11,63</t>
  </si>
  <si>
    <t>Provedení izolace proti zemní vlhkosti hydroizolační stěrkou doplňků vodotěsné těsnící pásky pro dilatační a styčné spáry</t>
  </si>
  <si>
    <t>1636094448</t>
  </si>
  <si>
    <t>85*0,26</t>
  </si>
  <si>
    <t>-78815144</t>
  </si>
  <si>
    <t>22,1*1,05 'Přepočtené koeficientem množství</t>
  </si>
  <si>
    <t>-643332211</t>
  </si>
  <si>
    <t>764</t>
  </si>
  <si>
    <t>Konstrukce klempířské</t>
  </si>
  <si>
    <t>764001901.R</t>
  </si>
  <si>
    <t>Napojení na stávající klempířské konstrukce délky spoje do 0,5 m</t>
  </si>
  <si>
    <t>kus</t>
  </si>
  <si>
    <t>-2052272748</t>
  </si>
  <si>
    <t>Poznámka k položce:
Montáž plechování prováděna jako řemesné výškové práce z lana.Pracovníci budou jištěni s využitím přenosných kotvících prostředků.</t>
  </si>
  <si>
    <t>764002841.R</t>
  </si>
  <si>
    <t>Demontáž klempířských konstrukcí oplechování horních ploch zdí a nadezdívek do suti</t>
  </si>
  <si>
    <t>318527167</t>
  </si>
  <si>
    <t>Poznámka k položce:
 V ceně je zohledněna výkupní cena demontovaného plechu a odvoz tohoto materiálu do sběrny.</t>
  </si>
  <si>
    <t>764215606</t>
  </si>
  <si>
    <t>Oplechování horních ploch zdí a nadezdívek (atik) z pozinkovaného plechu s povrchovou úpravou celoplošně lepené rš 500 mm</t>
  </si>
  <si>
    <t>-1376631842</t>
  </si>
  <si>
    <t>Poznámka k položce:
Montáž prováděna jako řemesné výškové práce z lana.Pracovníci budou jištěni s využitím přenosných kotvících prostředků.</t>
  </si>
  <si>
    <t>998764202</t>
  </si>
  <si>
    <t>Přesun hmot pro konstrukce klempířské stanovený procentní sazbou (%) z ceny vodorovná dopravní vzdálenost do 50 m v objektech výšky přes 6 do 12 m</t>
  </si>
  <si>
    <t>239239683</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</si>
  <si>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-4181 pro přesun prováděný bez použití mechanizace, tj. za ztížených podmínek, lze použít pouze pro hmotnost materiálu, která se tímto způsobem skutečně přemísťuje. </t>
  </si>
  <si>
    <t>Montáž ostatních atypických zámečnických konstrukcí  hmotnosti do 5 kg.Atypický prvek  z páskoviny  v pozinkovaném provedení. Tento prvek bude kotven do atiky   samořezným šroubem do betonu ULTRACUT FBS II 8x160 50/35 US TX s použitím pryžové těsnící podložky a krytky šroubu.</t>
  </si>
  <si>
    <t>-2122610200</t>
  </si>
  <si>
    <t>62,16/0,75+3=85 ks á 0,4 kg</t>
  </si>
  <si>
    <t>85*0,4</t>
  </si>
  <si>
    <t>1924930447</t>
  </si>
  <si>
    <t>85 ks kotvící páskoviny 30/6 dle PD včetně výroby a pozinkování - 0,4 kg/ks</t>
  </si>
  <si>
    <t>85*0,4/1000</t>
  </si>
  <si>
    <t>0,034*1,05 'Přepočtené koeficientem množství</t>
  </si>
  <si>
    <t>11</t>
  </si>
  <si>
    <t>-1209434147</t>
  </si>
  <si>
    <t>12</t>
  </si>
  <si>
    <t>-1887538542</t>
  </si>
  <si>
    <t>13</t>
  </si>
  <si>
    <t>-2128895565</t>
  </si>
  <si>
    <t>14</t>
  </si>
  <si>
    <t>1535406844</t>
  </si>
  <si>
    <t>031 - 17.listopadu čp. 237-238,č.p.241-244, 249 - 256Kovařovicova č.p.255-256</t>
  </si>
  <si>
    <t xml:space="preserve">    998 - Přesun hmot</t>
  </si>
  <si>
    <t>203086323</t>
  </si>
  <si>
    <t>Poznámka k položce:
Tmelení spár prováděno jako  řemesné výškové práce z lana.Pracovníci budou jištěni s využitím přenosných kotvících prostředků.</t>
  </si>
  <si>
    <t>11,18+18,725+18,690+2,3+14,205+1,2+4,15+18,63</t>
  </si>
  <si>
    <t>4,81+1,2+11,215+1,2+3,515+4,54+1,2+11,215+1,2+3,555+1,2+19,16+19,395</t>
  </si>
  <si>
    <t>14,67+1,2+4,0+18,76+11,22+18,77+18,85+2,4</t>
  </si>
  <si>
    <t>11,19+4,79+1,2+11,33+1,2+3,41+4,45+1,2+11,36+1,2+3,61+4,44+1,2+11,325+3,4+4,605+11,245+3,52+4,95+19,41+19,325+19,24+19,48</t>
  </si>
  <si>
    <t>14,82+1,2+22,8+7,375+11,215+18,425+3,6+18,44+11,19+18,426+3,6+14,54+18,815+18,81+6,2</t>
  </si>
  <si>
    <t>998</t>
  </si>
  <si>
    <t>Přesun hmot</t>
  </si>
  <si>
    <t>998011002</t>
  </si>
  <si>
    <t>Přesun hmot pro budovy občanské výstavby, bydlení, výrobu a služby  s nosnou svislou konstrukcí zděnou z cihel, tvárnic nebo kamene vodorovná dopravní vzdálenost do 100 m pro budovy výšky přes 6 do 12 m</t>
  </si>
  <si>
    <t>-1262479729</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</si>
  <si>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</si>
  <si>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Provedení těsnícího pásu do spoje dilatační nebo styčné spáry kotvící páskovina - plech dle PD</t>
  </si>
  <si>
    <t>1116671519</t>
  </si>
  <si>
    <t>860*(0,20+0,06)</t>
  </si>
  <si>
    <t>-1855675914</t>
  </si>
  <si>
    <t>223,6*1,05 'Přepočtené koeficientem množství</t>
  </si>
  <si>
    <t>-214941314</t>
  </si>
  <si>
    <t>2134583531</t>
  </si>
  <si>
    <t>2053309399</t>
  </si>
  <si>
    <t>Poznámka k položce:
Demontáž oplechování prováděna jako řemesné výškové práce z lana.Pracovníci budou jištěni s využitím přenosných kotvících prostředků. V ceně je zohledněna výkupní cena demontovaného plechu a odvoz tohoto materiálu do sběrny.</t>
  </si>
  <si>
    <t>Oplechování horních ploch zdí a nadezdívek (atik) z pozinkovaného plechu s povrchovou úpravou celoplošně lepené rš 500 mm, včetně překrytí lemování střešní PVC folií dle PD.</t>
  </si>
  <si>
    <t>835846551</t>
  </si>
  <si>
    <t>1569693637</t>
  </si>
  <si>
    <t>-1032978965</t>
  </si>
  <si>
    <t>628,891/0,75+21=860 ks á 0,4 kg</t>
  </si>
  <si>
    <t>860*0,4</t>
  </si>
  <si>
    <t>-407151859</t>
  </si>
  <si>
    <t>860 ks kotvící páskoviny 30/6 dle PD včetně výroby a pozinkování - 0,4 kg/ks</t>
  </si>
  <si>
    <t>860*0,4/1000</t>
  </si>
  <si>
    <t>0,344*1,05 'Přepočtené koeficientem množství</t>
  </si>
  <si>
    <t>-348353720</t>
  </si>
  <si>
    <t>123014708</t>
  </si>
  <si>
    <t>2074012746</t>
  </si>
  <si>
    <t>-704944024</t>
  </si>
  <si>
    <t>032 - 17.listopadu 245,246</t>
  </si>
  <si>
    <t>-31011828</t>
  </si>
  <si>
    <t>18,4+3,59+18,45+11,17+18,365+3,535+18,47+11,215</t>
  </si>
  <si>
    <t>574145426</t>
  </si>
  <si>
    <t>145*(0,17+0,03+0,06)</t>
  </si>
  <si>
    <t>-1356875794</t>
  </si>
  <si>
    <t>37,7*1,05 'Přepočtené koeficientem množství</t>
  </si>
  <si>
    <t>-511406744</t>
  </si>
  <si>
    <t>-1373696272</t>
  </si>
  <si>
    <t>-1553271584</t>
  </si>
  <si>
    <t>43</t>
  </si>
  <si>
    <t>764215606.R</t>
  </si>
  <si>
    <t>-719542871</t>
  </si>
  <si>
    <t>1995467377</t>
  </si>
  <si>
    <t xml:space="preserve">Montáž ostatních atypických zámečnických konstrukcí  hmotnosti do 5 kg.Atypický prvek  z páskoviny ve tvaru L s rohovou výztuhou v pozinkovaném provedení. Tento prvek bude kotven do obvodového pláště   samořezným šroubem do betonu ULTRACUT FBS II 8x130 80/65 US TX s použitím pryžové těsnící podložky a krytky šroubu.
</t>
  </si>
  <si>
    <t>-1903857164</t>
  </si>
  <si>
    <t>103,195/0,75+21=145 ks á 0,4 kg</t>
  </si>
  <si>
    <t>145*0,4</t>
  </si>
  <si>
    <t>-1074566746</t>
  </si>
  <si>
    <t>145 ks kotvící páskoviny 30/6 dle PD včetně výroby a pozinkování - 0,4 kg/ks</t>
  </si>
  <si>
    <t>145*0,4/1000</t>
  </si>
  <si>
    <t>0,058*1,05 'Přepočtené koeficientem množství</t>
  </si>
  <si>
    <t>1022761814</t>
  </si>
  <si>
    <t>-1639245692</t>
  </si>
  <si>
    <t>1374751387</t>
  </si>
  <si>
    <t>-2033819707</t>
  </si>
  <si>
    <t>04 - Kozinova č.p.235-236</t>
  </si>
  <si>
    <t>397723199</t>
  </si>
  <si>
    <t>38,195+11,26+4,160+7,99+11,21+3,58+11,26</t>
  </si>
  <si>
    <t>998011003</t>
  </si>
  <si>
    <t>Přesun hmot pro budovy občanské výstavby, bydlení, výrobu a služby  s nosnou svislou konstrukcí zděnou z cihel, tvárnic nebo kamene vodorovná dopravní vzdálenost do 100 m pro budovy výšky přes 12 do 24 m</t>
  </si>
  <si>
    <t>338537646</t>
  </si>
  <si>
    <t>-1900821763</t>
  </si>
  <si>
    <t>128*(0,17+0,03+0,06)</t>
  </si>
  <si>
    <t>-146065019</t>
  </si>
  <si>
    <t>34,34368*1,05 'Přepočtené koeficientem množství</t>
  </si>
  <si>
    <t>998711203</t>
  </si>
  <si>
    <t>Přesun hmot pro izolace proti vodě, vlhkosti a plynům  stanovený procentní sazbou (%) z ceny vodorovná dopravní vzdálenost do 50 m v objektech výšky přes 12 do 60 m</t>
  </si>
  <si>
    <t>517203679</t>
  </si>
  <si>
    <t>-1702463621</t>
  </si>
  <si>
    <t>-1181203538</t>
  </si>
  <si>
    <t>764215605</t>
  </si>
  <si>
    <t>Oplechování horních ploch zdí a nadezdívek (atik) z pozinkovaného plechu s povrchovou úpravou celoplošně lepené rš 400 mm, včetně překrytí lemování střešní PVC folií dle PD.</t>
  </si>
  <si>
    <t>-791735442</t>
  </si>
  <si>
    <t>1133386731</t>
  </si>
  <si>
    <t>1206213741</t>
  </si>
  <si>
    <t>87,655/0,75+10=128 ks á 0,4 kg</t>
  </si>
  <si>
    <t>128*0,4</t>
  </si>
  <si>
    <t>210208876</t>
  </si>
  <si>
    <t>128 ks kotvící páskoviny 30/6 dle PD včetně výroby a pozinkování - 0,4 kg/ks</t>
  </si>
  <si>
    <t>128*0,4/1000</t>
  </si>
  <si>
    <t>0,051*1,05 'Přepočtené koeficientem množství</t>
  </si>
  <si>
    <t>2025197248</t>
  </si>
  <si>
    <t>1189750338</t>
  </si>
  <si>
    <t>615638730</t>
  </si>
  <si>
    <t>-935622497</t>
  </si>
  <si>
    <t>87+41-55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</si>
</sst>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dd\.mm\.yyyy"/>
    <numFmt numFmtId="166" formatCode="#,##0.00000"/>
    <numFmt numFmtId="167" formatCode="#,##0.000"/>
  </numFmts>
  <fonts count="40">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800080"/>
      <name val="Arial CE"/>
      <family val="2"/>
    </font>
    <font>
      <sz val="8"/>
      <color rgb="FFFF0000"/>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i/>
      <sz val="9"/>
      <color rgb="FF0000FF"/>
      <name val="Arial CE"/>
      <family val="2"/>
    </font>
    <font>
      <i/>
      <sz val="8"/>
      <color rgb="FF0000FF"/>
      <name val="Arial CE"/>
      <family val="2"/>
    </font>
    <font>
      <u val="single"/>
      <sz val="11"/>
      <color theme="10"/>
      <name val="Calibri"/>
      <family val="2"/>
      <scheme val="minor"/>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hair">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9" fillId="0" borderId="0" applyNumberFormat="0" applyFill="0" applyBorder="0" applyAlignment="0" applyProtection="0"/>
  </cellStyleXfs>
  <cellXfs count="319">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4" fillId="0" borderId="0" xfId="0" applyFont="1" applyAlignment="1" applyProtection="1">
      <alignment horizontal="left" vertical="center"/>
      <protection/>
    </xf>
    <xf numFmtId="0" fontId="15" fillId="0" borderId="0" xfId="0" applyFont="1" applyAlignment="1">
      <alignment horizontal="left" vertical="center"/>
    </xf>
    <xf numFmtId="0" fontId="16"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4" fillId="0" borderId="0" xfId="0" applyFont="1" applyAlignment="1" applyProtection="1">
      <alignment horizontal="left" vertical="top"/>
      <protection/>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8"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0" fontId="0" fillId="0" borderId="3" xfId="0" applyFont="1" applyBorder="1" applyAlignment="1">
      <alignment vertical="center"/>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0" fontId="2" fillId="0" borderId="3" xfId="0" applyFont="1" applyBorder="1" applyAlignment="1">
      <alignmen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0" fillId="0" borderId="3" xfId="0" applyBorder="1" applyAlignment="1" applyProtection="1">
      <alignment vertical="center"/>
      <protection/>
    </xf>
    <xf numFmtId="0" fontId="0" fillId="0" borderId="0" xfId="0" applyAlignment="1" applyProtection="1">
      <alignment vertical="center"/>
      <protection/>
    </xf>
    <xf numFmtId="0" fontId="20" fillId="0" borderId="4" xfId="0" applyFont="1" applyBorder="1" applyAlignment="1" applyProtection="1">
      <alignment horizontal="left" vertical="center"/>
      <protection/>
    </xf>
    <xf numFmtId="0" fontId="0" fillId="0" borderId="4" xfId="0" applyBorder="1" applyAlignment="1" applyProtection="1">
      <alignment vertical="center"/>
      <protection/>
    </xf>
    <xf numFmtId="0" fontId="0" fillId="0" borderId="3" xfId="0" applyBorder="1" applyAlignment="1">
      <alignment vertical="center"/>
    </xf>
    <xf numFmtId="0" fontId="2" fillId="0" borderId="5" xfId="0" applyFont="1" applyBorder="1" applyAlignment="1" applyProtection="1">
      <alignment horizontal="left" vertical="center"/>
      <protection/>
    </xf>
    <xf numFmtId="0" fontId="0" fillId="0" borderId="4" xfId="0" applyFont="1" applyBorder="1" applyAlignment="1" applyProtection="1">
      <alignment vertical="center"/>
      <protection/>
    </xf>
    <xf numFmtId="0" fontId="0" fillId="0" borderId="8"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3" xfId="0" applyFont="1" applyBorder="1" applyAlignment="1">
      <alignment vertical="center"/>
    </xf>
    <xf numFmtId="0" fontId="18"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0" xfId="0" applyFont="1" applyBorder="1" applyAlignment="1" applyProtection="1">
      <alignment vertical="center"/>
      <protection/>
    </xf>
    <xf numFmtId="0" fontId="0" fillId="0" borderId="12" xfId="0" applyFont="1" applyBorder="1" applyAlignment="1" applyProtection="1">
      <alignment vertical="center"/>
      <protection/>
    </xf>
    <xf numFmtId="0" fontId="0" fillId="4" borderId="7" xfId="0" applyFont="1" applyFill="1" applyBorder="1" applyAlignment="1" applyProtection="1">
      <alignment vertical="center"/>
      <protection/>
    </xf>
    <xf numFmtId="0" fontId="23" fillId="4" borderId="0" xfId="0" applyFont="1" applyFill="1" applyAlignment="1" applyProtection="1">
      <alignment horizontal="center" vertical="center"/>
      <protection/>
    </xf>
    <xf numFmtId="0" fontId="24" fillId="0" borderId="13" xfId="0" applyFont="1" applyBorder="1" applyAlignment="1" applyProtection="1">
      <alignment horizontal="center" vertical="center" wrapText="1"/>
      <protection/>
    </xf>
    <xf numFmtId="0" fontId="24" fillId="0" borderId="14" xfId="0" applyFont="1" applyBorder="1" applyAlignment="1" applyProtection="1">
      <alignment horizontal="center" vertical="center" wrapText="1"/>
      <protection/>
    </xf>
    <xf numFmtId="0" fontId="24" fillId="0" borderId="15" xfId="0" applyFont="1" applyBorder="1" applyAlignment="1" applyProtection="1">
      <alignment horizontal="center" vertical="center" wrapText="1"/>
      <protection/>
    </xf>
    <xf numFmtId="0" fontId="0" fillId="0" borderId="16"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5" fillId="0" borderId="3"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1" fillId="0" borderId="17" xfId="0" applyNumberFormat="1" applyFont="1" applyBorder="1" applyAlignment="1" applyProtection="1">
      <alignmen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12" xfId="0" applyNumberFormat="1" applyFont="1" applyBorder="1" applyAlignment="1" applyProtection="1">
      <alignment vertical="center"/>
      <protection/>
    </xf>
    <xf numFmtId="0" fontId="5"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6" fillId="0" borderId="3" xfId="0" applyFont="1" applyBorder="1" applyAlignment="1" applyProtection="1">
      <alignment vertical="center"/>
      <protection/>
    </xf>
    <xf numFmtId="0" fontId="28" fillId="0" borderId="0" xfId="0" applyFont="1" applyAlignment="1" applyProtection="1">
      <alignment vertical="center"/>
      <protection/>
    </xf>
    <xf numFmtId="0" fontId="29" fillId="0" borderId="0" xfId="0"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0" fillId="0" borderId="17"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2" xfId="0" applyNumberFormat="1" applyFont="1" applyBorder="1" applyAlignment="1" applyProtection="1">
      <alignment vertical="center"/>
      <protection/>
    </xf>
    <xf numFmtId="0" fontId="6" fillId="0" borderId="0" xfId="0" applyFont="1" applyAlignment="1">
      <alignment horizontal="left" vertical="center"/>
    </xf>
    <xf numFmtId="4" fontId="30" fillId="0" borderId="18" xfId="0" applyNumberFormat="1" applyFont="1" applyBorder="1" applyAlignment="1" applyProtection="1">
      <alignment vertical="center"/>
      <protection/>
    </xf>
    <xf numFmtId="4" fontId="30" fillId="0" borderId="19" xfId="0" applyNumberFormat="1" applyFont="1" applyBorder="1" applyAlignment="1" applyProtection="1">
      <alignment vertical="center"/>
      <protection/>
    </xf>
    <xf numFmtId="166" fontId="30" fillId="0" borderId="19" xfId="0" applyNumberFormat="1" applyFont="1" applyBorder="1" applyAlignment="1" applyProtection="1">
      <alignment vertical="center"/>
      <protection/>
    </xf>
    <xf numFmtId="4" fontId="30" fillId="0" borderId="20" xfId="0" applyNumberFormat="1" applyFont="1" applyBorder="1" applyAlignment="1" applyProtection="1">
      <alignment vertical="center"/>
      <protection/>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4" fillId="0" borderId="0" xfId="0" applyFont="1" applyAlignment="1">
      <alignment horizontal="left" vertical="center"/>
    </xf>
    <xf numFmtId="0" fontId="31" fillId="0" borderId="0" xfId="0" applyFont="1" applyAlignment="1">
      <alignment horizontal="left" vertical="center"/>
    </xf>
    <xf numFmtId="0" fontId="2" fillId="0" borderId="0" xfId="0" applyFont="1" applyAlignment="1">
      <alignment horizontal="left" vertical="center"/>
    </xf>
    <xf numFmtId="0" fontId="0" fillId="0" borderId="0" xfId="0" applyFont="1" applyAlignment="1" applyProtection="1">
      <alignment vertical="center"/>
      <protection locked="0"/>
    </xf>
    <xf numFmtId="0" fontId="3" fillId="0" borderId="0" xfId="0" applyFont="1" applyAlignment="1">
      <alignment horizontal="left" vertical="center"/>
    </xf>
    <xf numFmtId="0" fontId="2" fillId="0" borderId="0" xfId="0" applyFont="1" applyAlignment="1" applyProtection="1">
      <alignment horizontal="left" vertical="center"/>
      <protection locked="0"/>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0" xfId="0" applyFont="1" applyAlignment="1" applyProtection="1">
      <alignment vertical="center" wrapText="1"/>
      <protection locked="0"/>
    </xf>
    <xf numFmtId="0" fontId="0" fillId="0" borderId="3" xfId="0" applyBorder="1" applyAlignment="1">
      <alignment vertical="center" wrapText="1"/>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18" fillId="0" borderId="0" xfId="0" applyFont="1" applyAlignment="1">
      <alignment horizontal="left" vertical="center"/>
    </xf>
    <xf numFmtId="4" fontId="25"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0" fontId="22"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21" xfId="0" applyFont="1" applyFill="1" applyBorder="1" applyAlignment="1">
      <alignment vertical="center"/>
    </xf>
    <xf numFmtId="0" fontId="20" fillId="0" borderId="4" xfId="0" applyFont="1" applyBorder="1" applyAlignment="1">
      <alignment horizontal="left" vertical="center"/>
    </xf>
    <xf numFmtId="0" fontId="0" fillId="0" borderId="4" xfId="0" applyBorder="1" applyAlignment="1">
      <alignment vertical="center"/>
    </xf>
    <xf numFmtId="0" fontId="0" fillId="0" borderId="4" xfId="0" applyBorder="1" applyAlignment="1" applyProtection="1">
      <alignment vertical="center"/>
      <protection locked="0"/>
    </xf>
    <xf numFmtId="0" fontId="2" fillId="0" borderId="5" xfId="0" applyFont="1" applyBorder="1" applyAlignment="1">
      <alignment horizontal="left" vertical="center"/>
    </xf>
    <xf numFmtId="0" fontId="0" fillId="0" borderId="5" xfId="0" applyFont="1" applyBorder="1" applyAlignment="1">
      <alignment vertical="center"/>
    </xf>
    <xf numFmtId="0" fontId="2" fillId="0" borderId="5" xfId="0" applyFont="1" applyBorder="1" applyAlignment="1">
      <alignment horizontal="center" vertical="center"/>
    </xf>
    <xf numFmtId="0" fontId="0" fillId="0" borderId="5" xfId="0" applyFont="1" applyBorder="1" applyAlignment="1" applyProtection="1">
      <alignment vertical="center"/>
      <protection locked="0"/>
    </xf>
    <xf numFmtId="0" fontId="2" fillId="0" borderId="5" xfId="0" applyFont="1" applyBorder="1" applyAlignment="1">
      <alignment horizontal="right" vertical="center"/>
    </xf>
    <xf numFmtId="0" fontId="0" fillId="0" borderId="4" xfId="0" applyFont="1" applyBorder="1" applyAlignment="1">
      <alignment vertical="center"/>
    </xf>
    <xf numFmtId="0" fontId="0" fillId="0" borderId="4" xfId="0" applyFont="1" applyBorder="1" applyAlignment="1" applyProtection="1">
      <alignment vertical="center"/>
      <protection locked="0"/>
    </xf>
    <xf numFmtId="0" fontId="0" fillId="0" borderId="8" xfId="0" applyFont="1" applyBorder="1" applyAlignment="1">
      <alignment vertical="center"/>
    </xf>
    <xf numFmtId="0" fontId="0" fillId="0" borderId="9" xfId="0" applyFont="1" applyBorder="1" applyAlignment="1">
      <alignment vertical="center"/>
    </xf>
    <xf numFmtId="0" fontId="0" fillId="0" borderId="9"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3"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3" fillId="4" borderId="0" xfId="0" applyFont="1" applyFill="1" applyAlignment="1" applyProtection="1">
      <alignment horizontal="right" vertical="center"/>
      <protection/>
    </xf>
    <xf numFmtId="0" fontId="32"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19" xfId="0" applyFont="1" applyBorder="1" applyAlignment="1" applyProtection="1">
      <alignment horizontal="left" vertical="center"/>
      <protection/>
    </xf>
    <xf numFmtId="0" fontId="7" fillId="0" borderId="19" xfId="0" applyFont="1" applyBorder="1" applyAlignment="1" applyProtection="1">
      <alignment vertical="center"/>
      <protection/>
    </xf>
    <xf numFmtId="0" fontId="7" fillId="0" borderId="19" xfId="0" applyFont="1" applyBorder="1" applyAlignment="1" applyProtection="1">
      <alignment vertical="center"/>
      <protection locked="0"/>
    </xf>
    <xf numFmtId="4" fontId="7" fillId="0" borderId="19"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19" xfId="0" applyFont="1" applyBorder="1" applyAlignment="1" applyProtection="1">
      <alignment horizontal="left" vertical="center"/>
      <protection/>
    </xf>
    <xf numFmtId="0" fontId="8" fillId="0" borderId="19" xfId="0" applyFont="1" applyBorder="1" applyAlignment="1" applyProtection="1">
      <alignment vertical="center"/>
      <protection/>
    </xf>
    <xf numFmtId="0" fontId="8" fillId="0" borderId="19" xfId="0" applyFont="1" applyBorder="1" applyAlignment="1" applyProtection="1">
      <alignment vertical="center"/>
      <protection locked="0"/>
    </xf>
    <xf numFmtId="4" fontId="8" fillId="0" borderId="19"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3" fillId="4" borderId="13" xfId="0" applyFont="1" applyFill="1" applyBorder="1" applyAlignment="1" applyProtection="1">
      <alignment horizontal="center" vertical="center" wrapText="1"/>
      <protection/>
    </xf>
    <xf numFmtId="0" fontId="23" fillId="4" borderId="14" xfId="0" applyFont="1" applyFill="1" applyBorder="1" applyAlignment="1" applyProtection="1">
      <alignment horizontal="center" vertical="center" wrapText="1"/>
      <protection/>
    </xf>
    <xf numFmtId="0" fontId="23" fillId="4" borderId="14" xfId="0" applyFont="1" applyFill="1" applyBorder="1" applyAlignment="1" applyProtection="1">
      <alignment horizontal="center" vertical="center" wrapText="1"/>
      <protection locked="0"/>
    </xf>
    <xf numFmtId="0" fontId="23" fillId="4" borderId="15"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5" fillId="0" borderId="0" xfId="0" applyNumberFormat="1" applyFont="1" applyAlignment="1" applyProtection="1">
      <alignment/>
      <protection/>
    </xf>
    <xf numFmtId="0" fontId="0" fillId="0" borderId="10" xfId="0" applyBorder="1" applyAlignment="1" applyProtection="1">
      <alignment vertical="center"/>
      <protection/>
    </xf>
    <xf numFmtId="166" fontId="33" fillId="0" borderId="10" xfId="0" applyNumberFormat="1" applyFont="1" applyBorder="1" applyAlignment="1" applyProtection="1">
      <alignment/>
      <protection/>
    </xf>
    <xf numFmtId="166" fontId="33" fillId="0" borderId="11" xfId="0" applyNumberFormat="1" applyFont="1" applyBorder="1" applyAlignment="1" applyProtection="1">
      <alignment/>
      <protection/>
    </xf>
    <xf numFmtId="4" fontId="34"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7"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2"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3" fillId="0" borderId="22" xfId="0" applyFont="1" applyBorder="1" applyAlignment="1" applyProtection="1">
      <alignment horizontal="center" vertical="center"/>
      <protection/>
    </xf>
    <xf numFmtId="49" fontId="23" fillId="0" borderId="22" xfId="0" applyNumberFormat="1" applyFont="1" applyBorder="1" applyAlignment="1" applyProtection="1">
      <alignment horizontal="left" vertical="center" wrapText="1"/>
      <protection/>
    </xf>
    <xf numFmtId="0" fontId="23" fillId="0" borderId="22" xfId="0" applyFont="1" applyBorder="1" applyAlignment="1" applyProtection="1">
      <alignment horizontal="left" vertical="center" wrapText="1"/>
      <protection/>
    </xf>
    <xf numFmtId="0" fontId="23" fillId="0" borderId="22" xfId="0" applyFont="1" applyBorder="1" applyAlignment="1" applyProtection="1">
      <alignment horizontal="center" vertical="center" wrapText="1"/>
      <protection/>
    </xf>
    <xf numFmtId="167" fontId="23" fillId="0" borderId="22" xfId="0" applyNumberFormat="1" applyFont="1" applyBorder="1" applyAlignment="1" applyProtection="1">
      <alignment vertical="center"/>
      <protection/>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xf>
    <xf numFmtId="0" fontId="24" fillId="2" borderId="17"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protection/>
    </xf>
    <xf numFmtId="166" fontId="24" fillId="0" borderId="0" xfId="0" applyNumberFormat="1" applyFont="1" applyBorder="1" applyAlignment="1" applyProtection="1">
      <alignment vertical="center"/>
      <protection/>
    </xf>
    <xf numFmtId="166" fontId="24" fillId="0" borderId="12" xfId="0" applyNumberFormat="1" applyFont="1" applyBorder="1" applyAlignment="1" applyProtection="1">
      <alignment vertical="center"/>
      <protection/>
    </xf>
    <xf numFmtId="0" fontId="23" fillId="0" borderId="0" xfId="0" applyFont="1" applyAlignment="1">
      <alignment horizontal="left" vertical="center"/>
    </xf>
    <xf numFmtId="4" fontId="0" fillId="0" borderId="0" xfId="0" applyNumberFormat="1" applyFont="1" applyAlignment="1">
      <alignment vertical="center"/>
    </xf>
    <xf numFmtId="0" fontId="35" fillId="0" borderId="0" xfId="0" applyFont="1" applyAlignment="1" applyProtection="1">
      <alignment horizontal="left" vertical="center"/>
      <protection/>
    </xf>
    <xf numFmtId="0" fontId="36" fillId="0" borderId="0" xfId="0" applyFont="1" applyAlignment="1" applyProtection="1">
      <alignment vertical="center" wrapText="1"/>
      <protection/>
    </xf>
    <xf numFmtId="0" fontId="0" fillId="0" borderId="17" xfId="0" applyFont="1" applyBorder="1" applyAlignment="1" applyProtection="1">
      <alignment vertical="center"/>
      <protection/>
    </xf>
    <xf numFmtId="0" fontId="0" fillId="0" borderId="0" xfId="0"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7"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2" xfId="0" applyFont="1" applyBorder="1" applyAlignment="1" applyProtection="1">
      <alignment vertical="center"/>
      <protection/>
    </xf>
    <xf numFmtId="0" fontId="10" fillId="0" borderId="0" xfId="0" applyFont="1" applyAlignment="1">
      <alignment horizontal="left" vertical="center"/>
    </xf>
    <xf numFmtId="0" fontId="37" fillId="0" borderId="22" xfId="0" applyFont="1" applyBorder="1" applyAlignment="1" applyProtection="1">
      <alignment horizontal="center" vertical="center"/>
      <protection/>
    </xf>
    <xf numFmtId="49" fontId="37" fillId="0" borderId="22" xfId="0" applyNumberFormat="1" applyFont="1" applyBorder="1" applyAlignment="1" applyProtection="1">
      <alignment horizontal="left" vertical="center" wrapText="1"/>
      <protection/>
    </xf>
    <xf numFmtId="0" fontId="37" fillId="0" borderId="22" xfId="0" applyFont="1" applyBorder="1" applyAlignment="1" applyProtection="1">
      <alignment horizontal="left" vertical="center" wrapText="1"/>
      <protection/>
    </xf>
    <xf numFmtId="0" fontId="37" fillId="0" borderId="22" xfId="0" applyFont="1" applyBorder="1" applyAlignment="1" applyProtection="1">
      <alignment horizontal="center" vertical="center" wrapText="1"/>
      <protection/>
    </xf>
    <xf numFmtId="167" fontId="37" fillId="0" borderId="22" xfId="0" applyNumberFormat="1" applyFont="1" applyBorder="1" applyAlignment="1" applyProtection="1">
      <alignment vertical="center"/>
      <protection/>
    </xf>
    <xf numFmtId="4" fontId="37" fillId="2" borderId="22" xfId="0" applyNumberFormat="1" applyFont="1" applyFill="1" applyBorder="1" applyAlignment="1" applyProtection="1">
      <alignment vertical="center"/>
      <protection locked="0"/>
    </xf>
    <xf numFmtId="4" fontId="37" fillId="0" borderId="22" xfId="0" applyNumberFormat="1" applyFont="1" applyBorder="1" applyAlignment="1" applyProtection="1">
      <alignment vertical="center"/>
      <protection/>
    </xf>
    <xf numFmtId="0" fontId="38" fillId="0" borderId="3" xfId="0" applyFont="1" applyBorder="1" applyAlignment="1">
      <alignment vertical="center"/>
    </xf>
    <xf numFmtId="0" fontId="37" fillId="2" borderId="17" xfId="0" applyFont="1" applyFill="1" applyBorder="1" applyAlignment="1" applyProtection="1">
      <alignment horizontal="left" vertical="center"/>
      <protection locked="0"/>
    </xf>
    <xf numFmtId="0" fontId="37" fillId="0" borderId="0" xfId="0" applyFont="1" applyBorder="1" applyAlignment="1" applyProtection="1">
      <alignment horizontal="center" vertical="center"/>
      <protection/>
    </xf>
    <xf numFmtId="167" fontId="23" fillId="2" borderId="22" xfId="0" applyNumberFormat="1" applyFont="1" applyFill="1" applyBorder="1" applyAlignment="1" applyProtection="1">
      <alignment vertical="center"/>
      <protection locked="0"/>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7"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2"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7"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2" xfId="0" applyFont="1" applyBorder="1" applyAlignment="1" applyProtection="1">
      <alignment vertical="center"/>
      <protection/>
    </xf>
    <xf numFmtId="0" fontId="12" fillId="0" borderId="0" xfId="0" applyFont="1" applyAlignment="1">
      <alignment horizontal="left" vertical="center"/>
    </xf>
    <xf numFmtId="0" fontId="24" fillId="2" borderId="18" xfId="0" applyFont="1" applyFill="1" applyBorder="1" applyAlignment="1" applyProtection="1">
      <alignment horizontal="left" vertical="center"/>
      <protection locked="0"/>
    </xf>
    <xf numFmtId="0" fontId="24" fillId="0" borderId="19" xfId="0" applyFont="1" applyBorder="1" applyAlignment="1" applyProtection="1">
      <alignment horizontal="center" vertical="center"/>
      <protection/>
    </xf>
    <xf numFmtId="0" fontId="0" fillId="0" borderId="19" xfId="0" applyFont="1" applyBorder="1" applyAlignment="1" applyProtection="1">
      <alignment vertical="center"/>
      <protection/>
    </xf>
    <xf numFmtId="166" fontId="24" fillId="0" borderId="19" xfId="0" applyNumberFormat="1" applyFont="1" applyBorder="1" applyAlignment="1" applyProtection="1">
      <alignment vertical="center"/>
      <protection/>
    </xf>
    <xf numFmtId="166" fontId="24" fillId="0" borderId="20" xfId="0" applyNumberFormat="1" applyFont="1" applyBorder="1" applyAlignment="1" applyProtection="1">
      <alignment vertical="center"/>
      <protection/>
    </xf>
    <xf numFmtId="0" fontId="0" fillId="0" borderId="0" xfId="0"/>
    <xf numFmtId="4" fontId="19" fillId="0" borderId="0" xfId="0" applyNumberFormat="1" applyFont="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7" xfId="0" applyFont="1" applyFill="1" applyBorder="1" applyAlignment="1" applyProtection="1">
      <alignment vertical="center"/>
      <protection/>
    </xf>
    <xf numFmtId="0" fontId="0" fillId="3" borderId="21" xfId="0" applyFont="1" applyFill="1" applyBorder="1" applyAlignment="1" applyProtection="1">
      <alignment vertical="center"/>
      <protection/>
    </xf>
    <xf numFmtId="0" fontId="5" fillId="3" borderId="7" xfId="0" applyFont="1" applyFill="1" applyBorder="1" applyAlignment="1" applyProtection="1">
      <alignment horizontal="left" vertical="center"/>
      <protection/>
    </xf>
    <xf numFmtId="0" fontId="17" fillId="0" borderId="0" xfId="0" applyFont="1" applyAlignment="1">
      <alignment horizontal="left" vertical="top" wrapText="1"/>
    </xf>
    <xf numFmtId="0" fontId="17" fillId="0" borderId="0" xfId="0" applyFont="1" applyAlignment="1">
      <alignment horizontal="left" vertical="center"/>
    </xf>
    <xf numFmtId="0" fontId="19" fillId="0" borderId="0" xfId="0" applyFont="1" applyAlignment="1">
      <alignment horizontal="left" vertical="center"/>
    </xf>
    <xf numFmtId="0" fontId="3" fillId="0" borderId="0" xfId="0" applyFont="1" applyAlignment="1" applyProtection="1">
      <alignment horizontal="left" vertical="center"/>
      <protection/>
    </xf>
    <xf numFmtId="0" fontId="0" fillId="0" borderId="0" xfId="0" applyProtection="1">
      <protection/>
    </xf>
    <xf numFmtId="0" fontId="4" fillId="0" borderId="0" xfId="0" applyFont="1" applyAlignment="1" applyProtection="1">
      <alignment horizontal="left" vertical="top" wrapText="1"/>
      <protection/>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4" fontId="18" fillId="0" borderId="5"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Alignment="1" applyProtection="1">
      <alignment horizontal="right" vertical="center"/>
      <protection/>
    </xf>
    <xf numFmtId="4" fontId="29" fillId="0" borderId="0" xfId="0" applyNumberFormat="1" applyFont="1" applyAlignment="1" applyProtection="1">
      <alignment vertical="center"/>
      <protection/>
    </xf>
    <xf numFmtId="0" fontId="29" fillId="0" borderId="0" xfId="0" applyFont="1" applyAlignment="1" applyProtection="1">
      <alignment vertical="center"/>
      <protection/>
    </xf>
    <xf numFmtId="0" fontId="28" fillId="0" borderId="0" xfId="0" applyFont="1" applyAlignment="1" applyProtection="1">
      <alignment horizontal="left" vertical="center" wrapText="1"/>
      <protection/>
    </xf>
    <xf numFmtId="0" fontId="23" fillId="4" borderId="6" xfId="0" applyFont="1" applyFill="1" applyBorder="1" applyAlignment="1" applyProtection="1">
      <alignment horizontal="center" vertical="center"/>
      <protection/>
    </xf>
    <xf numFmtId="0" fontId="23" fillId="4" borderId="7" xfId="0" applyFont="1" applyFill="1" applyBorder="1" applyAlignment="1" applyProtection="1">
      <alignment horizontal="left" vertical="center"/>
      <protection/>
    </xf>
    <xf numFmtId="0" fontId="23" fillId="4" borderId="7" xfId="0" applyFont="1" applyFill="1" applyBorder="1" applyAlignment="1" applyProtection="1">
      <alignment horizontal="right" vertical="center"/>
      <protection/>
    </xf>
    <xf numFmtId="0" fontId="23" fillId="4" borderId="7" xfId="0" applyFont="1" applyFill="1" applyBorder="1" applyAlignment="1" applyProtection="1">
      <alignment horizontal="center" vertical="center"/>
      <protection/>
    </xf>
    <xf numFmtId="0" fontId="23" fillId="4" borderId="21" xfId="0" applyFont="1" applyFill="1" applyBorder="1" applyAlignment="1" applyProtection="1">
      <alignment horizontal="left" vertical="center"/>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3" fillId="0" borderId="0" xfId="0" applyFont="1" applyAlignment="1" applyProtection="1">
      <alignment vertical="center"/>
      <protection/>
    </xf>
    <xf numFmtId="0" fontId="21" fillId="0" borderId="16" xfId="0" applyFont="1" applyBorder="1" applyAlignment="1">
      <alignment horizontal="center" vertical="center"/>
    </xf>
    <xf numFmtId="0" fontId="21" fillId="0" borderId="10" xfId="0" applyFont="1" applyBorder="1" applyAlignment="1">
      <alignment horizontal="left" vertical="center"/>
    </xf>
    <xf numFmtId="0" fontId="22" fillId="0" borderId="17" xfId="0" applyFont="1" applyBorder="1" applyAlignment="1">
      <alignment horizontal="left" vertical="center"/>
    </xf>
    <xf numFmtId="0" fontId="22" fillId="0" borderId="0" xfId="0" applyFont="1" applyBorder="1" applyAlignment="1">
      <alignment horizontal="left" vertical="center"/>
    </xf>
    <xf numFmtId="0" fontId="22" fillId="0" borderId="17" xfId="0" applyFont="1" applyBorder="1" applyAlignment="1" applyProtection="1">
      <alignment horizontal="left" vertical="center"/>
      <protection/>
    </xf>
    <xf numFmtId="0" fontId="22" fillId="0" borderId="0" xfId="0" applyFont="1" applyBorder="1" applyAlignment="1" applyProtection="1">
      <alignment horizontal="left" vertical="center"/>
      <protection/>
    </xf>
    <xf numFmtId="0" fontId="0" fillId="0" borderId="0" xfId="0" applyFont="1" applyAlignment="1" applyProtection="1">
      <alignment vertical="center"/>
      <protection/>
    </xf>
    <xf numFmtId="0" fontId="2" fillId="0" borderId="0" xfId="0" applyFont="1" applyAlignment="1" applyProtection="1">
      <alignment horizontal="left" vertical="center" wrapText="1"/>
      <protection/>
    </xf>
    <xf numFmtId="0" fontId="2" fillId="0" borderId="0" xfId="0" applyFont="1" applyAlignment="1" applyProtection="1">
      <alignment horizontal="left" vertical="center"/>
      <protection/>
    </xf>
    <xf numFmtId="0" fontId="2" fillId="0" borderId="0" xfId="0" applyFont="1" applyAlignment="1">
      <alignment horizontal="left" vertical="center" wrapText="1"/>
    </xf>
    <xf numFmtId="0" fontId="2" fillId="0" borderId="0" xfId="0" applyFont="1" applyAlignment="1">
      <alignment horizontal="left" vertical="center"/>
    </xf>
    <xf numFmtId="0" fontId="4" fillId="0" borderId="0" xfId="0" applyFont="1" applyAlignment="1">
      <alignment horizontal="left" vertical="center" wrapText="1"/>
    </xf>
    <xf numFmtId="0" fontId="0" fillId="0" borderId="0" xfId="0" applyFont="1" applyAlignment="1">
      <alignment vertical="center"/>
    </xf>
    <xf numFmtId="0" fontId="3" fillId="2" borderId="0" xfId="0" applyFont="1" applyFill="1" applyAlignment="1" applyProtection="1">
      <alignment horizontal="left" vertical="center"/>
      <protection locked="0"/>
    </xf>
    <xf numFmtId="0" fontId="3" fillId="0" borderId="0" xfId="0" applyFont="1" applyAlignment="1">
      <alignment horizontal="left" vertical="center"/>
    </xf>
    <xf numFmtId="0" fontId="3" fillId="0" borderId="0" xfId="0" applyFont="1" applyAlignment="1">
      <alignment horizontal="left" vertical="center" wrapText="1"/>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101"/>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hidden="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6" t="s">
        <v>0</v>
      </c>
      <c r="AZ1" s="16" t="s">
        <v>1</v>
      </c>
      <c r="BA1" s="16" t="s">
        <v>2</v>
      </c>
      <c r="BB1" s="16" t="s">
        <v>3</v>
      </c>
      <c r="BT1" s="16" t="s">
        <v>4</v>
      </c>
      <c r="BU1" s="16" t="s">
        <v>4</v>
      </c>
      <c r="BV1" s="16" t="s">
        <v>5</v>
      </c>
    </row>
    <row r="2" spans="44:72" s="1" customFormat="1" ht="36.95" customHeight="1">
      <c r="AR2" s="268"/>
      <c r="AS2" s="268"/>
      <c r="AT2" s="268"/>
      <c r="AU2" s="268"/>
      <c r="AV2" s="268"/>
      <c r="AW2" s="268"/>
      <c r="AX2" s="268"/>
      <c r="AY2" s="268"/>
      <c r="AZ2" s="268"/>
      <c r="BA2" s="268"/>
      <c r="BB2" s="268"/>
      <c r="BC2" s="268"/>
      <c r="BD2" s="268"/>
      <c r="BE2" s="268"/>
      <c r="BS2" s="17" t="s">
        <v>6</v>
      </c>
      <c r="BT2" s="17" t="s">
        <v>7</v>
      </c>
    </row>
    <row r="3" spans="2:72" s="1" customFormat="1" ht="6.95"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20"/>
      <c r="BS3" s="17" t="s">
        <v>6</v>
      </c>
      <c r="BT3" s="17" t="s">
        <v>8</v>
      </c>
    </row>
    <row r="4" spans="2:71" s="1" customFormat="1" ht="24.95" customHeight="1">
      <c r="B4" s="21"/>
      <c r="C4" s="22"/>
      <c r="D4" s="23" t="s">
        <v>9</v>
      </c>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0"/>
      <c r="AS4" s="24" t="s">
        <v>10</v>
      </c>
      <c r="BE4" s="25" t="s">
        <v>11</v>
      </c>
      <c r="BS4" s="17" t="s">
        <v>12</v>
      </c>
    </row>
    <row r="5" spans="2:71" s="1" customFormat="1" ht="12" customHeight="1">
      <c r="B5" s="21"/>
      <c r="C5" s="22"/>
      <c r="D5" s="26" t="s">
        <v>13</v>
      </c>
      <c r="E5" s="22"/>
      <c r="F5" s="22"/>
      <c r="G5" s="22"/>
      <c r="H5" s="22"/>
      <c r="I5" s="22"/>
      <c r="J5" s="22"/>
      <c r="K5" s="279" t="s">
        <v>14</v>
      </c>
      <c r="L5" s="280"/>
      <c r="M5" s="280"/>
      <c r="N5" s="280"/>
      <c r="O5" s="280"/>
      <c r="P5" s="280"/>
      <c r="Q5" s="280"/>
      <c r="R5" s="280"/>
      <c r="S5" s="280"/>
      <c r="T5" s="280"/>
      <c r="U5" s="280"/>
      <c r="V5" s="280"/>
      <c r="W5" s="280"/>
      <c r="X5" s="280"/>
      <c r="Y5" s="280"/>
      <c r="Z5" s="280"/>
      <c r="AA5" s="280"/>
      <c r="AB5" s="280"/>
      <c r="AC5" s="280"/>
      <c r="AD5" s="280"/>
      <c r="AE5" s="280"/>
      <c r="AF5" s="280"/>
      <c r="AG5" s="280"/>
      <c r="AH5" s="280"/>
      <c r="AI5" s="280"/>
      <c r="AJ5" s="280"/>
      <c r="AK5" s="280"/>
      <c r="AL5" s="280"/>
      <c r="AM5" s="280"/>
      <c r="AN5" s="280"/>
      <c r="AO5" s="280"/>
      <c r="AP5" s="22"/>
      <c r="AQ5" s="22"/>
      <c r="AR5" s="20"/>
      <c r="BE5" s="276" t="s">
        <v>15</v>
      </c>
      <c r="BS5" s="17" t="s">
        <v>6</v>
      </c>
    </row>
    <row r="6" spans="2:71" s="1" customFormat="1" ht="36.95" customHeight="1">
      <c r="B6" s="21"/>
      <c r="C6" s="22"/>
      <c r="D6" s="28" t="s">
        <v>16</v>
      </c>
      <c r="E6" s="22"/>
      <c r="F6" s="22"/>
      <c r="G6" s="22"/>
      <c r="H6" s="22"/>
      <c r="I6" s="22"/>
      <c r="J6" s="22"/>
      <c r="K6" s="281" t="s">
        <v>17</v>
      </c>
      <c r="L6" s="280"/>
      <c r="M6" s="280"/>
      <c r="N6" s="280"/>
      <c r="O6" s="280"/>
      <c r="P6" s="280"/>
      <c r="Q6" s="280"/>
      <c r="R6" s="280"/>
      <c r="S6" s="280"/>
      <c r="T6" s="280"/>
      <c r="U6" s="280"/>
      <c r="V6" s="280"/>
      <c r="W6" s="280"/>
      <c r="X6" s="280"/>
      <c r="Y6" s="280"/>
      <c r="Z6" s="280"/>
      <c r="AA6" s="280"/>
      <c r="AB6" s="280"/>
      <c r="AC6" s="280"/>
      <c r="AD6" s="280"/>
      <c r="AE6" s="280"/>
      <c r="AF6" s="280"/>
      <c r="AG6" s="280"/>
      <c r="AH6" s="280"/>
      <c r="AI6" s="280"/>
      <c r="AJ6" s="280"/>
      <c r="AK6" s="280"/>
      <c r="AL6" s="280"/>
      <c r="AM6" s="280"/>
      <c r="AN6" s="280"/>
      <c r="AO6" s="280"/>
      <c r="AP6" s="22"/>
      <c r="AQ6" s="22"/>
      <c r="AR6" s="20"/>
      <c r="BE6" s="277"/>
      <c r="BS6" s="17" t="s">
        <v>6</v>
      </c>
    </row>
    <row r="7" spans="2:71" s="1" customFormat="1" ht="12" customHeight="1">
      <c r="B7" s="21"/>
      <c r="C7" s="22"/>
      <c r="D7" s="29" t="s">
        <v>18</v>
      </c>
      <c r="E7" s="22"/>
      <c r="F7" s="22"/>
      <c r="G7" s="22"/>
      <c r="H7" s="22"/>
      <c r="I7" s="22"/>
      <c r="J7" s="22"/>
      <c r="K7" s="27" t="s">
        <v>1</v>
      </c>
      <c r="L7" s="22"/>
      <c r="M7" s="22"/>
      <c r="N7" s="22"/>
      <c r="O7" s="22"/>
      <c r="P7" s="22"/>
      <c r="Q7" s="22"/>
      <c r="R7" s="22"/>
      <c r="S7" s="22"/>
      <c r="T7" s="22"/>
      <c r="U7" s="22"/>
      <c r="V7" s="22"/>
      <c r="W7" s="22"/>
      <c r="X7" s="22"/>
      <c r="Y7" s="22"/>
      <c r="Z7" s="22"/>
      <c r="AA7" s="22"/>
      <c r="AB7" s="22"/>
      <c r="AC7" s="22"/>
      <c r="AD7" s="22"/>
      <c r="AE7" s="22"/>
      <c r="AF7" s="22"/>
      <c r="AG7" s="22"/>
      <c r="AH7" s="22"/>
      <c r="AI7" s="22"/>
      <c r="AJ7" s="22"/>
      <c r="AK7" s="29" t="s">
        <v>19</v>
      </c>
      <c r="AL7" s="22"/>
      <c r="AM7" s="22"/>
      <c r="AN7" s="27" t="s">
        <v>1</v>
      </c>
      <c r="AO7" s="22"/>
      <c r="AP7" s="22"/>
      <c r="AQ7" s="22"/>
      <c r="AR7" s="20"/>
      <c r="BE7" s="277"/>
      <c r="BS7" s="17" t="s">
        <v>6</v>
      </c>
    </row>
    <row r="8" spans="2:71" s="1" customFormat="1" ht="12" customHeight="1">
      <c r="B8" s="21"/>
      <c r="C8" s="22"/>
      <c r="D8" s="29" t="s">
        <v>20</v>
      </c>
      <c r="E8" s="22"/>
      <c r="F8" s="22"/>
      <c r="G8" s="22"/>
      <c r="H8" s="22"/>
      <c r="I8" s="22"/>
      <c r="J8" s="22"/>
      <c r="K8" s="27" t="s">
        <v>21</v>
      </c>
      <c r="L8" s="22"/>
      <c r="M8" s="22"/>
      <c r="N8" s="22"/>
      <c r="O8" s="22"/>
      <c r="P8" s="22"/>
      <c r="Q8" s="22"/>
      <c r="R8" s="22"/>
      <c r="S8" s="22"/>
      <c r="T8" s="22"/>
      <c r="U8" s="22"/>
      <c r="V8" s="22"/>
      <c r="W8" s="22"/>
      <c r="X8" s="22"/>
      <c r="Y8" s="22"/>
      <c r="Z8" s="22"/>
      <c r="AA8" s="22"/>
      <c r="AB8" s="22"/>
      <c r="AC8" s="22"/>
      <c r="AD8" s="22"/>
      <c r="AE8" s="22"/>
      <c r="AF8" s="22"/>
      <c r="AG8" s="22"/>
      <c r="AH8" s="22"/>
      <c r="AI8" s="22"/>
      <c r="AJ8" s="22"/>
      <c r="AK8" s="29" t="s">
        <v>22</v>
      </c>
      <c r="AL8" s="22"/>
      <c r="AM8" s="22"/>
      <c r="AN8" s="30" t="s">
        <v>23</v>
      </c>
      <c r="AO8" s="22"/>
      <c r="AP8" s="22"/>
      <c r="AQ8" s="22"/>
      <c r="AR8" s="20"/>
      <c r="BE8" s="277"/>
      <c r="BS8" s="17" t="s">
        <v>6</v>
      </c>
    </row>
    <row r="9" spans="2:71" s="1" customFormat="1" ht="14.45" customHeight="1">
      <c r="B9" s="21"/>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0"/>
      <c r="BE9" s="277"/>
      <c r="BS9" s="17" t="s">
        <v>6</v>
      </c>
    </row>
    <row r="10" spans="2:71" s="1" customFormat="1" ht="12" customHeight="1">
      <c r="B10" s="21"/>
      <c r="C10" s="22"/>
      <c r="D10" s="29" t="s">
        <v>24</v>
      </c>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9" t="s">
        <v>25</v>
      </c>
      <c r="AL10" s="22"/>
      <c r="AM10" s="22"/>
      <c r="AN10" s="27" t="s">
        <v>1</v>
      </c>
      <c r="AO10" s="22"/>
      <c r="AP10" s="22"/>
      <c r="AQ10" s="22"/>
      <c r="AR10" s="20"/>
      <c r="BE10" s="277"/>
      <c r="BS10" s="17" t="s">
        <v>6</v>
      </c>
    </row>
    <row r="11" spans="2:71" s="1" customFormat="1" ht="18.4" customHeight="1">
      <c r="B11" s="21"/>
      <c r="C11" s="22"/>
      <c r="D11" s="22"/>
      <c r="E11" s="27" t="s">
        <v>21</v>
      </c>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9" t="s">
        <v>26</v>
      </c>
      <c r="AL11" s="22"/>
      <c r="AM11" s="22"/>
      <c r="AN11" s="27" t="s">
        <v>1</v>
      </c>
      <c r="AO11" s="22"/>
      <c r="AP11" s="22"/>
      <c r="AQ11" s="22"/>
      <c r="AR11" s="20"/>
      <c r="BE11" s="277"/>
      <c r="BS11" s="17" t="s">
        <v>6</v>
      </c>
    </row>
    <row r="12" spans="2:71" s="1" customFormat="1" ht="6.95" customHeight="1">
      <c r="B12" s="21"/>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0"/>
      <c r="BE12" s="277"/>
      <c r="BS12" s="17" t="s">
        <v>6</v>
      </c>
    </row>
    <row r="13" spans="2:71" s="1" customFormat="1" ht="12" customHeight="1">
      <c r="B13" s="21"/>
      <c r="C13" s="22"/>
      <c r="D13" s="29" t="s">
        <v>27</v>
      </c>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9" t="s">
        <v>25</v>
      </c>
      <c r="AL13" s="22"/>
      <c r="AM13" s="22"/>
      <c r="AN13" s="31" t="s">
        <v>28</v>
      </c>
      <c r="AO13" s="22"/>
      <c r="AP13" s="22"/>
      <c r="AQ13" s="22"/>
      <c r="AR13" s="20"/>
      <c r="BE13" s="277"/>
      <c r="BS13" s="17" t="s">
        <v>6</v>
      </c>
    </row>
    <row r="14" spans="2:71" ht="12.75">
      <c r="B14" s="21"/>
      <c r="C14" s="22"/>
      <c r="D14" s="22"/>
      <c r="E14" s="282" t="s">
        <v>28</v>
      </c>
      <c r="F14" s="283"/>
      <c r="G14" s="283"/>
      <c r="H14" s="283"/>
      <c r="I14" s="283"/>
      <c r="J14" s="283"/>
      <c r="K14" s="283"/>
      <c r="L14" s="283"/>
      <c r="M14" s="283"/>
      <c r="N14" s="283"/>
      <c r="O14" s="283"/>
      <c r="P14" s="283"/>
      <c r="Q14" s="283"/>
      <c r="R14" s="283"/>
      <c r="S14" s="283"/>
      <c r="T14" s="283"/>
      <c r="U14" s="283"/>
      <c r="V14" s="283"/>
      <c r="W14" s="283"/>
      <c r="X14" s="283"/>
      <c r="Y14" s="283"/>
      <c r="Z14" s="283"/>
      <c r="AA14" s="283"/>
      <c r="AB14" s="283"/>
      <c r="AC14" s="283"/>
      <c r="AD14" s="283"/>
      <c r="AE14" s="283"/>
      <c r="AF14" s="283"/>
      <c r="AG14" s="283"/>
      <c r="AH14" s="283"/>
      <c r="AI14" s="283"/>
      <c r="AJ14" s="283"/>
      <c r="AK14" s="29" t="s">
        <v>26</v>
      </c>
      <c r="AL14" s="22"/>
      <c r="AM14" s="22"/>
      <c r="AN14" s="31" t="s">
        <v>28</v>
      </c>
      <c r="AO14" s="22"/>
      <c r="AP14" s="22"/>
      <c r="AQ14" s="22"/>
      <c r="AR14" s="20"/>
      <c r="BE14" s="277"/>
      <c r="BS14" s="17" t="s">
        <v>6</v>
      </c>
    </row>
    <row r="15" spans="2:71" s="1" customFormat="1" ht="6.95" customHeight="1">
      <c r="B15" s="21"/>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0"/>
      <c r="BE15" s="277"/>
      <c r="BS15" s="17" t="s">
        <v>4</v>
      </c>
    </row>
    <row r="16" spans="2:71" s="1" customFormat="1" ht="12" customHeight="1">
      <c r="B16" s="21"/>
      <c r="C16" s="22"/>
      <c r="D16" s="29" t="s">
        <v>29</v>
      </c>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9" t="s">
        <v>25</v>
      </c>
      <c r="AL16" s="22"/>
      <c r="AM16" s="22"/>
      <c r="AN16" s="27" t="s">
        <v>1</v>
      </c>
      <c r="AO16" s="22"/>
      <c r="AP16" s="22"/>
      <c r="AQ16" s="22"/>
      <c r="AR16" s="20"/>
      <c r="BE16" s="277"/>
      <c r="BS16" s="17" t="s">
        <v>4</v>
      </c>
    </row>
    <row r="17" spans="2:71" s="1" customFormat="1" ht="18.4" customHeight="1">
      <c r="B17" s="21"/>
      <c r="C17" s="22"/>
      <c r="D17" s="22"/>
      <c r="E17" s="27" t="s">
        <v>21</v>
      </c>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9" t="s">
        <v>26</v>
      </c>
      <c r="AL17" s="22"/>
      <c r="AM17" s="22"/>
      <c r="AN17" s="27" t="s">
        <v>1</v>
      </c>
      <c r="AO17" s="22"/>
      <c r="AP17" s="22"/>
      <c r="AQ17" s="22"/>
      <c r="AR17" s="20"/>
      <c r="BE17" s="277"/>
      <c r="BS17" s="17" t="s">
        <v>30</v>
      </c>
    </row>
    <row r="18" spans="2:71" s="1" customFormat="1" ht="6.95" customHeight="1">
      <c r="B18" s="21"/>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0"/>
      <c r="BE18" s="277"/>
      <c r="BS18" s="17" t="s">
        <v>6</v>
      </c>
    </row>
    <row r="19" spans="2:71" s="1" customFormat="1" ht="12" customHeight="1">
      <c r="B19" s="21"/>
      <c r="C19" s="22"/>
      <c r="D19" s="29" t="s">
        <v>31</v>
      </c>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9" t="s">
        <v>25</v>
      </c>
      <c r="AL19" s="22"/>
      <c r="AM19" s="22"/>
      <c r="AN19" s="27" t="s">
        <v>1</v>
      </c>
      <c r="AO19" s="22"/>
      <c r="AP19" s="22"/>
      <c r="AQ19" s="22"/>
      <c r="AR19" s="20"/>
      <c r="BE19" s="277"/>
      <c r="BS19" s="17" t="s">
        <v>6</v>
      </c>
    </row>
    <row r="20" spans="2:71" s="1" customFormat="1" ht="18.4" customHeight="1">
      <c r="B20" s="21"/>
      <c r="C20" s="22"/>
      <c r="D20" s="22"/>
      <c r="E20" s="27" t="s">
        <v>21</v>
      </c>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9" t="s">
        <v>26</v>
      </c>
      <c r="AL20" s="22"/>
      <c r="AM20" s="22"/>
      <c r="AN20" s="27" t="s">
        <v>1</v>
      </c>
      <c r="AO20" s="22"/>
      <c r="AP20" s="22"/>
      <c r="AQ20" s="22"/>
      <c r="AR20" s="20"/>
      <c r="BE20" s="277"/>
      <c r="BS20" s="17" t="s">
        <v>4</v>
      </c>
    </row>
    <row r="21" spans="2:57" s="1" customFormat="1" ht="6.95" customHeight="1">
      <c r="B21" s="21"/>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0"/>
      <c r="BE21" s="277"/>
    </row>
    <row r="22" spans="2:57" s="1" customFormat="1" ht="12" customHeight="1">
      <c r="B22" s="21"/>
      <c r="C22" s="22"/>
      <c r="D22" s="29" t="s">
        <v>32</v>
      </c>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0"/>
      <c r="BE22" s="277"/>
    </row>
    <row r="23" spans="2:57" s="1" customFormat="1" ht="16.5" customHeight="1">
      <c r="B23" s="21"/>
      <c r="C23" s="22"/>
      <c r="D23" s="22"/>
      <c r="E23" s="284" t="s">
        <v>1</v>
      </c>
      <c r="F23" s="284"/>
      <c r="G23" s="284"/>
      <c r="H23" s="284"/>
      <c r="I23" s="284"/>
      <c r="J23" s="284"/>
      <c r="K23" s="284"/>
      <c r="L23" s="284"/>
      <c r="M23" s="284"/>
      <c r="N23" s="284"/>
      <c r="O23" s="284"/>
      <c r="P23" s="284"/>
      <c r="Q23" s="284"/>
      <c r="R23" s="284"/>
      <c r="S23" s="284"/>
      <c r="T23" s="284"/>
      <c r="U23" s="284"/>
      <c r="V23" s="284"/>
      <c r="W23" s="284"/>
      <c r="X23" s="284"/>
      <c r="Y23" s="284"/>
      <c r="Z23" s="284"/>
      <c r="AA23" s="284"/>
      <c r="AB23" s="284"/>
      <c r="AC23" s="284"/>
      <c r="AD23" s="284"/>
      <c r="AE23" s="284"/>
      <c r="AF23" s="284"/>
      <c r="AG23" s="284"/>
      <c r="AH23" s="284"/>
      <c r="AI23" s="284"/>
      <c r="AJ23" s="284"/>
      <c r="AK23" s="284"/>
      <c r="AL23" s="284"/>
      <c r="AM23" s="284"/>
      <c r="AN23" s="284"/>
      <c r="AO23" s="22"/>
      <c r="AP23" s="22"/>
      <c r="AQ23" s="22"/>
      <c r="AR23" s="20"/>
      <c r="BE23" s="277"/>
    </row>
    <row r="24" spans="2:57" s="1" customFormat="1" ht="6.95" customHeight="1">
      <c r="B24" s="21"/>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0"/>
      <c r="BE24" s="277"/>
    </row>
    <row r="25" spans="2:57" s="1" customFormat="1" ht="6.95" customHeight="1">
      <c r="B25" s="21"/>
      <c r="C25" s="22"/>
      <c r="D25" s="33"/>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22"/>
      <c r="AQ25" s="22"/>
      <c r="AR25" s="20"/>
      <c r="BE25" s="277"/>
    </row>
    <row r="26" spans="1:57" s="2" customFormat="1" ht="25.9" customHeight="1">
      <c r="A26" s="34"/>
      <c r="B26" s="35"/>
      <c r="C26" s="36"/>
      <c r="D26" s="37" t="s">
        <v>33</v>
      </c>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285">
        <f>ROUND(AG94,2)</f>
        <v>0</v>
      </c>
      <c r="AL26" s="286"/>
      <c r="AM26" s="286"/>
      <c r="AN26" s="286"/>
      <c r="AO26" s="286"/>
      <c r="AP26" s="36"/>
      <c r="AQ26" s="36"/>
      <c r="AR26" s="39"/>
      <c r="BE26" s="277"/>
    </row>
    <row r="27" spans="1:57" s="2" customFormat="1" ht="6.95" customHeight="1">
      <c r="A27" s="34"/>
      <c r="B27" s="35"/>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9"/>
      <c r="BE27" s="277"/>
    </row>
    <row r="28" spans="1:57" s="2" customFormat="1" ht="12.75">
      <c r="A28" s="34"/>
      <c r="B28" s="35"/>
      <c r="C28" s="36"/>
      <c r="D28" s="36"/>
      <c r="E28" s="36"/>
      <c r="F28" s="36"/>
      <c r="G28" s="36"/>
      <c r="H28" s="36"/>
      <c r="I28" s="36"/>
      <c r="J28" s="36"/>
      <c r="K28" s="36"/>
      <c r="L28" s="287" t="s">
        <v>34</v>
      </c>
      <c r="M28" s="287"/>
      <c r="N28" s="287"/>
      <c r="O28" s="287"/>
      <c r="P28" s="287"/>
      <c r="Q28" s="36"/>
      <c r="R28" s="36"/>
      <c r="S28" s="36"/>
      <c r="T28" s="36"/>
      <c r="U28" s="36"/>
      <c r="V28" s="36"/>
      <c r="W28" s="287" t="s">
        <v>35</v>
      </c>
      <c r="X28" s="287"/>
      <c r="Y28" s="287"/>
      <c r="Z28" s="287"/>
      <c r="AA28" s="287"/>
      <c r="AB28" s="287"/>
      <c r="AC28" s="287"/>
      <c r="AD28" s="287"/>
      <c r="AE28" s="287"/>
      <c r="AF28" s="36"/>
      <c r="AG28" s="36"/>
      <c r="AH28" s="36"/>
      <c r="AI28" s="36"/>
      <c r="AJ28" s="36"/>
      <c r="AK28" s="287" t="s">
        <v>36</v>
      </c>
      <c r="AL28" s="287"/>
      <c r="AM28" s="287"/>
      <c r="AN28" s="287"/>
      <c r="AO28" s="287"/>
      <c r="AP28" s="36"/>
      <c r="AQ28" s="36"/>
      <c r="AR28" s="39"/>
      <c r="BE28" s="277"/>
    </row>
    <row r="29" spans="2:57" s="3" customFormat="1" ht="14.45" customHeight="1">
      <c r="B29" s="40"/>
      <c r="C29" s="41"/>
      <c r="D29" s="29" t="s">
        <v>37</v>
      </c>
      <c r="E29" s="41"/>
      <c r="F29" s="29" t="s">
        <v>38</v>
      </c>
      <c r="G29" s="41"/>
      <c r="H29" s="41"/>
      <c r="I29" s="41"/>
      <c r="J29" s="41"/>
      <c r="K29" s="41"/>
      <c r="L29" s="271">
        <v>0.21</v>
      </c>
      <c r="M29" s="270"/>
      <c r="N29" s="270"/>
      <c r="O29" s="270"/>
      <c r="P29" s="270"/>
      <c r="Q29" s="41"/>
      <c r="R29" s="41"/>
      <c r="S29" s="41"/>
      <c r="T29" s="41"/>
      <c r="U29" s="41"/>
      <c r="V29" s="41"/>
      <c r="W29" s="269">
        <f>ROUND(AZ94,2)</f>
        <v>0</v>
      </c>
      <c r="X29" s="270"/>
      <c r="Y29" s="270"/>
      <c r="Z29" s="270"/>
      <c r="AA29" s="270"/>
      <c r="AB29" s="270"/>
      <c r="AC29" s="270"/>
      <c r="AD29" s="270"/>
      <c r="AE29" s="270"/>
      <c r="AF29" s="41"/>
      <c r="AG29" s="41"/>
      <c r="AH29" s="41"/>
      <c r="AI29" s="41"/>
      <c r="AJ29" s="41"/>
      <c r="AK29" s="269">
        <f>ROUND(AV94,2)</f>
        <v>0</v>
      </c>
      <c r="AL29" s="270"/>
      <c r="AM29" s="270"/>
      <c r="AN29" s="270"/>
      <c r="AO29" s="270"/>
      <c r="AP29" s="41"/>
      <c r="AQ29" s="41"/>
      <c r="AR29" s="42"/>
      <c r="BE29" s="278"/>
    </row>
    <row r="30" spans="2:57" s="3" customFormat="1" ht="14.45" customHeight="1">
      <c r="B30" s="40"/>
      <c r="C30" s="41"/>
      <c r="D30" s="41"/>
      <c r="E30" s="41"/>
      <c r="F30" s="29" t="s">
        <v>39</v>
      </c>
      <c r="G30" s="41"/>
      <c r="H30" s="41"/>
      <c r="I30" s="41"/>
      <c r="J30" s="41"/>
      <c r="K30" s="41"/>
      <c r="L30" s="271">
        <v>0.15</v>
      </c>
      <c r="M30" s="270"/>
      <c r="N30" s="270"/>
      <c r="O30" s="270"/>
      <c r="P30" s="270"/>
      <c r="Q30" s="41"/>
      <c r="R30" s="41"/>
      <c r="S30" s="41"/>
      <c r="T30" s="41"/>
      <c r="U30" s="41"/>
      <c r="V30" s="41"/>
      <c r="W30" s="269">
        <f>ROUND(BA94,2)</f>
        <v>0</v>
      </c>
      <c r="X30" s="270"/>
      <c r="Y30" s="270"/>
      <c r="Z30" s="270"/>
      <c r="AA30" s="270"/>
      <c r="AB30" s="270"/>
      <c r="AC30" s="270"/>
      <c r="AD30" s="270"/>
      <c r="AE30" s="270"/>
      <c r="AF30" s="41"/>
      <c r="AG30" s="41"/>
      <c r="AH30" s="41"/>
      <c r="AI30" s="41"/>
      <c r="AJ30" s="41"/>
      <c r="AK30" s="269">
        <f>ROUND(AW94,2)</f>
        <v>0</v>
      </c>
      <c r="AL30" s="270"/>
      <c r="AM30" s="270"/>
      <c r="AN30" s="270"/>
      <c r="AO30" s="270"/>
      <c r="AP30" s="41"/>
      <c r="AQ30" s="41"/>
      <c r="AR30" s="42"/>
      <c r="BE30" s="278"/>
    </row>
    <row r="31" spans="2:57" s="3" customFormat="1" ht="14.45" customHeight="1" hidden="1">
      <c r="B31" s="40"/>
      <c r="C31" s="41"/>
      <c r="D31" s="41"/>
      <c r="E31" s="41"/>
      <c r="F31" s="29" t="s">
        <v>40</v>
      </c>
      <c r="G31" s="41"/>
      <c r="H31" s="41"/>
      <c r="I31" s="41"/>
      <c r="J31" s="41"/>
      <c r="K31" s="41"/>
      <c r="L31" s="271">
        <v>0.21</v>
      </c>
      <c r="M31" s="270"/>
      <c r="N31" s="270"/>
      <c r="O31" s="270"/>
      <c r="P31" s="270"/>
      <c r="Q31" s="41"/>
      <c r="R31" s="41"/>
      <c r="S31" s="41"/>
      <c r="T31" s="41"/>
      <c r="U31" s="41"/>
      <c r="V31" s="41"/>
      <c r="W31" s="269">
        <f>ROUND(BB94,2)</f>
        <v>0</v>
      </c>
      <c r="X31" s="270"/>
      <c r="Y31" s="270"/>
      <c r="Z31" s="270"/>
      <c r="AA31" s="270"/>
      <c r="AB31" s="270"/>
      <c r="AC31" s="270"/>
      <c r="AD31" s="270"/>
      <c r="AE31" s="270"/>
      <c r="AF31" s="41"/>
      <c r="AG31" s="41"/>
      <c r="AH31" s="41"/>
      <c r="AI31" s="41"/>
      <c r="AJ31" s="41"/>
      <c r="AK31" s="269">
        <v>0</v>
      </c>
      <c r="AL31" s="270"/>
      <c r="AM31" s="270"/>
      <c r="AN31" s="270"/>
      <c r="AO31" s="270"/>
      <c r="AP31" s="41"/>
      <c r="AQ31" s="41"/>
      <c r="AR31" s="42"/>
      <c r="BE31" s="278"/>
    </row>
    <row r="32" spans="2:57" s="3" customFormat="1" ht="14.45" customHeight="1" hidden="1">
      <c r="B32" s="40"/>
      <c r="C32" s="41"/>
      <c r="D32" s="41"/>
      <c r="E32" s="41"/>
      <c r="F32" s="29" t="s">
        <v>41</v>
      </c>
      <c r="G32" s="41"/>
      <c r="H32" s="41"/>
      <c r="I32" s="41"/>
      <c r="J32" s="41"/>
      <c r="K32" s="41"/>
      <c r="L32" s="271">
        <v>0.15</v>
      </c>
      <c r="M32" s="270"/>
      <c r="N32" s="270"/>
      <c r="O32" s="270"/>
      <c r="P32" s="270"/>
      <c r="Q32" s="41"/>
      <c r="R32" s="41"/>
      <c r="S32" s="41"/>
      <c r="T32" s="41"/>
      <c r="U32" s="41"/>
      <c r="V32" s="41"/>
      <c r="W32" s="269">
        <f>ROUND(BC94,2)</f>
        <v>0</v>
      </c>
      <c r="X32" s="270"/>
      <c r="Y32" s="270"/>
      <c r="Z32" s="270"/>
      <c r="AA32" s="270"/>
      <c r="AB32" s="270"/>
      <c r="AC32" s="270"/>
      <c r="AD32" s="270"/>
      <c r="AE32" s="270"/>
      <c r="AF32" s="41"/>
      <c r="AG32" s="41"/>
      <c r="AH32" s="41"/>
      <c r="AI32" s="41"/>
      <c r="AJ32" s="41"/>
      <c r="AK32" s="269">
        <v>0</v>
      </c>
      <c r="AL32" s="270"/>
      <c r="AM32" s="270"/>
      <c r="AN32" s="270"/>
      <c r="AO32" s="270"/>
      <c r="AP32" s="41"/>
      <c r="AQ32" s="41"/>
      <c r="AR32" s="42"/>
      <c r="BE32" s="278"/>
    </row>
    <row r="33" spans="2:57" s="3" customFormat="1" ht="14.45" customHeight="1" hidden="1">
      <c r="B33" s="40"/>
      <c r="C33" s="41"/>
      <c r="D33" s="41"/>
      <c r="E33" s="41"/>
      <c r="F33" s="29" t="s">
        <v>42</v>
      </c>
      <c r="G33" s="41"/>
      <c r="H33" s="41"/>
      <c r="I33" s="41"/>
      <c r="J33" s="41"/>
      <c r="K33" s="41"/>
      <c r="L33" s="271">
        <v>0</v>
      </c>
      <c r="M33" s="270"/>
      <c r="N33" s="270"/>
      <c r="O33" s="270"/>
      <c r="P33" s="270"/>
      <c r="Q33" s="41"/>
      <c r="R33" s="41"/>
      <c r="S33" s="41"/>
      <c r="T33" s="41"/>
      <c r="U33" s="41"/>
      <c r="V33" s="41"/>
      <c r="W33" s="269">
        <f>ROUND(BD94,2)</f>
        <v>0</v>
      </c>
      <c r="X33" s="270"/>
      <c r="Y33" s="270"/>
      <c r="Z33" s="270"/>
      <c r="AA33" s="270"/>
      <c r="AB33" s="270"/>
      <c r="AC33" s="270"/>
      <c r="AD33" s="270"/>
      <c r="AE33" s="270"/>
      <c r="AF33" s="41"/>
      <c r="AG33" s="41"/>
      <c r="AH33" s="41"/>
      <c r="AI33" s="41"/>
      <c r="AJ33" s="41"/>
      <c r="AK33" s="269">
        <v>0</v>
      </c>
      <c r="AL33" s="270"/>
      <c r="AM33" s="270"/>
      <c r="AN33" s="270"/>
      <c r="AO33" s="270"/>
      <c r="AP33" s="41"/>
      <c r="AQ33" s="41"/>
      <c r="AR33" s="42"/>
      <c r="BE33" s="278"/>
    </row>
    <row r="34" spans="1:57" s="2" customFormat="1" ht="6.95" customHeight="1">
      <c r="A34" s="34"/>
      <c r="B34" s="35"/>
      <c r="C34" s="36"/>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9"/>
      <c r="BE34" s="277"/>
    </row>
    <row r="35" spans="1:57" s="2" customFormat="1" ht="25.9" customHeight="1">
      <c r="A35" s="34"/>
      <c r="B35" s="35"/>
      <c r="C35" s="43"/>
      <c r="D35" s="44" t="s">
        <v>43</v>
      </c>
      <c r="E35" s="45"/>
      <c r="F35" s="45"/>
      <c r="G35" s="45"/>
      <c r="H35" s="45"/>
      <c r="I35" s="45"/>
      <c r="J35" s="45"/>
      <c r="K35" s="45"/>
      <c r="L35" s="45"/>
      <c r="M35" s="45"/>
      <c r="N35" s="45"/>
      <c r="O35" s="45"/>
      <c r="P35" s="45"/>
      <c r="Q35" s="45"/>
      <c r="R35" s="45"/>
      <c r="S35" s="45"/>
      <c r="T35" s="46" t="s">
        <v>44</v>
      </c>
      <c r="U35" s="45"/>
      <c r="V35" s="45"/>
      <c r="W35" s="45"/>
      <c r="X35" s="275" t="s">
        <v>45</v>
      </c>
      <c r="Y35" s="273"/>
      <c r="Z35" s="273"/>
      <c r="AA35" s="273"/>
      <c r="AB35" s="273"/>
      <c r="AC35" s="45"/>
      <c r="AD35" s="45"/>
      <c r="AE35" s="45"/>
      <c r="AF35" s="45"/>
      <c r="AG35" s="45"/>
      <c r="AH35" s="45"/>
      <c r="AI35" s="45"/>
      <c r="AJ35" s="45"/>
      <c r="AK35" s="272">
        <f>SUM(AK26:AK33)</f>
        <v>0</v>
      </c>
      <c r="AL35" s="273"/>
      <c r="AM35" s="273"/>
      <c r="AN35" s="273"/>
      <c r="AO35" s="274"/>
      <c r="AP35" s="43"/>
      <c r="AQ35" s="43"/>
      <c r="AR35" s="39"/>
      <c r="BE35" s="34"/>
    </row>
    <row r="36" spans="1:57" s="2" customFormat="1" ht="6.95" customHeight="1">
      <c r="A36" s="34"/>
      <c r="B36" s="35"/>
      <c r="C36" s="36"/>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9"/>
      <c r="BE36" s="34"/>
    </row>
    <row r="37" spans="1:57" s="2" customFormat="1" ht="14.45" customHeight="1">
      <c r="A37" s="34"/>
      <c r="B37" s="35"/>
      <c r="C37" s="36"/>
      <c r="D37" s="36"/>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6"/>
      <c r="AJ37" s="36"/>
      <c r="AK37" s="36"/>
      <c r="AL37" s="36"/>
      <c r="AM37" s="36"/>
      <c r="AN37" s="36"/>
      <c r="AO37" s="36"/>
      <c r="AP37" s="36"/>
      <c r="AQ37" s="36"/>
      <c r="AR37" s="39"/>
      <c r="BE37" s="34"/>
    </row>
    <row r="38" spans="2:44" s="1" customFormat="1" ht="14.45" customHeight="1">
      <c r="B38" s="21"/>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0"/>
    </row>
    <row r="39" spans="2:44" s="1" customFormat="1" ht="14.45" customHeight="1">
      <c r="B39" s="21"/>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0"/>
    </row>
    <row r="40" spans="2:44" s="1" customFormat="1" ht="14.45" customHeight="1">
      <c r="B40" s="21"/>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0"/>
    </row>
    <row r="41" spans="2:44" s="1" customFormat="1" ht="14.45" customHeight="1">
      <c r="B41" s="21"/>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0"/>
    </row>
    <row r="42" spans="2:44" s="1" customFormat="1" ht="14.45" customHeight="1">
      <c r="B42" s="21"/>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0"/>
    </row>
    <row r="43" spans="2:44" s="1" customFormat="1" ht="14.45" customHeight="1">
      <c r="B43" s="21"/>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0"/>
    </row>
    <row r="44" spans="2:44" s="1" customFormat="1" ht="14.45" customHeight="1">
      <c r="B44" s="21"/>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0"/>
    </row>
    <row r="45" spans="2:44" s="1" customFormat="1" ht="14.45" customHeight="1">
      <c r="B45" s="21"/>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0"/>
    </row>
    <row r="46" spans="2:44" s="1" customFormat="1" ht="14.45" customHeight="1">
      <c r="B46" s="21"/>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0"/>
    </row>
    <row r="47" spans="2:44" s="1" customFormat="1" ht="14.45" customHeight="1">
      <c r="B47" s="21"/>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0"/>
    </row>
    <row r="48" spans="2:44" s="1" customFormat="1" ht="14.45" customHeight="1">
      <c r="B48" s="21"/>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0"/>
    </row>
    <row r="49" spans="2:44" s="2" customFormat="1" ht="14.45" customHeight="1">
      <c r="B49" s="47"/>
      <c r="C49" s="48"/>
      <c r="D49" s="49" t="s">
        <v>46</v>
      </c>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49" t="s">
        <v>47</v>
      </c>
      <c r="AI49" s="50"/>
      <c r="AJ49" s="50"/>
      <c r="AK49" s="50"/>
      <c r="AL49" s="50"/>
      <c r="AM49" s="50"/>
      <c r="AN49" s="50"/>
      <c r="AO49" s="50"/>
      <c r="AP49" s="48"/>
      <c r="AQ49" s="48"/>
      <c r="AR49" s="51"/>
    </row>
    <row r="50" spans="2:44" ht="12">
      <c r="B50" s="21"/>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0"/>
    </row>
    <row r="51" spans="2:44" ht="12">
      <c r="B51" s="21"/>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0"/>
    </row>
    <row r="52" spans="2:44" ht="12">
      <c r="B52" s="21"/>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0"/>
    </row>
    <row r="53" spans="2:44" ht="12">
      <c r="B53" s="21"/>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0"/>
    </row>
    <row r="54" spans="2:44" ht="12">
      <c r="B54" s="21"/>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0"/>
    </row>
    <row r="55" spans="2:44" ht="12">
      <c r="B55" s="21"/>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0"/>
    </row>
    <row r="56" spans="2:44" ht="12">
      <c r="B56" s="21"/>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0"/>
    </row>
    <row r="57" spans="2:44" ht="12">
      <c r="B57" s="21"/>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0"/>
    </row>
    <row r="58" spans="2:44" ht="12">
      <c r="B58" s="21"/>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0"/>
    </row>
    <row r="59" spans="2:44" ht="1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0"/>
    </row>
    <row r="60" spans="1:57" s="2" customFormat="1" ht="12.75">
      <c r="A60" s="34"/>
      <c r="B60" s="35"/>
      <c r="C60" s="36"/>
      <c r="D60" s="52" t="s">
        <v>48</v>
      </c>
      <c r="E60" s="38"/>
      <c r="F60" s="38"/>
      <c r="G60" s="38"/>
      <c r="H60" s="38"/>
      <c r="I60" s="38"/>
      <c r="J60" s="38"/>
      <c r="K60" s="38"/>
      <c r="L60" s="38"/>
      <c r="M60" s="38"/>
      <c r="N60" s="38"/>
      <c r="O60" s="38"/>
      <c r="P60" s="38"/>
      <c r="Q60" s="38"/>
      <c r="R60" s="38"/>
      <c r="S60" s="38"/>
      <c r="T60" s="38"/>
      <c r="U60" s="38"/>
      <c r="V60" s="52" t="s">
        <v>49</v>
      </c>
      <c r="W60" s="38"/>
      <c r="X60" s="38"/>
      <c r="Y60" s="38"/>
      <c r="Z60" s="38"/>
      <c r="AA60" s="38"/>
      <c r="AB60" s="38"/>
      <c r="AC60" s="38"/>
      <c r="AD60" s="38"/>
      <c r="AE60" s="38"/>
      <c r="AF60" s="38"/>
      <c r="AG60" s="38"/>
      <c r="AH60" s="52" t="s">
        <v>48</v>
      </c>
      <c r="AI60" s="38"/>
      <c r="AJ60" s="38"/>
      <c r="AK60" s="38"/>
      <c r="AL60" s="38"/>
      <c r="AM60" s="52" t="s">
        <v>49</v>
      </c>
      <c r="AN60" s="38"/>
      <c r="AO60" s="38"/>
      <c r="AP60" s="36"/>
      <c r="AQ60" s="36"/>
      <c r="AR60" s="39"/>
      <c r="BE60" s="34"/>
    </row>
    <row r="61" spans="2:44" ht="12">
      <c r="B61" s="21"/>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0"/>
    </row>
    <row r="62" spans="2:44" ht="12">
      <c r="B62" s="21"/>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0"/>
    </row>
    <row r="63" spans="2:44" ht="12">
      <c r="B63" s="21"/>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0"/>
    </row>
    <row r="64" spans="1:57" s="2" customFormat="1" ht="12.75">
      <c r="A64" s="34"/>
      <c r="B64" s="35"/>
      <c r="C64" s="36"/>
      <c r="D64" s="49" t="s">
        <v>50</v>
      </c>
      <c r="E64" s="53"/>
      <c r="F64" s="53"/>
      <c r="G64" s="53"/>
      <c r="H64" s="53"/>
      <c r="I64" s="53"/>
      <c r="J64" s="53"/>
      <c r="K64" s="53"/>
      <c r="L64" s="53"/>
      <c r="M64" s="53"/>
      <c r="N64" s="53"/>
      <c r="O64" s="53"/>
      <c r="P64" s="53"/>
      <c r="Q64" s="53"/>
      <c r="R64" s="53"/>
      <c r="S64" s="53"/>
      <c r="T64" s="53"/>
      <c r="U64" s="53"/>
      <c r="V64" s="53"/>
      <c r="W64" s="53"/>
      <c r="X64" s="53"/>
      <c r="Y64" s="53"/>
      <c r="Z64" s="53"/>
      <c r="AA64" s="53"/>
      <c r="AB64" s="53"/>
      <c r="AC64" s="53"/>
      <c r="AD64" s="53"/>
      <c r="AE64" s="53"/>
      <c r="AF64" s="53"/>
      <c r="AG64" s="53"/>
      <c r="AH64" s="49" t="s">
        <v>51</v>
      </c>
      <c r="AI64" s="53"/>
      <c r="AJ64" s="53"/>
      <c r="AK64" s="53"/>
      <c r="AL64" s="53"/>
      <c r="AM64" s="53"/>
      <c r="AN64" s="53"/>
      <c r="AO64" s="53"/>
      <c r="AP64" s="36"/>
      <c r="AQ64" s="36"/>
      <c r="AR64" s="39"/>
      <c r="BE64" s="34"/>
    </row>
    <row r="65" spans="2:44" ht="12">
      <c r="B65" s="21"/>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0"/>
    </row>
    <row r="66" spans="2:44" ht="12">
      <c r="B66" s="21"/>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0"/>
    </row>
    <row r="67" spans="2:44" ht="12">
      <c r="B67" s="21"/>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0"/>
    </row>
    <row r="68" spans="2:44" ht="12">
      <c r="B68" s="21"/>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0"/>
    </row>
    <row r="69" spans="2:44" ht="12">
      <c r="B69" s="21"/>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0"/>
    </row>
    <row r="70" spans="2:44" ht="12">
      <c r="B70" s="21"/>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0"/>
    </row>
    <row r="71" spans="2:44" ht="12">
      <c r="B71" s="21"/>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0"/>
    </row>
    <row r="72" spans="2:44" ht="12">
      <c r="B72" s="21"/>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0"/>
    </row>
    <row r="73" spans="2:44" ht="12">
      <c r="B73" s="21"/>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0"/>
    </row>
    <row r="74" spans="2:44" ht="12">
      <c r="B74" s="21"/>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0"/>
    </row>
    <row r="75" spans="1:57" s="2" customFormat="1" ht="12.75">
      <c r="A75" s="34"/>
      <c r="B75" s="35"/>
      <c r="C75" s="36"/>
      <c r="D75" s="52" t="s">
        <v>48</v>
      </c>
      <c r="E75" s="38"/>
      <c r="F75" s="38"/>
      <c r="G75" s="38"/>
      <c r="H75" s="38"/>
      <c r="I75" s="38"/>
      <c r="J75" s="38"/>
      <c r="K75" s="38"/>
      <c r="L75" s="38"/>
      <c r="M75" s="38"/>
      <c r="N75" s="38"/>
      <c r="O75" s="38"/>
      <c r="P75" s="38"/>
      <c r="Q75" s="38"/>
      <c r="R75" s="38"/>
      <c r="S75" s="38"/>
      <c r="T75" s="38"/>
      <c r="U75" s="38"/>
      <c r="V75" s="52" t="s">
        <v>49</v>
      </c>
      <c r="W75" s="38"/>
      <c r="X75" s="38"/>
      <c r="Y75" s="38"/>
      <c r="Z75" s="38"/>
      <c r="AA75" s="38"/>
      <c r="AB75" s="38"/>
      <c r="AC75" s="38"/>
      <c r="AD75" s="38"/>
      <c r="AE75" s="38"/>
      <c r="AF75" s="38"/>
      <c r="AG75" s="38"/>
      <c r="AH75" s="52" t="s">
        <v>48</v>
      </c>
      <c r="AI75" s="38"/>
      <c r="AJ75" s="38"/>
      <c r="AK75" s="38"/>
      <c r="AL75" s="38"/>
      <c r="AM75" s="52" t="s">
        <v>49</v>
      </c>
      <c r="AN75" s="38"/>
      <c r="AO75" s="38"/>
      <c r="AP75" s="36"/>
      <c r="AQ75" s="36"/>
      <c r="AR75" s="39"/>
      <c r="BE75" s="34"/>
    </row>
    <row r="76" spans="1:57" s="2" customFormat="1" ht="12">
      <c r="A76" s="34"/>
      <c r="B76" s="35"/>
      <c r="C76" s="36"/>
      <c r="D76" s="36"/>
      <c r="E76" s="36"/>
      <c r="F76" s="36"/>
      <c r="G76" s="36"/>
      <c r="H76" s="36"/>
      <c r="I76" s="36"/>
      <c r="J76" s="36"/>
      <c r="K76" s="36"/>
      <c r="L76" s="36"/>
      <c r="M76" s="36"/>
      <c r="N76" s="36"/>
      <c r="O76" s="36"/>
      <c r="P76" s="36"/>
      <c r="Q76" s="36"/>
      <c r="R76" s="36"/>
      <c r="S76" s="36"/>
      <c r="T76" s="36"/>
      <c r="U76" s="36"/>
      <c r="V76" s="36"/>
      <c r="W76" s="36"/>
      <c r="X76" s="36"/>
      <c r="Y76" s="36"/>
      <c r="Z76" s="36"/>
      <c r="AA76" s="36"/>
      <c r="AB76" s="36"/>
      <c r="AC76" s="36"/>
      <c r="AD76" s="36"/>
      <c r="AE76" s="36"/>
      <c r="AF76" s="36"/>
      <c r="AG76" s="36"/>
      <c r="AH76" s="36"/>
      <c r="AI76" s="36"/>
      <c r="AJ76" s="36"/>
      <c r="AK76" s="36"/>
      <c r="AL76" s="36"/>
      <c r="AM76" s="36"/>
      <c r="AN76" s="36"/>
      <c r="AO76" s="36"/>
      <c r="AP76" s="36"/>
      <c r="AQ76" s="36"/>
      <c r="AR76" s="39"/>
      <c r="BE76" s="34"/>
    </row>
    <row r="77" spans="1:57" s="2" customFormat="1" ht="6.95" customHeight="1">
      <c r="A77" s="34"/>
      <c r="B77" s="54"/>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c r="AM77" s="55"/>
      <c r="AN77" s="55"/>
      <c r="AO77" s="55"/>
      <c r="AP77" s="55"/>
      <c r="AQ77" s="55"/>
      <c r="AR77" s="39"/>
      <c r="BE77" s="34"/>
    </row>
    <row r="81" spans="1:57" s="2" customFormat="1" ht="6.95" customHeight="1">
      <c r="A81" s="34"/>
      <c r="B81" s="56"/>
      <c r="C81" s="57"/>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7"/>
      <c r="AI81" s="57"/>
      <c r="AJ81" s="57"/>
      <c r="AK81" s="57"/>
      <c r="AL81" s="57"/>
      <c r="AM81" s="57"/>
      <c r="AN81" s="57"/>
      <c r="AO81" s="57"/>
      <c r="AP81" s="57"/>
      <c r="AQ81" s="57"/>
      <c r="AR81" s="39"/>
      <c r="BE81" s="34"/>
    </row>
    <row r="82" spans="1:57" s="2" customFormat="1" ht="24.95" customHeight="1">
      <c r="A82" s="34"/>
      <c r="B82" s="35"/>
      <c r="C82" s="23" t="s">
        <v>52</v>
      </c>
      <c r="D82" s="36"/>
      <c r="E82" s="36"/>
      <c r="F82" s="36"/>
      <c r="G82" s="36"/>
      <c r="H82" s="36"/>
      <c r="I82" s="36"/>
      <c r="J82" s="36"/>
      <c r="K82" s="36"/>
      <c r="L82" s="36"/>
      <c r="M82" s="36"/>
      <c r="N82" s="36"/>
      <c r="O82" s="36"/>
      <c r="P82" s="36"/>
      <c r="Q82" s="36"/>
      <c r="R82" s="36"/>
      <c r="S82" s="36"/>
      <c r="T82" s="36"/>
      <c r="U82" s="36"/>
      <c r="V82" s="36"/>
      <c r="W82" s="36"/>
      <c r="X82" s="36"/>
      <c r="Y82" s="36"/>
      <c r="Z82" s="36"/>
      <c r="AA82" s="36"/>
      <c r="AB82" s="36"/>
      <c r="AC82" s="36"/>
      <c r="AD82" s="36"/>
      <c r="AE82" s="36"/>
      <c r="AF82" s="36"/>
      <c r="AG82" s="36"/>
      <c r="AH82" s="36"/>
      <c r="AI82" s="36"/>
      <c r="AJ82" s="36"/>
      <c r="AK82" s="36"/>
      <c r="AL82" s="36"/>
      <c r="AM82" s="36"/>
      <c r="AN82" s="36"/>
      <c r="AO82" s="36"/>
      <c r="AP82" s="36"/>
      <c r="AQ82" s="36"/>
      <c r="AR82" s="39"/>
      <c r="BE82" s="34"/>
    </row>
    <row r="83" spans="1:57" s="2" customFormat="1" ht="6.95" customHeight="1">
      <c r="A83" s="34"/>
      <c r="B83" s="35"/>
      <c r="C83" s="36"/>
      <c r="D83" s="36"/>
      <c r="E83" s="36"/>
      <c r="F83" s="36"/>
      <c r="G83" s="36"/>
      <c r="H83" s="36"/>
      <c r="I83" s="36"/>
      <c r="J83" s="36"/>
      <c r="K83" s="36"/>
      <c r="L83" s="36"/>
      <c r="M83" s="36"/>
      <c r="N83" s="36"/>
      <c r="O83" s="36"/>
      <c r="P83" s="36"/>
      <c r="Q83" s="36"/>
      <c r="R83" s="36"/>
      <c r="S83" s="36"/>
      <c r="T83" s="36"/>
      <c r="U83" s="36"/>
      <c r="V83" s="36"/>
      <c r="W83" s="36"/>
      <c r="X83" s="36"/>
      <c r="Y83" s="36"/>
      <c r="Z83" s="36"/>
      <c r="AA83" s="36"/>
      <c r="AB83" s="36"/>
      <c r="AC83" s="36"/>
      <c r="AD83" s="36"/>
      <c r="AE83" s="36"/>
      <c r="AF83" s="36"/>
      <c r="AG83" s="36"/>
      <c r="AH83" s="36"/>
      <c r="AI83" s="36"/>
      <c r="AJ83" s="36"/>
      <c r="AK83" s="36"/>
      <c r="AL83" s="36"/>
      <c r="AM83" s="36"/>
      <c r="AN83" s="36"/>
      <c r="AO83" s="36"/>
      <c r="AP83" s="36"/>
      <c r="AQ83" s="36"/>
      <c r="AR83" s="39"/>
      <c r="BE83" s="34"/>
    </row>
    <row r="84" spans="2:44" s="4" customFormat="1" ht="12" customHeight="1">
      <c r="B84" s="58"/>
      <c r="C84" s="29" t="s">
        <v>13</v>
      </c>
      <c r="D84" s="59"/>
      <c r="E84" s="59"/>
      <c r="F84" s="59"/>
      <c r="G84" s="59"/>
      <c r="H84" s="59"/>
      <c r="I84" s="59"/>
      <c r="J84" s="59"/>
      <c r="K84" s="59"/>
      <c r="L84" s="59" t="str">
        <f>K5</f>
        <v>202010191</v>
      </c>
      <c r="M84" s="59"/>
      <c r="N84" s="59"/>
      <c r="O84" s="59"/>
      <c r="P84" s="59"/>
      <c r="Q84" s="59"/>
      <c r="R84" s="59"/>
      <c r="S84" s="59"/>
      <c r="T84" s="59"/>
      <c r="U84" s="59"/>
      <c r="V84" s="59"/>
      <c r="W84" s="59"/>
      <c r="X84" s="59"/>
      <c r="Y84" s="59"/>
      <c r="Z84" s="59"/>
      <c r="AA84" s="59"/>
      <c r="AB84" s="59"/>
      <c r="AC84" s="59"/>
      <c r="AD84" s="59"/>
      <c r="AE84" s="59"/>
      <c r="AF84" s="59"/>
      <c r="AG84" s="59"/>
      <c r="AH84" s="59"/>
      <c r="AI84" s="59"/>
      <c r="AJ84" s="59"/>
      <c r="AK84" s="59"/>
      <c r="AL84" s="59"/>
      <c r="AM84" s="59"/>
      <c r="AN84" s="59"/>
      <c r="AO84" s="59"/>
      <c r="AP84" s="59"/>
      <c r="AQ84" s="59"/>
      <c r="AR84" s="60"/>
    </row>
    <row r="85" spans="2:44" s="5" customFormat="1" ht="36.95" customHeight="1">
      <c r="B85" s="61"/>
      <c r="C85" s="62" t="s">
        <v>16</v>
      </c>
      <c r="D85" s="63"/>
      <c r="E85" s="63"/>
      <c r="F85" s="63"/>
      <c r="G85" s="63"/>
      <c r="H85" s="63"/>
      <c r="I85" s="63"/>
      <c r="J85" s="63"/>
      <c r="K85" s="63"/>
      <c r="L85" s="298" t="str">
        <f>K6</f>
        <v>Oprava oplechování bytových domů-projekt revitalizace</v>
      </c>
      <c r="M85" s="299"/>
      <c r="N85" s="299"/>
      <c r="O85" s="299"/>
      <c r="P85" s="299"/>
      <c r="Q85" s="299"/>
      <c r="R85" s="299"/>
      <c r="S85" s="299"/>
      <c r="T85" s="299"/>
      <c r="U85" s="299"/>
      <c r="V85" s="299"/>
      <c r="W85" s="299"/>
      <c r="X85" s="299"/>
      <c r="Y85" s="299"/>
      <c r="Z85" s="299"/>
      <c r="AA85" s="299"/>
      <c r="AB85" s="299"/>
      <c r="AC85" s="299"/>
      <c r="AD85" s="299"/>
      <c r="AE85" s="299"/>
      <c r="AF85" s="299"/>
      <c r="AG85" s="299"/>
      <c r="AH85" s="299"/>
      <c r="AI85" s="299"/>
      <c r="AJ85" s="299"/>
      <c r="AK85" s="299"/>
      <c r="AL85" s="299"/>
      <c r="AM85" s="299"/>
      <c r="AN85" s="299"/>
      <c r="AO85" s="299"/>
      <c r="AP85" s="63"/>
      <c r="AQ85" s="63"/>
      <c r="AR85" s="64"/>
    </row>
    <row r="86" spans="1:57" s="2" customFormat="1" ht="6.95" customHeight="1">
      <c r="A86" s="34"/>
      <c r="B86" s="35"/>
      <c r="C86" s="36"/>
      <c r="D86" s="36"/>
      <c r="E86" s="36"/>
      <c r="F86" s="36"/>
      <c r="G86" s="36"/>
      <c r="H86" s="36"/>
      <c r="I86" s="36"/>
      <c r="J86" s="36"/>
      <c r="K86" s="36"/>
      <c r="L86" s="36"/>
      <c r="M86" s="36"/>
      <c r="N86" s="36"/>
      <c r="O86" s="36"/>
      <c r="P86" s="36"/>
      <c r="Q86" s="36"/>
      <c r="R86" s="36"/>
      <c r="S86" s="36"/>
      <c r="T86" s="36"/>
      <c r="U86" s="36"/>
      <c r="V86" s="36"/>
      <c r="W86" s="36"/>
      <c r="X86" s="36"/>
      <c r="Y86" s="36"/>
      <c r="Z86" s="36"/>
      <c r="AA86" s="36"/>
      <c r="AB86" s="36"/>
      <c r="AC86" s="36"/>
      <c r="AD86" s="36"/>
      <c r="AE86" s="36"/>
      <c r="AF86" s="36"/>
      <c r="AG86" s="36"/>
      <c r="AH86" s="36"/>
      <c r="AI86" s="36"/>
      <c r="AJ86" s="36"/>
      <c r="AK86" s="36"/>
      <c r="AL86" s="36"/>
      <c r="AM86" s="36"/>
      <c r="AN86" s="36"/>
      <c r="AO86" s="36"/>
      <c r="AP86" s="36"/>
      <c r="AQ86" s="36"/>
      <c r="AR86" s="39"/>
      <c r="BE86" s="34"/>
    </row>
    <row r="87" spans="1:57" s="2" customFormat="1" ht="12" customHeight="1">
      <c r="A87" s="34"/>
      <c r="B87" s="35"/>
      <c r="C87" s="29" t="s">
        <v>20</v>
      </c>
      <c r="D87" s="36"/>
      <c r="E87" s="36"/>
      <c r="F87" s="36"/>
      <c r="G87" s="36"/>
      <c r="H87" s="36"/>
      <c r="I87" s="36"/>
      <c r="J87" s="36"/>
      <c r="K87" s="36"/>
      <c r="L87" s="65" t="str">
        <f>IF(K8="","",K8)</f>
        <v xml:space="preserve"> </v>
      </c>
      <c r="M87" s="36"/>
      <c r="N87" s="36"/>
      <c r="O87" s="36"/>
      <c r="P87" s="36"/>
      <c r="Q87" s="36"/>
      <c r="R87" s="36"/>
      <c r="S87" s="36"/>
      <c r="T87" s="36"/>
      <c r="U87" s="36"/>
      <c r="V87" s="36"/>
      <c r="W87" s="36"/>
      <c r="X87" s="36"/>
      <c r="Y87" s="36"/>
      <c r="Z87" s="36"/>
      <c r="AA87" s="36"/>
      <c r="AB87" s="36"/>
      <c r="AC87" s="36"/>
      <c r="AD87" s="36"/>
      <c r="AE87" s="36"/>
      <c r="AF87" s="36"/>
      <c r="AG87" s="36"/>
      <c r="AH87" s="36"/>
      <c r="AI87" s="29" t="s">
        <v>22</v>
      </c>
      <c r="AJ87" s="36"/>
      <c r="AK87" s="36"/>
      <c r="AL87" s="36"/>
      <c r="AM87" s="300" t="str">
        <f>IF(AN8="","",AN8)</f>
        <v>14. 7. 2020</v>
      </c>
      <c r="AN87" s="300"/>
      <c r="AO87" s="36"/>
      <c r="AP87" s="36"/>
      <c r="AQ87" s="36"/>
      <c r="AR87" s="39"/>
      <c r="BE87" s="34"/>
    </row>
    <row r="88" spans="1:57" s="2" customFormat="1" ht="6.95" customHeight="1">
      <c r="A88" s="34"/>
      <c r="B88" s="35"/>
      <c r="C88" s="36"/>
      <c r="D88" s="36"/>
      <c r="E88" s="36"/>
      <c r="F88" s="36"/>
      <c r="G88" s="36"/>
      <c r="H88" s="36"/>
      <c r="I88" s="36"/>
      <c r="J88" s="36"/>
      <c r="K88" s="36"/>
      <c r="L88" s="36"/>
      <c r="M88" s="36"/>
      <c r="N88" s="36"/>
      <c r="O88" s="36"/>
      <c r="P88" s="36"/>
      <c r="Q88" s="36"/>
      <c r="R88" s="36"/>
      <c r="S88" s="36"/>
      <c r="T88" s="36"/>
      <c r="U88" s="36"/>
      <c r="V88" s="36"/>
      <c r="W88" s="36"/>
      <c r="X88" s="36"/>
      <c r="Y88" s="36"/>
      <c r="Z88" s="36"/>
      <c r="AA88" s="36"/>
      <c r="AB88" s="36"/>
      <c r="AC88" s="36"/>
      <c r="AD88" s="36"/>
      <c r="AE88" s="36"/>
      <c r="AF88" s="36"/>
      <c r="AG88" s="36"/>
      <c r="AH88" s="36"/>
      <c r="AI88" s="36"/>
      <c r="AJ88" s="36"/>
      <c r="AK88" s="36"/>
      <c r="AL88" s="36"/>
      <c r="AM88" s="36"/>
      <c r="AN88" s="36"/>
      <c r="AO88" s="36"/>
      <c r="AP88" s="36"/>
      <c r="AQ88" s="36"/>
      <c r="AR88" s="39"/>
      <c r="BE88" s="34"/>
    </row>
    <row r="89" spans="1:57" s="2" customFormat="1" ht="15.2" customHeight="1">
      <c r="A89" s="34"/>
      <c r="B89" s="35"/>
      <c r="C89" s="29" t="s">
        <v>24</v>
      </c>
      <c r="D89" s="36"/>
      <c r="E89" s="36"/>
      <c r="F89" s="36"/>
      <c r="G89" s="36"/>
      <c r="H89" s="36"/>
      <c r="I89" s="36"/>
      <c r="J89" s="36"/>
      <c r="K89" s="36"/>
      <c r="L89" s="59" t="str">
        <f>IF(E11="","",E11)</f>
        <v xml:space="preserve"> </v>
      </c>
      <c r="M89" s="36"/>
      <c r="N89" s="36"/>
      <c r="O89" s="36"/>
      <c r="P89" s="36"/>
      <c r="Q89" s="36"/>
      <c r="R89" s="36"/>
      <c r="S89" s="36"/>
      <c r="T89" s="36"/>
      <c r="U89" s="36"/>
      <c r="V89" s="36"/>
      <c r="W89" s="36"/>
      <c r="X89" s="36"/>
      <c r="Y89" s="36"/>
      <c r="Z89" s="36"/>
      <c r="AA89" s="36"/>
      <c r="AB89" s="36"/>
      <c r="AC89" s="36"/>
      <c r="AD89" s="36"/>
      <c r="AE89" s="36"/>
      <c r="AF89" s="36"/>
      <c r="AG89" s="36"/>
      <c r="AH89" s="36"/>
      <c r="AI89" s="29" t="s">
        <v>29</v>
      </c>
      <c r="AJ89" s="36"/>
      <c r="AK89" s="36"/>
      <c r="AL89" s="36"/>
      <c r="AM89" s="301" t="str">
        <f>IF(E17="","",E17)</f>
        <v xml:space="preserve"> </v>
      </c>
      <c r="AN89" s="302"/>
      <c r="AO89" s="302"/>
      <c r="AP89" s="302"/>
      <c r="AQ89" s="36"/>
      <c r="AR89" s="39"/>
      <c r="AS89" s="303" t="s">
        <v>53</v>
      </c>
      <c r="AT89" s="304"/>
      <c r="AU89" s="67"/>
      <c r="AV89" s="67"/>
      <c r="AW89" s="67"/>
      <c r="AX89" s="67"/>
      <c r="AY89" s="67"/>
      <c r="AZ89" s="67"/>
      <c r="BA89" s="67"/>
      <c r="BB89" s="67"/>
      <c r="BC89" s="67"/>
      <c r="BD89" s="68"/>
      <c r="BE89" s="34"/>
    </row>
    <row r="90" spans="1:57" s="2" customFormat="1" ht="15.2" customHeight="1">
      <c r="A90" s="34"/>
      <c r="B90" s="35"/>
      <c r="C90" s="29" t="s">
        <v>27</v>
      </c>
      <c r="D90" s="36"/>
      <c r="E90" s="36"/>
      <c r="F90" s="36"/>
      <c r="G90" s="36"/>
      <c r="H90" s="36"/>
      <c r="I90" s="36"/>
      <c r="J90" s="36"/>
      <c r="K90" s="36"/>
      <c r="L90" s="59" t="str">
        <f>IF(E14="Vyplň údaj","",E14)</f>
        <v/>
      </c>
      <c r="M90" s="36"/>
      <c r="N90" s="36"/>
      <c r="O90" s="36"/>
      <c r="P90" s="36"/>
      <c r="Q90" s="36"/>
      <c r="R90" s="36"/>
      <c r="S90" s="36"/>
      <c r="T90" s="36"/>
      <c r="U90" s="36"/>
      <c r="V90" s="36"/>
      <c r="W90" s="36"/>
      <c r="X90" s="36"/>
      <c r="Y90" s="36"/>
      <c r="Z90" s="36"/>
      <c r="AA90" s="36"/>
      <c r="AB90" s="36"/>
      <c r="AC90" s="36"/>
      <c r="AD90" s="36"/>
      <c r="AE90" s="36"/>
      <c r="AF90" s="36"/>
      <c r="AG90" s="36"/>
      <c r="AH90" s="36"/>
      <c r="AI90" s="29" t="s">
        <v>31</v>
      </c>
      <c r="AJ90" s="36"/>
      <c r="AK90" s="36"/>
      <c r="AL90" s="36"/>
      <c r="AM90" s="301" t="str">
        <f>IF(E20="","",E20)</f>
        <v xml:space="preserve"> </v>
      </c>
      <c r="AN90" s="302"/>
      <c r="AO90" s="302"/>
      <c r="AP90" s="302"/>
      <c r="AQ90" s="36"/>
      <c r="AR90" s="39"/>
      <c r="AS90" s="305"/>
      <c r="AT90" s="306"/>
      <c r="AU90" s="69"/>
      <c r="AV90" s="69"/>
      <c r="AW90" s="69"/>
      <c r="AX90" s="69"/>
      <c r="AY90" s="69"/>
      <c r="AZ90" s="69"/>
      <c r="BA90" s="69"/>
      <c r="BB90" s="69"/>
      <c r="BC90" s="69"/>
      <c r="BD90" s="70"/>
      <c r="BE90" s="34"/>
    </row>
    <row r="91" spans="1:57" s="2" customFormat="1" ht="10.9" customHeight="1">
      <c r="A91" s="34"/>
      <c r="B91" s="35"/>
      <c r="C91" s="36"/>
      <c r="D91" s="36"/>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9"/>
      <c r="AS91" s="307"/>
      <c r="AT91" s="308"/>
      <c r="AU91" s="71"/>
      <c r="AV91" s="71"/>
      <c r="AW91" s="71"/>
      <c r="AX91" s="71"/>
      <c r="AY91" s="71"/>
      <c r="AZ91" s="71"/>
      <c r="BA91" s="71"/>
      <c r="BB91" s="71"/>
      <c r="BC91" s="71"/>
      <c r="BD91" s="72"/>
      <c r="BE91" s="34"/>
    </row>
    <row r="92" spans="1:57" s="2" customFormat="1" ht="29.25" customHeight="1">
      <c r="A92" s="34"/>
      <c r="B92" s="35"/>
      <c r="C92" s="291" t="s">
        <v>54</v>
      </c>
      <c r="D92" s="292"/>
      <c r="E92" s="292"/>
      <c r="F92" s="292"/>
      <c r="G92" s="292"/>
      <c r="H92" s="73"/>
      <c r="I92" s="294" t="s">
        <v>55</v>
      </c>
      <c r="J92" s="292"/>
      <c r="K92" s="292"/>
      <c r="L92" s="292"/>
      <c r="M92" s="292"/>
      <c r="N92" s="292"/>
      <c r="O92" s="292"/>
      <c r="P92" s="292"/>
      <c r="Q92" s="292"/>
      <c r="R92" s="292"/>
      <c r="S92" s="292"/>
      <c r="T92" s="292"/>
      <c r="U92" s="292"/>
      <c r="V92" s="292"/>
      <c r="W92" s="292"/>
      <c r="X92" s="292"/>
      <c r="Y92" s="292"/>
      <c r="Z92" s="292"/>
      <c r="AA92" s="292"/>
      <c r="AB92" s="292"/>
      <c r="AC92" s="292"/>
      <c r="AD92" s="292"/>
      <c r="AE92" s="292"/>
      <c r="AF92" s="292"/>
      <c r="AG92" s="293" t="s">
        <v>56</v>
      </c>
      <c r="AH92" s="292"/>
      <c r="AI92" s="292"/>
      <c r="AJ92" s="292"/>
      <c r="AK92" s="292"/>
      <c r="AL92" s="292"/>
      <c r="AM92" s="292"/>
      <c r="AN92" s="294" t="s">
        <v>57</v>
      </c>
      <c r="AO92" s="292"/>
      <c r="AP92" s="295"/>
      <c r="AQ92" s="74" t="s">
        <v>58</v>
      </c>
      <c r="AR92" s="39"/>
      <c r="AS92" s="75" t="s">
        <v>59</v>
      </c>
      <c r="AT92" s="76" t="s">
        <v>60</v>
      </c>
      <c r="AU92" s="76" t="s">
        <v>61</v>
      </c>
      <c r="AV92" s="76" t="s">
        <v>62</v>
      </c>
      <c r="AW92" s="76" t="s">
        <v>63</v>
      </c>
      <c r="AX92" s="76" t="s">
        <v>64</v>
      </c>
      <c r="AY92" s="76" t="s">
        <v>65</v>
      </c>
      <c r="AZ92" s="76" t="s">
        <v>66</v>
      </c>
      <c r="BA92" s="76" t="s">
        <v>67</v>
      </c>
      <c r="BB92" s="76" t="s">
        <v>68</v>
      </c>
      <c r="BC92" s="76" t="s">
        <v>69</v>
      </c>
      <c r="BD92" s="77" t="s">
        <v>70</v>
      </c>
      <c r="BE92" s="34"/>
    </row>
    <row r="93" spans="1:57" s="2" customFormat="1" ht="10.9" customHeight="1">
      <c r="A93" s="34"/>
      <c r="B93" s="35"/>
      <c r="C93" s="36"/>
      <c r="D93" s="36"/>
      <c r="E93" s="36"/>
      <c r="F93" s="36"/>
      <c r="G93" s="36"/>
      <c r="H93" s="36"/>
      <c r="I93" s="36"/>
      <c r="J93" s="36"/>
      <c r="K93" s="36"/>
      <c r="L93" s="36"/>
      <c r="M93" s="36"/>
      <c r="N93" s="36"/>
      <c r="O93" s="36"/>
      <c r="P93" s="36"/>
      <c r="Q93" s="36"/>
      <c r="R93" s="36"/>
      <c r="S93" s="36"/>
      <c r="T93" s="36"/>
      <c r="U93" s="36"/>
      <c r="V93" s="36"/>
      <c r="W93" s="36"/>
      <c r="X93" s="36"/>
      <c r="Y93" s="36"/>
      <c r="Z93" s="36"/>
      <c r="AA93" s="36"/>
      <c r="AB93" s="36"/>
      <c r="AC93" s="36"/>
      <c r="AD93" s="36"/>
      <c r="AE93" s="36"/>
      <c r="AF93" s="36"/>
      <c r="AG93" s="36"/>
      <c r="AH93" s="36"/>
      <c r="AI93" s="36"/>
      <c r="AJ93" s="36"/>
      <c r="AK93" s="36"/>
      <c r="AL93" s="36"/>
      <c r="AM93" s="36"/>
      <c r="AN93" s="36"/>
      <c r="AO93" s="36"/>
      <c r="AP93" s="36"/>
      <c r="AQ93" s="36"/>
      <c r="AR93" s="39"/>
      <c r="AS93" s="78"/>
      <c r="AT93" s="79"/>
      <c r="AU93" s="79"/>
      <c r="AV93" s="79"/>
      <c r="AW93" s="79"/>
      <c r="AX93" s="79"/>
      <c r="AY93" s="79"/>
      <c r="AZ93" s="79"/>
      <c r="BA93" s="79"/>
      <c r="BB93" s="79"/>
      <c r="BC93" s="79"/>
      <c r="BD93" s="80"/>
      <c r="BE93" s="34"/>
    </row>
    <row r="94" spans="2:90" s="6" customFormat="1" ht="32.45" customHeight="1">
      <c r="B94" s="81"/>
      <c r="C94" s="82" t="s">
        <v>71</v>
      </c>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296">
        <f>ROUND(SUM(AG95:AG99),2)</f>
        <v>0</v>
      </c>
      <c r="AH94" s="296"/>
      <c r="AI94" s="296"/>
      <c r="AJ94" s="296"/>
      <c r="AK94" s="296"/>
      <c r="AL94" s="296"/>
      <c r="AM94" s="296"/>
      <c r="AN94" s="297">
        <f aca="true" t="shared" si="0" ref="AN94:AN99">SUM(AG94,AT94)</f>
        <v>0</v>
      </c>
      <c r="AO94" s="297"/>
      <c r="AP94" s="297"/>
      <c r="AQ94" s="85" t="s">
        <v>1</v>
      </c>
      <c r="AR94" s="86"/>
      <c r="AS94" s="87">
        <f>ROUND(SUM(AS95:AS99),2)</f>
        <v>0</v>
      </c>
      <c r="AT94" s="88">
        <f aca="true" t="shared" si="1" ref="AT94:AT99">ROUND(SUM(AV94:AW94),2)</f>
        <v>0</v>
      </c>
      <c r="AU94" s="89">
        <f>ROUND(SUM(AU95:AU99),5)</f>
        <v>0</v>
      </c>
      <c r="AV94" s="88">
        <f>ROUND(AZ94*L29,2)</f>
        <v>0</v>
      </c>
      <c r="AW94" s="88">
        <f>ROUND(BA94*L30,2)</f>
        <v>0</v>
      </c>
      <c r="AX94" s="88">
        <f>ROUND(BB94*L29,2)</f>
        <v>0</v>
      </c>
      <c r="AY94" s="88">
        <f>ROUND(BC94*L30,2)</f>
        <v>0</v>
      </c>
      <c r="AZ94" s="88">
        <f>ROUND(SUM(AZ95:AZ99),2)</f>
        <v>0</v>
      </c>
      <c r="BA94" s="88">
        <f>ROUND(SUM(BA95:BA99),2)</f>
        <v>0</v>
      </c>
      <c r="BB94" s="88">
        <f>ROUND(SUM(BB95:BB99),2)</f>
        <v>0</v>
      </c>
      <c r="BC94" s="88">
        <f>ROUND(SUM(BC95:BC99),2)</f>
        <v>0</v>
      </c>
      <c r="BD94" s="90">
        <f>ROUND(SUM(BD95:BD99),2)</f>
        <v>0</v>
      </c>
      <c r="BS94" s="91" t="s">
        <v>72</v>
      </c>
      <c r="BT94" s="91" t="s">
        <v>73</v>
      </c>
      <c r="BU94" s="92" t="s">
        <v>74</v>
      </c>
      <c r="BV94" s="91" t="s">
        <v>75</v>
      </c>
      <c r="BW94" s="91" t="s">
        <v>5</v>
      </c>
      <c r="BX94" s="91" t="s">
        <v>76</v>
      </c>
      <c r="CL94" s="91" t="s">
        <v>1</v>
      </c>
    </row>
    <row r="95" spans="1:91" s="7" customFormat="1" ht="16.5" customHeight="1">
      <c r="A95" s="93" t="s">
        <v>77</v>
      </c>
      <c r="B95" s="94"/>
      <c r="C95" s="95"/>
      <c r="D95" s="290" t="s">
        <v>78</v>
      </c>
      <c r="E95" s="290"/>
      <c r="F95" s="290"/>
      <c r="G95" s="290"/>
      <c r="H95" s="290"/>
      <c r="I95" s="96"/>
      <c r="J95" s="290" t="s">
        <v>79</v>
      </c>
      <c r="K95" s="290"/>
      <c r="L95" s="290"/>
      <c r="M95" s="290"/>
      <c r="N95" s="290"/>
      <c r="O95" s="290"/>
      <c r="P95" s="290"/>
      <c r="Q95" s="290"/>
      <c r="R95" s="290"/>
      <c r="S95" s="290"/>
      <c r="T95" s="290"/>
      <c r="U95" s="290"/>
      <c r="V95" s="290"/>
      <c r="W95" s="290"/>
      <c r="X95" s="290"/>
      <c r="Y95" s="290"/>
      <c r="Z95" s="290"/>
      <c r="AA95" s="290"/>
      <c r="AB95" s="290"/>
      <c r="AC95" s="290"/>
      <c r="AD95" s="290"/>
      <c r="AE95" s="290"/>
      <c r="AF95" s="290"/>
      <c r="AG95" s="288">
        <f>'01 - Kunešova č.p.502-504'!J30</f>
        <v>0</v>
      </c>
      <c r="AH95" s="289"/>
      <c r="AI95" s="289"/>
      <c r="AJ95" s="289"/>
      <c r="AK95" s="289"/>
      <c r="AL95" s="289"/>
      <c r="AM95" s="289"/>
      <c r="AN95" s="288">
        <f t="shared" si="0"/>
        <v>0</v>
      </c>
      <c r="AO95" s="289"/>
      <c r="AP95" s="289"/>
      <c r="AQ95" s="97" t="s">
        <v>80</v>
      </c>
      <c r="AR95" s="98"/>
      <c r="AS95" s="99">
        <v>0</v>
      </c>
      <c r="AT95" s="100">
        <f t="shared" si="1"/>
        <v>0</v>
      </c>
      <c r="AU95" s="101">
        <f>'01 - Kunešova č.p.502-504'!P124</f>
        <v>0</v>
      </c>
      <c r="AV95" s="100">
        <f>'01 - Kunešova č.p.502-504'!J33</f>
        <v>0</v>
      </c>
      <c r="AW95" s="100">
        <f>'01 - Kunešova č.p.502-504'!J34</f>
        <v>0</v>
      </c>
      <c r="AX95" s="100">
        <f>'01 - Kunešova č.p.502-504'!J35</f>
        <v>0</v>
      </c>
      <c r="AY95" s="100">
        <f>'01 - Kunešova č.p.502-504'!J36</f>
        <v>0</v>
      </c>
      <c r="AZ95" s="100">
        <f>'01 - Kunešova č.p.502-504'!F33</f>
        <v>0</v>
      </c>
      <c r="BA95" s="100">
        <f>'01 - Kunešova č.p.502-504'!F34</f>
        <v>0</v>
      </c>
      <c r="BB95" s="100">
        <f>'01 - Kunešova č.p.502-504'!F35</f>
        <v>0</v>
      </c>
      <c r="BC95" s="100">
        <f>'01 - Kunešova č.p.502-504'!F36</f>
        <v>0</v>
      </c>
      <c r="BD95" s="102">
        <f>'01 - Kunešova č.p.502-504'!F37</f>
        <v>0</v>
      </c>
      <c r="BT95" s="103" t="s">
        <v>81</v>
      </c>
      <c r="BV95" s="103" t="s">
        <v>75</v>
      </c>
      <c r="BW95" s="103" t="s">
        <v>82</v>
      </c>
      <c r="BX95" s="103" t="s">
        <v>5</v>
      </c>
      <c r="CL95" s="103" t="s">
        <v>1</v>
      </c>
      <c r="CM95" s="103" t="s">
        <v>81</v>
      </c>
    </row>
    <row r="96" spans="1:91" s="7" customFormat="1" ht="16.5" customHeight="1">
      <c r="A96" s="93" t="s">
        <v>77</v>
      </c>
      <c r="B96" s="94"/>
      <c r="C96" s="95"/>
      <c r="D96" s="290" t="s">
        <v>83</v>
      </c>
      <c r="E96" s="290"/>
      <c r="F96" s="290"/>
      <c r="G96" s="290"/>
      <c r="H96" s="290"/>
      <c r="I96" s="96"/>
      <c r="J96" s="290" t="s">
        <v>84</v>
      </c>
      <c r="K96" s="290"/>
      <c r="L96" s="290"/>
      <c r="M96" s="290"/>
      <c r="N96" s="290"/>
      <c r="O96" s="290"/>
      <c r="P96" s="290"/>
      <c r="Q96" s="290"/>
      <c r="R96" s="290"/>
      <c r="S96" s="290"/>
      <c r="T96" s="290"/>
      <c r="U96" s="290"/>
      <c r="V96" s="290"/>
      <c r="W96" s="290"/>
      <c r="X96" s="290"/>
      <c r="Y96" s="290"/>
      <c r="Z96" s="290"/>
      <c r="AA96" s="290"/>
      <c r="AB96" s="290"/>
      <c r="AC96" s="290"/>
      <c r="AD96" s="290"/>
      <c r="AE96" s="290"/>
      <c r="AF96" s="290"/>
      <c r="AG96" s="288">
        <f>'02 - Michlova č.p.595-596'!J30</f>
        <v>0</v>
      </c>
      <c r="AH96" s="289"/>
      <c r="AI96" s="289"/>
      <c r="AJ96" s="289"/>
      <c r="AK96" s="289"/>
      <c r="AL96" s="289"/>
      <c r="AM96" s="289"/>
      <c r="AN96" s="288">
        <f t="shared" si="0"/>
        <v>0</v>
      </c>
      <c r="AO96" s="289"/>
      <c r="AP96" s="289"/>
      <c r="AQ96" s="97" t="s">
        <v>80</v>
      </c>
      <c r="AR96" s="98"/>
      <c r="AS96" s="99">
        <v>0</v>
      </c>
      <c r="AT96" s="100">
        <f t="shared" si="1"/>
        <v>0</v>
      </c>
      <c r="AU96" s="101">
        <f>'02 - Michlova č.p.595-596'!P125</f>
        <v>0</v>
      </c>
      <c r="AV96" s="100">
        <f>'02 - Michlova č.p.595-596'!J33</f>
        <v>0</v>
      </c>
      <c r="AW96" s="100">
        <f>'02 - Michlova č.p.595-596'!J34</f>
        <v>0</v>
      </c>
      <c r="AX96" s="100">
        <f>'02 - Michlova č.p.595-596'!J35</f>
        <v>0</v>
      </c>
      <c r="AY96" s="100">
        <f>'02 - Michlova č.p.595-596'!J36</f>
        <v>0</v>
      </c>
      <c r="AZ96" s="100">
        <f>'02 - Michlova č.p.595-596'!F33</f>
        <v>0</v>
      </c>
      <c r="BA96" s="100">
        <f>'02 - Michlova č.p.595-596'!F34</f>
        <v>0</v>
      </c>
      <c r="BB96" s="100">
        <f>'02 - Michlova č.p.595-596'!F35</f>
        <v>0</v>
      </c>
      <c r="BC96" s="100">
        <f>'02 - Michlova č.p.595-596'!F36</f>
        <v>0</v>
      </c>
      <c r="BD96" s="102">
        <f>'02 - Michlova č.p.595-596'!F37</f>
        <v>0</v>
      </c>
      <c r="BT96" s="103" t="s">
        <v>81</v>
      </c>
      <c r="BV96" s="103" t="s">
        <v>75</v>
      </c>
      <c r="BW96" s="103" t="s">
        <v>85</v>
      </c>
      <c r="BX96" s="103" t="s">
        <v>5</v>
      </c>
      <c r="CL96" s="103" t="s">
        <v>1</v>
      </c>
      <c r="CM96" s="103" t="s">
        <v>81</v>
      </c>
    </row>
    <row r="97" spans="1:91" s="7" customFormat="1" ht="24.75" customHeight="1">
      <c r="A97" s="93" t="s">
        <v>77</v>
      </c>
      <c r="B97" s="94"/>
      <c r="C97" s="95"/>
      <c r="D97" s="290" t="s">
        <v>86</v>
      </c>
      <c r="E97" s="290"/>
      <c r="F97" s="290"/>
      <c r="G97" s="290"/>
      <c r="H97" s="290"/>
      <c r="I97" s="96"/>
      <c r="J97" s="290" t="s">
        <v>87</v>
      </c>
      <c r="K97" s="290"/>
      <c r="L97" s="290"/>
      <c r="M97" s="290"/>
      <c r="N97" s="290"/>
      <c r="O97" s="290"/>
      <c r="P97" s="290"/>
      <c r="Q97" s="290"/>
      <c r="R97" s="290"/>
      <c r="S97" s="290"/>
      <c r="T97" s="290"/>
      <c r="U97" s="290"/>
      <c r="V97" s="290"/>
      <c r="W97" s="290"/>
      <c r="X97" s="290"/>
      <c r="Y97" s="290"/>
      <c r="Z97" s="290"/>
      <c r="AA97" s="290"/>
      <c r="AB97" s="290"/>
      <c r="AC97" s="290"/>
      <c r="AD97" s="290"/>
      <c r="AE97" s="290"/>
      <c r="AF97" s="290"/>
      <c r="AG97" s="288">
        <f>'031 - 17.listopadu čp. 23...'!J30</f>
        <v>0</v>
      </c>
      <c r="AH97" s="289"/>
      <c r="AI97" s="289"/>
      <c r="AJ97" s="289"/>
      <c r="AK97" s="289"/>
      <c r="AL97" s="289"/>
      <c r="AM97" s="289"/>
      <c r="AN97" s="288">
        <f t="shared" si="0"/>
        <v>0</v>
      </c>
      <c r="AO97" s="289"/>
      <c r="AP97" s="289"/>
      <c r="AQ97" s="97" t="s">
        <v>80</v>
      </c>
      <c r="AR97" s="98"/>
      <c r="AS97" s="99">
        <v>0</v>
      </c>
      <c r="AT97" s="100">
        <f t="shared" si="1"/>
        <v>0</v>
      </c>
      <c r="AU97" s="101">
        <f>'031 - 17.listopadu čp. 23...'!P126</f>
        <v>0</v>
      </c>
      <c r="AV97" s="100">
        <f>'031 - 17.listopadu čp. 23...'!J33</f>
        <v>0</v>
      </c>
      <c r="AW97" s="100">
        <f>'031 - 17.listopadu čp. 23...'!J34</f>
        <v>0</v>
      </c>
      <c r="AX97" s="100">
        <f>'031 - 17.listopadu čp. 23...'!J35</f>
        <v>0</v>
      </c>
      <c r="AY97" s="100">
        <f>'031 - 17.listopadu čp. 23...'!J36</f>
        <v>0</v>
      </c>
      <c r="AZ97" s="100">
        <f>'031 - 17.listopadu čp. 23...'!F33</f>
        <v>0</v>
      </c>
      <c r="BA97" s="100">
        <f>'031 - 17.listopadu čp. 23...'!F34</f>
        <v>0</v>
      </c>
      <c r="BB97" s="100">
        <f>'031 - 17.listopadu čp. 23...'!F35</f>
        <v>0</v>
      </c>
      <c r="BC97" s="100">
        <f>'031 - 17.listopadu čp. 23...'!F36</f>
        <v>0</v>
      </c>
      <c r="BD97" s="102">
        <f>'031 - 17.listopadu čp. 23...'!F37</f>
        <v>0</v>
      </c>
      <c r="BT97" s="103" t="s">
        <v>81</v>
      </c>
      <c r="BV97" s="103" t="s">
        <v>75</v>
      </c>
      <c r="BW97" s="103" t="s">
        <v>88</v>
      </c>
      <c r="BX97" s="103" t="s">
        <v>5</v>
      </c>
      <c r="CL97" s="103" t="s">
        <v>1</v>
      </c>
      <c r="CM97" s="103" t="s">
        <v>81</v>
      </c>
    </row>
    <row r="98" spans="1:91" s="7" customFormat="1" ht="16.5" customHeight="1">
      <c r="A98" s="93" t="s">
        <v>77</v>
      </c>
      <c r="B98" s="94"/>
      <c r="C98" s="95"/>
      <c r="D98" s="290" t="s">
        <v>89</v>
      </c>
      <c r="E98" s="290"/>
      <c r="F98" s="290"/>
      <c r="G98" s="290"/>
      <c r="H98" s="290"/>
      <c r="I98" s="96"/>
      <c r="J98" s="290" t="s">
        <v>90</v>
      </c>
      <c r="K98" s="290"/>
      <c r="L98" s="290"/>
      <c r="M98" s="290"/>
      <c r="N98" s="290"/>
      <c r="O98" s="290"/>
      <c r="P98" s="290"/>
      <c r="Q98" s="290"/>
      <c r="R98" s="290"/>
      <c r="S98" s="290"/>
      <c r="T98" s="290"/>
      <c r="U98" s="290"/>
      <c r="V98" s="290"/>
      <c r="W98" s="290"/>
      <c r="X98" s="290"/>
      <c r="Y98" s="290"/>
      <c r="Z98" s="290"/>
      <c r="AA98" s="290"/>
      <c r="AB98" s="290"/>
      <c r="AC98" s="290"/>
      <c r="AD98" s="290"/>
      <c r="AE98" s="290"/>
      <c r="AF98" s="290"/>
      <c r="AG98" s="288">
        <f>'032 - 17.listopadu 245,246'!J30</f>
        <v>0</v>
      </c>
      <c r="AH98" s="289"/>
      <c r="AI98" s="289"/>
      <c r="AJ98" s="289"/>
      <c r="AK98" s="289"/>
      <c r="AL98" s="289"/>
      <c r="AM98" s="289"/>
      <c r="AN98" s="288">
        <f t="shared" si="0"/>
        <v>0</v>
      </c>
      <c r="AO98" s="289"/>
      <c r="AP98" s="289"/>
      <c r="AQ98" s="97" t="s">
        <v>80</v>
      </c>
      <c r="AR98" s="98"/>
      <c r="AS98" s="99">
        <v>0</v>
      </c>
      <c r="AT98" s="100">
        <f t="shared" si="1"/>
        <v>0</v>
      </c>
      <c r="AU98" s="101">
        <f>'032 - 17.listopadu 245,246'!P125</f>
        <v>0</v>
      </c>
      <c r="AV98" s="100">
        <f>'032 - 17.listopadu 245,246'!J33</f>
        <v>0</v>
      </c>
      <c r="AW98" s="100">
        <f>'032 - 17.listopadu 245,246'!J34</f>
        <v>0</v>
      </c>
      <c r="AX98" s="100">
        <f>'032 - 17.listopadu 245,246'!J35</f>
        <v>0</v>
      </c>
      <c r="AY98" s="100">
        <f>'032 - 17.listopadu 245,246'!J36</f>
        <v>0</v>
      </c>
      <c r="AZ98" s="100">
        <f>'032 - 17.listopadu 245,246'!F33</f>
        <v>0</v>
      </c>
      <c r="BA98" s="100">
        <f>'032 - 17.listopadu 245,246'!F34</f>
        <v>0</v>
      </c>
      <c r="BB98" s="100">
        <f>'032 - 17.listopadu 245,246'!F35</f>
        <v>0</v>
      </c>
      <c r="BC98" s="100">
        <f>'032 - 17.listopadu 245,246'!F36</f>
        <v>0</v>
      </c>
      <c r="BD98" s="102">
        <f>'032 - 17.listopadu 245,246'!F37</f>
        <v>0</v>
      </c>
      <c r="BT98" s="103" t="s">
        <v>81</v>
      </c>
      <c r="BV98" s="103" t="s">
        <v>75</v>
      </c>
      <c r="BW98" s="103" t="s">
        <v>91</v>
      </c>
      <c r="BX98" s="103" t="s">
        <v>5</v>
      </c>
      <c r="CL98" s="103" t="s">
        <v>1</v>
      </c>
      <c r="CM98" s="103" t="s">
        <v>81</v>
      </c>
    </row>
    <row r="99" spans="1:91" s="7" customFormat="1" ht="16.5" customHeight="1">
      <c r="A99" s="93" t="s">
        <v>77</v>
      </c>
      <c r="B99" s="94"/>
      <c r="C99" s="95"/>
      <c r="D99" s="290" t="s">
        <v>92</v>
      </c>
      <c r="E99" s="290"/>
      <c r="F99" s="290"/>
      <c r="G99" s="290"/>
      <c r="H99" s="290"/>
      <c r="I99" s="96"/>
      <c r="J99" s="290" t="s">
        <v>93</v>
      </c>
      <c r="K99" s="290"/>
      <c r="L99" s="290"/>
      <c r="M99" s="290"/>
      <c r="N99" s="290"/>
      <c r="O99" s="290"/>
      <c r="P99" s="290"/>
      <c r="Q99" s="290"/>
      <c r="R99" s="290"/>
      <c r="S99" s="290"/>
      <c r="T99" s="290"/>
      <c r="U99" s="290"/>
      <c r="V99" s="290"/>
      <c r="W99" s="290"/>
      <c r="X99" s="290"/>
      <c r="Y99" s="290"/>
      <c r="Z99" s="290"/>
      <c r="AA99" s="290"/>
      <c r="AB99" s="290"/>
      <c r="AC99" s="290"/>
      <c r="AD99" s="290"/>
      <c r="AE99" s="290"/>
      <c r="AF99" s="290"/>
      <c r="AG99" s="288">
        <f>'04 - Kozinova č.p.235-236'!J30</f>
        <v>0</v>
      </c>
      <c r="AH99" s="289"/>
      <c r="AI99" s="289"/>
      <c r="AJ99" s="289"/>
      <c r="AK99" s="289"/>
      <c r="AL99" s="289"/>
      <c r="AM99" s="289"/>
      <c r="AN99" s="288">
        <f t="shared" si="0"/>
        <v>0</v>
      </c>
      <c r="AO99" s="289"/>
      <c r="AP99" s="289"/>
      <c r="AQ99" s="97" t="s">
        <v>80</v>
      </c>
      <c r="AR99" s="98"/>
      <c r="AS99" s="104">
        <v>0</v>
      </c>
      <c r="AT99" s="105">
        <f t="shared" si="1"/>
        <v>0</v>
      </c>
      <c r="AU99" s="106">
        <f>'04 - Kozinova č.p.235-236'!P126</f>
        <v>0</v>
      </c>
      <c r="AV99" s="105">
        <f>'04 - Kozinova č.p.235-236'!J33</f>
        <v>0</v>
      </c>
      <c r="AW99" s="105">
        <f>'04 - Kozinova č.p.235-236'!J34</f>
        <v>0</v>
      </c>
      <c r="AX99" s="105">
        <f>'04 - Kozinova č.p.235-236'!J35</f>
        <v>0</v>
      </c>
      <c r="AY99" s="105">
        <f>'04 - Kozinova č.p.235-236'!J36</f>
        <v>0</v>
      </c>
      <c r="AZ99" s="105">
        <f>'04 - Kozinova č.p.235-236'!F33</f>
        <v>0</v>
      </c>
      <c r="BA99" s="105">
        <f>'04 - Kozinova č.p.235-236'!F34</f>
        <v>0</v>
      </c>
      <c r="BB99" s="105">
        <f>'04 - Kozinova č.p.235-236'!F35</f>
        <v>0</v>
      </c>
      <c r="BC99" s="105">
        <f>'04 - Kozinova č.p.235-236'!F36</f>
        <v>0</v>
      </c>
      <c r="BD99" s="107">
        <f>'04 - Kozinova č.p.235-236'!F37</f>
        <v>0</v>
      </c>
      <c r="BT99" s="103" t="s">
        <v>81</v>
      </c>
      <c r="BV99" s="103" t="s">
        <v>75</v>
      </c>
      <c r="BW99" s="103" t="s">
        <v>94</v>
      </c>
      <c r="BX99" s="103" t="s">
        <v>5</v>
      </c>
      <c r="CL99" s="103" t="s">
        <v>1</v>
      </c>
      <c r="CM99" s="103" t="s">
        <v>81</v>
      </c>
    </row>
    <row r="100" spans="1:57" s="2" customFormat="1" ht="30" customHeight="1">
      <c r="A100" s="34"/>
      <c r="B100" s="35"/>
      <c r="C100" s="36"/>
      <c r="D100" s="36"/>
      <c r="E100" s="36"/>
      <c r="F100" s="36"/>
      <c r="G100" s="36"/>
      <c r="H100" s="36"/>
      <c r="I100" s="36"/>
      <c r="J100" s="36"/>
      <c r="K100" s="36"/>
      <c r="L100" s="36"/>
      <c r="M100" s="36"/>
      <c r="N100" s="36"/>
      <c r="O100" s="36"/>
      <c r="P100" s="36"/>
      <c r="Q100" s="36"/>
      <c r="R100" s="36"/>
      <c r="S100" s="36"/>
      <c r="T100" s="36"/>
      <c r="U100" s="36"/>
      <c r="V100" s="36"/>
      <c r="W100" s="36"/>
      <c r="X100" s="36"/>
      <c r="Y100" s="36"/>
      <c r="Z100" s="36"/>
      <c r="AA100" s="36"/>
      <c r="AB100" s="36"/>
      <c r="AC100" s="36"/>
      <c r="AD100" s="36"/>
      <c r="AE100" s="36"/>
      <c r="AF100" s="36"/>
      <c r="AG100" s="36"/>
      <c r="AH100" s="36"/>
      <c r="AI100" s="36"/>
      <c r="AJ100" s="36"/>
      <c r="AK100" s="36"/>
      <c r="AL100" s="36"/>
      <c r="AM100" s="36"/>
      <c r="AN100" s="36"/>
      <c r="AO100" s="36"/>
      <c r="AP100" s="36"/>
      <c r="AQ100" s="36"/>
      <c r="AR100" s="39"/>
      <c r="AS100" s="34"/>
      <c r="AT100" s="34"/>
      <c r="AU100" s="34"/>
      <c r="AV100" s="34"/>
      <c r="AW100" s="34"/>
      <c r="AX100" s="34"/>
      <c r="AY100" s="34"/>
      <c r="AZ100" s="34"/>
      <c r="BA100" s="34"/>
      <c r="BB100" s="34"/>
      <c r="BC100" s="34"/>
      <c r="BD100" s="34"/>
      <c r="BE100" s="34"/>
    </row>
    <row r="101" spans="1:57" s="2" customFormat="1" ht="6.95" customHeight="1">
      <c r="A101" s="34"/>
      <c r="B101" s="54"/>
      <c r="C101" s="55"/>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c r="AM101" s="55"/>
      <c r="AN101" s="55"/>
      <c r="AO101" s="55"/>
      <c r="AP101" s="55"/>
      <c r="AQ101" s="55"/>
      <c r="AR101" s="39"/>
      <c r="AS101" s="34"/>
      <c r="AT101" s="34"/>
      <c r="AU101" s="34"/>
      <c r="AV101" s="34"/>
      <c r="AW101" s="34"/>
      <c r="AX101" s="34"/>
      <c r="AY101" s="34"/>
      <c r="AZ101" s="34"/>
      <c r="BA101" s="34"/>
      <c r="BB101" s="34"/>
      <c r="BC101" s="34"/>
      <c r="BD101" s="34"/>
      <c r="BE101" s="34"/>
    </row>
  </sheetData>
  <sheetProtection algorithmName="SHA-512" hashValue="f2FT0oiYajYVb6wxWMNgaoZX8SNubbvdUHYGFFaB8gmD1HXAi1eEBXJRjWGPpYv4Ft8A3JtHXtLdu2RDHE57DA==" saltValue="9jugOUdHN10RyH3MaZtNQde7ptu/w6cggvEMH9G/N7wb59sz7ru5f5IaPdpTY/kkPwg/cbJOtDtxIu/8pqrhqg==" spinCount="100000" sheet="1" objects="1" scenarios="1" formatColumns="0" formatRows="0"/>
  <mergeCells count="58">
    <mergeCell ref="AS89:AT91"/>
    <mergeCell ref="AM90:AP90"/>
    <mergeCell ref="C92:G92"/>
    <mergeCell ref="AG92:AM92"/>
    <mergeCell ref="I92:AF92"/>
    <mergeCell ref="AN92:AP92"/>
    <mergeCell ref="D95:H95"/>
    <mergeCell ref="AG95:AM95"/>
    <mergeCell ref="J95:AF95"/>
    <mergeCell ref="AN95:AP95"/>
    <mergeCell ref="AG94:AM94"/>
    <mergeCell ref="AN94:AP94"/>
    <mergeCell ref="D96:H96"/>
    <mergeCell ref="AG96:AM96"/>
    <mergeCell ref="AN96:AP96"/>
    <mergeCell ref="AN97:AP97"/>
    <mergeCell ref="D97:H97"/>
    <mergeCell ref="J97:AF97"/>
    <mergeCell ref="AG97:AM97"/>
    <mergeCell ref="D98:H98"/>
    <mergeCell ref="J98:AF98"/>
    <mergeCell ref="AN99:AP99"/>
    <mergeCell ref="AG99:AM99"/>
    <mergeCell ref="D99:H99"/>
    <mergeCell ref="J99:AF99"/>
    <mergeCell ref="AK30:AO30"/>
    <mergeCell ref="L30:P30"/>
    <mergeCell ref="W30:AE30"/>
    <mergeCell ref="L31:P31"/>
    <mergeCell ref="AN98:AP98"/>
    <mergeCell ref="AG98:AM98"/>
    <mergeCell ref="J96:AF96"/>
    <mergeCell ref="L85:AO85"/>
    <mergeCell ref="AM87:AN87"/>
    <mergeCell ref="AM89:AP89"/>
    <mergeCell ref="AK26:AO26"/>
    <mergeCell ref="L28:P28"/>
    <mergeCell ref="W28:AE28"/>
    <mergeCell ref="AK28:AO28"/>
    <mergeCell ref="W29:AE29"/>
    <mergeCell ref="L29:P29"/>
    <mergeCell ref="AK29:AO29"/>
    <mergeCell ref="AR2:BE2"/>
    <mergeCell ref="AK33:AO33"/>
    <mergeCell ref="L33:P33"/>
    <mergeCell ref="W33:AE33"/>
    <mergeCell ref="AK35:AO35"/>
    <mergeCell ref="X35:AB35"/>
    <mergeCell ref="W31:AE31"/>
    <mergeCell ref="AK31:AO31"/>
    <mergeCell ref="AK32:AO32"/>
    <mergeCell ref="L32:P32"/>
    <mergeCell ref="W32:AE32"/>
    <mergeCell ref="BE5:BE34"/>
    <mergeCell ref="K5:AO5"/>
    <mergeCell ref="K6:AO6"/>
    <mergeCell ref="E14:AJ14"/>
    <mergeCell ref="E23:AN23"/>
  </mergeCells>
  <hyperlinks>
    <hyperlink ref="A95" location="'01 - Kunešova č.p.502-504'!C2" display="/"/>
    <hyperlink ref="A96" location="'02 - Michlova č.p.595-596'!C2" display="/"/>
    <hyperlink ref="A97" location="'031 - 17.listopadu čp. 23...'!C2" display="/"/>
    <hyperlink ref="A98" location="'032 - 17.listopadu 245,246'!C2" display="/"/>
    <hyperlink ref="A99" location="'04 - Kozinova č.p.235-236'!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BM164"/>
  <sheetViews>
    <sheetView showGridLines="0" workbookViewId="0" topLeftCell="A138"/>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08"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08"/>
      <c r="L2" s="268"/>
      <c r="M2" s="268"/>
      <c r="N2" s="268"/>
      <c r="O2" s="268"/>
      <c r="P2" s="268"/>
      <c r="Q2" s="268"/>
      <c r="R2" s="268"/>
      <c r="S2" s="268"/>
      <c r="T2" s="268"/>
      <c r="U2" s="268"/>
      <c r="V2" s="268"/>
      <c r="AT2" s="17" t="s">
        <v>82</v>
      </c>
    </row>
    <row r="3" spans="2:46" s="1" customFormat="1" ht="6.95" customHeight="1" hidden="1">
      <c r="B3" s="109"/>
      <c r="C3" s="110"/>
      <c r="D3" s="110"/>
      <c r="E3" s="110"/>
      <c r="F3" s="110"/>
      <c r="G3" s="110"/>
      <c r="H3" s="110"/>
      <c r="I3" s="111"/>
      <c r="J3" s="110"/>
      <c r="K3" s="110"/>
      <c r="L3" s="20"/>
      <c r="AT3" s="17" t="s">
        <v>81</v>
      </c>
    </row>
    <row r="4" spans="2:46" s="1" customFormat="1" ht="24.95" customHeight="1" hidden="1">
      <c r="B4" s="20"/>
      <c r="D4" s="112" t="s">
        <v>95</v>
      </c>
      <c r="I4" s="108"/>
      <c r="L4" s="20"/>
      <c r="M4" s="113" t="s">
        <v>10</v>
      </c>
      <c r="AT4" s="17" t="s">
        <v>4</v>
      </c>
    </row>
    <row r="5" spans="2:12" s="1" customFormat="1" ht="6.95" customHeight="1" hidden="1">
      <c r="B5" s="20"/>
      <c r="I5" s="108"/>
      <c r="L5" s="20"/>
    </row>
    <row r="6" spans="2:12" s="1" customFormat="1" ht="12" customHeight="1" hidden="1">
      <c r="B6" s="20"/>
      <c r="D6" s="114" t="s">
        <v>16</v>
      </c>
      <c r="I6" s="108"/>
      <c r="L6" s="20"/>
    </row>
    <row r="7" spans="2:12" s="1" customFormat="1" ht="16.5" customHeight="1" hidden="1">
      <c r="B7" s="20"/>
      <c r="E7" s="312" t="str">
        <f>'Rekapitulace stavby'!K6</f>
        <v>Oprava oplechování bytových domů-projekt revitalizace</v>
      </c>
      <c r="F7" s="313"/>
      <c r="G7" s="313"/>
      <c r="H7" s="313"/>
      <c r="I7" s="108"/>
      <c r="L7" s="20"/>
    </row>
    <row r="8" spans="1:31" s="2" customFormat="1" ht="12" customHeight="1" hidden="1">
      <c r="A8" s="34"/>
      <c r="B8" s="39"/>
      <c r="C8" s="34"/>
      <c r="D8" s="114" t="s">
        <v>96</v>
      </c>
      <c r="E8" s="34"/>
      <c r="F8" s="34"/>
      <c r="G8" s="34"/>
      <c r="H8" s="34"/>
      <c r="I8" s="115"/>
      <c r="J8" s="34"/>
      <c r="K8" s="34"/>
      <c r="L8" s="51"/>
      <c r="S8" s="34"/>
      <c r="T8" s="34"/>
      <c r="U8" s="34"/>
      <c r="V8" s="34"/>
      <c r="W8" s="34"/>
      <c r="X8" s="34"/>
      <c r="Y8" s="34"/>
      <c r="Z8" s="34"/>
      <c r="AA8" s="34"/>
      <c r="AB8" s="34"/>
      <c r="AC8" s="34"/>
      <c r="AD8" s="34"/>
      <c r="AE8" s="34"/>
    </row>
    <row r="9" spans="1:31" s="2" customFormat="1" ht="16.5" customHeight="1" hidden="1">
      <c r="A9" s="34"/>
      <c r="B9" s="39"/>
      <c r="C9" s="34"/>
      <c r="D9" s="34"/>
      <c r="E9" s="314" t="s">
        <v>97</v>
      </c>
      <c r="F9" s="315"/>
      <c r="G9" s="315"/>
      <c r="H9" s="315"/>
      <c r="I9" s="115"/>
      <c r="J9" s="34"/>
      <c r="K9" s="34"/>
      <c r="L9" s="51"/>
      <c r="S9" s="34"/>
      <c r="T9" s="34"/>
      <c r="U9" s="34"/>
      <c r="V9" s="34"/>
      <c r="W9" s="34"/>
      <c r="X9" s="34"/>
      <c r="Y9" s="34"/>
      <c r="Z9" s="34"/>
      <c r="AA9" s="34"/>
      <c r="AB9" s="34"/>
      <c r="AC9" s="34"/>
      <c r="AD9" s="34"/>
      <c r="AE9" s="34"/>
    </row>
    <row r="10" spans="1:31" s="2" customFormat="1" ht="12" hidden="1">
      <c r="A10" s="34"/>
      <c r="B10" s="39"/>
      <c r="C10" s="34"/>
      <c r="D10" s="34"/>
      <c r="E10" s="34"/>
      <c r="F10" s="34"/>
      <c r="G10" s="34"/>
      <c r="H10" s="34"/>
      <c r="I10" s="115"/>
      <c r="J10" s="34"/>
      <c r="K10" s="34"/>
      <c r="L10" s="51"/>
      <c r="S10" s="34"/>
      <c r="T10" s="34"/>
      <c r="U10" s="34"/>
      <c r="V10" s="34"/>
      <c r="W10" s="34"/>
      <c r="X10" s="34"/>
      <c r="Y10" s="34"/>
      <c r="Z10" s="34"/>
      <c r="AA10" s="34"/>
      <c r="AB10" s="34"/>
      <c r="AC10" s="34"/>
      <c r="AD10" s="34"/>
      <c r="AE10" s="34"/>
    </row>
    <row r="11" spans="1:31" s="2" customFormat="1" ht="12" customHeight="1" hidden="1">
      <c r="A11" s="34"/>
      <c r="B11" s="39"/>
      <c r="C11" s="34"/>
      <c r="D11" s="114" t="s">
        <v>18</v>
      </c>
      <c r="E11" s="34"/>
      <c r="F11" s="116" t="s">
        <v>1</v>
      </c>
      <c r="G11" s="34"/>
      <c r="H11" s="34"/>
      <c r="I11" s="117" t="s">
        <v>19</v>
      </c>
      <c r="J11" s="116" t="s">
        <v>1</v>
      </c>
      <c r="K11" s="34"/>
      <c r="L11" s="51"/>
      <c r="S11" s="34"/>
      <c r="T11" s="34"/>
      <c r="U11" s="34"/>
      <c r="V11" s="34"/>
      <c r="W11" s="34"/>
      <c r="X11" s="34"/>
      <c r="Y11" s="34"/>
      <c r="Z11" s="34"/>
      <c r="AA11" s="34"/>
      <c r="AB11" s="34"/>
      <c r="AC11" s="34"/>
      <c r="AD11" s="34"/>
      <c r="AE11" s="34"/>
    </row>
    <row r="12" spans="1:31" s="2" customFormat="1" ht="12" customHeight="1" hidden="1">
      <c r="A12" s="34"/>
      <c r="B12" s="39"/>
      <c r="C12" s="34"/>
      <c r="D12" s="114" t="s">
        <v>20</v>
      </c>
      <c r="E12" s="34"/>
      <c r="F12" s="116" t="s">
        <v>21</v>
      </c>
      <c r="G12" s="34"/>
      <c r="H12" s="34"/>
      <c r="I12" s="117" t="s">
        <v>22</v>
      </c>
      <c r="J12" s="118" t="str">
        <f>'Rekapitulace stavby'!AN8</f>
        <v>14. 7. 2020</v>
      </c>
      <c r="K12" s="34"/>
      <c r="L12" s="51"/>
      <c r="S12" s="34"/>
      <c r="T12" s="34"/>
      <c r="U12" s="34"/>
      <c r="V12" s="34"/>
      <c r="W12" s="34"/>
      <c r="X12" s="34"/>
      <c r="Y12" s="34"/>
      <c r="Z12" s="34"/>
      <c r="AA12" s="34"/>
      <c r="AB12" s="34"/>
      <c r="AC12" s="34"/>
      <c r="AD12" s="34"/>
      <c r="AE12" s="34"/>
    </row>
    <row r="13" spans="1:31" s="2" customFormat="1" ht="10.9" customHeight="1" hidden="1">
      <c r="A13" s="34"/>
      <c r="B13" s="39"/>
      <c r="C13" s="34"/>
      <c r="D13" s="34"/>
      <c r="E13" s="34"/>
      <c r="F13" s="34"/>
      <c r="G13" s="34"/>
      <c r="H13" s="34"/>
      <c r="I13" s="115"/>
      <c r="J13" s="34"/>
      <c r="K13" s="34"/>
      <c r="L13" s="51"/>
      <c r="S13" s="34"/>
      <c r="T13" s="34"/>
      <c r="U13" s="34"/>
      <c r="V13" s="34"/>
      <c r="W13" s="34"/>
      <c r="X13" s="34"/>
      <c r="Y13" s="34"/>
      <c r="Z13" s="34"/>
      <c r="AA13" s="34"/>
      <c r="AB13" s="34"/>
      <c r="AC13" s="34"/>
      <c r="AD13" s="34"/>
      <c r="AE13" s="34"/>
    </row>
    <row r="14" spans="1:31" s="2" customFormat="1" ht="12" customHeight="1" hidden="1">
      <c r="A14" s="34"/>
      <c r="B14" s="39"/>
      <c r="C14" s="34"/>
      <c r="D14" s="114" t="s">
        <v>24</v>
      </c>
      <c r="E14" s="34"/>
      <c r="F14" s="34"/>
      <c r="G14" s="34"/>
      <c r="H14" s="34"/>
      <c r="I14" s="117" t="s">
        <v>25</v>
      </c>
      <c r="J14" s="116" t="str">
        <f>IF('Rekapitulace stavby'!AN10="","",'Rekapitulace stavby'!AN10)</f>
        <v/>
      </c>
      <c r="K14" s="34"/>
      <c r="L14" s="51"/>
      <c r="S14" s="34"/>
      <c r="T14" s="34"/>
      <c r="U14" s="34"/>
      <c r="V14" s="34"/>
      <c r="W14" s="34"/>
      <c r="X14" s="34"/>
      <c r="Y14" s="34"/>
      <c r="Z14" s="34"/>
      <c r="AA14" s="34"/>
      <c r="AB14" s="34"/>
      <c r="AC14" s="34"/>
      <c r="AD14" s="34"/>
      <c r="AE14" s="34"/>
    </row>
    <row r="15" spans="1:31" s="2" customFormat="1" ht="18" customHeight="1" hidden="1">
      <c r="A15" s="34"/>
      <c r="B15" s="39"/>
      <c r="C15" s="34"/>
      <c r="D15" s="34"/>
      <c r="E15" s="116" t="str">
        <f>IF('Rekapitulace stavby'!E11="","",'Rekapitulace stavby'!E11)</f>
        <v xml:space="preserve"> </v>
      </c>
      <c r="F15" s="34"/>
      <c r="G15" s="34"/>
      <c r="H15" s="34"/>
      <c r="I15" s="117" t="s">
        <v>26</v>
      </c>
      <c r="J15" s="116" t="str">
        <f>IF('Rekapitulace stavby'!AN11="","",'Rekapitulace stavby'!AN11)</f>
        <v/>
      </c>
      <c r="K15" s="34"/>
      <c r="L15" s="51"/>
      <c r="S15" s="34"/>
      <c r="T15" s="34"/>
      <c r="U15" s="34"/>
      <c r="V15" s="34"/>
      <c r="W15" s="34"/>
      <c r="X15" s="34"/>
      <c r="Y15" s="34"/>
      <c r="Z15" s="34"/>
      <c r="AA15" s="34"/>
      <c r="AB15" s="34"/>
      <c r="AC15" s="34"/>
      <c r="AD15" s="34"/>
      <c r="AE15" s="34"/>
    </row>
    <row r="16" spans="1:31" s="2" customFormat="1" ht="6.95" customHeight="1" hidden="1">
      <c r="A16" s="34"/>
      <c r="B16" s="39"/>
      <c r="C16" s="34"/>
      <c r="D16" s="34"/>
      <c r="E16" s="34"/>
      <c r="F16" s="34"/>
      <c r="G16" s="34"/>
      <c r="H16" s="34"/>
      <c r="I16" s="115"/>
      <c r="J16" s="34"/>
      <c r="K16" s="34"/>
      <c r="L16" s="51"/>
      <c r="S16" s="34"/>
      <c r="T16" s="34"/>
      <c r="U16" s="34"/>
      <c r="V16" s="34"/>
      <c r="W16" s="34"/>
      <c r="X16" s="34"/>
      <c r="Y16" s="34"/>
      <c r="Z16" s="34"/>
      <c r="AA16" s="34"/>
      <c r="AB16" s="34"/>
      <c r="AC16" s="34"/>
      <c r="AD16" s="34"/>
      <c r="AE16" s="34"/>
    </row>
    <row r="17" spans="1:31" s="2" customFormat="1" ht="12" customHeight="1" hidden="1">
      <c r="A17" s="34"/>
      <c r="B17" s="39"/>
      <c r="C17" s="34"/>
      <c r="D17" s="114" t="s">
        <v>27</v>
      </c>
      <c r="E17" s="34"/>
      <c r="F17" s="34"/>
      <c r="G17" s="34"/>
      <c r="H17" s="34"/>
      <c r="I17" s="117" t="s">
        <v>25</v>
      </c>
      <c r="J17" s="30" t="str">
        <f>'Rekapitulace stavby'!AN13</f>
        <v>Vyplň údaj</v>
      </c>
      <c r="K17" s="34"/>
      <c r="L17" s="51"/>
      <c r="S17" s="34"/>
      <c r="T17" s="34"/>
      <c r="U17" s="34"/>
      <c r="V17" s="34"/>
      <c r="W17" s="34"/>
      <c r="X17" s="34"/>
      <c r="Y17" s="34"/>
      <c r="Z17" s="34"/>
      <c r="AA17" s="34"/>
      <c r="AB17" s="34"/>
      <c r="AC17" s="34"/>
      <c r="AD17" s="34"/>
      <c r="AE17" s="34"/>
    </row>
    <row r="18" spans="1:31" s="2" customFormat="1" ht="18" customHeight="1" hidden="1">
      <c r="A18" s="34"/>
      <c r="B18" s="39"/>
      <c r="C18" s="34"/>
      <c r="D18" s="34"/>
      <c r="E18" s="316" t="str">
        <f>'Rekapitulace stavby'!E14</f>
        <v>Vyplň údaj</v>
      </c>
      <c r="F18" s="317"/>
      <c r="G18" s="317"/>
      <c r="H18" s="317"/>
      <c r="I18" s="117" t="s">
        <v>26</v>
      </c>
      <c r="J18" s="30" t="str">
        <f>'Rekapitulace stavby'!AN14</f>
        <v>Vyplň údaj</v>
      </c>
      <c r="K18" s="34"/>
      <c r="L18" s="51"/>
      <c r="S18" s="34"/>
      <c r="T18" s="34"/>
      <c r="U18" s="34"/>
      <c r="V18" s="34"/>
      <c r="W18" s="34"/>
      <c r="X18" s="34"/>
      <c r="Y18" s="34"/>
      <c r="Z18" s="34"/>
      <c r="AA18" s="34"/>
      <c r="AB18" s="34"/>
      <c r="AC18" s="34"/>
      <c r="AD18" s="34"/>
      <c r="AE18" s="34"/>
    </row>
    <row r="19" spans="1:31" s="2" customFormat="1" ht="6.95" customHeight="1" hidden="1">
      <c r="A19" s="34"/>
      <c r="B19" s="39"/>
      <c r="C19" s="34"/>
      <c r="D19" s="34"/>
      <c r="E19" s="34"/>
      <c r="F19" s="34"/>
      <c r="G19" s="34"/>
      <c r="H19" s="34"/>
      <c r="I19" s="115"/>
      <c r="J19" s="34"/>
      <c r="K19" s="34"/>
      <c r="L19" s="51"/>
      <c r="S19" s="34"/>
      <c r="T19" s="34"/>
      <c r="U19" s="34"/>
      <c r="V19" s="34"/>
      <c r="W19" s="34"/>
      <c r="X19" s="34"/>
      <c r="Y19" s="34"/>
      <c r="Z19" s="34"/>
      <c r="AA19" s="34"/>
      <c r="AB19" s="34"/>
      <c r="AC19" s="34"/>
      <c r="AD19" s="34"/>
      <c r="AE19" s="34"/>
    </row>
    <row r="20" spans="1:31" s="2" customFormat="1" ht="12" customHeight="1" hidden="1">
      <c r="A20" s="34"/>
      <c r="B20" s="39"/>
      <c r="C20" s="34"/>
      <c r="D20" s="114" t="s">
        <v>29</v>
      </c>
      <c r="E20" s="34"/>
      <c r="F20" s="34"/>
      <c r="G20" s="34"/>
      <c r="H20" s="34"/>
      <c r="I20" s="117" t="s">
        <v>25</v>
      </c>
      <c r="J20" s="116" t="str">
        <f>IF('Rekapitulace stavby'!AN16="","",'Rekapitulace stavby'!AN16)</f>
        <v/>
      </c>
      <c r="K20" s="34"/>
      <c r="L20" s="51"/>
      <c r="S20" s="34"/>
      <c r="T20" s="34"/>
      <c r="U20" s="34"/>
      <c r="V20" s="34"/>
      <c r="W20" s="34"/>
      <c r="X20" s="34"/>
      <c r="Y20" s="34"/>
      <c r="Z20" s="34"/>
      <c r="AA20" s="34"/>
      <c r="AB20" s="34"/>
      <c r="AC20" s="34"/>
      <c r="AD20" s="34"/>
      <c r="AE20" s="34"/>
    </row>
    <row r="21" spans="1:31" s="2" customFormat="1" ht="18" customHeight="1" hidden="1">
      <c r="A21" s="34"/>
      <c r="B21" s="39"/>
      <c r="C21" s="34"/>
      <c r="D21" s="34"/>
      <c r="E21" s="116" t="str">
        <f>IF('Rekapitulace stavby'!E17="","",'Rekapitulace stavby'!E17)</f>
        <v xml:space="preserve"> </v>
      </c>
      <c r="F21" s="34"/>
      <c r="G21" s="34"/>
      <c r="H21" s="34"/>
      <c r="I21" s="117" t="s">
        <v>26</v>
      </c>
      <c r="J21" s="116" t="str">
        <f>IF('Rekapitulace stavby'!AN17="","",'Rekapitulace stavby'!AN17)</f>
        <v/>
      </c>
      <c r="K21" s="34"/>
      <c r="L21" s="51"/>
      <c r="S21" s="34"/>
      <c r="T21" s="34"/>
      <c r="U21" s="34"/>
      <c r="V21" s="34"/>
      <c r="W21" s="34"/>
      <c r="X21" s="34"/>
      <c r="Y21" s="34"/>
      <c r="Z21" s="34"/>
      <c r="AA21" s="34"/>
      <c r="AB21" s="34"/>
      <c r="AC21" s="34"/>
      <c r="AD21" s="34"/>
      <c r="AE21" s="34"/>
    </row>
    <row r="22" spans="1:31" s="2" customFormat="1" ht="6.95" customHeight="1" hidden="1">
      <c r="A22" s="34"/>
      <c r="B22" s="39"/>
      <c r="C22" s="34"/>
      <c r="D22" s="34"/>
      <c r="E22" s="34"/>
      <c r="F22" s="34"/>
      <c r="G22" s="34"/>
      <c r="H22" s="34"/>
      <c r="I22" s="115"/>
      <c r="J22" s="34"/>
      <c r="K22" s="34"/>
      <c r="L22" s="51"/>
      <c r="S22" s="34"/>
      <c r="T22" s="34"/>
      <c r="U22" s="34"/>
      <c r="V22" s="34"/>
      <c r="W22" s="34"/>
      <c r="X22" s="34"/>
      <c r="Y22" s="34"/>
      <c r="Z22" s="34"/>
      <c r="AA22" s="34"/>
      <c r="AB22" s="34"/>
      <c r="AC22" s="34"/>
      <c r="AD22" s="34"/>
      <c r="AE22" s="34"/>
    </row>
    <row r="23" spans="1:31" s="2" customFormat="1" ht="12" customHeight="1" hidden="1">
      <c r="A23" s="34"/>
      <c r="B23" s="39"/>
      <c r="C23" s="34"/>
      <c r="D23" s="114" t="s">
        <v>31</v>
      </c>
      <c r="E23" s="34"/>
      <c r="F23" s="34"/>
      <c r="G23" s="34"/>
      <c r="H23" s="34"/>
      <c r="I23" s="117" t="s">
        <v>25</v>
      </c>
      <c r="J23" s="116" t="str">
        <f>IF('Rekapitulace stavby'!AN19="","",'Rekapitulace stavby'!AN19)</f>
        <v/>
      </c>
      <c r="K23" s="34"/>
      <c r="L23" s="51"/>
      <c r="S23" s="34"/>
      <c r="T23" s="34"/>
      <c r="U23" s="34"/>
      <c r="V23" s="34"/>
      <c r="W23" s="34"/>
      <c r="X23" s="34"/>
      <c r="Y23" s="34"/>
      <c r="Z23" s="34"/>
      <c r="AA23" s="34"/>
      <c r="AB23" s="34"/>
      <c r="AC23" s="34"/>
      <c r="AD23" s="34"/>
      <c r="AE23" s="34"/>
    </row>
    <row r="24" spans="1:31" s="2" customFormat="1" ht="18" customHeight="1" hidden="1">
      <c r="A24" s="34"/>
      <c r="B24" s="39"/>
      <c r="C24" s="34"/>
      <c r="D24" s="34"/>
      <c r="E24" s="116" t="str">
        <f>IF('Rekapitulace stavby'!E20="","",'Rekapitulace stavby'!E20)</f>
        <v xml:space="preserve"> </v>
      </c>
      <c r="F24" s="34"/>
      <c r="G24" s="34"/>
      <c r="H24" s="34"/>
      <c r="I24" s="117" t="s">
        <v>26</v>
      </c>
      <c r="J24" s="116" t="str">
        <f>IF('Rekapitulace stavby'!AN20="","",'Rekapitulace stavby'!AN20)</f>
        <v/>
      </c>
      <c r="K24" s="34"/>
      <c r="L24" s="51"/>
      <c r="S24" s="34"/>
      <c r="T24" s="34"/>
      <c r="U24" s="34"/>
      <c r="V24" s="34"/>
      <c r="W24" s="34"/>
      <c r="X24" s="34"/>
      <c r="Y24" s="34"/>
      <c r="Z24" s="34"/>
      <c r="AA24" s="34"/>
      <c r="AB24" s="34"/>
      <c r="AC24" s="34"/>
      <c r="AD24" s="34"/>
      <c r="AE24" s="34"/>
    </row>
    <row r="25" spans="1:31" s="2" customFormat="1" ht="6.95" customHeight="1" hidden="1">
      <c r="A25" s="34"/>
      <c r="B25" s="39"/>
      <c r="C25" s="34"/>
      <c r="D25" s="34"/>
      <c r="E25" s="34"/>
      <c r="F25" s="34"/>
      <c r="G25" s="34"/>
      <c r="H25" s="34"/>
      <c r="I25" s="115"/>
      <c r="J25" s="34"/>
      <c r="K25" s="34"/>
      <c r="L25" s="51"/>
      <c r="S25" s="34"/>
      <c r="T25" s="34"/>
      <c r="U25" s="34"/>
      <c r="V25" s="34"/>
      <c r="W25" s="34"/>
      <c r="X25" s="34"/>
      <c r="Y25" s="34"/>
      <c r="Z25" s="34"/>
      <c r="AA25" s="34"/>
      <c r="AB25" s="34"/>
      <c r="AC25" s="34"/>
      <c r="AD25" s="34"/>
      <c r="AE25" s="34"/>
    </row>
    <row r="26" spans="1:31" s="2" customFormat="1" ht="12" customHeight="1" hidden="1">
      <c r="A26" s="34"/>
      <c r="B26" s="39"/>
      <c r="C26" s="34"/>
      <c r="D26" s="114" t="s">
        <v>32</v>
      </c>
      <c r="E26" s="34"/>
      <c r="F26" s="34"/>
      <c r="G26" s="34"/>
      <c r="H26" s="34"/>
      <c r="I26" s="115"/>
      <c r="J26" s="34"/>
      <c r="K26" s="34"/>
      <c r="L26" s="51"/>
      <c r="S26" s="34"/>
      <c r="T26" s="34"/>
      <c r="U26" s="34"/>
      <c r="V26" s="34"/>
      <c r="W26" s="34"/>
      <c r="X26" s="34"/>
      <c r="Y26" s="34"/>
      <c r="Z26" s="34"/>
      <c r="AA26" s="34"/>
      <c r="AB26" s="34"/>
      <c r="AC26" s="34"/>
      <c r="AD26" s="34"/>
      <c r="AE26" s="34"/>
    </row>
    <row r="27" spans="1:31" s="8" customFormat="1" ht="16.5" customHeight="1" hidden="1">
      <c r="A27" s="119"/>
      <c r="B27" s="120"/>
      <c r="C27" s="119"/>
      <c r="D27" s="119"/>
      <c r="E27" s="318" t="s">
        <v>1</v>
      </c>
      <c r="F27" s="318"/>
      <c r="G27" s="318"/>
      <c r="H27" s="318"/>
      <c r="I27" s="121"/>
      <c r="J27" s="119"/>
      <c r="K27" s="119"/>
      <c r="L27" s="122"/>
      <c r="S27" s="119"/>
      <c r="T27" s="119"/>
      <c r="U27" s="119"/>
      <c r="V27" s="119"/>
      <c r="W27" s="119"/>
      <c r="X27" s="119"/>
      <c r="Y27" s="119"/>
      <c r="Z27" s="119"/>
      <c r="AA27" s="119"/>
      <c r="AB27" s="119"/>
      <c r="AC27" s="119"/>
      <c r="AD27" s="119"/>
      <c r="AE27" s="119"/>
    </row>
    <row r="28" spans="1:31" s="2" customFormat="1" ht="6.95" customHeight="1" hidden="1">
      <c r="A28" s="34"/>
      <c r="B28" s="39"/>
      <c r="C28" s="34"/>
      <c r="D28" s="34"/>
      <c r="E28" s="34"/>
      <c r="F28" s="34"/>
      <c r="G28" s="34"/>
      <c r="H28" s="34"/>
      <c r="I28" s="115"/>
      <c r="J28" s="34"/>
      <c r="K28" s="34"/>
      <c r="L28" s="51"/>
      <c r="S28" s="34"/>
      <c r="T28" s="34"/>
      <c r="U28" s="34"/>
      <c r="V28" s="34"/>
      <c r="W28" s="34"/>
      <c r="X28" s="34"/>
      <c r="Y28" s="34"/>
      <c r="Z28" s="34"/>
      <c r="AA28" s="34"/>
      <c r="AB28" s="34"/>
      <c r="AC28" s="34"/>
      <c r="AD28" s="34"/>
      <c r="AE28" s="34"/>
    </row>
    <row r="29" spans="1:31" s="2" customFormat="1" ht="6.95" customHeight="1" hidden="1">
      <c r="A29" s="34"/>
      <c r="B29" s="39"/>
      <c r="C29" s="34"/>
      <c r="D29" s="123"/>
      <c r="E29" s="123"/>
      <c r="F29" s="123"/>
      <c r="G29" s="123"/>
      <c r="H29" s="123"/>
      <c r="I29" s="124"/>
      <c r="J29" s="123"/>
      <c r="K29" s="123"/>
      <c r="L29" s="51"/>
      <c r="S29" s="34"/>
      <c r="T29" s="34"/>
      <c r="U29" s="34"/>
      <c r="V29" s="34"/>
      <c r="W29" s="34"/>
      <c r="X29" s="34"/>
      <c r="Y29" s="34"/>
      <c r="Z29" s="34"/>
      <c r="AA29" s="34"/>
      <c r="AB29" s="34"/>
      <c r="AC29" s="34"/>
      <c r="AD29" s="34"/>
      <c r="AE29" s="34"/>
    </row>
    <row r="30" spans="1:31" s="2" customFormat="1" ht="25.35" customHeight="1" hidden="1">
      <c r="A30" s="34"/>
      <c r="B30" s="39"/>
      <c r="C30" s="34"/>
      <c r="D30" s="125" t="s">
        <v>33</v>
      </c>
      <c r="E30" s="34"/>
      <c r="F30" s="34"/>
      <c r="G30" s="34"/>
      <c r="H30" s="34"/>
      <c r="I30" s="115"/>
      <c r="J30" s="126">
        <f>ROUND(J124,2)</f>
        <v>0</v>
      </c>
      <c r="K30" s="34"/>
      <c r="L30" s="51"/>
      <c r="S30" s="34"/>
      <c r="T30" s="34"/>
      <c r="U30" s="34"/>
      <c r="V30" s="34"/>
      <c r="W30" s="34"/>
      <c r="X30" s="34"/>
      <c r="Y30" s="34"/>
      <c r="Z30" s="34"/>
      <c r="AA30" s="34"/>
      <c r="AB30" s="34"/>
      <c r="AC30" s="34"/>
      <c r="AD30" s="34"/>
      <c r="AE30" s="34"/>
    </row>
    <row r="31" spans="1:31" s="2" customFormat="1" ht="6.95" customHeight="1" hidden="1">
      <c r="A31" s="34"/>
      <c r="B31" s="39"/>
      <c r="C31" s="34"/>
      <c r="D31" s="123"/>
      <c r="E31" s="123"/>
      <c r="F31" s="123"/>
      <c r="G31" s="123"/>
      <c r="H31" s="123"/>
      <c r="I31" s="124"/>
      <c r="J31" s="123"/>
      <c r="K31" s="123"/>
      <c r="L31" s="51"/>
      <c r="S31" s="34"/>
      <c r="T31" s="34"/>
      <c r="U31" s="34"/>
      <c r="V31" s="34"/>
      <c r="W31" s="34"/>
      <c r="X31" s="34"/>
      <c r="Y31" s="34"/>
      <c r="Z31" s="34"/>
      <c r="AA31" s="34"/>
      <c r="AB31" s="34"/>
      <c r="AC31" s="34"/>
      <c r="AD31" s="34"/>
      <c r="AE31" s="34"/>
    </row>
    <row r="32" spans="1:31" s="2" customFormat="1" ht="14.45" customHeight="1" hidden="1">
      <c r="A32" s="34"/>
      <c r="B32" s="39"/>
      <c r="C32" s="34"/>
      <c r="D32" s="34"/>
      <c r="E32" s="34"/>
      <c r="F32" s="127" t="s">
        <v>35</v>
      </c>
      <c r="G32" s="34"/>
      <c r="H32" s="34"/>
      <c r="I32" s="128" t="s">
        <v>34</v>
      </c>
      <c r="J32" s="127" t="s">
        <v>36</v>
      </c>
      <c r="K32" s="34"/>
      <c r="L32" s="51"/>
      <c r="S32" s="34"/>
      <c r="T32" s="34"/>
      <c r="U32" s="34"/>
      <c r="V32" s="34"/>
      <c r="W32" s="34"/>
      <c r="X32" s="34"/>
      <c r="Y32" s="34"/>
      <c r="Z32" s="34"/>
      <c r="AA32" s="34"/>
      <c r="AB32" s="34"/>
      <c r="AC32" s="34"/>
      <c r="AD32" s="34"/>
      <c r="AE32" s="34"/>
    </row>
    <row r="33" spans="1:31" s="2" customFormat="1" ht="14.45" customHeight="1" hidden="1">
      <c r="A33" s="34"/>
      <c r="B33" s="39"/>
      <c r="C33" s="34"/>
      <c r="D33" s="129" t="s">
        <v>37</v>
      </c>
      <c r="E33" s="114" t="s">
        <v>38</v>
      </c>
      <c r="F33" s="130">
        <f>ROUND((SUM(BE124:BE163)),2)</f>
        <v>0</v>
      </c>
      <c r="G33" s="34"/>
      <c r="H33" s="34"/>
      <c r="I33" s="131">
        <v>0.21</v>
      </c>
      <c r="J33" s="130">
        <f>ROUND(((SUM(BE124:BE163))*I33),2)</f>
        <v>0</v>
      </c>
      <c r="K33" s="34"/>
      <c r="L33" s="51"/>
      <c r="S33" s="34"/>
      <c r="T33" s="34"/>
      <c r="U33" s="34"/>
      <c r="V33" s="34"/>
      <c r="W33" s="34"/>
      <c r="X33" s="34"/>
      <c r="Y33" s="34"/>
      <c r="Z33" s="34"/>
      <c r="AA33" s="34"/>
      <c r="AB33" s="34"/>
      <c r="AC33" s="34"/>
      <c r="AD33" s="34"/>
      <c r="AE33" s="34"/>
    </row>
    <row r="34" spans="1:31" s="2" customFormat="1" ht="14.45" customHeight="1" hidden="1">
      <c r="A34" s="34"/>
      <c r="B34" s="39"/>
      <c r="C34" s="34"/>
      <c r="D34" s="34"/>
      <c r="E34" s="114" t="s">
        <v>39</v>
      </c>
      <c r="F34" s="130">
        <f>ROUND((SUM(BF124:BF163)),2)</f>
        <v>0</v>
      </c>
      <c r="G34" s="34"/>
      <c r="H34" s="34"/>
      <c r="I34" s="131">
        <v>0.15</v>
      </c>
      <c r="J34" s="130">
        <f>ROUND(((SUM(BF124:BF163))*I34),2)</f>
        <v>0</v>
      </c>
      <c r="K34" s="34"/>
      <c r="L34" s="51"/>
      <c r="S34" s="34"/>
      <c r="T34" s="34"/>
      <c r="U34" s="34"/>
      <c r="V34" s="34"/>
      <c r="W34" s="34"/>
      <c r="X34" s="34"/>
      <c r="Y34" s="34"/>
      <c r="Z34" s="34"/>
      <c r="AA34" s="34"/>
      <c r="AB34" s="34"/>
      <c r="AC34" s="34"/>
      <c r="AD34" s="34"/>
      <c r="AE34" s="34"/>
    </row>
    <row r="35" spans="1:31" s="2" customFormat="1" ht="14.45" customHeight="1" hidden="1">
      <c r="A35" s="34"/>
      <c r="B35" s="39"/>
      <c r="C35" s="34"/>
      <c r="D35" s="34"/>
      <c r="E35" s="114" t="s">
        <v>40</v>
      </c>
      <c r="F35" s="130">
        <f>ROUND((SUM(BG124:BG163)),2)</f>
        <v>0</v>
      </c>
      <c r="G35" s="34"/>
      <c r="H35" s="34"/>
      <c r="I35" s="131">
        <v>0.21</v>
      </c>
      <c r="J35" s="130">
        <f>0</f>
        <v>0</v>
      </c>
      <c r="K35" s="34"/>
      <c r="L35" s="51"/>
      <c r="S35" s="34"/>
      <c r="T35" s="34"/>
      <c r="U35" s="34"/>
      <c r="V35" s="34"/>
      <c r="W35" s="34"/>
      <c r="X35" s="34"/>
      <c r="Y35" s="34"/>
      <c r="Z35" s="34"/>
      <c r="AA35" s="34"/>
      <c r="AB35" s="34"/>
      <c r="AC35" s="34"/>
      <c r="AD35" s="34"/>
      <c r="AE35" s="34"/>
    </row>
    <row r="36" spans="1:31" s="2" customFormat="1" ht="14.45" customHeight="1" hidden="1">
      <c r="A36" s="34"/>
      <c r="B36" s="39"/>
      <c r="C36" s="34"/>
      <c r="D36" s="34"/>
      <c r="E36" s="114" t="s">
        <v>41</v>
      </c>
      <c r="F36" s="130">
        <f>ROUND((SUM(BH124:BH163)),2)</f>
        <v>0</v>
      </c>
      <c r="G36" s="34"/>
      <c r="H36" s="34"/>
      <c r="I36" s="131">
        <v>0.15</v>
      </c>
      <c r="J36" s="130">
        <f>0</f>
        <v>0</v>
      </c>
      <c r="K36" s="34"/>
      <c r="L36" s="51"/>
      <c r="S36" s="34"/>
      <c r="T36" s="34"/>
      <c r="U36" s="34"/>
      <c r="V36" s="34"/>
      <c r="W36" s="34"/>
      <c r="X36" s="34"/>
      <c r="Y36" s="34"/>
      <c r="Z36" s="34"/>
      <c r="AA36" s="34"/>
      <c r="AB36" s="34"/>
      <c r="AC36" s="34"/>
      <c r="AD36" s="34"/>
      <c r="AE36" s="34"/>
    </row>
    <row r="37" spans="1:31" s="2" customFormat="1" ht="14.45" customHeight="1" hidden="1">
      <c r="A37" s="34"/>
      <c r="B37" s="39"/>
      <c r="C37" s="34"/>
      <c r="D37" s="34"/>
      <c r="E37" s="114" t="s">
        <v>42</v>
      </c>
      <c r="F37" s="130">
        <f>ROUND((SUM(BI124:BI163)),2)</f>
        <v>0</v>
      </c>
      <c r="G37" s="34"/>
      <c r="H37" s="34"/>
      <c r="I37" s="131">
        <v>0</v>
      </c>
      <c r="J37" s="130">
        <f>0</f>
        <v>0</v>
      </c>
      <c r="K37" s="34"/>
      <c r="L37" s="51"/>
      <c r="S37" s="34"/>
      <c r="T37" s="34"/>
      <c r="U37" s="34"/>
      <c r="V37" s="34"/>
      <c r="W37" s="34"/>
      <c r="X37" s="34"/>
      <c r="Y37" s="34"/>
      <c r="Z37" s="34"/>
      <c r="AA37" s="34"/>
      <c r="AB37" s="34"/>
      <c r="AC37" s="34"/>
      <c r="AD37" s="34"/>
      <c r="AE37" s="34"/>
    </row>
    <row r="38" spans="1:31" s="2" customFormat="1" ht="6.95" customHeight="1" hidden="1">
      <c r="A38" s="34"/>
      <c r="B38" s="39"/>
      <c r="C38" s="34"/>
      <c r="D38" s="34"/>
      <c r="E38" s="34"/>
      <c r="F38" s="34"/>
      <c r="G38" s="34"/>
      <c r="H38" s="34"/>
      <c r="I38" s="115"/>
      <c r="J38" s="34"/>
      <c r="K38" s="34"/>
      <c r="L38" s="51"/>
      <c r="S38" s="34"/>
      <c r="T38" s="34"/>
      <c r="U38" s="34"/>
      <c r="V38" s="34"/>
      <c r="W38" s="34"/>
      <c r="X38" s="34"/>
      <c r="Y38" s="34"/>
      <c r="Z38" s="34"/>
      <c r="AA38" s="34"/>
      <c r="AB38" s="34"/>
      <c r="AC38" s="34"/>
      <c r="AD38" s="34"/>
      <c r="AE38" s="34"/>
    </row>
    <row r="39" spans="1:31" s="2" customFormat="1" ht="25.35" customHeight="1" hidden="1">
      <c r="A39" s="34"/>
      <c r="B39" s="39"/>
      <c r="C39" s="132"/>
      <c r="D39" s="133" t="s">
        <v>43</v>
      </c>
      <c r="E39" s="134"/>
      <c r="F39" s="134"/>
      <c r="G39" s="135" t="s">
        <v>44</v>
      </c>
      <c r="H39" s="136" t="s">
        <v>45</v>
      </c>
      <c r="I39" s="137"/>
      <c r="J39" s="138">
        <f>SUM(J30:J37)</f>
        <v>0</v>
      </c>
      <c r="K39" s="139"/>
      <c r="L39" s="51"/>
      <c r="S39" s="34"/>
      <c r="T39" s="34"/>
      <c r="U39" s="34"/>
      <c r="V39" s="34"/>
      <c r="W39" s="34"/>
      <c r="X39" s="34"/>
      <c r="Y39" s="34"/>
      <c r="Z39" s="34"/>
      <c r="AA39" s="34"/>
      <c r="AB39" s="34"/>
      <c r="AC39" s="34"/>
      <c r="AD39" s="34"/>
      <c r="AE39" s="34"/>
    </row>
    <row r="40" spans="1:31" s="2" customFormat="1" ht="14.45" customHeight="1" hidden="1">
      <c r="A40" s="34"/>
      <c r="B40" s="39"/>
      <c r="C40" s="34"/>
      <c r="D40" s="34"/>
      <c r="E40" s="34"/>
      <c r="F40" s="34"/>
      <c r="G40" s="34"/>
      <c r="H40" s="34"/>
      <c r="I40" s="115"/>
      <c r="J40" s="34"/>
      <c r="K40" s="34"/>
      <c r="L40" s="51"/>
      <c r="S40" s="34"/>
      <c r="T40" s="34"/>
      <c r="U40" s="34"/>
      <c r="V40" s="34"/>
      <c r="W40" s="34"/>
      <c r="X40" s="34"/>
      <c r="Y40" s="34"/>
      <c r="Z40" s="34"/>
      <c r="AA40" s="34"/>
      <c r="AB40" s="34"/>
      <c r="AC40" s="34"/>
      <c r="AD40" s="34"/>
      <c r="AE40" s="34"/>
    </row>
    <row r="41" spans="2:12" s="1" customFormat="1" ht="14.45" customHeight="1" hidden="1">
      <c r="B41" s="20"/>
      <c r="I41" s="108"/>
      <c r="L41" s="20"/>
    </row>
    <row r="42" spans="2:12" s="1" customFormat="1" ht="14.45" customHeight="1" hidden="1">
      <c r="B42" s="20"/>
      <c r="I42" s="108"/>
      <c r="L42" s="20"/>
    </row>
    <row r="43" spans="2:12" s="1" customFormat="1" ht="14.45" customHeight="1" hidden="1">
      <c r="B43" s="20"/>
      <c r="I43" s="108"/>
      <c r="L43" s="20"/>
    </row>
    <row r="44" spans="2:12" s="1" customFormat="1" ht="14.45" customHeight="1" hidden="1">
      <c r="B44" s="20"/>
      <c r="I44" s="108"/>
      <c r="L44" s="20"/>
    </row>
    <row r="45" spans="2:12" s="1" customFormat="1" ht="14.45" customHeight="1" hidden="1">
      <c r="B45" s="20"/>
      <c r="I45" s="108"/>
      <c r="L45" s="20"/>
    </row>
    <row r="46" spans="2:12" s="1" customFormat="1" ht="14.45" customHeight="1" hidden="1">
      <c r="B46" s="20"/>
      <c r="I46" s="108"/>
      <c r="L46" s="20"/>
    </row>
    <row r="47" spans="2:12" s="1" customFormat="1" ht="14.45" customHeight="1" hidden="1">
      <c r="B47" s="20"/>
      <c r="I47" s="108"/>
      <c r="L47" s="20"/>
    </row>
    <row r="48" spans="2:12" s="1" customFormat="1" ht="14.45" customHeight="1" hidden="1">
      <c r="B48" s="20"/>
      <c r="I48" s="108"/>
      <c r="L48" s="20"/>
    </row>
    <row r="49" spans="2:12" s="1" customFormat="1" ht="14.45" customHeight="1" hidden="1">
      <c r="B49" s="20"/>
      <c r="I49" s="108"/>
      <c r="L49" s="20"/>
    </row>
    <row r="50" spans="2:12" s="2" customFormat="1" ht="14.45" customHeight="1" hidden="1">
      <c r="B50" s="51"/>
      <c r="D50" s="140" t="s">
        <v>46</v>
      </c>
      <c r="E50" s="141"/>
      <c r="F50" s="141"/>
      <c r="G50" s="140" t="s">
        <v>47</v>
      </c>
      <c r="H50" s="141"/>
      <c r="I50" s="142"/>
      <c r="J50" s="141"/>
      <c r="K50" s="141"/>
      <c r="L50" s="51"/>
    </row>
    <row r="51" spans="2:12" ht="12" hidden="1">
      <c r="B51" s="20"/>
      <c r="L51" s="20"/>
    </row>
    <row r="52" spans="2:12" ht="12" hidden="1">
      <c r="B52" s="20"/>
      <c r="L52" s="20"/>
    </row>
    <row r="53" spans="2:12" ht="12" hidden="1">
      <c r="B53" s="20"/>
      <c r="L53" s="20"/>
    </row>
    <row r="54" spans="2:12" ht="12" hidden="1">
      <c r="B54" s="20"/>
      <c r="L54" s="20"/>
    </row>
    <row r="55" spans="2:12" ht="12" hidden="1">
      <c r="B55" s="20"/>
      <c r="L55" s="20"/>
    </row>
    <row r="56" spans="2:12" ht="12" hidden="1">
      <c r="B56" s="20"/>
      <c r="L56" s="20"/>
    </row>
    <row r="57" spans="2:12" ht="12" hidden="1">
      <c r="B57" s="20"/>
      <c r="L57" s="20"/>
    </row>
    <row r="58" spans="2:12" ht="12" hidden="1">
      <c r="B58" s="20"/>
      <c r="L58" s="20"/>
    </row>
    <row r="59" spans="2:12" ht="12" hidden="1">
      <c r="B59" s="20"/>
      <c r="L59" s="20"/>
    </row>
    <row r="60" spans="2:12" ht="12" hidden="1">
      <c r="B60" s="20"/>
      <c r="L60" s="20"/>
    </row>
    <row r="61" spans="1:31" s="2" customFormat="1" ht="12.75" hidden="1">
      <c r="A61" s="34"/>
      <c r="B61" s="39"/>
      <c r="C61" s="34"/>
      <c r="D61" s="143" t="s">
        <v>48</v>
      </c>
      <c r="E61" s="144"/>
      <c r="F61" s="145" t="s">
        <v>49</v>
      </c>
      <c r="G61" s="143" t="s">
        <v>48</v>
      </c>
      <c r="H61" s="144"/>
      <c r="I61" s="146"/>
      <c r="J61" s="147" t="s">
        <v>49</v>
      </c>
      <c r="K61" s="144"/>
      <c r="L61" s="51"/>
      <c r="S61" s="34"/>
      <c r="T61" s="34"/>
      <c r="U61" s="34"/>
      <c r="V61" s="34"/>
      <c r="W61" s="34"/>
      <c r="X61" s="34"/>
      <c r="Y61" s="34"/>
      <c r="Z61" s="34"/>
      <c r="AA61" s="34"/>
      <c r="AB61" s="34"/>
      <c r="AC61" s="34"/>
      <c r="AD61" s="34"/>
      <c r="AE61" s="34"/>
    </row>
    <row r="62" spans="2:12" ht="12" hidden="1">
      <c r="B62" s="20"/>
      <c r="L62" s="20"/>
    </row>
    <row r="63" spans="2:12" ht="12" hidden="1">
      <c r="B63" s="20"/>
      <c r="L63" s="20"/>
    </row>
    <row r="64" spans="2:12" ht="12" hidden="1">
      <c r="B64" s="20"/>
      <c r="L64" s="20"/>
    </row>
    <row r="65" spans="1:31" s="2" customFormat="1" ht="12.75" hidden="1">
      <c r="A65" s="34"/>
      <c r="B65" s="39"/>
      <c r="C65" s="34"/>
      <c r="D65" s="140" t="s">
        <v>50</v>
      </c>
      <c r="E65" s="148"/>
      <c r="F65" s="148"/>
      <c r="G65" s="140" t="s">
        <v>51</v>
      </c>
      <c r="H65" s="148"/>
      <c r="I65" s="149"/>
      <c r="J65" s="148"/>
      <c r="K65" s="148"/>
      <c r="L65" s="51"/>
      <c r="S65" s="34"/>
      <c r="T65" s="34"/>
      <c r="U65" s="34"/>
      <c r="V65" s="34"/>
      <c r="W65" s="34"/>
      <c r="X65" s="34"/>
      <c r="Y65" s="34"/>
      <c r="Z65" s="34"/>
      <c r="AA65" s="34"/>
      <c r="AB65" s="34"/>
      <c r="AC65" s="34"/>
      <c r="AD65" s="34"/>
      <c r="AE65" s="34"/>
    </row>
    <row r="66" spans="2:12" ht="12" hidden="1">
      <c r="B66" s="20"/>
      <c r="L66" s="20"/>
    </row>
    <row r="67" spans="2:12" ht="12" hidden="1">
      <c r="B67" s="20"/>
      <c r="L67" s="20"/>
    </row>
    <row r="68" spans="2:12" ht="12" hidden="1">
      <c r="B68" s="20"/>
      <c r="L68" s="20"/>
    </row>
    <row r="69" spans="2:12" ht="12" hidden="1">
      <c r="B69" s="20"/>
      <c r="L69" s="20"/>
    </row>
    <row r="70" spans="2:12" ht="12" hidden="1">
      <c r="B70" s="20"/>
      <c r="L70" s="20"/>
    </row>
    <row r="71" spans="2:12" ht="12" hidden="1">
      <c r="B71" s="20"/>
      <c r="L71" s="20"/>
    </row>
    <row r="72" spans="2:12" ht="12" hidden="1">
      <c r="B72" s="20"/>
      <c r="L72" s="20"/>
    </row>
    <row r="73" spans="2:12" ht="12" hidden="1">
      <c r="B73" s="20"/>
      <c r="L73" s="20"/>
    </row>
    <row r="74" spans="2:12" ht="12" hidden="1">
      <c r="B74" s="20"/>
      <c r="L74" s="20"/>
    </row>
    <row r="75" spans="2:12" ht="12" hidden="1">
      <c r="B75" s="20"/>
      <c r="L75" s="20"/>
    </row>
    <row r="76" spans="1:31" s="2" customFormat="1" ht="12.75" hidden="1">
      <c r="A76" s="34"/>
      <c r="B76" s="39"/>
      <c r="C76" s="34"/>
      <c r="D76" s="143" t="s">
        <v>48</v>
      </c>
      <c r="E76" s="144"/>
      <c r="F76" s="145" t="s">
        <v>49</v>
      </c>
      <c r="G76" s="143" t="s">
        <v>48</v>
      </c>
      <c r="H76" s="144"/>
      <c r="I76" s="146"/>
      <c r="J76" s="147" t="s">
        <v>49</v>
      </c>
      <c r="K76" s="144"/>
      <c r="L76" s="51"/>
      <c r="S76" s="34"/>
      <c r="T76" s="34"/>
      <c r="U76" s="34"/>
      <c r="V76" s="34"/>
      <c r="W76" s="34"/>
      <c r="X76" s="34"/>
      <c r="Y76" s="34"/>
      <c r="Z76" s="34"/>
      <c r="AA76" s="34"/>
      <c r="AB76" s="34"/>
      <c r="AC76" s="34"/>
      <c r="AD76" s="34"/>
      <c r="AE76" s="34"/>
    </row>
    <row r="77" spans="1:31" s="2" customFormat="1" ht="14.45" customHeight="1" hidden="1">
      <c r="A77" s="34"/>
      <c r="B77" s="150"/>
      <c r="C77" s="151"/>
      <c r="D77" s="151"/>
      <c r="E77" s="151"/>
      <c r="F77" s="151"/>
      <c r="G77" s="151"/>
      <c r="H77" s="151"/>
      <c r="I77" s="152"/>
      <c r="J77" s="151"/>
      <c r="K77" s="151"/>
      <c r="L77" s="51"/>
      <c r="S77" s="34"/>
      <c r="T77" s="34"/>
      <c r="U77" s="34"/>
      <c r="V77" s="34"/>
      <c r="W77" s="34"/>
      <c r="X77" s="34"/>
      <c r="Y77" s="34"/>
      <c r="Z77" s="34"/>
      <c r="AA77" s="34"/>
      <c r="AB77" s="34"/>
      <c r="AC77" s="34"/>
      <c r="AD77" s="34"/>
      <c r="AE77" s="34"/>
    </row>
    <row r="78" ht="12" hidden="1"/>
    <row r="79" ht="12" hidden="1"/>
    <row r="80" ht="12" hidden="1"/>
    <row r="81" spans="1:31" s="2" customFormat="1" ht="6.95" customHeight="1">
      <c r="A81" s="34"/>
      <c r="B81" s="153"/>
      <c r="C81" s="154"/>
      <c r="D81" s="154"/>
      <c r="E81" s="154"/>
      <c r="F81" s="154"/>
      <c r="G81" s="154"/>
      <c r="H81" s="154"/>
      <c r="I81" s="155"/>
      <c r="J81" s="154"/>
      <c r="K81" s="154"/>
      <c r="L81" s="51"/>
      <c r="S81" s="34"/>
      <c r="T81" s="34"/>
      <c r="U81" s="34"/>
      <c r="V81" s="34"/>
      <c r="W81" s="34"/>
      <c r="X81" s="34"/>
      <c r="Y81" s="34"/>
      <c r="Z81" s="34"/>
      <c r="AA81" s="34"/>
      <c r="AB81" s="34"/>
      <c r="AC81" s="34"/>
      <c r="AD81" s="34"/>
      <c r="AE81" s="34"/>
    </row>
    <row r="82" spans="1:31" s="2" customFormat="1" ht="24.95" customHeight="1">
      <c r="A82" s="34"/>
      <c r="B82" s="35"/>
      <c r="C82" s="23" t="s">
        <v>98</v>
      </c>
      <c r="D82" s="36"/>
      <c r="E82" s="36"/>
      <c r="F82" s="36"/>
      <c r="G82" s="36"/>
      <c r="H82" s="36"/>
      <c r="I82" s="115"/>
      <c r="J82" s="36"/>
      <c r="K82" s="36"/>
      <c r="L82" s="51"/>
      <c r="S82" s="34"/>
      <c r="T82" s="34"/>
      <c r="U82" s="34"/>
      <c r="V82" s="34"/>
      <c r="W82" s="34"/>
      <c r="X82" s="34"/>
      <c r="Y82" s="34"/>
      <c r="Z82" s="34"/>
      <c r="AA82" s="34"/>
      <c r="AB82" s="34"/>
      <c r="AC82" s="34"/>
      <c r="AD82" s="34"/>
      <c r="AE82" s="34"/>
    </row>
    <row r="83" spans="1:31" s="2" customFormat="1" ht="6.95" customHeight="1">
      <c r="A83" s="34"/>
      <c r="B83" s="35"/>
      <c r="C83" s="36"/>
      <c r="D83" s="36"/>
      <c r="E83" s="36"/>
      <c r="F83" s="36"/>
      <c r="G83" s="36"/>
      <c r="H83" s="36"/>
      <c r="I83" s="115"/>
      <c r="J83" s="36"/>
      <c r="K83" s="36"/>
      <c r="L83" s="51"/>
      <c r="S83" s="34"/>
      <c r="T83" s="34"/>
      <c r="U83" s="34"/>
      <c r="V83" s="34"/>
      <c r="W83" s="34"/>
      <c r="X83" s="34"/>
      <c r="Y83" s="34"/>
      <c r="Z83" s="34"/>
      <c r="AA83" s="34"/>
      <c r="AB83" s="34"/>
      <c r="AC83" s="34"/>
      <c r="AD83" s="34"/>
      <c r="AE83" s="34"/>
    </row>
    <row r="84" spans="1:31" s="2" customFormat="1" ht="12" customHeight="1">
      <c r="A84" s="34"/>
      <c r="B84" s="35"/>
      <c r="C84" s="29" t="s">
        <v>16</v>
      </c>
      <c r="D84" s="36"/>
      <c r="E84" s="36"/>
      <c r="F84" s="36"/>
      <c r="G84" s="36"/>
      <c r="H84" s="36"/>
      <c r="I84" s="115"/>
      <c r="J84" s="36"/>
      <c r="K84" s="36"/>
      <c r="L84" s="51"/>
      <c r="S84" s="34"/>
      <c r="T84" s="34"/>
      <c r="U84" s="34"/>
      <c r="V84" s="34"/>
      <c r="W84" s="34"/>
      <c r="X84" s="34"/>
      <c r="Y84" s="34"/>
      <c r="Z84" s="34"/>
      <c r="AA84" s="34"/>
      <c r="AB84" s="34"/>
      <c r="AC84" s="34"/>
      <c r="AD84" s="34"/>
      <c r="AE84" s="34"/>
    </row>
    <row r="85" spans="1:31" s="2" customFormat="1" ht="16.5" customHeight="1">
      <c r="A85" s="34"/>
      <c r="B85" s="35"/>
      <c r="C85" s="36"/>
      <c r="D85" s="36"/>
      <c r="E85" s="310" t="str">
        <f>E7</f>
        <v>Oprava oplechování bytových domů-projekt revitalizace</v>
      </c>
      <c r="F85" s="311"/>
      <c r="G85" s="311"/>
      <c r="H85" s="311"/>
      <c r="I85" s="115"/>
      <c r="J85" s="36"/>
      <c r="K85" s="36"/>
      <c r="L85" s="51"/>
      <c r="S85" s="34"/>
      <c r="T85" s="34"/>
      <c r="U85" s="34"/>
      <c r="V85" s="34"/>
      <c r="W85" s="34"/>
      <c r="X85" s="34"/>
      <c r="Y85" s="34"/>
      <c r="Z85" s="34"/>
      <c r="AA85" s="34"/>
      <c r="AB85" s="34"/>
      <c r="AC85" s="34"/>
      <c r="AD85" s="34"/>
      <c r="AE85" s="34"/>
    </row>
    <row r="86" spans="1:31" s="2" customFormat="1" ht="12" customHeight="1">
      <c r="A86" s="34"/>
      <c r="B86" s="35"/>
      <c r="C86" s="29" t="s">
        <v>96</v>
      </c>
      <c r="D86" s="36"/>
      <c r="E86" s="36"/>
      <c r="F86" s="36"/>
      <c r="G86" s="36"/>
      <c r="H86" s="36"/>
      <c r="I86" s="115"/>
      <c r="J86" s="36"/>
      <c r="K86" s="36"/>
      <c r="L86" s="51"/>
      <c r="S86" s="34"/>
      <c r="T86" s="34"/>
      <c r="U86" s="34"/>
      <c r="V86" s="34"/>
      <c r="W86" s="34"/>
      <c r="X86" s="34"/>
      <c r="Y86" s="34"/>
      <c r="Z86" s="34"/>
      <c r="AA86" s="34"/>
      <c r="AB86" s="34"/>
      <c r="AC86" s="34"/>
      <c r="AD86" s="34"/>
      <c r="AE86" s="34"/>
    </row>
    <row r="87" spans="1:31" s="2" customFormat="1" ht="16.5" customHeight="1">
      <c r="A87" s="34"/>
      <c r="B87" s="35"/>
      <c r="C87" s="36"/>
      <c r="D87" s="36"/>
      <c r="E87" s="298" t="str">
        <f>E9</f>
        <v>01 - Kunešova č.p.502-504</v>
      </c>
      <c r="F87" s="309"/>
      <c r="G87" s="309"/>
      <c r="H87" s="309"/>
      <c r="I87" s="115"/>
      <c r="J87" s="36"/>
      <c r="K87" s="36"/>
      <c r="L87" s="51"/>
      <c r="S87" s="34"/>
      <c r="T87" s="34"/>
      <c r="U87" s="34"/>
      <c r="V87" s="34"/>
      <c r="W87" s="34"/>
      <c r="X87" s="34"/>
      <c r="Y87" s="34"/>
      <c r="Z87" s="34"/>
      <c r="AA87" s="34"/>
      <c r="AB87" s="34"/>
      <c r="AC87" s="34"/>
      <c r="AD87" s="34"/>
      <c r="AE87" s="34"/>
    </row>
    <row r="88" spans="1:31" s="2" customFormat="1" ht="6.95" customHeight="1">
      <c r="A88" s="34"/>
      <c r="B88" s="35"/>
      <c r="C88" s="36"/>
      <c r="D88" s="36"/>
      <c r="E88" s="36"/>
      <c r="F88" s="36"/>
      <c r="G88" s="36"/>
      <c r="H88" s="36"/>
      <c r="I88" s="115"/>
      <c r="J88" s="36"/>
      <c r="K88" s="36"/>
      <c r="L88" s="51"/>
      <c r="S88" s="34"/>
      <c r="T88" s="34"/>
      <c r="U88" s="34"/>
      <c r="V88" s="34"/>
      <c r="W88" s="34"/>
      <c r="X88" s="34"/>
      <c r="Y88" s="34"/>
      <c r="Z88" s="34"/>
      <c r="AA88" s="34"/>
      <c r="AB88" s="34"/>
      <c r="AC88" s="34"/>
      <c r="AD88" s="34"/>
      <c r="AE88" s="34"/>
    </row>
    <row r="89" spans="1:31" s="2" customFormat="1" ht="12" customHeight="1">
      <c r="A89" s="34"/>
      <c r="B89" s="35"/>
      <c r="C89" s="29" t="s">
        <v>20</v>
      </c>
      <c r="D89" s="36"/>
      <c r="E89" s="36"/>
      <c r="F89" s="27" t="str">
        <f>F12</f>
        <v xml:space="preserve"> </v>
      </c>
      <c r="G89" s="36"/>
      <c r="H89" s="36"/>
      <c r="I89" s="117" t="s">
        <v>22</v>
      </c>
      <c r="J89" s="66" t="str">
        <f>IF(J12="","",J12)</f>
        <v>14. 7. 2020</v>
      </c>
      <c r="K89" s="36"/>
      <c r="L89" s="51"/>
      <c r="S89" s="34"/>
      <c r="T89" s="34"/>
      <c r="U89" s="34"/>
      <c r="V89" s="34"/>
      <c r="W89" s="34"/>
      <c r="X89" s="34"/>
      <c r="Y89" s="34"/>
      <c r="Z89" s="34"/>
      <c r="AA89" s="34"/>
      <c r="AB89" s="34"/>
      <c r="AC89" s="34"/>
      <c r="AD89" s="34"/>
      <c r="AE89" s="34"/>
    </row>
    <row r="90" spans="1:31" s="2" customFormat="1" ht="6.95" customHeight="1">
      <c r="A90" s="34"/>
      <c r="B90" s="35"/>
      <c r="C90" s="36"/>
      <c r="D90" s="36"/>
      <c r="E90" s="36"/>
      <c r="F90" s="36"/>
      <c r="G90" s="36"/>
      <c r="H90" s="36"/>
      <c r="I90" s="115"/>
      <c r="J90" s="36"/>
      <c r="K90" s="36"/>
      <c r="L90" s="51"/>
      <c r="S90" s="34"/>
      <c r="T90" s="34"/>
      <c r="U90" s="34"/>
      <c r="V90" s="34"/>
      <c r="W90" s="34"/>
      <c r="X90" s="34"/>
      <c r="Y90" s="34"/>
      <c r="Z90" s="34"/>
      <c r="AA90" s="34"/>
      <c r="AB90" s="34"/>
      <c r="AC90" s="34"/>
      <c r="AD90" s="34"/>
      <c r="AE90" s="34"/>
    </row>
    <row r="91" spans="1:31" s="2" customFormat="1" ht="15.2" customHeight="1">
      <c r="A91" s="34"/>
      <c r="B91" s="35"/>
      <c r="C91" s="29" t="s">
        <v>24</v>
      </c>
      <c r="D91" s="36"/>
      <c r="E91" s="36"/>
      <c r="F91" s="27" t="str">
        <f>E15</f>
        <v xml:space="preserve"> </v>
      </c>
      <c r="G91" s="36"/>
      <c r="H91" s="36"/>
      <c r="I91" s="117" t="s">
        <v>29</v>
      </c>
      <c r="J91" s="32" t="str">
        <f>E21</f>
        <v xml:space="preserve"> </v>
      </c>
      <c r="K91" s="36"/>
      <c r="L91" s="51"/>
      <c r="S91" s="34"/>
      <c r="T91" s="34"/>
      <c r="U91" s="34"/>
      <c r="V91" s="34"/>
      <c r="W91" s="34"/>
      <c r="X91" s="34"/>
      <c r="Y91" s="34"/>
      <c r="Z91" s="34"/>
      <c r="AA91" s="34"/>
      <c r="AB91" s="34"/>
      <c r="AC91" s="34"/>
      <c r="AD91" s="34"/>
      <c r="AE91" s="34"/>
    </row>
    <row r="92" spans="1:31" s="2" customFormat="1" ht="15.2" customHeight="1">
      <c r="A92" s="34"/>
      <c r="B92" s="35"/>
      <c r="C92" s="29" t="s">
        <v>27</v>
      </c>
      <c r="D92" s="36"/>
      <c r="E92" s="36"/>
      <c r="F92" s="27" t="str">
        <f>IF(E18="","",E18)</f>
        <v>Vyplň údaj</v>
      </c>
      <c r="G92" s="36"/>
      <c r="H92" s="36"/>
      <c r="I92" s="117" t="s">
        <v>31</v>
      </c>
      <c r="J92" s="32" t="str">
        <f>E24</f>
        <v xml:space="preserve"> </v>
      </c>
      <c r="K92" s="36"/>
      <c r="L92" s="51"/>
      <c r="S92" s="34"/>
      <c r="T92" s="34"/>
      <c r="U92" s="34"/>
      <c r="V92" s="34"/>
      <c r="W92" s="34"/>
      <c r="X92" s="34"/>
      <c r="Y92" s="34"/>
      <c r="Z92" s="34"/>
      <c r="AA92" s="34"/>
      <c r="AB92" s="34"/>
      <c r="AC92" s="34"/>
      <c r="AD92" s="34"/>
      <c r="AE92" s="34"/>
    </row>
    <row r="93" spans="1:31" s="2" customFormat="1" ht="10.35" customHeight="1">
      <c r="A93" s="34"/>
      <c r="B93" s="35"/>
      <c r="C93" s="36"/>
      <c r="D93" s="36"/>
      <c r="E93" s="36"/>
      <c r="F93" s="36"/>
      <c r="G93" s="36"/>
      <c r="H93" s="36"/>
      <c r="I93" s="115"/>
      <c r="J93" s="36"/>
      <c r="K93" s="36"/>
      <c r="L93" s="51"/>
      <c r="S93" s="34"/>
      <c r="T93" s="34"/>
      <c r="U93" s="34"/>
      <c r="V93" s="34"/>
      <c r="W93" s="34"/>
      <c r="X93" s="34"/>
      <c r="Y93" s="34"/>
      <c r="Z93" s="34"/>
      <c r="AA93" s="34"/>
      <c r="AB93" s="34"/>
      <c r="AC93" s="34"/>
      <c r="AD93" s="34"/>
      <c r="AE93" s="34"/>
    </row>
    <row r="94" spans="1:31" s="2" customFormat="1" ht="29.25" customHeight="1">
      <c r="A94" s="34"/>
      <c r="B94" s="35"/>
      <c r="C94" s="156" t="s">
        <v>99</v>
      </c>
      <c r="D94" s="157"/>
      <c r="E94" s="157"/>
      <c r="F94" s="157"/>
      <c r="G94" s="157"/>
      <c r="H94" s="157"/>
      <c r="I94" s="158"/>
      <c r="J94" s="159" t="s">
        <v>100</v>
      </c>
      <c r="K94" s="157"/>
      <c r="L94" s="51"/>
      <c r="S94" s="34"/>
      <c r="T94" s="34"/>
      <c r="U94" s="34"/>
      <c r="V94" s="34"/>
      <c r="W94" s="34"/>
      <c r="X94" s="34"/>
      <c r="Y94" s="34"/>
      <c r="Z94" s="34"/>
      <c r="AA94" s="34"/>
      <c r="AB94" s="34"/>
      <c r="AC94" s="34"/>
      <c r="AD94" s="34"/>
      <c r="AE94" s="34"/>
    </row>
    <row r="95" spans="1:31" s="2" customFormat="1" ht="10.35" customHeight="1">
      <c r="A95" s="34"/>
      <c r="B95" s="35"/>
      <c r="C95" s="36"/>
      <c r="D95" s="36"/>
      <c r="E95" s="36"/>
      <c r="F95" s="36"/>
      <c r="G95" s="36"/>
      <c r="H95" s="36"/>
      <c r="I95" s="115"/>
      <c r="J95" s="36"/>
      <c r="K95" s="36"/>
      <c r="L95" s="51"/>
      <c r="S95" s="34"/>
      <c r="T95" s="34"/>
      <c r="U95" s="34"/>
      <c r="V95" s="34"/>
      <c r="W95" s="34"/>
      <c r="X95" s="34"/>
      <c r="Y95" s="34"/>
      <c r="Z95" s="34"/>
      <c r="AA95" s="34"/>
      <c r="AB95" s="34"/>
      <c r="AC95" s="34"/>
      <c r="AD95" s="34"/>
      <c r="AE95" s="34"/>
    </row>
    <row r="96" spans="1:47" s="2" customFormat="1" ht="22.9" customHeight="1">
      <c r="A96" s="34"/>
      <c r="B96" s="35"/>
      <c r="C96" s="160" t="s">
        <v>101</v>
      </c>
      <c r="D96" s="36"/>
      <c r="E96" s="36"/>
      <c r="F96" s="36"/>
      <c r="G96" s="36"/>
      <c r="H96" s="36"/>
      <c r="I96" s="115"/>
      <c r="J96" s="84">
        <f>J124</f>
        <v>0</v>
      </c>
      <c r="K96" s="36"/>
      <c r="L96" s="51"/>
      <c r="S96" s="34"/>
      <c r="T96" s="34"/>
      <c r="U96" s="34"/>
      <c r="V96" s="34"/>
      <c r="W96" s="34"/>
      <c r="X96" s="34"/>
      <c r="Y96" s="34"/>
      <c r="Z96" s="34"/>
      <c r="AA96" s="34"/>
      <c r="AB96" s="34"/>
      <c r="AC96" s="34"/>
      <c r="AD96" s="34"/>
      <c r="AE96" s="34"/>
      <c r="AU96" s="17" t="s">
        <v>102</v>
      </c>
    </row>
    <row r="97" spans="2:12" s="9" customFormat="1" ht="24.95" customHeight="1">
      <c r="B97" s="161"/>
      <c r="C97" s="162"/>
      <c r="D97" s="163" t="s">
        <v>103</v>
      </c>
      <c r="E97" s="164"/>
      <c r="F97" s="164"/>
      <c r="G97" s="164"/>
      <c r="H97" s="164"/>
      <c r="I97" s="165"/>
      <c r="J97" s="166">
        <f>J125</f>
        <v>0</v>
      </c>
      <c r="K97" s="162"/>
      <c r="L97" s="167"/>
    </row>
    <row r="98" spans="2:12" s="10" customFormat="1" ht="19.9" customHeight="1">
      <c r="B98" s="168"/>
      <c r="C98" s="169"/>
      <c r="D98" s="170" t="s">
        <v>104</v>
      </c>
      <c r="E98" s="171"/>
      <c r="F98" s="171"/>
      <c r="G98" s="171"/>
      <c r="H98" s="171"/>
      <c r="I98" s="172"/>
      <c r="J98" s="173">
        <f>J126</f>
        <v>0</v>
      </c>
      <c r="K98" s="169"/>
      <c r="L98" s="174"/>
    </row>
    <row r="99" spans="2:12" s="9" customFormat="1" ht="24.95" customHeight="1">
      <c r="B99" s="161"/>
      <c r="C99" s="162"/>
      <c r="D99" s="163" t="s">
        <v>105</v>
      </c>
      <c r="E99" s="164"/>
      <c r="F99" s="164"/>
      <c r="G99" s="164"/>
      <c r="H99" s="164"/>
      <c r="I99" s="165"/>
      <c r="J99" s="166">
        <f>J131</f>
        <v>0</v>
      </c>
      <c r="K99" s="162"/>
      <c r="L99" s="167"/>
    </row>
    <row r="100" spans="2:12" s="10" customFormat="1" ht="19.9" customHeight="1">
      <c r="B100" s="168"/>
      <c r="C100" s="169"/>
      <c r="D100" s="170" t="s">
        <v>106</v>
      </c>
      <c r="E100" s="171"/>
      <c r="F100" s="171"/>
      <c r="G100" s="171"/>
      <c r="H100" s="171"/>
      <c r="I100" s="172"/>
      <c r="J100" s="173">
        <f>J132</f>
        <v>0</v>
      </c>
      <c r="K100" s="169"/>
      <c r="L100" s="174"/>
    </row>
    <row r="101" spans="2:12" s="10" customFormat="1" ht="19.9" customHeight="1">
      <c r="B101" s="168"/>
      <c r="C101" s="169"/>
      <c r="D101" s="170" t="s">
        <v>107</v>
      </c>
      <c r="E101" s="171"/>
      <c r="F101" s="171"/>
      <c r="G101" s="171"/>
      <c r="H101" s="171"/>
      <c r="I101" s="172"/>
      <c r="J101" s="173">
        <f>J140</f>
        <v>0</v>
      </c>
      <c r="K101" s="169"/>
      <c r="L101" s="174"/>
    </row>
    <row r="102" spans="2:12" s="9" customFormat="1" ht="24.95" customHeight="1">
      <c r="B102" s="161"/>
      <c r="C102" s="162"/>
      <c r="D102" s="163" t="s">
        <v>108</v>
      </c>
      <c r="E102" s="164"/>
      <c r="F102" s="164"/>
      <c r="G102" s="164"/>
      <c r="H102" s="164"/>
      <c r="I102" s="165"/>
      <c r="J102" s="166">
        <f>J156</f>
        <v>0</v>
      </c>
      <c r="K102" s="162"/>
      <c r="L102" s="167"/>
    </row>
    <row r="103" spans="2:12" s="10" customFormat="1" ht="19.9" customHeight="1">
      <c r="B103" s="168"/>
      <c r="C103" s="169"/>
      <c r="D103" s="170" t="s">
        <v>109</v>
      </c>
      <c r="E103" s="171"/>
      <c r="F103" s="171"/>
      <c r="G103" s="171"/>
      <c r="H103" s="171"/>
      <c r="I103" s="172"/>
      <c r="J103" s="173">
        <f>J157</f>
        <v>0</v>
      </c>
      <c r="K103" s="169"/>
      <c r="L103" s="174"/>
    </row>
    <row r="104" spans="2:12" s="10" customFormat="1" ht="19.9" customHeight="1">
      <c r="B104" s="168"/>
      <c r="C104" s="169"/>
      <c r="D104" s="170" t="s">
        <v>110</v>
      </c>
      <c r="E104" s="171"/>
      <c r="F104" s="171"/>
      <c r="G104" s="171"/>
      <c r="H104" s="171"/>
      <c r="I104" s="172"/>
      <c r="J104" s="173">
        <f>J162</f>
        <v>0</v>
      </c>
      <c r="K104" s="169"/>
      <c r="L104" s="174"/>
    </row>
    <row r="105" spans="1:31" s="2" customFormat="1" ht="21.75" customHeight="1">
      <c r="A105" s="34"/>
      <c r="B105" s="35"/>
      <c r="C105" s="36"/>
      <c r="D105" s="36"/>
      <c r="E105" s="36"/>
      <c r="F105" s="36"/>
      <c r="G105" s="36"/>
      <c r="H105" s="36"/>
      <c r="I105" s="115"/>
      <c r="J105" s="36"/>
      <c r="K105" s="36"/>
      <c r="L105" s="51"/>
      <c r="S105" s="34"/>
      <c r="T105" s="34"/>
      <c r="U105" s="34"/>
      <c r="V105" s="34"/>
      <c r="W105" s="34"/>
      <c r="X105" s="34"/>
      <c r="Y105" s="34"/>
      <c r="Z105" s="34"/>
      <c r="AA105" s="34"/>
      <c r="AB105" s="34"/>
      <c r="AC105" s="34"/>
      <c r="AD105" s="34"/>
      <c r="AE105" s="34"/>
    </row>
    <row r="106" spans="1:31" s="2" customFormat="1" ht="6.95" customHeight="1">
      <c r="A106" s="34"/>
      <c r="B106" s="54"/>
      <c r="C106" s="55"/>
      <c r="D106" s="55"/>
      <c r="E106" s="55"/>
      <c r="F106" s="55"/>
      <c r="G106" s="55"/>
      <c r="H106" s="55"/>
      <c r="I106" s="152"/>
      <c r="J106" s="55"/>
      <c r="K106" s="55"/>
      <c r="L106" s="51"/>
      <c r="S106" s="34"/>
      <c r="T106" s="34"/>
      <c r="U106" s="34"/>
      <c r="V106" s="34"/>
      <c r="W106" s="34"/>
      <c r="X106" s="34"/>
      <c r="Y106" s="34"/>
      <c r="Z106" s="34"/>
      <c r="AA106" s="34"/>
      <c r="AB106" s="34"/>
      <c r="AC106" s="34"/>
      <c r="AD106" s="34"/>
      <c r="AE106" s="34"/>
    </row>
    <row r="110" spans="1:31" s="2" customFormat="1" ht="6.95" customHeight="1">
      <c r="A110" s="34"/>
      <c r="B110" s="56"/>
      <c r="C110" s="57"/>
      <c r="D110" s="57"/>
      <c r="E110" s="57"/>
      <c r="F110" s="57"/>
      <c r="G110" s="57"/>
      <c r="H110" s="57"/>
      <c r="I110" s="155"/>
      <c r="J110" s="57"/>
      <c r="K110" s="57"/>
      <c r="L110" s="51"/>
      <c r="S110" s="34"/>
      <c r="T110" s="34"/>
      <c r="U110" s="34"/>
      <c r="V110" s="34"/>
      <c r="W110" s="34"/>
      <c r="X110" s="34"/>
      <c r="Y110" s="34"/>
      <c r="Z110" s="34"/>
      <c r="AA110" s="34"/>
      <c r="AB110" s="34"/>
      <c r="AC110" s="34"/>
      <c r="AD110" s="34"/>
      <c r="AE110" s="34"/>
    </row>
    <row r="111" spans="1:31" s="2" customFormat="1" ht="24.95" customHeight="1">
      <c r="A111" s="34"/>
      <c r="B111" s="35"/>
      <c r="C111" s="23" t="s">
        <v>111</v>
      </c>
      <c r="D111" s="36"/>
      <c r="E111" s="36"/>
      <c r="F111" s="36"/>
      <c r="G111" s="36"/>
      <c r="H111" s="36"/>
      <c r="I111" s="115"/>
      <c r="J111" s="36"/>
      <c r="K111" s="36"/>
      <c r="L111" s="51"/>
      <c r="S111" s="34"/>
      <c r="T111" s="34"/>
      <c r="U111" s="34"/>
      <c r="V111" s="34"/>
      <c r="W111" s="34"/>
      <c r="X111" s="34"/>
      <c r="Y111" s="34"/>
      <c r="Z111" s="34"/>
      <c r="AA111" s="34"/>
      <c r="AB111" s="34"/>
      <c r="AC111" s="34"/>
      <c r="AD111" s="34"/>
      <c r="AE111" s="34"/>
    </row>
    <row r="112" spans="1:31" s="2" customFormat="1" ht="6.95" customHeight="1">
      <c r="A112" s="34"/>
      <c r="B112" s="35"/>
      <c r="C112" s="36"/>
      <c r="D112" s="36"/>
      <c r="E112" s="36"/>
      <c r="F112" s="36"/>
      <c r="G112" s="36"/>
      <c r="H112" s="36"/>
      <c r="I112" s="115"/>
      <c r="J112" s="36"/>
      <c r="K112" s="36"/>
      <c r="L112" s="51"/>
      <c r="S112" s="34"/>
      <c r="T112" s="34"/>
      <c r="U112" s="34"/>
      <c r="V112" s="34"/>
      <c r="W112" s="34"/>
      <c r="X112" s="34"/>
      <c r="Y112" s="34"/>
      <c r="Z112" s="34"/>
      <c r="AA112" s="34"/>
      <c r="AB112" s="34"/>
      <c r="AC112" s="34"/>
      <c r="AD112" s="34"/>
      <c r="AE112" s="34"/>
    </row>
    <row r="113" spans="1:31" s="2" customFormat="1" ht="12" customHeight="1">
      <c r="A113" s="34"/>
      <c r="B113" s="35"/>
      <c r="C113" s="29" t="s">
        <v>16</v>
      </c>
      <c r="D113" s="36"/>
      <c r="E113" s="36"/>
      <c r="F113" s="36"/>
      <c r="G113" s="36"/>
      <c r="H113" s="36"/>
      <c r="I113" s="115"/>
      <c r="J113" s="36"/>
      <c r="K113" s="36"/>
      <c r="L113" s="51"/>
      <c r="S113" s="34"/>
      <c r="T113" s="34"/>
      <c r="U113" s="34"/>
      <c r="V113" s="34"/>
      <c r="W113" s="34"/>
      <c r="X113" s="34"/>
      <c r="Y113" s="34"/>
      <c r="Z113" s="34"/>
      <c r="AA113" s="34"/>
      <c r="AB113" s="34"/>
      <c r="AC113" s="34"/>
      <c r="AD113" s="34"/>
      <c r="AE113" s="34"/>
    </row>
    <row r="114" spans="1:31" s="2" customFormat="1" ht="16.5" customHeight="1">
      <c r="A114" s="34"/>
      <c r="B114" s="35"/>
      <c r="C114" s="36"/>
      <c r="D114" s="36"/>
      <c r="E114" s="310" t="str">
        <f>E7</f>
        <v>Oprava oplechování bytových domů-projekt revitalizace</v>
      </c>
      <c r="F114" s="311"/>
      <c r="G114" s="311"/>
      <c r="H114" s="311"/>
      <c r="I114" s="115"/>
      <c r="J114" s="36"/>
      <c r="K114" s="36"/>
      <c r="L114" s="51"/>
      <c r="S114" s="34"/>
      <c r="T114" s="34"/>
      <c r="U114" s="34"/>
      <c r="V114" s="34"/>
      <c r="W114" s="34"/>
      <c r="X114" s="34"/>
      <c r="Y114" s="34"/>
      <c r="Z114" s="34"/>
      <c r="AA114" s="34"/>
      <c r="AB114" s="34"/>
      <c r="AC114" s="34"/>
      <c r="AD114" s="34"/>
      <c r="AE114" s="34"/>
    </row>
    <row r="115" spans="1:31" s="2" customFormat="1" ht="12" customHeight="1">
      <c r="A115" s="34"/>
      <c r="B115" s="35"/>
      <c r="C115" s="29" t="s">
        <v>96</v>
      </c>
      <c r="D115" s="36"/>
      <c r="E115" s="36"/>
      <c r="F115" s="36"/>
      <c r="G115" s="36"/>
      <c r="H115" s="36"/>
      <c r="I115" s="115"/>
      <c r="J115" s="36"/>
      <c r="K115" s="36"/>
      <c r="L115" s="51"/>
      <c r="S115" s="34"/>
      <c r="T115" s="34"/>
      <c r="U115" s="34"/>
      <c r="V115" s="34"/>
      <c r="W115" s="34"/>
      <c r="X115" s="34"/>
      <c r="Y115" s="34"/>
      <c r="Z115" s="34"/>
      <c r="AA115" s="34"/>
      <c r="AB115" s="34"/>
      <c r="AC115" s="34"/>
      <c r="AD115" s="34"/>
      <c r="AE115" s="34"/>
    </row>
    <row r="116" spans="1:31" s="2" customFormat="1" ht="16.5" customHeight="1">
      <c r="A116" s="34"/>
      <c r="B116" s="35"/>
      <c r="C116" s="36"/>
      <c r="D116" s="36"/>
      <c r="E116" s="298" t="str">
        <f>E9</f>
        <v>01 - Kunešova č.p.502-504</v>
      </c>
      <c r="F116" s="309"/>
      <c r="G116" s="309"/>
      <c r="H116" s="309"/>
      <c r="I116" s="115"/>
      <c r="J116" s="36"/>
      <c r="K116" s="36"/>
      <c r="L116" s="51"/>
      <c r="S116" s="34"/>
      <c r="T116" s="34"/>
      <c r="U116" s="34"/>
      <c r="V116" s="34"/>
      <c r="W116" s="34"/>
      <c r="X116" s="34"/>
      <c r="Y116" s="34"/>
      <c r="Z116" s="34"/>
      <c r="AA116" s="34"/>
      <c r="AB116" s="34"/>
      <c r="AC116" s="34"/>
      <c r="AD116" s="34"/>
      <c r="AE116" s="34"/>
    </row>
    <row r="117" spans="1:31" s="2" customFormat="1" ht="6.95" customHeight="1">
      <c r="A117" s="34"/>
      <c r="B117" s="35"/>
      <c r="C117" s="36"/>
      <c r="D117" s="36"/>
      <c r="E117" s="36"/>
      <c r="F117" s="36"/>
      <c r="G117" s="36"/>
      <c r="H117" s="36"/>
      <c r="I117" s="115"/>
      <c r="J117" s="36"/>
      <c r="K117" s="36"/>
      <c r="L117" s="51"/>
      <c r="S117" s="34"/>
      <c r="T117" s="34"/>
      <c r="U117" s="34"/>
      <c r="V117" s="34"/>
      <c r="W117" s="34"/>
      <c r="X117" s="34"/>
      <c r="Y117" s="34"/>
      <c r="Z117" s="34"/>
      <c r="AA117" s="34"/>
      <c r="AB117" s="34"/>
      <c r="AC117" s="34"/>
      <c r="AD117" s="34"/>
      <c r="AE117" s="34"/>
    </row>
    <row r="118" spans="1:31" s="2" customFormat="1" ht="12" customHeight="1">
      <c r="A118" s="34"/>
      <c r="B118" s="35"/>
      <c r="C118" s="29" t="s">
        <v>20</v>
      </c>
      <c r="D118" s="36"/>
      <c r="E118" s="36"/>
      <c r="F118" s="27" t="str">
        <f>F12</f>
        <v xml:space="preserve"> </v>
      </c>
      <c r="G118" s="36"/>
      <c r="H118" s="36"/>
      <c r="I118" s="117" t="s">
        <v>22</v>
      </c>
      <c r="J118" s="66" t="str">
        <f>IF(J12="","",J12)</f>
        <v>14. 7. 2020</v>
      </c>
      <c r="K118" s="36"/>
      <c r="L118" s="51"/>
      <c r="S118" s="34"/>
      <c r="T118" s="34"/>
      <c r="U118" s="34"/>
      <c r="V118" s="34"/>
      <c r="W118" s="34"/>
      <c r="X118" s="34"/>
      <c r="Y118" s="34"/>
      <c r="Z118" s="34"/>
      <c r="AA118" s="34"/>
      <c r="AB118" s="34"/>
      <c r="AC118" s="34"/>
      <c r="AD118" s="34"/>
      <c r="AE118" s="34"/>
    </row>
    <row r="119" spans="1:31" s="2" customFormat="1" ht="6.95" customHeight="1">
      <c r="A119" s="34"/>
      <c r="B119" s="35"/>
      <c r="C119" s="36"/>
      <c r="D119" s="36"/>
      <c r="E119" s="36"/>
      <c r="F119" s="36"/>
      <c r="G119" s="36"/>
      <c r="H119" s="36"/>
      <c r="I119" s="115"/>
      <c r="J119" s="36"/>
      <c r="K119" s="36"/>
      <c r="L119" s="51"/>
      <c r="S119" s="34"/>
      <c r="T119" s="34"/>
      <c r="U119" s="34"/>
      <c r="V119" s="34"/>
      <c r="W119" s="34"/>
      <c r="X119" s="34"/>
      <c r="Y119" s="34"/>
      <c r="Z119" s="34"/>
      <c r="AA119" s="34"/>
      <c r="AB119" s="34"/>
      <c r="AC119" s="34"/>
      <c r="AD119" s="34"/>
      <c r="AE119" s="34"/>
    </row>
    <row r="120" spans="1:31" s="2" customFormat="1" ht="15.2" customHeight="1">
      <c r="A120" s="34"/>
      <c r="B120" s="35"/>
      <c r="C120" s="29" t="s">
        <v>24</v>
      </c>
      <c r="D120" s="36"/>
      <c r="E120" s="36"/>
      <c r="F120" s="27" t="str">
        <f>E15</f>
        <v xml:space="preserve"> </v>
      </c>
      <c r="G120" s="36"/>
      <c r="H120" s="36"/>
      <c r="I120" s="117" t="s">
        <v>29</v>
      </c>
      <c r="J120" s="32" t="str">
        <f>E21</f>
        <v xml:space="preserve"> </v>
      </c>
      <c r="K120" s="36"/>
      <c r="L120" s="51"/>
      <c r="S120" s="34"/>
      <c r="T120" s="34"/>
      <c r="U120" s="34"/>
      <c r="V120" s="34"/>
      <c r="W120" s="34"/>
      <c r="X120" s="34"/>
      <c r="Y120" s="34"/>
      <c r="Z120" s="34"/>
      <c r="AA120" s="34"/>
      <c r="AB120" s="34"/>
      <c r="AC120" s="34"/>
      <c r="AD120" s="34"/>
      <c r="AE120" s="34"/>
    </row>
    <row r="121" spans="1:31" s="2" customFormat="1" ht="15.2" customHeight="1">
      <c r="A121" s="34"/>
      <c r="B121" s="35"/>
      <c r="C121" s="29" t="s">
        <v>27</v>
      </c>
      <c r="D121" s="36"/>
      <c r="E121" s="36"/>
      <c r="F121" s="27" t="str">
        <f>IF(E18="","",E18)</f>
        <v>Vyplň údaj</v>
      </c>
      <c r="G121" s="36"/>
      <c r="H121" s="36"/>
      <c r="I121" s="117" t="s">
        <v>31</v>
      </c>
      <c r="J121" s="32" t="str">
        <f>E24</f>
        <v xml:space="preserve"> </v>
      </c>
      <c r="K121" s="36"/>
      <c r="L121" s="51"/>
      <c r="S121" s="34"/>
      <c r="T121" s="34"/>
      <c r="U121" s="34"/>
      <c r="V121" s="34"/>
      <c r="W121" s="34"/>
      <c r="X121" s="34"/>
      <c r="Y121" s="34"/>
      <c r="Z121" s="34"/>
      <c r="AA121" s="34"/>
      <c r="AB121" s="34"/>
      <c r="AC121" s="34"/>
      <c r="AD121" s="34"/>
      <c r="AE121" s="34"/>
    </row>
    <row r="122" spans="1:31" s="2" customFormat="1" ht="10.35" customHeight="1">
      <c r="A122" s="34"/>
      <c r="B122" s="35"/>
      <c r="C122" s="36"/>
      <c r="D122" s="36"/>
      <c r="E122" s="36"/>
      <c r="F122" s="36"/>
      <c r="G122" s="36"/>
      <c r="H122" s="36"/>
      <c r="I122" s="115"/>
      <c r="J122" s="36"/>
      <c r="K122" s="36"/>
      <c r="L122" s="51"/>
      <c r="S122" s="34"/>
      <c r="T122" s="34"/>
      <c r="U122" s="34"/>
      <c r="V122" s="34"/>
      <c r="W122" s="34"/>
      <c r="X122" s="34"/>
      <c r="Y122" s="34"/>
      <c r="Z122" s="34"/>
      <c r="AA122" s="34"/>
      <c r="AB122" s="34"/>
      <c r="AC122" s="34"/>
      <c r="AD122" s="34"/>
      <c r="AE122" s="34"/>
    </row>
    <row r="123" spans="1:31" s="11" customFormat="1" ht="29.25" customHeight="1">
      <c r="A123" s="175"/>
      <c r="B123" s="176"/>
      <c r="C123" s="177" t="s">
        <v>112</v>
      </c>
      <c r="D123" s="178" t="s">
        <v>58</v>
      </c>
      <c r="E123" s="178" t="s">
        <v>54</v>
      </c>
      <c r="F123" s="178" t="s">
        <v>55</v>
      </c>
      <c r="G123" s="178" t="s">
        <v>113</v>
      </c>
      <c r="H123" s="178" t="s">
        <v>114</v>
      </c>
      <c r="I123" s="179" t="s">
        <v>115</v>
      </c>
      <c r="J123" s="178" t="s">
        <v>100</v>
      </c>
      <c r="K123" s="180" t="s">
        <v>116</v>
      </c>
      <c r="L123" s="181"/>
      <c r="M123" s="75" t="s">
        <v>1</v>
      </c>
      <c r="N123" s="76" t="s">
        <v>37</v>
      </c>
      <c r="O123" s="76" t="s">
        <v>117</v>
      </c>
      <c r="P123" s="76" t="s">
        <v>118</v>
      </c>
      <c r="Q123" s="76" t="s">
        <v>119</v>
      </c>
      <c r="R123" s="76" t="s">
        <v>120</v>
      </c>
      <c r="S123" s="76" t="s">
        <v>121</v>
      </c>
      <c r="T123" s="77" t="s">
        <v>122</v>
      </c>
      <c r="U123" s="175"/>
      <c r="V123" s="175"/>
      <c r="W123" s="175"/>
      <c r="X123" s="175"/>
      <c r="Y123" s="175"/>
      <c r="Z123" s="175"/>
      <c r="AA123" s="175"/>
      <c r="AB123" s="175"/>
      <c r="AC123" s="175"/>
      <c r="AD123" s="175"/>
      <c r="AE123" s="175"/>
    </row>
    <row r="124" spans="1:63" s="2" customFormat="1" ht="22.9" customHeight="1">
      <c r="A124" s="34"/>
      <c r="B124" s="35"/>
      <c r="C124" s="82" t="s">
        <v>123</v>
      </c>
      <c r="D124" s="36"/>
      <c r="E124" s="36"/>
      <c r="F124" s="36"/>
      <c r="G124" s="36"/>
      <c r="H124" s="36"/>
      <c r="I124" s="115"/>
      <c r="J124" s="182">
        <f>BK124</f>
        <v>0</v>
      </c>
      <c r="K124" s="36"/>
      <c r="L124" s="39"/>
      <c r="M124" s="78"/>
      <c r="N124" s="183"/>
      <c r="O124" s="79"/>
      <c r="P124" s="184">
        <f>P125+P131+P156</f>
        <v>0</v>
      </c>
      <c r="Q124" s="79"/>
      <c r="R124" s="184">
        <f>R125+R131+R156</f>
        <v>0.12147173</v>
      </c>
      <c r="S124" s="79"/>
      <c r="T124" s="185">
        <f>T125+T131+T156</f>
        <v>0</v>
      </c>
      <c r="U124" s="34"/>
      <c r="V124" s="34"/>
      <c r="W124" s="34"/>
      <c r="X124" s="34"/>
      <c r="Y124" s="34"/>
      <c r="Z124" s="34"/>
      <c r="AA124" s="34"/>
      <c r="AB124" s="34"/>
      <c r="AC124" s="34"/>
      <c r="AD124" s="34"/>
      <c r="AE124" s="34"/>
      <c r="AT124" s="17" t="s">
        <v>72</v>
      </c>
      <c r="AU124" s="17" t="s">
        <v>102</v>
      </c>
      <c r="BK124" s="186">
        <f>BK125+BK131+BK156</f>
        <v>0</v>
      </c>
    </row>
    <row r="125" spans="2:63" s="12" customFormat="1" ht="25.9" customHeight="1">
      <c r="B125" s="187"/>
      <c r="C125" s="188"/>
      <c r="D125" s="189" t="s">
        <v>72</v>
      </c>
      <c r="E125" s="190" t="s">
        <v>124</v>
      </c>
      <c r="F125" s="190" t="s">
        <v>125</v>
      </c>
      <c r="G125" s="188"/>
      <c r="H125" s="188"/>
      <c r="I125" s="191"/>
      <c r="J125" s="192">
        <f>BK125</f>
        <v>0</v>
      </c>
      <c r="K125" s="188"/>
      <c r="L125" s="193"/>
      <c r="M125" s="194"/>
      <c r="N125" s="195"/>
      <c r="O125" s="195"/>
      <c r="P125" s="196">
        <f>P126</f>
        <v>0</v>
      </c>
      <c r="Q125" s="195"/>
      <c r="R125" s="196">
        <f>R126</f>
        <v>0.03920365</v>
      </c>
      <c r="S125" s="195"/>
      <c r="T125" s="197">
        <f>T126</f>
        <v>0</v>
      </c>
      <c r="AR125" s="198" t="s">
        <v>81</v>
      </c>
      <c r="AT125" s="199" t="s">
        <v>72</v>
      </c>
      <c r="AU125" s="199" t="s">
        <v>73</v>
      </c>
      <c r="AY125" s="198" t="s">
        <v>126</v>
      </c>
      <c r="BK125" s="200">
        <f>BK126</f>
        <v>0</v>
      </c>
    </row>
    <row r="126" spans="2:63" s="12" customFormat="1" ht="22.9" customHeight="1">
      <c r="B126" s="187"/>
      <c r="C126" s="188"/>
      <c r="D126" s="189" t="s">
        <v>72</v>
      </c>
      <c r="E126" s="201" t="s">
        <v>127</v>
      </c>
      <c r="F126" s="201" t="s">
        <v>128</v>
      </c>
      <c r="G126" s="188"/>
      <c r="H126" s="188"/>
      <c r="I126" s="191"/>
      <c r="J126" s="202">
        <f>BK126</f>
        <v>0</v>
      </c>
      <c r="K126" s="188"/>
      <c r="L126" s="193"/>
      <c r="M126" s="194"/>
      <c r="N126" s="195"/>
      <c r="O126" s="195"/>
      <c r="P126" s="196">
        <f>SUM(P127:P130)</f>
        <v>0</v>
      </c>
      <c r="Q126" s="195"/>
      <c r="R126" s="196">
        <f>SUM(R127:R130)</f>
        <v>0.03920365</v>
      </c>
      <c r="S126" s="195"/>
      <c r="T126" s="197">
        <f>SUM(T127:T130)</f>
        <v>0</v>
      </c>
      <c r="AR126" s="198" t="s">
        <v>81</v>
      </c>
      <c r="AT126" s="199" t="s">
        <v>72</v>
      </c>
      <c r="AU126" s="199" t="s">
        <v>81</v>
      </c>
      <c r="AY126" s="198" t="s">
        <v>126</v>
      </c>
      <c r="BK126" s="200">
        <f>SUM(BK127:BK130)</f>
        <v>0</v>
      </c>
    </row>
    <row r="127" spans="1:65" s="2" customFormat="1" ht="33" customHeight="1">
      <c r="A127" s="34"/>
      <c r="B127" s="35"/>
      <c r="C127" s="203" t="s">
        <v>81</v>
      </c>
      <c r="D127" s="203" t="s">
        <v>129</v>
      </c>
      <c r="E127" s="204" t="s">
        <v>130</v>
      </c>
      <c r="F127" s="205" t="s">
        <v>131</v>
      </c>
      <c r="G127" s="206" t="s">
        <v>132</v>
      </c>
      <c r="H127" s="207">
        <v>135.185</v>
      </c>
      <c r="I127" s="208"/>
      <c r="J127" s="209">
        <f>ROUND(I127*H127,2)</f>
        <v>0</v>
      </c>
      <c r="K127" s="205" t="s">
        <v>1</v>
      </c>
      <c r="L127" s="39"/>
      <c r="M127" s="210" t="s">
        <v>1</v>
      </c>
      <c r="N127" s="211" t="s">
        <v>39</v>
      </c>
      <c r="O127" s="71"/>
      <c r="P127" s="212">
        <f>O127*H127</f>
        <v>0</v>
      </c>
      <c r="Q127" s="212">
        <v>0.00029</v>
      </c>
      <c r="R127" s="212">
        <f>Q127*H127</f>
        <v>0.03920365</v>
      </c>
      <c r="S127" s="212">
        <v>0</v>
      </c>
      <c r="T127" s="213">
        <f>S127*H127</f>
        <v>0</v>
      </c>
      <c r="U127" s="34"/>
      <c r="V127" s="34"/>
      <c r="W127" s="34"/>
      <c r="X127" s="34"/>
      <c r="Y127" s="34"/>
      <c r="Z127" s="34"/>
      <c r="AA127" s="34"/>
      <c r="AB127" s="34"/>
      <c r="AC127" s="34"/>
      <c r="AD127" s="34"/>
      <c r="AE127" s="34"/>
      <c r="AR127" s="214" t="s">
        <v>133</v>
      </c>
      <c r="AT127" s="214" t="s">
        <v>129</v>
      </c>
      <c r="AU127" s="214" t="s">
        <v>134</v>
      </c>
      <c r="AY127" s="17" t="s">
        <v>126</v>
      </c>
      <c r="BE127" s="215">
        <f>IF(N127="základní",J127,0)</f>
        <v>0</v>
      </c>
      <c r="BF127" s="215">
        <f>IF(N127="snížená",J127,0)</f>
        <v>0</v>
      </c>
      <c r="BG127" s="215">
        <f>IF(N127="zákl. přenesená",J127,0)</f>
        <v>0</v>
      </c>
      <c r="BH127" s="215">
        <f>IF(N127="sníž. přenesená",J127,0)</f>
        <v>0</v>
      </c>
      <c r="BI127" s="215">
        <f>IF(N127="nulová",J127,0)</f>
        <v>0</v>
      </c>
      <c r="BJ127" s="17" t="s">
        <v>134</v>
      </c>
      <c r="BK127" s="215">
        <f>ROUND(I127*H127,2)</f>
        <v>0</v>
      </c>
      <c r="BL127" s="17" t="s">
        <v>133</v>
      </c>
      <c r="BM127" s="214" t="s">
        <v>135</v>
      </c>
    </row>
    <row r="128" spans="1:47" s="2" customFormat="1" ht="58.5">
      <c r="A128" s="34"/>
      <c r="B128" s="35"/>
      <c r="C128" s="36"/>
      <c r="D128" s="216" t="s">
        <v>136</v>
      </c>
      <c r="E128" s="36"/>
      <c r="F128" s="217" t="s">
        <v>137</v>
      </c>
      <c r="G128" s="36"/>
      <c r="H128" s="36"/>
      <c r="I128" s="115"/>
      <c r="J128" s="36"/>
      <c r="K128" s="36"/>
      <c r="L128" s="39"/>
      <c r="M128" s="218"/>
      <c r="N128" s="219"/>
      <c r="O128" s="71"/>
      <c r="P128" s="71"/>
      <c r="Q128" s="71"/>
      <c r="R128" s="71"/>
      <c r="S128" s="71"/>
      <c r="T128" s="72"/>
      <c r="U128" s="34"/>
      <c r="V128" s="34"/>
      <c r="W128" s="34"/>
      <c r="X128" s="34"/>
      <c r="Y128" s="34"/>
      <c r="Z128" s="34"/>
      <c r="AA128" s="34"/>
      <c r="AB128" s="34"/>
      <c r="AC128" s="34"/>
      <c r="AD128" s="34"/>
      <c r="AE128" s="34"/>
      <c r="AT128" s="17" t="s">
        <v>136</v>
      </c>
      <c r="AU128" s="17" t="s">
        <v>134</v>
      </c>
    </row>
    <row r="129" spans="1:47" s="2" customFormat="1" ht="39">
      <c r="A129" s="34"/>
      <c r="B129" s="35"/>
      <c r="C129" s="36"/>
      <c r="D129" s="216" t="s">
        <v>138</v>
      </c>
      <c r="E129" s="36"/>
      <c r="F129" s="217" t="s">
        <v>139</v>
      </c>
      <c r="G129" s="36"/>
      <c r="H129" s="36"/>
      <c r="I129" s="115"/>
      <c r="J129" s="36"/>
      <c r="K129" s="36"/>
      <c r="L129" s="39"/>
      <c r="M129" s="218"/>
      <c r="N129" s="219"/>
      <c r="O129" s="71"/>
      <c r="P129" s="71"/>
      <c r="Q129" s="71"/>
      <c r="R129" s="71"/>
      <c r="S129" s="71"/>
      <c r="T129" s="72"/>
      <c r="U129" s="34"/>
      <c r="V129" s="34"/>
      <c r="W129" s="34"/>
      <c r="X129" s="34"/>
      <c r="Y129" s="34"/>
      <c r="Z129" s="34"/>
      <c r="AA129" s="34"/>
      <c r="AB129" s="34"/>
      <c r="AC129" s="34"/>
      <c r="AD129" s="34"/>
      <c r="AE129" s="34"/>
      <c r="AT129" s="17" t="s">
        <v>138</v>
      </c>
      <c r="AU129" s="17" t="s">
        <v>134</v>
      </c>
    </row>
    <row r="130" spans="2:51" s="13" customFormat="1" ht="12">
      <c r="B130" s="220"/>
      <c r="C130" s="221"/>
      <c r="D130" s="216" t="s">
        <v>140</v>
      </c>
      <c r="E130" s="222" t="s">
        <v>1</v>
      </c>
      <c r="F130" s="223" t="s">
        <v>141</v>
      </c>
      <c r="G130" s="221"/>
      <c r="H130" s="224">
        <v>135.185</v>
      </c>
      <c r="I130" s="225"/>
      <c r="J130" s="221"/>
      <c r="K130" s="221"/>
      <c r="L130" s="226"/>
      <c r="M130" s="227"/>
      <c r="N130" s="228"/>
      <c r="O130" s="228"/>
      <c r="P130" s="228"/>
      <c r="Q130" s="228"/>
      <c r="R130" s="228"/>
      <c r="S130" s="228"/>
      <c r="T130" s="229"/>
      <c r="AT130" s="230" t="s">
        <v>140</v>
      </c>
      <c r="AU130" s="230" t="s">
        <v>134</v>
      </c>
      <c r="AV130" s="13" t="s">
        <v>134</v>
      </c>
      <c r="AW130" s="13" t="s">
        <v>30</v>
      </c>
      <c r="AX130" s="13" t="s">
        <v>81</v>
      </c>
      <c r="AY130" s="230" t="s">
        <v>126</v>
      </c>
    </row>
    <row r="131" spans="2:63" s="12" customFormat="1" ht="25.9" customHeight="1">
      <c r="B131" s="187"/>
      <c r="C131" s="188"/>
      <c r="D131" s="189" t="s">
        <v>72</v>
      </c>
      <c r="E131" s="190" t="s">
        <v>142</v>
      </c>
      <c r="F131" s="190" t="s">
        <v>143</v>
      </c>
      <c r="G131" s="188"/>
      <c r="H131" s="188"/>
      <c r="I131" s="191"/>
      <c r="J131" s="192">
        <f>BK131</f>
        <v>0</v>
      </c>
      <c r="K131" s="188"/>
      <c r="L131" s="193"/>
      <c r="M131" s="194"/>
      <c r="N131" s="195"/>
      <c r="O131" s="195"/>
      <c r="P131" s="196">
        <f>P132+P140</f>
        <v>0</v>
      </c>
      <c r="Q131" s="195"/>
      <c r="R131" s="196">
        <f>R132+R140</f>
        <v>0.08226808000000001</v>
      </c>
      <c r="S131" s="195"/>
      <c r="T131" s="197">
        <f>T132+T140</f>
        <v>0</v>
      </c>
      <c r="AR131" s="198" t="s">
        <v>134</v>
      </c>
      <c r="AT131" s="199" t="s">
        <v>72</v>
      </c>
      <c r="AU131" s="199" t="s">
        <v>73</v>
      </c>
      <c r="AY131" s="198" t="s">
        <v>126</v>
      </c>
      <c r="BK131" s="200">
        <f>BK132+BK140</f>
        <v>0</v>
      </c>
    </row>
    <row r="132" spans="2:63" s="12" customFormat="1" ht="22.9" customHeight="1">
      <c r="B132" s="187"/>
      <c r="C132" s="188"/>
      <c r="D132" s="189" t="s">
        <v>72</v>
      </c>
      <c r="E132" s="201" t="s">
        <v>144</v>
      </c>
      <c r="F132" s="201" t="s">
        <v>145</v>
      </c>
      <c r="G132" s="188"/>
      <c r="H132" s="188"/>
      <c r="I132" s="191"/>
      <c r="J132" s="202">
        <f>BK132</f>
        <v>0</v>
      </c>
      <c r="K132" s="188"/>
      <c r="L132" s="193"/>
      <c r="M132" s="194"/>
      <c r="N132" s="195"/>
      <c r="O132" s="195"/>
      <c r="P132" s="196">
        <f>SUM(P133:P139)</f>
        <v>0</v>
      </c>
      <c r="Q132" s="195"/>
      <c r="R132" s="196">
        <f>SUM(R133:R139)</f>
        <v>0.00091728</v>
      </c>
      <c r="S132" s="195"/>
      <c r="T132" s="197">
        <f>SUM(T133:T139)</f>
        <v>0</v>
      </c>
      <c r="AR132" s="198" t="s">
        <v>134</v>
      </c>
      <c r="AT132" s="199" t="s">
        <v>72</v>
      </c>
      <c r="AU132" s="199" t="s">
        <v>81</v>
      </c>
      <c r="AY132" s="198" t="s">
        <v>126</v>
      </c>
      <c r="BK132" s="200">
        <f>SUM(BK133:BK139)</f>
        <v>0</v>
      </c>
    </row>
    <row r="133" spans="1:65" s="2" customFormat="1" ht="33.75" customHeight="1">
      <c r="A133" s="34"/>
      <c r="B133" s="35"/>
      <c r="C133" s="203" t="s">
        <v>134</v>
      </c>
      <c r="D133" s="203" t="s">
        <v>129</v>
      </c>
      <c r="E133" s="204" t="s">
        <v>146</v>
      </c>
      <c r="F133" s="205" t="s">
        <v>147</v>
      </c>
      <c r="G133" s="206" t="s">
        <v>132</v>
      </c>
      <c r="H133" s="207">
        <v>43.68</v>
      </c>
      <c r="I133" s="208"/>
      <c r="J133" s="209">
        <f>ROUND(I133*H133,2)</f>
        <v>0</v>
      </c>
      <c r="K133" s="205" t="s">
        <v>1</v>
      </c>
      <c r="L133" s="39"/>
      <c r="M133" s="210" t="s">
        <v>1</v>
      </c>
      <c r="N133" s="211" t="s">
        <v>39</v>
      </c>
      <c r="O133" s="71"/>
      <c r="P133" s="212">
        <f>O133*H133</f>
        <v>0</v>
      </c>
      <c r="Q133" s="212">
        <v>0</v>
      </c>
      <c r="R133" s="212">
        <f>Q133*H133</f>
        <v>0</v>
      </c>
      <c r="S133" s="212">
        <v>0</v>
      </c>
      <c r="T133" s="213">
        <f>S133*H133</f>
        <v>0</v>
      </c>
      <c r="U133" s="34"/>
      <c r="V133" s="34"/>
      <c r="W133" s="34"/>
      <c r="X133" s="34"/>
      <c r="Y133" s="34"/>
      <c r="Z133" s="34"/>
      <c r="AA133" s="34"/>
      <c r="AB133" s="34"/>
      <c r="AC133" s="34"/>
      <c r="AD133" s="34"/>
      <c r="AE133" s="34"/>
      <c r="AR133" s="214" t="s">
        <v>148</v>
      </c>
      <c r="AT133" s="214" t="s">
        <v>129</v>
      </c>
      <c r="AU133" s="214" t="s">
        <v>134</v>
      </c>
      <c r="AY133" s="17" t="s">
        <v>126</v>
      </c>
      <c r="BE133" s="215">
        <f>IF(N133="základní",J133,0)</f>
        <v>0</v>
      </c>
      <c r="BF133" s="215">
        <f>IF(N133="snížená",J133,0)</f>
        <v>0</v>
      </c>
      <c r="BG133" s="215">
        <f>IF(N133="zákl. přenesená",J133,0)</f>
        <v>0</v>
      </c>
      <c r="BH133" s="215">
        <f>IF(N133="sníž. přenesená",J133,0)</f>
        <v>0</v>
      </c>
      <c r="BI133" s="215">
        <f>IF(N133="nulová",J133,0)</f>
        <v>0</v>
      </c>
      <c r="BJ133" s="17" t="s">
        <v>134</v>
      </c>
      <c r="BK133" s="215">
        <f>ROUND(I133*H133,2)</f>
        <v>0</v>
      </c>
      <c r="BL133" s="17" t="s">
        <v>148</v>
      </c>
      <c r="BM133" s="214" t="s">
        <v>149</v>
      </c>
    </row>
    <row r="134" spans="1:47" s="2" customFormat="1" ht="29.25">
      <c r="A134" s="34"/>
      <c r="B134" s="35"/>
      <c r="C134" s="36"/>
      <c r="D134" s="216" t="s">
        <v>136</v>
      </c>
      <c r="E134" s="36"/>
      <c r="F134" s="217" t="s">
        <v>150</v>
      </c>
      <c r="G134" s="36"/>
      <c r="H134" s="36"/>
      <c r="I134" s="115"/>
      <c r="J134" s="36"/>
      <c r="K134" s="36"/>
      <c r="L134" s="39"/>
      <c r="M134" s="218"/>
      <c r="N134" s="219"/>
      <c r="O134" s="71"/>
      <c r="P134" s="71"/>
      <c r="Q134" s="71"/>
      <c r="R134" s="71"/>
      <c r="S134" s="71"/>
      <c r="T134" s="72"/>
      <c r="U134" s="34"/>
      <c r="V134" s="34"/>
      <c r="W134" s="34"/>
      <c r="X134" s="34"/>
      <c r="Y134" s="34"/>
      <c r="Z134" s="34"/>
      <c r="AA134" s="34"/>
      <c r="AB134" s="34"/>
      <c r="AC134" s="34"/>
      <c r="AD134" s="34"/>
      <c r="AE134" s="34"/>
      <c r="AT134" s="17" t="s">
        <v>136</v>
      </c>
      <c r="AU134" s="17" t="s">
        <v>134</v>
      </c>
    </row>
    <row r="135" spans="2:51" s="13" customFormat="1" ht="12">
      <c r="B135" s="220"/>
      <c r="C135" s="221"/>
      <c r="D135" s="216" t="s">
        <v>140</v>
      </c>
      <c r="E135" s="222" t="s">
        <v>1</v>
      </c>
      <c r="F135" s="223" t="s">
        <v>151</v>
      </c>
      <c r="G135" s="221"/>
      <c r="H135" s="224">
        <v>43.68</v>
      </c>
      <c r="I135" s="225"/>
      <c r="J135" s="221"/>
      <c r="K135" s="221"/>
      <c r="L135" s="226"/>
      <c r="M135" s="227"/>
      <c r="N135" s="228"/>
      <c r="O135" s="228"/>
      <c r="P135" s="228"/>
      <c r="Q135" s="228"/>
      <c r="R135" s="228"/>
      <c r="S135" s="228"/>
      <c r="T135" s="229"/>
      <c r="AT135" s="230" t="s">
        <v>140</v>
      </c>
      <c r="AU135" s="230" t="s">
        <v>134</v>
      </c>
      <c r="AV135" s="13" t="s">
        <v>134</v>
      </c>
      <c r="AW135" s="13" t="s">
        <v>30</v>
      </c>
      <c r="AX135" s="13" t="s">
        <v>81</v>
      </c>
      <c r="AY135" s="230" t="s">
        <v>126</v>
      </c>
    </row>
    <row r="136" spans="1:65" s="2" customFormat="1" ht="33.75" customHeight="1">
      <c r="A136" s="34"/>
      <c r="B136" s="35"/>
      <c r="C136" s="231" t="s">
        <v>152</v>
      </c>
      <c r="D136" s="231" t="s">
        <v>153</v>
      </c>
      <c r="E136" s="232" t="s">
        <v>154</v>
      </c>
      <c r="F136" s="233" t="s">
        <v>155</v>
      </c>
      <c r="G136" s="234" t="s">
        <v>132</v>
      </c>
      <c r="H136" s="235">
        <v>45.864</v>
      </c>
      <c r="I136" s="236"/>
      <c r="J136" s="237">
        <f>ROUND(I136*H136,2)</f>
        <v>0</v>
      </c>
      <c r="K136" s="233" t="s">
        <v>1</v>
      </c>
      <c r="L136" s="238"/>
      <c r="M136" s="239" t="s">
        <v>1</v>
      </c>
      <c r="N136" s="240" t="s">
        <v>39</v>
      </c>
      <c r="O136" s="71"/>
      <c r="P136" s="212">
        <f>O136*H136</f>
        <v>0</v>
      </c>
      <c r="Q136" s="212">
        <v>2E-05</v>
      </c>
      <c r="R136" s="212">
        <f>Q136*H136</f>
        <v>0.00091728</v>
      </c>
      <c r="S136" s="212">
        <v>0</v>
      </c>
      <c r="T136" s="213">
        <f>S136*H136</f>
        <v>0</v>
      </c>
      <c r="U136" s="34"/>
      <c r="V136" s="34"/>
      <c r="W136" s="34"/>
      <c r="X136" s="34"/>
      <c r="Y136" s="34"/>
      <c r="Z136" s="34"/>
      <c r="AA136" s="34"/>
      <c r="AB136" s="34"/>
      <c r="AC136" s="34"/>
      <c r="AD136" s="34"/>
      <c r="AE136" s="34"/>
      <c r="AR136" s="214" t="s">
        <v>156</v>
      </c>
      <c r="AT136" s="214" t="s">
        <v>153</v>
      </c>
      <c r="AU136" s="214" t="s">
        <v>134</v>
      </c>
      <c r="AY136" s="17" t="s">
        <v>126</v>
      </c>
      <c r="BE136" s="215">
        <f>IF(N136="základní",J136,0)</f>
        <v>0</v>
      </c>
      <c r="BF136" s="215">
        <f>IF(N136="snížená",J136,0)</f>
        <v>0</v>
      </c>
      <c r="BG136" s="215">
        <f>IF(N136="zákl. přenesená",J136,0)</f>
        <v>0</v>
      </c>
      <c r="BH136" s="215">
        <f>IF(N136="sníž. přenesená",J136,0)</f>
        <v>0</v>
      </c>
      <c r="BI136" s="215">
        <f>IF(N136="nulová",J136,0)</f>
        <v>0</v>
      </c>
      <c r="BJ136" s="17" t="s">
        <v>134</v>
      </c>
      <c r="BK136" s="215">
        <f>ROUND(I136*H136,2)</f>
        <v>0</v>
      </c>
      <c r="BL136" s="17" t="s">
        <v>148</v>
      </c>
      <c r="BM136" s="214" t="s">
        <v>157</v>
      </c>
    </row>
    <row r="137" spans="2:51" s="13" customFormat="1" ht="12">
      <c r="B137" s="220"/>
      <c r="C137" s="221"/>
      <c r="D137" s="216" t="s">
        <v>140</v>
      </c>
      <c r="E137" s="221"/>
      <c r="F137" s="223" t="s">
        <v>158</v>
      </c>
      <c r="G137" s="221"/>
      <c r="H137" s="224">
        <v>45.864</v>
      </c>
      <c r="I137" s="225"/>
      <c r="J137" s="221"/>
      <c r="K137" s="221"/>
      <c r="L137" s="226"/>
      <c r="M137" s="227"/>
      <c r="N137" s="228"/>
      <c r="O137" s="228"/>
      <c r="P137" s="228"/>
      <c r="Q137" s="228"/>
      <c r="R137" s="228"/>
      <c r="S137" s="228"/>
      <c r="T137" s="229"/>
      <c r="AT137" s="230" t="s">
        <v>140</v>
      </c>
      <c r="AU137" s="230" t="s">
        <v>134</v>
      </c>
      <c r="AV137" s="13" t="s">
        <v>134</v>
      </c>
      <c r="AW137" s="13" t="s">
        <v>4</v>
      </c>
      <c r="AX137" s="13" t="s">
        <v>81</v>
      </c>
      <c r="AY137" s="230" t="s">
        <v>126</v>
      </c>
    </row>
    <row r="138" spans="1:65" s="2" customFormat="1" ht="44.25" customHeight="1">
      <c r="A138" s="34"/>
      <c r="B138" s="35"/>
      <c r="C138" s="203" t="s">
        <v>133</v>
      </c>
      <c r="D138" s="203" t="s">
        <v>129</v>
      </c>
      <c r="E138" s="204" t="s">
        <v>159</v>
      </c>
      <c r="F138" s="205" t="s">
        <v>160</v>
      </c>
      <c r="G138" s="206" t="s">
        <v>161</v>
      </c>
      <c r="H138" s="241"/>
      <c r="I138" s="208"/>
      <c r="J138" s="209">
        <f>ROUND(I138*H138,2)</f>
        <v>0</v>
      </c>
      <c r="K138" s="205" t="s">
        <v>162</v>
      </c>
      <c r="L138" s="39"/>
      <c r="M138" s="210" t="s">
        <v>1</v>
      </c>
      <c r="N138" s="211" t="s">
        <v>39</v>
      </c>
      <c r="O138" s="71"/>
      <c r="P138" s="212">
        <f>O138*H138</f>
        <v>0</v>
      </c>
      <c r="Q138" s="212">
        <v>0</v>
      </c>
      <c r="R138" s="212">
        <f>Q138*H138</f>
        <v>0</v>
      </c>
      <c r="S138" s="212">
        <v>0</v>
      </c>
      <c r="T138" s="213">
        <f>S138*H138</f>
        <v>0</v>
      </c>
      <c r="U138" s="34"/>
      <c r="V138" s="34"/>
      <c r="W138" s="34"/>
      <c r="X138" s="34"/>
      <c r="Y138" s="34"/>
      <c r="Z138" s="34"/>
      <c r="AA138" s="34"/>
      <c r="AB138" s="34"/>
      <c r="AC138" s="34"/>
      <c r="AD138" s="34"/>
      <c r="AE138" s="34"/>
      <c r="AR138" s="214" t="s">
        <v>148</v>
      </c>
      <c r="AT138" s="214" t="s">
        <v>129</v>
      </c>
      <c r="AU138" s="214" t="s">
        <v>134</v>
      </c>
      <c r="AY138" s="17" t="s">
        <v>126</v>
      </c>
      <c r="BE138" s="215">
        <f>IF(N138="základní",J138,0)</f>
        <v>0</v>
      </c>
      <c r="BF138" s="215">
        <f>IF(N138="snížená",J138,0)</f>
        <v>0</v>
      </c>
      <c r="BG138" s="215">
        <f>IF(N138="zákl. přenesená",J138,0)</f>
        <v>0</v>
      </c>
      <c r="BH138" s="215">
        <f>IF(N138="sníž. přenesená",J138,0)</f>
        <v>0</v>
      </c>
      <c r="BI138" s="215">
        <f>IF(N138="nulová",J138,0)</f>
        <v>0</v>
      </c>
      <c r="BJ138" s="17" t="s">
        <v>134</v>
      </c>
      <c r="BK138" s="215">
        <f>ROUND(I138*H138,2)</f>
        <v>0</v>
      </c>
      <c r="BL138" s="17" t="s">
        <v>148</v>
      </c>
      <c r="BM138" s="214" t="s">
        <v>163</v>
      </c>
    </row>
    <row r="139" spans="1:47" s="2" customFormat="1" ht="107.25">
      <c r="A139" s="34"/>
      <c r="B139" s="35"/>
      <c r="C139" s="36"/>
      <c r="D139" s="216" t="s">
        <v>136</v>
      </c>
      <c r="E139" s="36"/>
      <c r="F139" s="217" t="s">
        <v>164</v>
      </c>
      <c r="G139" s="36"/>
      <c r="H139" s="36"/>
      <c r="I139" s="115"/>
      <c r="J139" s="36"/>
      <c r="K139" s="36"/>
      <c r="L139" s="39"/>
      <c r="M139" s="218"/>
      <c r="N139" s="219"/>
      <c r="O139" s="71"/>
      <c r="P139" s="71"/>
      <c r="Q139" s="71"/>
      <c r="R139" s="71"/>
      <c r="S139" s="71"/>
      <c r="T139" s="72"/>
      <c r="U139" s="34"/>
      <c r="V139" s="34"/>
      <c r="W139" s="34"/>
      <c r="X139" s="34"/>
      <c r="Y139" s="34"/>
      <c r="Z139" s="34"/>
      <c r="AA139" s="34"/>
      <c r="AB139" s="34"/>
      <c r="AC139" s="34"/>
      <c r="AD139" s="34"/>
      <c r="AE139" s="34"/>
      <c r="AT139" s="17" t="s">
        <v>136</v>
      </c>
      <c r="AU139" s="17" t="s">
        <v>134</v>
      </c>
    </row>
    <row r="140" spans="2:63" s="12" customFormat="1" ht="22.9" customHeight="1">
      <c r="B140" s="187"/>
      <c r="C140" s="188"/>
      <c r="D140" s="189" t="s">
        <v>72</v>
      </c>
      <c r="E140" s="201" t="s">
        <v>165</v>
      </c>
      <c r="F140" s="201" t="s">
        <v>166</v>
      </c>
      <c r="G140" s="188"/>
      <c r="H140" s="188"/>
      <c r="I140" s="191"/>
      <c r="J140" s="202">
        <f>BK140</f>
        <v>0</v>
      </c>
      <c r="K140" s="188"/>
      <c r="L140" s="193"/>
      <c r="M140" s="194"/>
      <c r="N140" s="195"/>
      <c r="O140" s="195"/>
      <c r="P140" s="196">
        <f>SUM(P141:P155)</f>
        <v>0</v>
      </c>
      <c r="Q140" s="195"/>
      <c r="R140" s="196">
        <f>SUM(R141:R155)</f>
        <v>0.0813508</v>
      </c>
      <c r="S140" s="195"/>
      <c r="T140" s="197">
        <f>SUM(T141:T155)</f>
        <v>0</v>
      </c>
      <c r="AR140" s="198" t="s">
        <v>134</v>
      </c>
      <c r="AT140" s="199" t="s">
        <v>72</v>
      </c>
      <c r="AU140" s="199" t="s">
        <v>81</v>
      </c>
      <c r="AY140" s="198" t="s">
        <v>126</v>
      </c>
      <c r="BK140" s="200">
        <f>SUM(BK141:BK155)</f>
        <v>0</v>
      </c>
    </row>
    <row r="141" spans="1:65" s="2" customFormat="1" ht="78" customHeight="1">
      <c r="A141" s="34"/>
      <c r="B141" s="35"/>
      <c r="C141" s="203" t="s">
        <v>167</v>
      </c>
      <c r="D141" s="203" t="s">
        <v>129</v>
      </c>
      <c r="E141" s="204" t="s">
        <v>168</v>
      </c>
      <c r="F141" s="205" t="s">
        <v>169</v>
      </c>
      <c r="G141" s="206" t="s">
        <v>170</v>
      </c>
      <c r="H141" s="207">
        <v>76.44</v>
      </c>
      <c r="I141" s="208"/>
      <c r="J141" s="209">
        <f>ROUND(I141*H141,2)</f>
        <v>0</v>
      </c>
      <c r="K141" s="205" t="s">
        <v>1</v>
      </c>
      <c r="L141" s="39"/>
      <c r="M141" s="210" t="s">
        <v>1</v>
      </c>
      <c r="N141" s="211" t="s">
        <v>39</v>
      </c>
      <c r="O141" s="71"/>
      <c r="P141" s="212">
        <f>O141*H141</f>
        <v>0</v>
      </c>
      <c r="Q141" s="212">
        <v>7E-05</v>
      </c>
      <c r="R141" s="212">
        <f>Q141*H141</f>
        <v>0.005350799999999999</v>
      </c>
      <c r="S141" s="212">
        <v>0</v>
      </c>
      <c r="T141" s="213">
        <f>S141*H141</f>
        <v>0</v>
      </c>
      <c r="U141" s="34"/>
      <c r="V141" s="34"/>
      <c r="W141" s="34"/>
      <c r="X141" s="34"/>
      <c r="Y141" s="34"/>
      <c r="Z141" s="34"/>
      <c r="AA141" s="34"/>
      <c r="AB141" s="34"/>
      <c r="AC141" s="34"/>
      <c r="AD141" s="34"/>
      <c r="AE141" s="34"/>
      <c r="AR141" s="214" t="s">
        <v>148</v>
      </c>
      <c r="AT141" s="214" t="s">
        <v>129</v>
      </c>
      <c r="AU141" s="214" t="s">
        <v>134</v>
      </c>
      <c r="AY141" s="17" t="s">
        <v>126</v>
      </c>
      <c r="BE141" s="215">
        <f>IF(N141="základní",J141,0)</f>
        <v>0</v>
      </c>
      <c r="BF141" s="215">
        <f>IF(N141="snížená",J141,0)</f>
        <v>0</v>
      </c>
      <c r="BG141" s="215">
        <f>IF(N141="zákl. přenesená",J141,0)</f>
        <v>0</v>
      </c>
      <c r="BH141" s="215">
        <f>IF(N141="sníž. přenesená",J141,0)</f>
        <v>0</v>
      </c>
      <c r="BI141" s="215">
        <f>IF(N141="nulová",J141,0)</f>
        <v>0</v>
      </c>
      <c r="BJ141" s="17" t="s">
        <v>134</v>
      </c>
      <c r="BK141" s="215">
        <f>ROUND(I141*H141,2)</f>
        <v>0</v>
      </c>
      <c r="BL141" s="17" t="s">
        <v>148</v>
      </c>
      <c r="BM141" s="214" t="s">
        <v>171</v>
      </c>
    </row>
    <row r="142" spans="1:47" s="2" customFormat="1" ht="29.25">
      <c r="A142" s="34"/>
      <c r="B142" s="35"/>
      <c r="C142" s="36"/>
      <c r="D142" s="216" t="s">
        <v>136</v>
      </c>
      <c r="E142" s="36"/>
      <c r="F142" s="217" t="s">
        <v>172</v>
      </c>
      <c r="G142" s="36"/>
      <c r="H142" s="36"/>
      <c r="I142" s="115"/>
      <c r="J142" s="36"/>
      <c r="K142" s="36"/>
      <c r="L142" s="39"/>
      <c r="M142" s="218"/>
      <c r="N142" s="219"/>
      <c r="O142" s="71"/>
      <c r="P142" s="71"/>
      <c r="Q142" s="71"/>
      <c r="R142" s="71"/>
      <c r="S142" s="71"/>
      <c r="T142" s="72"/>
      <c r="U142" s="34"/>
      <c r="V142" s="34"/>
      <c r="W142" s="34"/>
      <c r="X142" s="34"/>
      <c r="Y142" s="34"/>
      <c r="Z142" s="34"/>
      <c r="AA142" s="34"/>
      <c r="AB142" s="34"/>
      <c r="AC142" s="34"/>
      <c r="AD142" s="34"/>
      <c r="AE142" s="34"/>
      <c r="AT142" s="17" t="s">
        <v>136</v>
      </c>
      <c r="AU142" s="17" t="s">
        <v>134</v>
      </c>
    </row>
    <row r="143" spans="1:47" s="2" customFormat="1" ht="39">
      <c r="A143" s="34"/>
      <c r="B143" s="35"/>
      <c r="C143" s="36"/>
      <c r="D143" s="216" t="s">
        <v>138</v>
      </c>
      <c r="E143" s="36"/>
      <c r="F143" s="217" t="s">
        <v>173</v>
      </c>
      <c r="G143" s="36"/>
      <c r="H143" s="36"/>
      <c r="I143" s="115"/>
      <c r="J143" s="36"/>
      <c r="K143" s="36"/>
      <c r="L143" s="39"/>
      <c r="M143" s="218"/>
      <c r="N143" s="219"/>
      <c r="O143" s="71"/>
      <c r="P143" s="71"/>
      <c r="Q143" s="71"/>
      <c r="R143" s="71"/>
      <c r="S143" s="71"/>
      <c r="T143" s="72"/>
      <c r="U143" s="34"/>
      <c r="V143" s="34"/>
      <c r="W143" s="34"/>
      <c r="X143" s="34"/>
      <c r="Y143" s="34"/>
      <c r="Z143" s="34"/>
      <c r="AA143" s="34"/>
      <c r="AB143" s="34"/>
      <c r="AC143" s="34"/>
      <c r="AD143" s="34"/>
      <c r="AE143" s="34"/>
      <c r="AT143" s="17" t="s">
        <v>138</v>
      </c>
      <c r="AU143" s="17" t="s">
        <v>134</v>
      </c>
    </row>
    <row r="144" spans="2:51" s="14" customFormat="1" ht="12">
      <c r="B144" s="242"/>
      <c r="C144" s="243"/>
      <c r="D144" s="216" t="s">
        <v>140</v>
      </c>
      <c r="E144" s="244" t="s">
        <v>1</v>
      </c>
      <c r="F144" s="245" t="s">
        <v>174</v>
      </c>
      <c r="G144" s="243"/>
      <c r="H144" s="244" t="s">
        <v>1</v>
      </c>
      <c r="I144" s="246"/>
      <c r="J144" s="243"/>
      <c r="K144" s="243"/>
      <c r="L144" s="247"/>
      <c r="M144" s="248"/>
      <c r="N144" s="249"/>
      <c r="O144" s="249"/>
      <c r="P144" s="249"/>
      <c r="Q144" s="249"/>
      <c r="R144" s="249"/>
      <c r="S144" s="249"/>
      <c r="T144" s="250"/>
      <c r="AT144" s="251" t="s">
        <v>140</v>
      </c>
      <c r="AU144" s="251" t="s">
        <v>134</v>
      </c>
      <c r="AV144" s="14" t="s">
        <v>81</v>
      </c>
      <c r="AW144" s="14" t="s">
        <v>30</v>
      </c>
      <c r="AX144" s="14" t="s">
        <v>73</v>
      </c>
      <c r="AY144" s="251" t="s">
        <v>126</v>
      </c>
    </row>
    <row r="145" spans="2:51" s="13" customFormat="1" ht="12">
      <c r="B145" s="220"/>
      <c r="C145" s="221"/>
      <c r="D145" s="216" t="s">
        <v>140</v>
      </c>
      <c r="E145" s="222" t="s">
        <v>1</v>
      </c>
      <c r="F145" s="223" t="s">
        <v>175</v>
      </c>
      <c r="G145" s="221"/>
      <c r="H145" s="224">
        <v>58.4</v>
      </c>
      <c r="I145" s="225"/>
      <c r="J145" s="221"/>
      <c r="K145" s="221"/>
      <c r="L145" s="226"/>
      <c r="M145" s="227"/>
      <c r="N145" s="228"/>
      <c r="O145" s="228"/>
      <c r="P145" s="228"/>
      <c r="Q145" s="228"/>
      <c r="R145" s="228"/>
      <c r="S145" s="228"/>
      <c r="T145" s="229"/>
      <c r="AT145" s="230" t="s">
        <v>140</v>
      </c>
      <c r="AU145" s="230" t="s">
        <v>134</v>
      </c>
      <c r="AV145" s="13" t="s">
        <v>134</v>
      </c>
      <c r="AW145" s="13" t="s">
        <v>30</v>
      </c>
      <c r="AX145" s="13" t="s">
        <v>73</v>
      </c>
      <c r="AY145" s="230" t="s">
        <v>126</v>
      </c>
    </row>
    <row r="146" spans="2:51" s="14" customFormat="1" ht="12">
      <c r="B146" s="242"/>
      <c r="C146" s="243"/>
      <c r="D146" s="216" t="s">
        <v>140</v>
      </c>
      <c r="E146" s="244" t="s">
        <v>1</v>
      </c>
      <c r="F146" s="245" t="s">
        <v>176</v>
      </c>
      <c r="G146" s="243"/>
      <c r="H146" s="244" t="s">
        <v>1</v>
      </c>
      <c r="I146" s="246"/>
      <c r="J146" s="243"/>
      <c r="K146" s="243"/>
      <c r="L146" s="247"/>
      <c r="M146" s="248"/>
      <c r="N146" s="249"/>
      <c r="O146" s="249"/>
      <c r="P146" s="249"/>
      <c r="Q146" s="249"/>
      <c r="R146" s="249"/>
      <c r="S146" s="249"/>
      <c r="T146" s="250"/>
      <c r="AT146" s="251" t="s">
        <v>140</v>
      </c>
      <c r="AU146" s="251" t="s">
        <v>134</v>
      </c>
      <c r="AV146" s="14" t="s">
        <v>81</v>
      </c>
      <c r="AW146" s="14" t="s">
        <v>30</v>
      </c>
      <c r="AX146" s="14" t="s">
        <v>73</v>
      </c>
      <c r="AY146" s="251" t="s">
        <v>126</v>
      </c>
    </row>
    <row r="147" spans="2:51" s="13" customFormat="1" ht="12">
      <c r="B147" s="220"/>
      <c r="C147" s="221"/>
      <c r="D147" s="216" t="s">
        <v>140</v>
      </c>
      <c r="E147" s="222" t="s">
        <v>1</v>
      </c>
      <c r="F147" s="223" t="s">
        <v>177</v>
      </c>
      <c r="G147" s="221"/>
      <c r="H147" s="224">
        <v>14.4</v>
      </c>
      <c r="I147" s="225"/>
      <c r="J147" s="221"/>
      <c r="K147" s="221"/>
      <c r="L147" s="226"/>
      <c r="M147" s="227"/>
      <c r="N147" s="228"/>
      <c r="O147" s="228"/>
      <c r="P147" s="228"/>
      <c r="Q147" s="228"/>
      <c r="R147" s="228"/>
      <c r="S147" s="228"/>
      <c r="T147" s="229"/>
      <c r="AT147" s="230" t="s">
        <v>140</v>
      </c>
      <c r="AU147" s="230" t="s">
        <v>134</v>
      </c>
      <c r="AV147" s="13" t="s">
        <v>134</v>
      </c>
      <c r="AW147" s="13" t="s">
        <v>30</v>
      </c>
      <c r="AX147" s="13" t="s">
        <v>73</v>
      </c>
      <c r="AY147" s="230" t="s">
        <v>126</v>
      </c>
    </row>
    <row r="148" spans="2:51" s="15" customFormat="1" ht="12">
      <c r="B148" s="252"/>
      <c r="C148" s="253"/>
      <c r="D148" s="216" t="s">
        <v>140</v>
      </c>
      <c r="E148" s="254" t="s">
        <v>1</v>
      </c>
      <c r="F148" s="255" t="s">
        <v>178</v>
      </c>
      <c r="G148" s="253"/>
      <c r="H148" s="256">
        <v>72.8</v>
      </c>
      <c r="I148" s="257"/>
      <c r="J148" s="253"/>
      <c r="K148" s="253"/>
      <c r="L148" s="258"/>
      <c r="M148" s="259"/>
      <c r="N148" s="260"/>
      <c r="O148" s="260"/>
      <c r="P148" s="260"/>
      <c r="Q148" s="260"/>
      <c r="R148" s="260"/>
      <c r="S148" s="260"/>
      <c r="T148" s="261"/>
      <c r="AT148" s="262" t="s">
        <v>140</v>
      </c>
      <c r="AU148" s="262" t="s">
        <v>134</v>
      </c>
      <c r="AV148" s="15" t="s">
        <v>133</v>
      </c>
      <c r="AW148" s="15" t="s">
        <v>30</v>
      </c>
      <c r="AX148" s="15" t="s">
        <v>81</v>
      </c>
      <c r="AY148" s="262" t="s">
        <v>126</v>
      </c>
    </row>
    <row r="149" spans="2:51" s="13" customFormat="1" ht="12">
      <c r="B149" s="220"/>
      <c r="C149" s="221"/>
      <c r="D149" s="216" t="s">
        <v>140</v>
      </c>
      <c r="E149" s="221"/>
      <c r="F149" s="223" t="s">
        <v>179</v>
      </c>
      <c r="G149" s="221"/>
      <c r="H149" s="224">
        <v>76.44</v>
      </c>
      <c r="I149" s="225"/>
      <c r="J149" s="221"/>
      <c r="K149" s="221"/>
      <c r="L149" s="226"/>
      <c r="M149" s="227"/>
      <c r="N149" s="228"/>
      <c r="O149" s="228"/>
      <c r="P149" s="228"/>
      <c r="Q149" s="228"/>
      <c r="R149" s="228"/>
      <c r="S149" s="228"/>
      <c r="T149" s="229"/>
      <c r="AT149" s="230" t="s">
        <v>140</v>
      </c>
      <c r="AU149" s="230" t="s">
        <v>134</v>
      </c>
      <c r="AV149" s="13" t="s">
        <v>134</v>
      </c>
      <c r="AW149" s="13" t="s">
        <v>4</v>
      </c>
      <c r="AX149" s="13" t="s">
        <v>81</v>
      </c>
      <c r="AY149" s="230" t="s">
        <v>126</v>
      </c>
    </row>
    <row r="150" spans="1:65" s="2" customFormat="1" ht="16.5" customHeight="1">
      <c r="A150" s="34"/>
      <c r="B150" s="35"/>
      <c r="C150" s="231" t="s">
        <v>127</v>
      </c>
      <c r="D150" s="231" t="s">
        <v>153</v>
      </c>
      <c r="E150" s="232" t="s">
        <v>180</v>
      </c>
      <c r="F150" s="233" t="s">
        <v>181</v>
      </c>
      <c r="G150" s="234" t="s">
        <v>182</v>
      </c>
      <c r="H150" s="235">
        <v>0.076</v>
      </c>
      <c r="I150" s="236"/>
      <c r="J150" s="237">
        <f>ROUND(I150*H150,2)</f>
        <v>0</v>
      </c>
      <c r="K150" s="233" t="s">
        <v>1</v>
      </c>
      <c r="L150" s="238"/>
      <c r="M150" s="239" t="s">
        <v>1</v>
      </c>
      <c r="N150" s="240" t="s">
        <v>39</v>
      </c>
      <c r="O150" s="71"/>
      <c r="P150" s="212">
        <f>O150*H150</f>
        <v>0</v>
      </c>
      <c r="Q150" s="212">
        <v>1</v>
      </c>
      <c r="R150" s="212">
        <f>Q150*H150</f>
        <v>0.076</v>
      </c>
      <c r="S150" s="212">
        <v>0</v>
      </c>
      <c r="T150" s="213">
        <f>S150*H150</f>
        <v>0</v>
      </c>
      <c r="U150" s="34"/>
      <c r="V150" s="34"/>
      <c r="W150" s="34"/>
      <c r="X150" s="34"/>
      <c r="Y150" s="34"/>
      <c r="Z150" s="34"/>
      <c r="AA150" s="34"/>
      <c r="AB150" s="34"/>
      <c r="AC150" s="34"/>
      <c r="AD150" s="34"/>
      <c r="AE150" s="34"/>
      <c r="AR150" s="214" t="s">
        <v>156</v>
      </c>
      <c r="AT150" s="214" t="s">
        <v>153</v>
      </c>
      <c r="AU150" s="214" t="s">
        <v>134</v>
      </c>
      <c r="AY150" s="17" t="s">
        <v>126</v>
      </c>
      <c r="BE150" s="215">
        <f>IF(N150="základní",J150,0)</f>
        <v>0</v>
      </c>
      <c r="BF150" s="215">
        <f>IF(N150="snížená",J150,0)</f>
        <v>0</v>
      </c>
      <c r="BG150" s="215">
        <f>IF(N150="zákl. přenesená",J150,0)</f>
        <v>0</v>
      </c>
      <c r="BH150" s="215">
        <f>IF(N150="sníž. přenesená",J150,0)</f>
        <v>0</v>
      </c>
      <c r="BI150" s="215">
        <f>IF(N150="nulová",J150,0)</f>
        <v>0</v>
      </c>
      <c r="BJ150" s="17" t="s">
        <v>134</v>
      </c>
      <c r="BK150" s="215">
        <f>ROUND(I150*H150,2)</f>
        <v>0</v>
      </c>
      <c r="BL150" s="17" t="s">
        <v>148</v>
      </c>
      <c r="BM150" s="214" t="s">
        <v>183</v>
      </c>
    </row>
    <row r="151" spans="2:51" s="14" customFormat="1" ht="22.5">
      <c r="B151" s="242"/>
      <c r="C151" s="243"/>
      <c r="D151" s="216" t="s">
        <v>140</v>
      </c>
      <c r="E151" s="244" t="s">
        <v>1</v>
      </c>
      <c r="F151" s="245" t="s">
        <v>184</v>
      </c>
      <c r="G151" s="243"/>
      <c r="H151" s="244" t="s">
        <v>1</v>
      </c>
      <c r="I151" s="246"/>
      <c r="J151" s="243"/>
      <c r="K151" s="243"/>
      <c r="L151" s="247"/>
      <c r="M151" s="248"/>
      <c r="N151" s="249"/>
      <c r="O151" s="249"/>
      <c r="P151" s="249"/>
      <c r="Q151" s="249"/>
      <c r="R151" s="249"/>
      <c r="S151" s="249"/>
      <c r="T151" s="250"/>
      <c r="AT151" s="251" t="s">
        <v>140</v>
      </c>
      <c r="AU151" s="251" t="s">
        <v>134</v>
      </c>
      <c r="AV151" s="14" t="s">
        <v>81</v>
      </c>
      <c r="AW151" s="14" t="s">
        <v>30</v>
      </c>
      <c r="AX151" s="14" t="s">
        <v>73</v>
      </c>
      <c r="AY151" s="251" t="s">
        <v>126</v>
      </c>
    </row>
    <row r="152" spans="2:51" s="13" customFormat="1" ht="12">
      <c r="B152" s="220"/>
      <c r="C152" s="221"/>
      <c r="D152" s="216" t="s">
        <v>140</v>
      </c>
      <c r="E152" s="222" t="s">
        <v>1</v>
      </c>
      <c r="F152" s="223" t="s">
        <v>185</v>
      </c>
      <c r="G152" s="221"/>
      <c r="H152" s="224">
        <v>0.072</v>
      </c>
      <c r="I152" s="225"/>
      <c r="J152" s="221"/>
      <c r="K152" s="221"/>
      <c r="L152" s="226"/>
      <c r="M152" s="227"/>
      <c r="N152" s="228"/>
      <c r="O152" s="228"/>
      <c r="P152" s="228"/>
      <c r="Q152" s="228"/>
      <c r="R152" s="228"/>
      <c r="S152" s="228"/>
      <c r="T152" s="229"/>
      <c r="AT152" s="230" t="s">
        <v>140</v>
      </c>
      <c r="AU152" s="230" t="s">
        <v>134</v>
      </c>
      <c r="AV152" s="13" t="s">
        <v>134</v>
      </c>
      <c r="AW152" s="13" t="s">
        <v>30</v>
      </c>
      <c r="AX152" s="13" t="s">
        <v>81</v>
      </c>
      <c r="AY152" s="230" t="s">
        <v>126</v>
      </c>
    </row>
    <row r="153" spans="2:51" s="13" customFormat="1" ht="12">
      <c r="B153" s="220"/>
      <c r="C153" s="221"/>
      <c r="D153" s="216" t="s">
        <v>140</v>
      </c>
      <c r="E153" s="221"/>
      <c r="F153" s="223" t="s">
        <v>186</v>
      </c>
      <c r="G153" s="221"/>
      <c r="H153" s="224">
        <v>0.076</v>
      </c>
      <c r="I153" s="225"/>
      <c r="J153" s="221"/>
      <c r="K153" s="221"/>
      <c r="L153" s="226"/>
      <c r="M153" s="227"/>
      <c r="N153" s="228"/>
      <c r="O153" s="228"/>
      <c r="P153" s="228"/>
      <c r="Q153" s="228"/>
      <c r="R153" s="228"/>
      <c r="S153" s="228"/>
      <c r="T153" s="229"/>
      <c r="AT153" s="230" t="s">
        <v>140</v>
      </c>
      <c r="AU153" s="230" t="s">
        <v>134</v>
      </c>
      <c r="AV153" s="13" t="s">
        <v>134</v>
      </c>
      <c r="AW153" s="13" t="s">
        <v>4</v>
      </c>
      <c r="AX153" s="13" t="s">
        <v>81</v>
      </c>
      <c r="AY153" s="230" t="s">
        <v>126</v>
      </c>
    </row>
    <row r="154" spans="1:65" s="2" customFormat="1" ht="44.25" customHeight="1">
      <c r="A154" s="34"/>
      <c r="B154" s="35"/>
      <c r="C154" s="203" t="s">
        <v>187</v>
      </c>
      <c r="D154" s="203" t="s">
        <v>129</v>
      </c>
      <c r="E154" s="204" t="s">
        <v>188</v>
      </c>
      <c r="F154" s="205" t="s">
        <v>189</v>
      </c>
      <c r="G154" s="206" t="s">
        <v>182</v>
      </c>
      <c r="H154" s="207">
        <v>0.081</v>
      </c>
      <c r="I154" s="208"/>
      <c r="J154" s="209">
        <f>ROUND(I154*H154,2)</f>
        <v>0</v>
      </c>
      <c r="K154" s="205" t="s">
        <v>162</v>
      </c>
      <c r="L154" s="39"/>
      <c r="M154" s="210" t="s">
        <v>1</v>
      </c>
      <c r="N154" s="211" t="s">
        <v>39</v>
      </c>
      <c r="O154" s="71"/>
      <c r="P154" s="212">
        <f>O154*H154</f>
        <v>0</v>
      </c>
      <c r="Q154" s="212">
        <v>0</v>
      </c>
      <c r="R154" s="212">
        <f>Q154*H154</f>
        <v>0</v>
      </c>
      <c r="S154" s="212">
        <v>0</v>
      </c>
      <c r="T154" s="213">
        <f>S154*H154</f>
        <v>0</v>
      </c>
      <c r="U154" s="34"/>
      <c r="V154" s="34"/>
      <c r="W154" s="34"/>
      <c r="X154" s="34"/>
      <c r="Y154" s="34"/>
      <c r="Z154" s="34"/>
      <c r="AA154" s="34"/>
      <c r="AB154" s="34"/>
      <c r="AC154" s="34"/>
      <c r="AD154" s="34"/>
      <c r="AE154" s="34"/>
      <c r="AR154" s="214" t="s">
        <v>148</v>
      </c>
      <c r="AT154" s="214" t="s">
        <v>129</v>
      </c>
      <c r="AU154" s="214" t="s">
        <v>134</v>
      </c>
      <c r="AY154" s="17" t="s">
        <v>126</v>
      </c>
      <c r="BE154" s="215">
        <f>IF(N154="základní",J154,0)</f>
        <v>0</v>
      </c>
      <c r="BF154" s="215">
        <f>IF(N154="snížená",J154,0)</f>
        <v>0</v>
      </c>
      <c r="BG154" s="215">
        <f>IF(N154="zákl. přenesená",J154,0)</f>
        <v>0</v>
      </c>
      <c r="BH154" s="215">
        <f>IF(N154="sníž. přenesená",J154,0)</f>
        <v>0</v>
      </c>
      <c r="BI154" s="215">
        <f>IF(N154="nulová",J154,0)</f>
        <v>0</v>
      </c>
      <c r="BJ154" s="17" t="s">
        <v>134</v>
      </c>
      <c r="BK154" s="215">
        <f>ROUND(I154*H154,2)</f>
        <v>0</v>
      </c>
      <c r="BL154" s="17" t="s">
        <v>148</v>
      </c>
      <c r="BM154" s="214" t="s">
        <v>190</v>
      </c>
    </row>
    <row r="155" spans="1:47" s="2" customFormat="1" ht="107.25">
      <c r="A155" s="34"/>
      <c r="B155" s="35"/>
      <c r="C155" s="36"/>
      <c r="D155" s="216" t="s">
        <v>136</v>
      </c>
      <c r="E155" s="36"/>
      <c r="F155" s="217" t="s">
        <v>191</v>
      </c>
      <c r="G155" s="36"/>
      <c r="H155" s="36"/>
      <c r="I155" s="115"/>
      <c r="J155" s="36"/>
      <c r="K155" s="36"/>
      <c r="L155" s="39"/>
      <c r="M155" s="218"/>
      <c r="N155" s="219"/>
      <c r="O155" s="71"/>
      <c r="P155" s="71"/>
      <c r="Q155" s="71"/>
      <c r="R155" s="71"/>
      <c r="S155" s="71"/>
      <c r="T155" s="72"/>
      <c r="U155" s="34"/>
      <c r="V155" s="34"/>
      <c r="W155" s="34"/>
      <c r="X155" s="34"/>
      <c r="Y155" s="34"/>
      <c r="Z155" s="34"/>
      <c r="AA155" s="34"/>
      <c r="AB155" s="34"/>
      <c r="AC155" s="34"/>
      <c r="AD155" s="34"/>
      <c r="AE155" s="34"/>
      <c r="AT155" s="17" t="s">
        <v>136</v>
      </c>
      <c r="AU155" s="17" t="s">
        <v>134</v>
      </c>
    </row>
    <row r="156" spans="2:63" s="12" customFormat="1" ht="25.9" customHeight="1">
      <c r="B156" s="187"/>
      <c r="C156" s="188"/>
      <c r="D156" s="189" t="s">
        <v>72</v>
      </c>
      <c r="E156" s="190" t="s">
        <v>192</v>
      </c>
      <c r="F156" s="190" t="s">
        <v>193</v>
      </c>
      <c r="G156" s="188"/>
      <c r="H156" s="188"/>
      <c r="I156" s="191"/>
      <c r="J156" s="192">
        <f>BK156</f>
        <v>0</v>
      </c>
      <c r="K156" s="188"/>
      <c r="L156" s="193"/>
      <c r="M156" s="194"/>
      <c r="N156" s="195"/>
      <c r="O156" s="195"/>
      <c r="P156" s="196">
        <f>P157+P162</f>
        <v>0</v>
      </c>
      <c r="Q156" s="195"/>
      <c r="R156" s="196">
        <f>R157+R162</f>
        <v>0</v>
      </c>
      <c r="S156" s="195"/>
      <c r="T156" s="197">
        <f>T157+T162</f>
        <v>0</v>
      </c>
      <c r="AR156" s="198" t="s">
        <v>167</v>
      </c>
      <c r="AT156" s="199" t="s">
        <v>72</v>
      </c>
      <c r="AU156" s="199" t="s">
        <v>73</v>
      </c>
      <c r="AY156" s="198" t="s">
        <v>126</v>
      </c>
      <c r="BK156" s="200">
        <f>BK157+BK162</f>
        <v>0</v>
      </c>
    </row>
    <row r="157" spans="2:63" s="12" customFormat="1" ht="22.9" customHeight="1">
      <c r="B157" s="187"/>
      <c r="C157" s="188"/>
      <c r="D157" s="189" t="s">
        <v>72</v>
      </c>
      <c r="E157" s="201" t="s">
        <v>194</v>
      </c>
      <c r="F157" s="201" t="s">
        <v>195</v>
      </c>
      <c r="G157" s="188"/>
      <c r="H157" s="188"/>
      <c r="I157" s="191"/>
      <c r="J157" s="202">
        <f>BK157</f>
        <v>0</v>
      </c>
      <c r="K157" s="188"/>
      <c r="L157" s="193"/>
      <c r="M157" s="194"/>
      <c r="N157" s="195"/>
      <c r="O157" s="195"/>
      <c r="P157" s="196">
        <f>SUM(P158:P161)</f>
        <v>0</v>
      </c>
      <c r="Q157" s="195"/>
      <c r="R157" s="196">
        <f>SUM(R158:R161)</f>
        <v>0</v>
      </c>
      <c r="S157" s="195"/>
      <c r="T157" s="197">
        <f>SUM(T158:T161)</f>
        <v>0</v>
      </c>
      <c r="AR157" s="198" t="s">
        <v>167</v>
      </c>
      <c r="AT157" s="199" t="s">
        <v>72</v>
      </c>
      <c r="AU157" s="199" t="s">
        <v>81</v>
      </c>
      <c r="AY157" s="198" t="s">
        <v>126</v>
      </c>
      <c r="BK157" s="200">
        <f>SUM(BK158:BK161)</f>
        <v>0</v>
      </c>
    </row>
    <row r="158" spans="1:65" s="2" customFormat="1" ht="16.5" customHeight="1">
      <c r="A158" s="34"/>
      <c r="B158" s="35"/>
      <c r="C158" s="203" t="s">
        <v>196</v>
      </c>
      <c r="D158" s="203" t="s">
        <v>129</v>
      </c>
      <c r="E158" s="204" t="s">
        <v>197</v>
      </c>
      <c r="F158" s="205" t="s">
        <v>198</v>
      </c>
      <c r="G158" s="206" t="s">
        <v>199</v>
      </c>
      <c r="H158" s="207">
        <v>1</v>
      </c>
      <c r="I158" s="208"/>
      <c r="J158" s="209">
        <f>ROUND(I158*H158,2)</f>
        <v>0</v>
      </c>
      <c r="K158" s="205" t="s">
        <v>162</v>
      </c>
      <c r="L158" s="39"/>
      <c r="M158" s="210" t="s">
        <v>1</v>
      </c>
      <c r="N158" s="211" t="s">
        <v>39</v>
      </c>
      <c r="O158" s="71"/>
      <c r="P158" s="212">
        <f>O158*H158</f>
        <v>0</v>
      </c>
      <c r="Q158" s="212">
        <v>0</v>
      </c>
      <c r="R158" s="212">
        <f>Q158*H158</f>
        <v>0</v>
      </c>
      <c r="S158" s="212">
        <v>0</v>
      </c>
      <c r="T158" s="213">
        <f>S158*H158</f>
        <v>0</v>
      </c>
      <c r="U158" s="34"/>
      <c r="V158" s="34"/>
      <c r="W158" s="34"/>
      <c r="X158" s="34"/>
      <c r="Y158" s="34"/>
      <c r="Z158" s="34"/>
      <c r="AA158" s="34"/>
      <c r="AB158" s="34"/>
      <c r="AC158" s="34"/>
      <c r="AD158" s="34"/>
      <c r="AE158" s="34"/>
      <c r="AR158" s="214" t="s">
        <v>200</v>
      </c>
      <c r="AT158" s="214" t="s">
        <v>129</v>
      </c>
      <c r="AU158" s="214" t="s">
        <v>134</v>
      </c>
      <c r="AY158" s="17" t="s">
        <v>126</v>
      </c>
      <c r="BE158" s="215">
        <f>IF(N158="základní",J158,0)</f>
        <v>0</v>
      </c>
      <c r="BF158" s="215">
        <f>IF(N158="snížená",J158,0)</f>
        <v>0</v>
      </c>
      <c r="BG158" s="215">
        <f>IF(N158="zákl. přenesená",J158,0)</f>
        <v>0</v>
      </c>
      <c r="BH158" s="215">
        <f>IF(N158="sníž. přenesená",J158,0)</f>
        <v>0</v>
      </c>
      <c r="BI158" s="215">
        <f>IF(N158="nulová",J158,0)</f>
        <v>0</v>
      </c>
      <c r="BJ158" s="17" t="s">
        <v>134</v>
      </c>
      <c r="BK158" s="215">
        <f>ROUND(I158*H158,2)</f>
        <v>0</v>
      </c>
      <c r="BL158" s="17" t="s">
        <v>200</v>
      </c>
      <c r="BM158" s="214" t="s">
        <v>201</v>
      </c>
    </row>
    <row r="159" spans="1:47" s="2" customFormat="1" ht="39">
      <c r="A159" s="34"/>
      <c r="B159" s="35"/>
      <c r="C159" s="36"/>
      <c r="D159" s="216" t="s">
        <v>138</v>
      </c>
      <c r="E159" s="36"/>
      <c r="F159" s="217" t="s">
        <v>202</v>
      </c>
      <c r="G159" s="36"/>
      <c r="H159" s="36"/>
      <c r="I159" s="115"/>
      <c r="J159" s="36"/>
      <c r="K159" s="36"/>
      <c r="L159" s="39"/>
      <c r="M159" s="218"/>
      <c r="N159" s="219"/>
      <c r="O159" s="71"/>
      <c r="P159" s="71"/>
      <c r="Q159" s="71"/>
      <c r="R159" s="71"/>
      <c r="S159" s="71"/>
      <c r="T159" s="72"/>
      <c r="U159" s="34"/>
      <c r="V159" s="34"/>
      <c r="W159" s="34"/>
      <c r="X159" s="34"/>
      <c r="Y159" s="34"/>
      <c r="Z159" s="34"/>
      <c r="AA159" s="34"/>
      <c r="AB159" s="34"/>
      <c r="AC159" s="34"/>
      <c r="AD159" s="34"/>
      <c r="AE159" s="34"/>
      <c r="AT159" s="17" t="s">
        <v>138</v>
      </c>
      <c r="AU159" s="17" t="s">
        <v>134</v>
      </c>
    </row>
    <row r="160" spans="1:65" s="2" customFormat="1" ht="16.5" customHeight="1">
      <c r="A160" s="34"/>
      <c r="B160" s="35"/>
      <c r="C160" s="203" t="s">
        <v>203</v>
      </c>
      <c r="D160" s="203" t="s">
        <v>129</v>
      </c>
      <c r="E160" s="204" t="s">
        <v>204</v>
      </c>
      <c r="F160" s="205" t="s">
        <v>205</v>
      </c>
      <c r="G160" s="206" t="s">
        <v>199</v>
      </c>
      <c r="H160" s="207">
        <v>1</v>
      </c>
      <c r="I160" s="208"/>
      <c r="J160" s="209">
        <f>ROUND(I160*H160,2)</f>
        <v>0</v>
      </c>
      <c r="K160" s="205" t="s">
        <v>162</v>
      </c>
      <c r="L160" s="39"/>
      <c r="M160" s="210" t="s">
        <v>1</v>
      </c>
      <c r="N160" s="211" t="s">
        <v>39</v>
      </c>
      <c r="O160" s="71"/>
      <c r="P160" s="212">
        <f>O160*H160</f>
        <v>0</v>
      </c>
      <c r="Q160" s="212">
        <v>0</v>
      </c>
      <c r="R160" s="212">
        <f>Q160*H160</f>
        <v>0</v>
      </c>
      <c r="S160" s="212">
        <v>0</v>
      </c>
      <c r="T160" s="213">
        <f>S160*H160</f>
        <v>0</v>
      </c>
      <c r="U160" s="34"/>
      <c r="V160" s="34"/>
      <c r="W160" s="34"/>
      <c r="X160" s="34"/>
      <c r="Y160" s="34"/>
      <c r="Z160" s="34"/>
      <c r="AA160" s="34"/>
      <c r="AB160" s="34"/>
      <c r="AC160" s="34"/>
      <c r="AD160" s="34"/>
      <c r="AE160" s="34"/>
      <c r="AR160" s="214" t="s">
        <v>200</v>
      </c>
      <c r="AT160" s="214" t="s">
        <v>129</v>
      </c>
      <c r="AU160" s="214" t="s">
        <v>134</v>
      </c>
      <c r="AY160" s="17" t="s">
        <v>126</v>
      </c>
      <c r="BE160" s="215">
        <f>IF(N160="základní",J160,0)</f>
        <v>0</v>
      </c>
      <c r="BF160" s="215">
        <f>IF(N160="snížená",J160,0)</f>
        <v>0</v>
      </c>
      <c r="BG160" s="215">
        <f>IF(N160="zákl. přenesená",J160,0)</f>
        <v>0</v>
      </c>
      <c r="BH160" s="215">
        <f>IF(N160="sníž. přenesená",J160,0)</f>
        <v>0</v>
      </c>
      <c r="BI160" s="215">
        <f>IF(N160="nulová",J160,0)</f>
        <v>0</v>
      </c>
      <c r="BJ160" s="17" t="s">
        <v>134</v>
      </c>
      <c r="BK160" s="215">
        <f>ROUND(I160*H160,2)</f>
        <v>0</v>
      </c>
      <c r="BL160" s="17" t="s">
        <v>200</v>
      </c>
      <c r="BM160" s="214" t="s">
        <v>206</v>
      </c>
    </row>
    <row r="161" spans="1:47" s="2" customFormat="1" ht="29.25">
      <c r="A161" s="34"/>
      <c r="B161" s="35"/>
      <c r="C161" s="36"/>
      <c r="D161" s="216" t="s">
        <v>138</v>
      </c>
      <c r="E161" s="36"/>
      <c r="F161" s="217" t="s">
        <v>207</v>
      </c>
      <c r="G161" s="36"/>
      <c r="H161" s="36"/>
      <c r="I161" s="115"/>
      <c r="J161" s="36"/>
      <c r="K161" s="36"/>
      <c r="L161" s="39"/>
      <c r="M161" s="218"/>
      <c r="N161" s="219"/>
      <c r="O161" s="71"/>
      <c r="P161" s="71"/>
      <c r="Q161" s="71"/>
      <c r="R161" s="71"/>
      <c r="S161" s="71"/>
      <c r="T161" s="72"/>
      <c r="U161" s="34"/>
      <c r="V161" s="34"/>
      <c r="W161" s="34"/>
      <c r="X161" s="34"/>
      <c r="Y161" s="34"/>
      <c r="Z161" s="34"/>
      <c r="AA161" s="34"/>
      <c r="AB161" s="34"/>
      <c r="AC161" s="34"/>
      <c r="AD161" s="34"/>
      <c r="AE161" s="34"/>
      <c r="AT161" s="17" t="s">
        <v>138</v>
      </c>
      <c r="AU161" s="17" t="s">
        <v>134</v>
      </c>
    </row>
    <row r="162" spans="2:63" s="12" customFormat="1" ht="22.9" customHeight="1">
      <c r="B162" s="187"/>
      <c r="C162" s="188"/>
      <c r="D162" s="189" t="s">
        <v>72</v>
      </c>
      <c r="E162" s="201" t="s">
        <v>208</v>
      </c>
      <c r="F162" s="201" t="s">
        <v>209</v>
      </c>
      <c r="G162" s="188"/>
      <c r="H162" s="188"/>
      <c r="I162" s="191"/>
      <c r="J162" s="202">
        <f>BK162</f>
        <v>0</v>
      </c>
      <c r="K162" s="188"/>
      <c r="L162" s="193"/>
      <c r="M162" s="194"/>
      <c r="N162" s="195"/>
      <c r="O162" s="195"/>
      <c r="P162" s="196">
        <f>P163</f>
        <v>0</v>
      </c>
      <c r="Q162" s="195"/>
      <c r="R162" s="196">
        <f>R163</f>
        <v>0</v>
      </c>
      <c r="S162" s="195"/>
      <c r="T162" s="197">
        <f>T163</f>
        <v>0</v>
      </c>
      <c r="AR162" s="198" t="s">
        <v>167</v>
      </c>
      <c r="AT162" s="199" t="s">
        <v>72</v>
      </c>
      <c r="AU162" s="199" t="s">
        <v>81</v>
      </c>
      <c r="AY162" s="198" t="s">
        <v>126</v>
      </c>
      <c r="BK162" s="200">
        <f>BK163</f>
        <v>0</v>
      </c>
    </row>
    <row r="163" spans="1:65" s="2" customFormat="1" ht="33.75" customHeight="1">
      <c r="A163" s="34"/>
      <c r="B163" s="35"/>
      <c r="C163" s="203" t="s">
        <v>210</v>
      </c>
      <c r="D163" s="203" t="s">
        <v>129</v>
      </c>
      <c r="E163" s="204" t="s">
        <v>211</v>
      </c>
      <c r="F163" s="205" t="s">
        <v>212</v>
      </c>
      <c r="G163" s="206" t="s">
        <v>199</v>
      </c>
      <c r="H163" s="207">
        <v>1</v>
      </c>
      <c r="I163" s="208"/>
      <c r="J163" s="209">
        <f>ROUND(I163*H163,2)</f>
        <v>0</v>
      </c>
      <c r="K163" s="205" t="s">
        <v>162</v>
      </c>
      <c r="L163" s="39"/>
      <c r="M163" s="263" t="s">
        <v>1</v>
      </c>
      <c r="N163" s="264" t="s">
        <v>39</v>
      </c>
      <c r="O163" s="265"/>
      <c r="P163" s="266">
        <f>O163*H163</f>
        <v>0</v>
      </c>
      <c r="Q163" s="266">
        <v>0</v>
      </c>
      <c r="R163" s="266">
        <f>Q163*H163</f>
        <v>0</v>
      </c>
      <c r="S163" s="266">
        <v>0</v>
      </c>
      <c r="T163" s="267">
        <f>S163*H163</f>
        <v>0</v>
      </c>
      <c r="U163" s="34"/>
      <c r="V163" s="34"/>
      <c r="W163" s="34"/>
      <c r="X163" s="34"/>
      <c r="Y163" s="34"/>
      <c r="Z163" s="34"/>
      <c r="AA163" s="34"/>
      <c r="AB163" s="34"/>
      <c r="AC163" s="34"/>
      <c r="AD163" s="34"/>
      <c r="AE163" s="34"/>
      <c r="AR163" s="214" t="s">
        <v>200</v>
      </c>
      <c r="AT163" s="214" t="s">
        <v>129</v>
      </c>
      <c r="AU163" s="214" t="s">
        <v>134</v>
      </c>
      <c r="AY163" s="17" t="s">
        <v>126</v>
      </c>
      <c r="BE163" s="215">
        <f>IF(N163="základní",J163,0)</f>
        <v>0</v>
      </c>
      <c r="BF163" s="215">
        <f>IF(N163="snížená",J163,0)</f>
        <v>0</v>
      </c>
      <c r="BG163" s="215">
        <f>IF(N163="zákl. přenesená",J163,0)</f>
        <v>0</v>
      </c>
      <c r="BH163" s="215">
        <f>IF(N163="sníž. přenesená",J163,0)</f>
        <v>0</v>
      </c>
      <c r="BI163" s="215">
        <f>IF(N163="nulová",J163,0)</f>
        <v>0</v>
      </c>
      <c r="BJ163" s="17" t="s">
        <v>134</v>
      </c>
      <c r="BK163" s="215">
        <f>ROUND(I163*H163,2)</f>
        <v>0</v>
      </c>
      <c r="BL163" s="17" t="s">
        <v>200</v>
      </c>
      <c r="BM163" s="214" t="s">
        <v>213</v>
      </c>
    </row>
    <row r="164" spans="1:31" s="2" customFormat="1" ht="6.95" customHeight="1">
      <c r="A164" s="34"/>
      <c r="B164" s="54"/>
      <c r="C164" s="55"/>
      <c r="D164" s="55"/>
      <c r="E164" s="55"/>
      <c r="F164" s="55"/>
      <c r="G164" s="55"/>
      <c r="H164" s="55"/>
      <c r="I164" s="152"/>
      <c r="J164" s="55"/>
      <c r="K164" s="55"/>
      <c r="L164" s="39"/>
      <c r="M164" s="34"/>
      <c r="O164" s="34"/>
      <c r="P164" s="34"/>
      <c r="Q164" s="34"/>
      <c r="R164" s="34"/>
      <c r="S164" s="34"/>
      <c r="T164" s="34"/>
      <c r="U164" s="34"/>
      <c r="V164" s="34"/>
      <c r="W164" s="34"/>
      <c r="X164" s="34"/>
      <c r="Y164" s="34"/>
      <c r="Z164" s="34"/>
      <c r="AA164" s="34"/>
      <c r="AB164" s="34"/>
      <c r="AC164" s="34"/>
      <c r="AD164" s="34"/>
      <c r="AE164" s="34"/>
    </row>
  </sheetData>
  <sheetProtection algorithmName="SHA-512" hashValue="AE2RTVqKCEBGLAL28A6sI9D06yjHPbC7yg7efXPV8Iv5Ncn9eFs/cJ8MJf7I6zVQ6x0HnLwziyyoaA2P7qgNkw==" saltValue="EflNh/6erkEyKRmIUK1hCWLN2ZEC7HwL5bqaj4GWFFnRvBpabh3WAqAQvPzAhcemYyqesuwg1HAbbpvJ1EZn3w==" spinCount="100000" sheet="1" objects="1" scenarios="1" formatColumns="0" formatRows="0" autoFilter="0"/>
  <autoFilter ref="C123:K163"/>
  <mergeCells count="9">
    <mergeCell ref="E87:H87"/>
    <mergeCell ref="E114:H114"/>
    <mergeCell ref="E116:H116"/>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BM172"/>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08"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08"/>
      <c r="L2" s="268"/>
      <c r="M2" s="268"/>
      <c r="N2" s="268"/>
      <c r="O2" s="268"/>
      <c r="P2" s="268"/>
      <c r="Q2" s="268"/>
      <c r="R2" s="268"/>
      <c r="S2" s="268"/>
      <c r="T2" s="268"/>
      <c r="U2" s="268"/>
      <c r="V2" s="268"/>
      <c r="AT2" s="17" t="s">
        <v>85</v>
      </c>
    </row>
    <row r="3" spans="2:46" s="1" customFormat="1" ht="6.95" customHeight="1" hidden="1">
      <c r="B3" s="109"/>
      <c r="C3" s="110"/>
      <c r="D3" s="110"/>
      <c r="E3" s="110"/>
      <c r="F3" s="110"/>
      <c r="G3" s="110"/>
      <c r="H3" s="110"/>
      <c r="I3" s="111"/>
      <c r="J3" s="110"/>
      <c r="K3" s="110"/>
      <c r="L3" s="20"/>
      <c r="AT3" s="17" t="s">
        <v>81</v>
      </c>
    </row>
    <row r="4" spans="2:46" s="1" customFormat="1" ht="24.95" customHeight="1" hidden="1">
      <c r="B4" s="20"/>
      <c r="D4" s="112" t="s">
        <v>95</v>
      </c>
      <c r="I4" s="108"/>
      <c r="L4" s="20"/>
      <c r="M4" s="113" t="s">
        <v>10</v>
      </c>
      <c r="AT4" s="17" t="s">
        <v>4</v>
      </c>
    </row>
    <row r="5" spans="2:12" s="1" customFormat="1" ht="6.95" customHeight="1" hidden="1">
      <c r="B5" s="20"/>
      <c r="I5" s="108"/>
      <c r="L5" s="20"/>
    </row>
    <row r="6" spans="2:12" s="1" customFormat="1" ht="12" customHeight="1" hidden="1">
      <c r="B6" s="20"/>
      <c r="D6" s="114" t="s">
        <v>16</v>
      </c>
      <c r="I6" s="108"/>
      <c r="L6" s="20"/>
    </row>
    <row r="7" spans="2:12" s="1" customFormat="1" ht="16.5" customHeight="1" hidden="1">
      <c r="B7" s="20"/>
      <c r="E7" s="312" t="str">
        <f>'Rekapitulace stavby'!K6</f>
        <v>Oprava oplechování bytových domů-projekt revitalizace</v>
      </c>
      <c r="F7" s="313"/>
      <c r="G7" s="313"/>
      <c r="H7" s="313"/>
      <c r="I7" s="108"/>
      <c r="L7" s="20"/>
    </row>
    <row r="8" spans="1:31" s="2" customFormat="1" ht="12" customHeight="1" hidden="1">
      <c r="A8" s="34"/>
      <c r="B8" s="39"/>
      <c r="C8" s="34"/>
      <c r="D8" s="114" t="s">
        <v>96</v>
      </c>
      <c r="E8" s="34"/>
      <c r="F8" s="34"/>
      <c r="G8" s="34"/>
      <c r="H8" s="34"/>
      <c r="I8" s="115"/>
      <c r="J8" s="34"/>
      <c r="K8" s="34"/>
      <c r="L8" s="51"/>
      <c r="S8" s="34"/>
      <c r="T8" s="34"/>
      <c r="U8" s="34"/>
      <c r="V8" s="34"/>
      <c r="W8" s="34"/>
      <c r="X8" s="34"/>
      <c r="Y8" s="34"/>
      <c r="Z8" s="34"/>
      <c r="AA8" s="34"/>
      <c r="AB8" s="34"/>
      <c r="AC8" s="34"/>
      <c r="AD8" s="34"/>
      <c r="AE8" s="34"/>
    </row>
    <row r="9" spans="1:31" s="2" customFormat="1" ht="16.5" customHeight="1" hidden="1">
      <c r="A9" s="34"/>
      <c r="B9" s="39"/>
      <c r="C9" s="34"/>
      <c r="D9" s="34"/>
      <c r="E9" s="314" t="s">
        <v>214</v>
      </c>
      <c r="F9" s="315"/>
      <c r="G9" s="315"/>
      <c r="H9" s="315"/>
      <c r="I9" s="115"/>
      <c r="J9" s="34"/>
      <c r="K9" s="34"/>
      <c r="L9" s="51"/>
      <c r="S9" s="34"/>
      <c r="T9" s="34"/>
      <c r="U9" s="34"/>
      <c r="V9" s="34"/>
      <c r="W9" s="34"/>
      <c r="X9" s="34"/>
      <c r="Y9" s="34"/>
      <c r="Z9" s="34"/>
      <c r="AA9" s="34"/>
      <c r="AB9" s="34"/>
      <c r="AC9" s="34"/>
      <c r="AD9" s="34"/>
      <c r="AE9" s="34"/>
    </row>
    <row r="10" spans="1:31" s="2" customFormat="1" ht="12" hidden="1">
      <c r="A10" s="34"/>
      <c r="B10" s="39"/>
      <c r="C10" s="34"/>
      <c r="D10" s="34"/>
      <c r="E10" s="34"/>
      <c r="F10" s="34"/>
      <c r="G10" s="34"/>
      <c r="H10" s="34"/>
      <c r="I10" s="115"/>
      <c r="J10" s="34"/>
      <c r="K10" s="34"/>
      <c r="L10" s="51"/>
      <c r="S10" s="34"/>
      <c r="T10" s="34"/>
      <c r="U10" s="34"/>
      <c r="V10" s="34"/>
      <c r="W10" s="34"/>
      <c r="X10" s="34"/>
      <c r="Y10" s="34"/>
      <c r="Z10" s="34"/>
      <c r="AA10" s="34"/>
      <c r="AB10" s="34"/>
      <c r="AC10" s="34"/>
      <c r="AD10" s="34"/>
      <c r="AE10" s="34"/>
    </row>
    <row r="11" spans="1:31" s="2" customFormat="1" ht="12" customHeight="1" hidden="1">
      <c r="A11" s="34"/>
      <c r="B11" s="39"/>
      <c r="C11" s="34"/>
      <c r="D11" s="114" t="s">
        <v>18</v>
      </c>
      <c r="E11" s="34"/>
      <c r="F11" s="116" t="s">
        <v>1</v>
      </c>
      <c r="G11" s="34"/>
      <c r="H11" s="34"/>
      <c r="I11" s="117" t="s">
        <v>19</v>
      </c>
      <c r="J11" s="116" t="s">
        <v>1</v>
      </c>
      <c r="K11" s="34"/>
      <c r="L11" s="51"/>
      <c r="S11" s="34"/>
      <c r="T11" s="34"/>
      <c r="U11" s="34"/>
      <c r="V11" s="34"/>
      <c r="W11" s="34"/>
      <c r="X11" s="34"/>
      <c r="Y11" s="34"/>
      <c r="Z11" s="34"/>
      <c r="AA11" s="34"/>
      <c r="AB11" s="34"/>
      <c r="AC11" s="34"/>
      <c r="AD11" s="34"/>
      <c r="AE11" s="34"/>
    </row>
    <row r="12" spans="1:31" s="2" customFormat="1" ht="12" customHeight="1" hidden="1">
      <c r="A12" s="34"/>
      <c r="B12" s="39"/>
      <c r="C12" s="34"/>
      <c r="D12" s="114" t="s">
        <v>20</v>
      </c>
      <c r="E12" s="34"/>
      <c r="F12" s="116" t="s">
        <v>21</v>
      </c>
      <c r="G12" s="34"/>
      <c r="H12" s="34"/>
      <c r="I12" s="117" t="s">
        <v>22</v>
      </c>
      <c r="J12" s="118" t="str">
        <f>'Rekapitulace stavby'!AN8</f>
        <v>14. 7. 2020</v>
      </c>
      <c r="K12" s="34"/>
      <c r="L12" s="51"/>
      <c r="S12" s="34"/>
      <c r="T12" s="34"/>
      <c r="U12" s="34"/>
      <c r="V12" s="34"/>
      <c r="W12" s="34"/>
      <c r="X12" s="34"/>
      <c r="Y12" s="34"/>
      <c r="Z12" s="34"/>
      <c r="AA12" s="34"/>
      <c r="AB12" s="34"/>
      <c r="AC12" s="34"/>
      <c r="AD12" s="34"/>
      <c r="AE12" s="34"/>
    </row>
    <row r="13" spans="1:31" s="2" customFormat="1" ht="10.9" customHeight="1" hidden="1">
      <c r="A13" s="34"/>
      <c r="B13" s="39"/>
      <c r="C13" s="34"/>
      <c r="D13" s="34"/>
      <c r="E13" s="34"/>
      <c r="F13" s="34"/>
      <c r="G13" s="34"/>
      <c r="H13" s="34"/>
      <c r="I13" s="115"/>
      <c r="J13" s="34"/>
      <c r="K13" s="34"/>
      <c r="L13" s="51"/>
      <c r="S13" s="34"/>
      <c r="T13" s="34"/>
      <c r="U13" s="34"/>
      <c r="V13" s="34"/>
      <c r="W13" s="34"/>
      <c r="X13" s="34"/>
      <c r="Y13" s="34"/>
      <c r="Z13" s="34"/>
      <c r="AA13" s="34"/>
      <c r="AB13" s="34"/>
      <c r="AC13" s="34"/>
      <c r="AD13" s="34"/>
      <c r="AE13" s="34"/>
    </row>
    <row r="14" spans="1:31" s="2" customFormat="1" ht="12" customHeight="1" hidden="1">
      <c r="A14" s="34"/>
      <c r="B14" s="39"/>
      <c r="C14" s="34"/>
      <c r="D14" s="114" t="s">
        <v>24</v>
      </c>
      <c r="E14" s="34"/>
      <c r="F14" s="34"/>
      <c r="G14" s="34"/>
      <c r="H14" s="34"/>
      <c r="I14" s="117" t="s">
        <v>25</v>
      </c>
      <c r="J14" s="116" t="str">
        <f>IF('Rekapitulace stavby'!AN10="","",'Rekapitulace stavby'!AN10)</f>
        <v/>
      </c>
      <c r="K14" s="34"/>
      <c r="L14" s="51"/>
      <c r="S14" s="34"/>
      <c r="T14" s="34"/>
      <c r="U14" s="34"/>
      <c r="V14" s="34"/>
      <c r="W14" s="34"/>
      <c r="X14" s="34"/>
      <c r="Y14" s="34"/>
      <c r="Z14" s="34"/>
      <c r="AA14" s="34"/>
      <c r="AB14" s="34"/>
      <c r="AC14" s="34"/>
      <c r="AD14" s="34"/>
      <c r="AE14" s="34"/>
    </row>
    <row r="15" spans="1:31" s="2" customFormat="1" ht="18" customHeight="1" hidden="1">
      <c r="A15" s="34"/>
      <c r="B15" s="39"/>
      <c r="C15" s="34"/>
      <c r="D15" s="34"/>
      <c r="E15" s="116" t="str">
        <f>IF('Rekapitulace stavby'!E11="","",'Rekapitulace stavby'!E11)</f>
        <v xml:space="preserve"> </v>
      </c>
      <c r="F15" s="34"/>
      <c r="G15" s="34"/>
      <c r="H15" s="34"/>
      <c r="I15" s="117" t="s">
        <v>26</v>
      </c>
      <c r="J15" s="116" t="str">
        <f>IF('Rekapitulace stavby'!AN11="","",'Rekapitulace stavby'!AN11)</f>
        <v/>
      </c>
      <c r="K15" s="34"/>
      <c r="L15" s="51"/>
      <c r="S15" s="34"/>
      <c r="T15" s="34"/>
      <c r="U15" s="34"/>
      <c r="V15" s="34"/>
      <c r="W15" s="34"/>
      <c r="X15" s="34"/>
      <c r="Y15" s="34"/>
      <c r="Z15" s="34"/>
      <c r="AA15" s="34"/>
      <c r="AB15" s="34"/>
      <c r="AC15" s="34"/>
      <c r="AD15" s="34"/>
      <c r="AE15" s="34"/>
    </row>
    <row r="16" spans="1:31" s="2" customFormat="1" ht="6.95" customHeight="1" hidden="1">
      <c r="A16" s="34"/>
      <c r="B16" s="39"/>
      <c r="C16" s="34"/>
      <c r="D16" s="34"/>
      <c r="E16" s="34"/>
      <c r="F16" s="34"/>
      <c r="G16" s="34"/>
      <c r="H16" s="34"/>
      <c r="I16" s="115"/>
      <c r="J16" s="34"/>
      <c r="K16" s="34"/>
      <c r="L16" s="51"/>
      <c r="S16" s="34"/>
      <c r="T16" s="34"/>
      <c r="U16" s="34"/>
      <c r="V16" s="34"/>
      <c r="W16" s="34"/>
      <c r="X16" s="34"/>
      <c r="Y16" s="34"/>
      <c r="Z16" s="34"/>
      <c r="AA16" s="34"/>
      <c r="AB16" s="34"/>
      <c r="AC16" s="34"/>
      <c r="AD16" s="34"/>
      <c r="AE16" s="34"/>
    </row>
    <row r="17" spans="1:31" s="2" customFormat="1" ht="12" customHeight="1" hidden="1">
      <c r="A17" s="34"/>
      <c r="B17" s="39"/>
      <c r="C17" s="34"/>
      <c r="D17" s="114" t="s">
        <v>27</v>
      </c>
      <c r="E17" s="34"/>
      <c r="F17" s="34"/>
      <c r="G17" s="34"/>
      <c r="H17" s="34"/>
      <c r="I17" s="117" t="s">
        <v>25</v>
      </c>
      <c r="J17" s="30" t="str">
        <f>'Rekapitulace stavby'!AN13</f>
        <v>Vyplň údaj</v>
      </c>
      <c r="K17" s="34"/>
      <c r="L17" s="51"/>
      <c r="S17" s="34"/>
      <c r="T17" s="34"/>
      <c r="U17" s="34"/>
      <c r="V17" s="34"/>
      <c r="W17" s="34"/>
      <c r="X17" s="34"/>
      <c r="Y17" s="34"/>
      <c r="Z17" s="34"/>
      <c r="AA17" s="34"/>
      <c r="AB17" s="34"/>
      <c r="AC17" s="34"/>
      <c r="AD17" s="34"/>
      <c r="AE17" s="34"/>
    </row>
    <row r="18" spans="1:31" s="2" customFormat="1" ht="18" customHeight="1" hidden="1">
      <c r="A18" s="34"/>
      <c r="B18" s="39"/>
      <c r="C18" s="34"/>
      <c r="D18" s="34"/>
      <c r="E18" s="316" t="str">
        <f>'Rekapitulace stavby'!E14</f>
        <v>Vyplň údaj</v>
      </c>
      <c r="F18" s="317"/>
      <c r="G18" s="317"/>
      <c r="H18" s="317"/>
      <c r="I18" s="117" t="s">
        <v>26</v>
      </c>
      <c r="J18" s="30" t="str">
        <f>'Rekapitulace stavby'!AN14</f>
        <v>Vyplň údaj</v>
      </c>
      <c r="K18" s="34"/>
      <c r="L18" s="51"/>
      <c r="S18" s="34"/>
      <c r="T18" s="34"/>
      <c r="U18" s="34"/>
      <c r="V18" s="34"/>
      <c r="W18" s="34"/>
      <c r="X18" s="34"/>
      <c r="Y18" s="34"/>
      <c r="Z18" s="34"/>
      <c r="AA18" s="34"/>
      <c r="AB18" s="34"/>
      <c r="AC18" s="34"/>
      <c r="AD18" s="34"/>
      <c r="AE18" s="34"/>
    </row>
    <row r="19" spans="1:31" s="2" customFormat="1" ht="6.95" customHeight="1" hidden="1">
      <c r="A19" s="34"/>
      <c r="B19" s="39"/>
      <c r="C19" s="34"/>
      <c r="D19" s="34"/>
      <c r="E19" s="34"/>
      <c r="F19" s="34"/>
      <c r="G19" s="34"/>
      <c r="H19" s="34"/>
      <c r="I19" s="115"/>
      <c r="J19" s="34"/>
      <c r="K19" s="34"/>
      <c r="L19" s="51"/>
      <c r="S19" s="34"/>
      <c r="T19" s="34"/>
      <c r="U19" s="34"/>
      <c r="V19" s="34"/>
      <c r="W19" s="34"/>
      <c r="X19" s="34"/>
      <c r="Y19" s="34"/>
      <c r="Z19" s="34"/>
      <c r="AA19" s="34"/>
      <c r="AB19" s="34"/>
      <c r="AC19" s="34"/>
      <c r="AD19" s="34"/>
      <c r="AE19" s="34"/>
    </row>
    <row r="20" spans="1:31" s="2" customFormat="1" ht="12" customHeight="1" hidden="1">
      <c r="A20" s="34"/>
      <c r="B20" s="39"/>
      <c r="C20" s="34"/>
      <c r="D20" s="114" t="s">
        <v>29</v>
      </c>
      <c r="E20" s="34"/>
      <c r="F20" s="34"/>
      <c r="G20" s="34"/>
      <c r="H20" s="34"/>
      <c r="I20" s="117" t="s">
        <v>25</v>
      </c>
      <c r="J20" s="116" t="str">
        <f>IF('Rekapitulace stavby'!AN16="","",'Rekapitulace stavby'!AN16)</f>
        <v/>
      </c>
      <c r="K20" s="34"/>
      <c r="L20" s="51"/>
      <c r="S20" s="34"/>
      <c r="T20" s="34"/>
      <c r="U20" s="34"/>
      <c r="V20" s="34"/>
      <c r="W20" s="34"/>
      <c r="X20" s="34"/>
      <c r="Y20" s="34"/>
      <c r="Z20" s="34"/>
      <c r="AA20" s="34"/>
      <c r="AB20" s="34"/>
      <c r="AC20" s="34"/>
      <c r="AD20" s="34"/>
      <c r="AE20" s="34"/>
    </row>
    <row r="21" spans="1:31" s="2" customFormat="1" ht="18" customHeight="1" hidden="1">
      <c r="A21" s="34"/>
      <c r="B21" s="39"/>
      <c r="C21" s="34"/>
      <c r="D21" s="34"/>
      <c r="E21" s="116" t="str">
        <f>IF('Rekapitulace stavby'!E17="","",'Rekapitulace stavby'!E17)</f>
        <v xml:space="preserve"> </v>
      </c>
      <c r="F21" s="34"/>
      <c r="G21" s="34"/>
      <c r="H21" s="34"/>
      <c r="I21" s="117" t="s">
        <v>26</v>
      </c>
      <c r="J21" s="116" t="str">
        <f>IF('Rekapitulace stavby'!AN17="","",'Rekapitulace stavby'!AN17)</f>
        <v/>
      </c>
      <c r="K21" s="34"/>
      <c r="L21" s="51"/>
      <c r="S21" s="34"/>
      <c r="T21" s="34"/>
      <c r="U21" s="34"/>
      <c r="V21" s="34"/>
      <c r="W21" s="34"/>
      <c r="X21" s="34"/>
      <c r="Y21" s="34"/>
      <c r="Z21" s="34"/>
      <c r="AA21" s="34"/>
      <c r="AB21" s="34"/>
      <c r="AC21" s="34"/>
      <c r="AD21" s="34"/>
      <c r="AE21" s="34"/>
    </row>
    <row r="22" spans="1:31" s="2" customFormat="1" ht="6.95" customHeight="1" hidden="1">
      <c r="A22" s="34"/>
      <c r="B22" s="39"/>
      <c r="C22" s="34"/>
      <c r="D22" s="34"/>
      <c r="E22" s="34"/>
      <c r="F22" s="34"/>
      <c r="G22" s="34"/>
      <c r="H22" s="34"/>
      <c r="I22" s="115"/>
      <c r="J22" s="34"/>
      <c r="K22" s="34"/>
      <c r="L22" s="51"/>
      <c r="S22" s="34"/>
      <c r="T22" s="34"/>
      <c r="U22" s="34"/>
      <c r="V22" s="34"/>
      <c r="W22" s="34"/>
      <c r="X22" s="34"/>
      <c r="Y22" s="34"/>
      <c r="Z22" s="34"/>
      <c r="AA22" s="34"/>
      <c r="AB22" s="34"/>
      <c r="AC22" s="34"/>
      <c r="AD22" s="34"/>
      <c r="AE22" s="34"/>
    </row>
    <row r="23" spans="1:31" s="2" customFormat="1" ht="12" customHeight="1" hidden="1">
      <c r="A23" s="34"/>
      <c r="B23" s="39"/>
      <c r="C23" s="34"/>
      <c r="D23" s="114" t="s">
        <v>31</v>
      </c>
      <c r="E23" s="34"/>
      <c r="F23" s="34"/>
      <c r="G23" s="34"/>
      <c r="H23" s="34"/>
      <c r="I23" s="117" t="s">
        <v>25</v>
      </c>
      <c r="J23" s="116" t="str">
        <f>IF('Rekapitulace stavby'!AN19="","",'Rekapitulace stavby'!AN19)</f>
        <v/>
      </c>
      <c r="K23" s="34"/>
      <c r="L23" s="51"/>
      <c r="S23" s="34"/>
      <c r="T23" s="34"/>
      <c r="U23" s="34"/>
      <c r="V23" s="34"/>
      <c r="W23" s="34"/>
      <c r="X23" s="34"/>
      <c r="Y23" s="34"/>
      <c r="Z23" s="34"/>
      <c r="AA23" s="34"/>
      <c r="AB23" s="34"/>
      <c r="AC23" s="34"/>
      <c r="AD23" s="34"/>
      <c r="AE23" s="34"/>
    </row>
    <row r="24" spans="1:31" s="2" customFormat="1" ht="18" customHeight="1" hidden="1">
      <c r="A24" s="34"/>
      <c r="B24" s="39"/>
      <c r="C24" s="34"/>
      <c r="D24" s="34"/>
      <c r="E24" s="116" t="str">
        <f>IF('Rekapitulace stavby'!E20="","",'Rekapitulace stavby'!E20)</f>
        <v xml:space="preserve"> </v>
      </c>
      <c r="F24" s="34"/>
      <c r="G24" s="34"/>
      <c r="H24" s="34"/>
      <c r="I24" s="117" t="s">
        <v>26</v>
      </c>
      <c r="J24" s="116" t="str">
        <f>IF('Rekapitulace stavby'!AN20="","",'Rekapitulace stavby'!AN20)</f>
        <v/>
      </c>
      <c r="K24" s="34"/>
      <c r="L24" s="51"/>
      <c r="S24" s="34"/>
      <c r="T24" s="34"/>
      <c r="U24" s="34"/>
      <c r="V24" s="34"/>
      <c r="W24" s="34"/>
      <c r="X24" s="34"/>
      <c r="Y24" s="34"/>
      <c r="Z24" s="34"/>
      <c r="AA24" s="34"/>
      <c r="AB24" s="34"/>
      <c r="AC24" s="34"/>
      <c r="AD24" s="34"/>
      <c r="AE24" s="34"/>
    </row>
    <row r="25" spans="1:31" s="2" customFormat="1" ht="6.95" customHeight="1" hidden="1">
      <c r="A25" s="34"/>
      <c r="B25" s="39"/>
      <c r="C25" s="34"/>
      <c r="D25" s="34"/>
      <c r="E25" s="34"/>
      <c r="F25" s="34"/>
      <c r="G25" s="34"/>
      <c r="H25" s="34"/>
      <c r="I25" s="115"/>
      <c r="J25" s="34"/>
      <c r="K25" s="34"/>
      <c r="L25" s="51"/>
      <c r="S25" s="34"/>
      <c r="T25" s="34"/>
      <c r="U25" s="34"/>
      <c r="V25" s="34"/>
      <c r="W25" s="34"/>
      <c r="X25" s="34"/>
      <c r="Y25" s="34"/>
      <c r="Z25" s="34"/>
      <c r="AA25" s="34"/>
      <c r="AB25" s="34"/>
      <c r="AC25" s="34"/>
      <c r="AD25" s="34"/>
      <c r="AE25" s="34"/>
    </row>
    <row r="26" spans="1:31" s="2" customFormat="1" ht="12" customHeight="1" hidden="1">
      <c r="A26" s="34"/>
      <c r="B26" s="39"/>
      <c r="C26" s="34"/>
      <c r="D26" s="114" t="s">
        <v>32</v>
      </c>
      <c r="E26" s="34"/>
      <c r="F26" s="34"/>
      <c r="G26" s="34"/>
      <c r="H26" s="34"/>
      <c r="I26" s="115"/>
      <c r="J26" s="34"/>
      <c r="K26" s="34"/>
      <c r="L26" s="51"/>
      <c r="S26" s="34"/>
      <c r="T26" s="34"/>
      <c r="U26" s="34"/>
      <c r="V26" s="34"/>
      <c r="W26" s="34"/>
      <c r="X26" s="34"/>
      <c r="Y26" s="34"/>
      <c r="Z26" s="34"/>
      <c r="AA26" s="34"/>
      <c r="AB26" s="34"/>
      <c r="AC26" s="34"/>
      <c r="AD26" s="34"/>
      <c r="AE26" s="34"/>
    </row>
    <row r="27" spans="1:31" s="8" customFormat="1" ht="16.5" customHeight="1" hidden="1">
      <c r="A27" s="119"/>
      <c r="B27" s="120"/>
      <c r="C27" s="119"/>
      <c r="D27" s="119"/>
      <c r="E27" s="318" t="s">
        <v>1</v>
      </c>
      <c r="F27" s="318"/>
      <c r="G27" s="318"/>
      <c r="H27" s="318"/>
      <c r="I27" s="121"/>
      <c r="J27" s="119"/>
      <c r="K27" s="119"/>
      <c r="L27" s="122"/>
      <c r="S27" s="119"/>
      <c r="T27" s="119"/>
      <c r="U27" s="119"/>
      <c r="V27" s="119"/>
      <c r="W27" s="119"/>
      <c r="X27" s="119"/>
      <c r="Y27" s="119"/>
      <c r="Z27" s="119"/>
      <c r="AA27" s="119"/>
      <c r="AB27" s="119"/>
      <c r="AC27" s="119"/>
      <c r="AD27" s="119"/>
      <c r="AE27" s="119"/>
    </row>
    <row r="28" spans="1:31" s="2" customFormat="1" ht="6.95" customHeight="1" hidden="1">
      <c r="A28" s="34"/>
      <c r="B28" s="39"/>
      <c r="C28" s="34"/>
      <c r="D28" s="34"/>
      <c r="E28" s="34"/>
      <c r="F28" s="34"/>
      <c r="G28" s="34"/>
      <c r="H28" s="34"/>
      <c r="I28" s="115"/>
      <c r="J28" s="34"/>
      <c r="K28" s="34"/>
      <c r="L28" s="51"/>
      <c r="S28" s="34"/>
      <c r="T28" s="34"/>
      <c r="U28" s="34"/>
      <c r="V28" s="34"/>
      <c r="W28" s="34"/>
      <c r="X28" s="34"/>
      <c r="Y28" s="34"/>
      <c r="Z28" s="34"/>
      <c r="AA28" s="34"/>
      <c r="AB28" s="34"/>
      <c r="AC28" s="34"/>
      <c r="AD28" s="34"/>
      <c r="AE28" s="34"/>
    </row>
    <row r="29" spans="1:31" s="2" customFormat="1" ht="6.95" customHeight="1" hidden="1">
      <c r="A29" s="34"/>
      <c r="B29" s="39"/>
      <c r="C29" s="34"/>
      <c r="D29" s="123"/>
      <c r="E29" s="123"/>
      <c r="F29" s="123"/>
      <c r="G29" s="123"/>
      <c r="H29" s="123"/>
      <c r="I29" s="124"/>
      <c r="J29" s="123"/>
      <c r="K29" s="123"/>
      <c r="L29" s="51"/>
      <c r="S29" s="34"/>
      <c r="T29" s="34"/>
      <c r="U29" s="34"/>
      <c r="V29" s="34"/>
      <c r="W29" s="34"/>
      <c r="X29" s="34"/>
      <c r="Y29" s="34"/>
      <c r="Z29" s="34"/>
      <c r="AA29" s="34"/>
      <c r="AB29" s="34"/>
      <c r="AC29" s="34"/>
      <c r="AD29" s="34"/>
      <c r="AE29" s="34"/>
    </row>
    <row r="30" spans="1:31" s="2" customFormat="1" ht="25.35" customHeight="1" hidden="1">
      <c r="A30" s="34"/>
      <c r="B30" s="39"/>
      <c r="C30" s="34"/>
      <c r="D30" s="125" t="s">
        <v>33</v>
      </c>
      <c r="E30" s="34"/>
      <c r="F30" s="34"/>
      <c r="G30" s="34"/>
      <c r="H30" s="34"/>
      <c r="I30" s="115"/>
      <c r="J30" s="126">
        <f>ROUND(J125,2)</f>
        <v>0</v>
      </c>
      <c r="K30" s="34"/>
      <c r="L30" s="51"/>
      <c r="S30" s="34"/>
      <c r="T30" s="34"/>
      <c r="U30" s="34"/>
      <c r="V30" s="34"/>
      <c r="W30" s="34"/>
      <c r="X30" s="34"/>
      <c r="Y30" s="34"/>
      <c r="Z30" s="34"/>
      <c r="AA30" s="34"/>
      <c r="AB30" s="34"/>
      <c r="AC30" s="34"/>
      <c r="AD30" s="34"/>
      <c r="AE30" s="34"/>
    </row>
    <row r="31" spans="1:31" s="2" customFormat="1" ht="6.95" customHeight="1" hidden="1">
      <c r="A31" s="34"/>
      <c r="B31" s="39"/>
      <c r="C31" s="34"/>
      <c r="D31" s="123"/>
      <c r="E31" s="123"/>
      <c r="F31" s="123"/>
      <c r="G31" s="123"/>
      <c r="H31" s="123"/>
      <c r="I31" s="124"/>
      <c r="J31" s="123"/>
      <c r="K31" s="123"/>
      <c r="L31" s="51"/>
      <c r="S31" s="34"/>
      <c r="T31" s="34"/>
      <c r="U31" s="34"/>
      <c r="V31" s="34"/>
      <c r="W31" s="34"/>
      <c r="X31" s="34"/>
      <c r="Y31" s="34"/>
      <c r="Z31" s="34"/>
      <c r="AA31" s="34"/>
      <c r="AB31" s="34"/>
      <c r="AC31" s="34"/>
      <c r="AD31" s="34"/>
      <c r="AE31" s="34"/>
    </row>
    <row r="32" spans="1:31" s="2" customFormat="1" ht="14.45" customHeight="1" hidden="1">
      <c r="A32" s="34"/>
      <c r="B32" s="39"/>
      <c r="C32" s="34"/>
      <c r="D32" s="34"/>
      <c r="E32" s="34"/>
      <c r="F32" s="127" t="s">
        <v>35</v>
      </c>
      <c r="G32" s="34"/>
      <c r="H32" s="34"/>
      <c r="I32" s="128" t="s">
        <v>34</v>
      </c>
      <c r="J32" s="127" t="s">
        <v>36</v>
      </c>
      <c r="K32" s="34"/>
      <c r="L32" s="51"/>
      <c r="S32" s="34"/>
      <c r="T32" s="34"/>
      <c r="U32" s="34"/>
      <c r="V32" s="34"/>
      <c r="W32" s="34"/>
      <c r="X32" s="34"/>
      <c r="Y32" s="34"/>
      <c r="Z32" s="34"/>
      <c r="AA32" s="34"/>
      <c r="AB32" s="34"/>
      <c r="AC32" s="34"/>
      <c r="AD32" s="34"/>
      <c r="AE32" s="34"/>
    </row>
    <row r="33" spans="1:31" s="2" customFormat="1" ht="14.45" customHeight="1" hidden="1">
      <c r="A33" s="34"/>
      <c r="B33" s="39"/>
      <c r="C33" s="34"/>
      <c r="D33" s="129" t="s">
        <v>37</v>
      </c>
      <c r="E33" s="114" t="s">
        <v>38</v>
      </c>
      <c r="F33" s="130">
        <f>ROUND((SUM(BE125:BE171)),2)</f>
        <v>0</v>
      </c>
      <c r="G33" s="34"/>
      <c r="H33" s="34"/>
      <c r="I33" s="131">
        <v>0.21</v>
      </c>
      <c r="J33" s="130">
        <f>ROUND(((SUM(BE125:BE171))*I33),2)</f>
        <v>0</v>
      </c>
      <c r="K33" s="34"/>
      <c r="L33" s="51"/>
      <c r="S33" s="34"/>
      <c r="T33" s="34"/>
      <c r="U33" s="34"/>
      <c r="V33" s="34"/>
      <c r="W33" s="34"/>
      <c r="X33" s="34"/>
      <c r="Y33" s="34"/>
      <c r="Z33" s="34"/>
      <c r="AA33" s="34"/>
      <c r="AB33" s="34"/>
      <c r="AC33" s="34"/>
      <c r="AD33" s="34"/>
      <c r="AE33" s="34"/>
    </row>
    <row r="34" spans="1:31" s="2" customFormat="1" ht="14.45" customHeight="1" hidden="1">
      <c r="A34" s="34"/>
      <c r="B34" s="39"/>
      <c r="C34" s="34"/>
      <c r="D34" s="34"/>
      <c r="E34" s="114" t="s">
        <v>39</v>
      </c>
      <c r="F34" s="130">
        <f>ROUND((SUM(BF125:BF171)),2)</f>
        <v>0</v>
      </c>
      <c r="G34" s="34"/>
      <c r="H34" s="34"/>
      <c r="I34" s="131">
        <v>0.15</v>
      </c>
      <c r="J34" s="130">
        <f>ROUND(((SUM(BF125:BF171))*I34),2)</f>
        <v>0</v>
      </c>
      <c r="K34" s="34"/>
      <c r="L34" s="51"/>
      <c r="S34" s="34"/>
      <c r="T34" s="34"/>
      <c r="U34" s="34"/>
      <c r="V34" s="34"/>
      <c r="W34" s="34"/>
      <c r="X34" s="34"/>
      <c r="Y34" s="34"/>
      <c r="Z34" s="34"/>
      <c r="AA34" s="34"/>
      <c r="AB34" s="34"/>
      <c r="AC34" s="34"/>
      <c r="AD34" s="34"/>
      <c r="AE34" s="34"/>
    </row>
    <row r="35" spans="1:31" s="2" customFormat="1" ht="14.45" customHeight="1" hidden="1">
      <c r="A35" s="34"/>
      <c r="B35" s="39"/>
      <c r="C35" s="34"/>
      <c r="D35" s="34"/>
      <c r="E35" s="114" t="s">
        <v>40</v>
      </c>
      <c r="F35" s="130">
        <f>ROUND((SUM(BG125:BG171)),2)</f>
        <v>0</v>
      </c>
      <c r="G35" s="34"/>
      <c r="H35" s="34"/>
      <c r="I35" s="131">
        <v>0.21</v>
      </c>
      <c r="J35" s="130">
        <f>0</f>
        <v>0</v>
      </c>
      <c r="K35" s="34"/>
      <c r="L35" s="51"/>
      <c r="S35" s="34"/>
      <c r="T35" s="34"/>
      <c r="U35" s="34"/>
      <c r="V35" s="34"/>
      <c r="W35" s="34"/>
      <c r="X35" s="34"/>
      <c r="Y35" s="34"/>
      <c r="Z35" s="34"/>
      <c r="AA35" s="34"/>
      <c r="AB35" s="34"/>
      <c r="AC35" s="34"/>
      <c r="AD35" s="34"/>
      <c r="AE35" s="34"/>
    </row>
    <row r="36" spans="1:31" s="2" customFormat="1" ht="14.45" customHeight="1" hidden="1">
      <c r="A36" s="34"/>
      <c r="B36" s="39"/>
      <c r="C36" s="34"/>
      <c r="D36" s="34"/>
      <c r="E36" s="114" t="s">
        <v>41</v>
      </c>
      <c r="F36" s="130">
        <f>ROUND((SUM(BH125:BH171)),2)</f>
        <v>0</v>
      </c>
      <c r="G36" s="34"/>
      <c r="H36" s="34"/>
      <c r="I36" s="131">
        <v>0.15</v>
      </c>
      <c r="J36" s="130">
        <f>0</f>
        <v>0</v>
      </c>
      <c r="K36" s="34"/>
      <c r="L36" s="51"/>
      <c r="S36" s="34"/>
      <c r="T36" s="34"/>
      <c r="U36" s="34"/>
      <c r="V36" s="34"/>
      <c r="W36" s="34"/>
      <c r="X36" s="34"/>
      <c r="Y36" s="34"/>
      <c r="Z36" s="34"/>
      <c r="AA36" s="34"/>
      <c r="AB36" s="34"/>
      <c r="AC36" s="34"/>
      <c r="AD36" s="34"/>
      <c r="AE36" s="34"/>
    </row>
    <row r="37" spans="1:31" s="2" customFormat="1" ht="14.45" customHeight="1" hidden="1">
      <c r="A37" s="34"/>
      <c r="B37" s="39"/>
      <c r="C37" s="34"/>
      <c r="D37" s="34"/>
      <c r="E37" s="114" t="s">
        <v>42</v>
      </c>
      <c r="F37" s="130">
        <f>ROUND((SUM(BI125:BI171)),2)</f>
        <v>0</v>
      </c>
      <c r="G37" s="34"/>
      <c r="H37" s="34"/>
      <c r="I37" s="131">
        <v>0</v>
      </c>
      <c r="J37" s="130">
        <f>0</f>
        <v>0</v>
      </c>
      <c r="K37" s="34"/>
      <c r="L37" s="51"/>
      <c r="S37" s="34"/>
      <c r="T37" s="34"/>
      <c r="U37" s="34"/>
      <c r="V37" s="34"/>
      <c r="W37" s="34"/>
      <c r="X37" s="34"/>
      <c r="Y37" s="34"/>
      <c r="Z37" s="34"/>
      <c r="AA37" s="34"/>
      <c r="AB37" s="34"/>
      <c r="AC37" s="34"/>
      <c r="AD37" s="34"/>
      <c r="AE37" s="34"/>
    </row>
    <row r="38" spans="1:31" s="2" customFormat="1" ht="6.95" customHeight="1" hidden="1">
      <c r="A38" s="34"/>
      <c r="B38" s="39"/>
      <c r="C38" s="34"/>
      <c r="D38" s="34"/>
      <c r="E38" s="34"/>
      <c r="F38" s="34"/>
      <c r="G38" s="34"/>
      <c r="H38" s="34"/>
      <c r="I38" s="115"/>
      <c r="J38" s="34"/>
      <c r="K38" s="34"/>
      <c r="L38" s="51"/>
      <c r="S38" s="34"/>
      <c r="T38" s="34"/>
      <c r="U38" s="34"/>
      <c r="V38" s="34"/>
      <c r="W38" s="34"/>
      <c r="X38" s="34"/>
      <c r="Y38" s="34"/>
      <c r="Z38" s="34"/>
      <c r="AA38" s="34"/>
      <c r="AB38" s="34"/>
      <c r="AC38" s="34"/>
      <c r="AD38" s="34"/>
      <c r="AE38" s="34"/>
    </row>
    <row r="39" spans="1:31" s="2" customFormat="1" ht="25.35" customHeight="1" hidden="1">
      <c r="A39" s="34"/>
      <c r="B39" s="39"/>
      <c r="C39" s="132"/>
      <c r="D39" s="133" t="s">
        <v>43</v>
      </c>
      <c r="E39" s="134"/>
      <c r="F39" s="134"/>
      <c r="G39" s="135" t="s">
        <v>44</v>
      </c>
      <c r="H39" s="136" t="s">
        <v>45</v>
      </c>
      <c r="I39" s="137"/>
      <c r="J39" s="138">
        <f>SUM(J30:J37)</f>
        <v>0</v>
      </c>
      <c r="K39" s="139"/>
      <c r="L39" s="51"/>
      <c r="S39" s="34"/>
      <c r="T39" s="34"/>
      <c r="U39" s="34"/>
      <c r="V39" s="34"/>
      <c r="W39" s="34"/>
      <c r="X39" s="34"/>
      <c r="Y39" s="34"/>
      <c r="Z39" s="34"/>
      <c r="AA39" s="34"/>
      <c r="AB39" s="34"/>
      <c r="AC39" s="34"/>
      <c r="AD39" s="34"/>
      <c r="AE39" s="34"/>
    </row>
    <row r="40" spans="1:31" s="2" customFormat="1" ht="14.45" customHeight="1" hidden="1">
      <c r="A40" s="34"/>
      <c r="B40" s="39"/>
      <c r="C40" s="34"/>
      <c r="D40" s="34"/>
      <c r="E40" s="34"/>
      <c r="F40" s="34"/>
      <c r="G40" s="34"/>
      <c r="H40" s="34"/>
      <c r="I40" s="115"/>
      <c r="J40" s="34"/>
      <c r="K40" s="34"/>
      <c r="L40" s="51"/>
      <c r="S40" s="34"/>
      <c r="T40" s="34"/>
      <c r="U40" s="34"/>
      <c r="V40" s="34"/>
      <c r="W40" s="34"/>
      <c r="X40" s="34"/>
      <c r="Y40" s="34"/>
      <c r="Z40" s="34"/>
      <c r="AA40" s="34"/>
      <c r="AB40" s="34"/>
      <c r="AC40" s="34"/>
      <c r="AD40" s="34"/>
      <c r="AE40" s="34"/>
    </row>
    <row r="41" spans="2:12" s="1" customFormat="1" ht="14.45" customHeight="1" hidden="1">
      <c r="B41" s="20"/>
      <c r="I41" s="108"/>
      <c r="L41" s="20"/>
    </row>
    <row r="42" spans="2:12" s="1" customFormat="1" ht="14.45" customHeight="1" hidden="1">
      <c r="B42" s="20"/>
      <c r="I42" s="108"/>
      <c r="L42" s="20"/>
    </row>
    <row r="43" spans="2:12" s="1" customFormat="1" ht="14.45" customHeight="1" hidden="1">
      <c r="B43" s="20"/>
      <c r="I43" s="108"/>
      <c r="L43" s="20"/>
    </row>
    <row r="44" spans="2:12" s="1" customFormat="1" ht="14.45" customHeight="1" hidden="1">
      <c r="B44" s="20"/>
      <c r="I44" s="108"/>
      <c r="L44" s="20"/>
    </row>
    <row r="45" spans="2:12" s="1" customFormat="1" ht="14.45" customHeight="1" hidden="1">
      <c r="B45" s="20"/>
      <c r="I45" s="108"/>
      <c r="L45" s="20"/>
    </row>
    <row r="46" spans="2:12" s="1" customFormat="1" ht="14.45" customHeight="1" hidden="1">
      <c r="B46" s="20"/>
      <c r="I46" s="108"/>
      <c r="L46" s="20"/>
    </row>
    <row r="47" spans="2:12" s="1" customFormat="1" ht="14.45" customHeight="1" hidden="1">
      <c r="B47" s="20"/>
      <c r="I47" s="108"/>
      <c r="L47" s="20"/>
    </row>
    <row r="48" spans="2:12" s="1" customFormat="1" ht="14.45" customHeight="1" hidden="1">
      <c r="B48" s="20"/>
      <c r="I48" s="108"/>
      <c r="L48" s="20"/>
    </row>
    <row r="49" spans="2:12" s="1" customFormat="1" ht="14.45" customHeight="1" hidden="1">
      <c r="B49" s="20"/>
      <c r="I49" s="108"/>
      <c r="L49" s="20"/>
    </row>
    <row r="50" spans="2:12" s="2" customFormat="1" ht="14.45" customHeight="1" hidden="1">
      <c r="B50" s="51"/>
      <c r="D50" s="140" t="s">
        <v>46</v>
      </c>
      <c r="E50" s="141"/>
      <c r="F50" s="141"/>
      <c r="G50" s="140" t="s">
        <v>47</v>
      </c>
      <c r="H50" s="141"/>
      <c r="I50" s="142"/>
      <c r="J50" s="141"/>
      <c r="K50" s="141"/>
      <c r="L50" s="51"/>
    </row>
    <row r="51" spans="2:12" ht="12" hidden="1">
      <c r="B51" s="20"/>
      <c r="L51" s="20"/>
    </row>
    <row r="52" spans="2:12" ht="12" hidden="1">
      <c r="B52" s="20"/>
      <c r="L52" s="20"/>
    </row>
    <row r="53" spans="2:12" ht="12" hidden="1">
      <c r="B53" s="20"/>
      <c r="L53" s="20"/>
    </row>
    <row r="54" spans="2:12" ht="12" hidden="1">
      <c r="B54" s="20"/>
      <c r="L54" s="20"/>
    </row>
    <row r="55" spans="2:12" ht="12" hidden="1">
      <c r="B55" s="20"/>
      <c r="L55" s="20"/>
    </row>
    <row r="56" spans="2:12" ht="12" hidden="1">
      <c r="B56" s="20"/>
      <c r="L56" s="20"/>
    </row>
    <row r="57" spans="2:12" ht="12" hidden="1">
      <c r="B57" s="20"/>
      <c r="L57" s="20"/>
    </row>
    <row r="58" spans="2:12" ht="12" hidden="1">
      <c r="B58" s="20"/>
      <c r="L58" s="20"/>
    </row>
    <row r="59" spans="2:12" ht="12" hidden="1">
      <c r="B59" s="20"/>
      <c r="L59" s="20"/>
    </row>
    <row r="60" spans="2:12" ht="12" hidden="1">
      <c r="B60" s="20"/>
      <c r="L60" s="20"/>
    </row>
    <row r="61" spans="1:31" s="2" customFormat="1" ht="12.75" hidden="1">
      <c r="A61" s="34"/>
      <c r="B61" s="39"/>
      <c r="C61" s="34"/>
      <c r="D61" s="143" t="s">
        <v>48</v>
      </c>
      <c r="E61" s="144"/>
      <c r="F61" s="145" t="s">
        <v>49</v>
      </c>
      <c r="G61" s="143" t="s">
        <v>48</v>
      </c>
      <c r="H61" s="144"/>
      <c r="I61" s="146"/>
      <c r="J61" s="147" t="s">
        <v>49</v>
      </c>
      <c r="K61" s="144"/>
      <c r="L61" s="51"/>
      <c r="S61" s="34"/>
      <c r="T61" s="34"/>
      <c r="U61" s="34"/>
      <c r="V61" s="34"/>
      <c r="W61" s="34"/>
      <c r="X61" s="34"/>
      <c r="Y61" s="34"/>
      <c r="Z61" s="34"/>
      <c r="AA61" s="34"/>
      <c r="AB61" s="34"/>
      <c r="AC61" s="34"/>
      <c r="AD61" s="34"/>
      <c r="AE61" s="34"/>
    </row>
    <row r="62" spans="2:12" ht="12" hidden="1">
      <c r="B62" s="20"/>
      <c r="L62" s="20"/>
    </row>
    <row r="63" spans="2:12" ht="12" hidden="1">
      <c r="B63" s="20"/>
      <c r="L63" s="20"/>
    </row>
    <row r="64" spans="2:12" ht="12" hidden="1">
      <c r="B64" s="20"/>
      <c r="L64" s="20"/>
    </row>
    <row r="65" spans="1:31" s="2" customFormat="1" ht="12.75" hidden="1">
      <c r="A65" s="34"/>
      <c r="B65" s="39"/>
      <c r="C65" s="34"/>
      <c r="D65" s="140" t="s">
        <v>50</v>
      </c>
      <c r="E65" s="148"/>
      <c r="F65" s="148"/>
      <c r="G65" s="140" t="s">
        <v>51</v>
      </c>
      <c r="H65" s="148"/>
      <c r="I65" s="149"/>
      <c r="J65" s="148"/>
      <c r="K65" s="148"/>
      <c r="L65" s="51"/>
      <c r="S65" s="34"/>
      <c r="T65" s="34"/>
      <c r="U65" s="34"/>
      <c r="V65" s="34"/>
      <c r="W65" s="34"/>
      <c r="X65" s="34"/>
      <c r="Y65" s="34"/>
      <c r="Z65" s="34"/>
      <c r="AA65" s="34"/>
      <c r="AB65" s="34"/>
      <c r="AC65" s="34"/>
      <c r="AD65" s="34"/>
      <c r="AE65" s="34"/>
    </row>
    <row r="66" spans="2:12" ht="12" hidden="1">
      <c r="B66" s="20"/>
      <c r="L66" s="20"/>
    </row>
    <row r="67" spans="2:12" ht="12" hidden="1">
      <c r="B67" s="20"/>
      <c r="L67" s="20"/>
    </row>
    <row r="68" spans="2:12" ht="12" hidden="1">
      <c r="B68" s="20"/>
      <c r="L68" s="20"/>
    </row>
    <row r="69" spans="2:12" ht="12" hidden="1">
      <c r="B69" s="20"/>
      <c r="L69" s="20"/>
    </row>
    <row r="70" spans="2:12" ht="12" hidden="1">
      <c r="B70" s="20"/>
      <c r="L70" s="20"/>
    </row>
    <row r="71" spans="2:12" ht="12" hidden="1">
      <c r="B71" s="20"/>
      <c r="L71" s="20"/>
    </row>
    <row r="72" spans="2:12" ht="12" hidden="1">
      <c r="B72" s="20"/>
      <c r="L72" s="20"/>
    </row>
    <row r="73" spans="2:12" ht="12" hidden="1">
      <c r="B73" s="20"/>
      <c r="L73" s="20"/>
    </row>
    <row r="74" spans="2:12" ht="12" hidden="1">
      <c r="B74" s="20"/>
      <c r="L74" s="20"/>
    </row>
    <row r="75" spans="2:12" ht="12" hidden="1">
      <c r="B75" s="20"/>
      <c r="L75" s="20"/>
    </row>
    <row r="76" spans="1:31" s="2" customFormat="1" ht="12.75" hidden="1">
      <c r="A76" s="34"/>
      <c r="B76" s="39"/>
      <c r="C76" s="34"/>
      <c r="D76" s="143" t="s">
        <v>48</v>
      </c>
      <c r="E76" s="144"/>
      <c r="F76" s="145" t="s">
        <v>49</v>
      </c>
      <c r="G76" s="143" t="s">
        <v>48</v>
      </c>
      <c r="H76" s="144"/>
      <c r="I76" s="146"/>
      <c r="J76" s="147" t="s">
        <v>49</v>
      </c>
      <c r="K76" s="144"/>
      <c r="L76" s="51"/>
      <c r="S76" s="34"/>
      <c r="T76" s="34"/>
      <c r="U76" s="34"/>
      <c r="V76" s="34"/>
      <c r="W76" s="34"/>
      <c r="X76" s="34"/>
      <c r="Y76" s="34"/>
      <c r="Z76" s="34"/>
      <c r="AA76" s="34"/>
      <c r="AB76" s="34"/>
      <c r="AC76" s="34"/>
      <c r="AD76" s="34"/>
      <c r="AE76" s="34"/>
    </row>
    <row r="77" spans="1:31" s="2" customFormat="1" ht="14.45" customHeight="1" hidden="1">
      <c r="A77" s="34"/>
      <c r="B77" s="150"/>
      <c r="C77" s="151"/>
      <c r="D77" s="151"/>
      <c r="E77" s="151"/>
      <c r="F77" s="151"/>
      <c r="G77" s="151"/>
      <c r="H77" s="151"/>
      <c r="I77" s="152"/>
      <c r="J77" s="151"/>
      <c r="K77" s="151"/>
      <c r="L77" s="51"/>
      <c r="S77" s="34"/>
      <c r="T77" s="34"/>
      <c r="U77" s="34"/>
      <c r="V77" s="34"/>
      <c r="W77" s="34"/>
      <c r="X77" s="34"/>
      <c r="Y77" s="34"/>
      <c r="Z77" s="34"/>
      <c r="AA77" s="34"/>
      <c r="AB77" s="34"/>
      <c r="AC77" s="34"/>
      <c r="AD77" s="34"/>
      <c r="AE77" s="34"/>
    </row>
    <row r="78" ht="12" hidden="1"/>
    <row r="79" ht="12" hidden="1"/>
    <row r="80" ht="12" hidden="1"/>
    <row r="81" spans="1:31" s="2" customFormat="1" ht="6.95" customHeight="1">
      <c r="A81" s="34"/>
      <c r="B81" s="153"/>
      <c r="C81" s="154"/>
      <c r="D81" s="154"/>
      <c r="E81" s="154"/>
      <c r="F81" s="154"/>
      <c r="G81" s="154"/>
      <c r="H81" s="154"/>
      <c r="I81" s="155"/>
      <c r="J81" s="154"/>
      <c r="K81" s="154"/>
      <c r="L81" s="51"/>
      <c r="S81" s="34"/>
      <c r="T81" s="34"/>
      <c r="U81" s="34"/>
      <c r="V81" s="34"/>
      <c r="W81" s="34"/>
      <c r="X81" s="34"/>
      <c r="Y81" s="34"/>
      <c r="Z81" s="34"/>
      <c r="AA81" s="34"/>
      <c r="AB81" s="34"/>
      <c r="AC81" s="34"/>
      <c r="AD81" s="34"/>
      <c r="AE81" s="34"/>
    </row>
    <row r="82" spans="1:31" s="2" customFormat="1" ht="24.95" customHeight="1">
      <c r="A82" s="34"/>
      <c r="B82" s="35"/>
      <c r="C82" s="23" t="s">
        <v>98</v>
      </c>
      <c r="D82" s="36"/>
      <c r="E82" s="36"/>
      <c r="F82" s="36"/>
      <c r="G82" s="36"/>
      <c r="H82" s="36"/>
      <c r="I82" s="115"/>
      <c r="J82" s="36"/>
      <c r="K82" s="36"/>
      <c r="L82" s="51"/>
      <c r="S82" s="34"/>
      <c r="T82" s="34"/>
      <c r="U82" s="34"/>
      <c r="V82" s="34"/>
      <c r="W82" s="34"/>
      <c r="X82" s="34"/>
      <c r="Y82" s="34"/>
      <c r="Z82" s="34"/>
      <c r="AA82" s="34"/>
      <c r="AB82" s="34"/>
      <c r="AC82" s="34"/>
      <c r="AD82" s="34"/>
      <c r="AE82" s="34"/>
    </row>
    <row r="83" spans="1:31" s="2" customFormat="1" ht="6.95" customHeight="1">
      <c r="A83" s="34"/>
      <c r="B83" s="35"/>
      <c r="C83" s="36"/>
      <c r="D83" s="36"/>
      <c r="E83" s="36"/>
      <c r="F83" s="36"/>
      <c r="G83" s="36"/>
      <c r="H83" s="36"/>
      <c r="I83" s="115"/>
      <c r="J83" s="36"/>
      <c r="K83" s="36"/>
      <c r="L83" s="51"/>
      <c r="S83" s="34"/>
      <c r="T83" s="34"/>
      <c r="U83" s="34"/>
      <c r="V83" s="34"/>
      <c r="W83" s="34"/>
      <c r="X83" s="34"/>
      <c r="Y83" s="34"/>
      <c r="Z83" s="34"/>
      <c r="AA83" s="34"/>
      <c r="AB83" s="34"/>
      <c r="AC83" s="34"/>
      <c r="AD83" s="34"/>
      <c r="AE83" s="34"/>
    </row>
    <row r="84" spans="1:31" s="2" customFormat="1" ht="12" customHeight="1">
      <c r="A84" s="34"/>
      <c r="B84" s="35"/>
      <c r="C84" s="29" t="s">
        <v>16</v>
      </c>
      <c r="D84" s="36"/>
      <c r="E84" s="36"/>
      <c r="F84" s="36"/>
      <c r="G84" s="36"/>
      <c r="H84" s="36"/>
      <c r="I84" s="115"/>
      <c r="J84" s="36"/>
      <c r="K84" s="36"/>
      <c r="L84" s="51"/>
      <c r="S84" s="34"/>
      <c r="T84" s="34"/>
      <c r="U84" s="34"/>
      <c r="V84" s="34"/>
      <c r="W84" s="34"/>
      <c r="X84" s="34"/>
      <c r="Y84" s="34"/>
      <c r="Z84" s="34"/>
      <c r="AA84" s="34"/>
      <c r="AB84" s="34"/>
      <c r="AC84" s="34"/>
      <c r="AD84" s="34"/>
      <c r="AE84" s="34"/>
    </row>
    <row r="85" spans="1:31" s="2" customFormat="1" ht="16.5" customHeight="1">
      <c r="A85" s="34"/>
      <c r="B85" s="35"/>
      <c r="C85" s="36"/>
      <c r="D85" s="36"/>
      <c r="E85" s="310" t="str">
        <f>E7</f>
        <v>Oprava oplechování bytových domů-projekt revitalizace</v>
      </c>
      <c r="F85" s="311"/>
      <c r="G85" s="311"/>
      <c r="H85" s="311"/>
      <c r="I85" s="115"/>
      <c r="J85" s="36"/>
      <c r="K85" s="36"/>
      <c r="L85" s="51"/>
      <c r="S85" s="34"/>
      <c r="T85" s="34"/>
      <c r="U85" s="34"/>
      <c r="V85" s="34"/>
      <c r="W85" s="34"/>
      <c r="X85" s="34"/>
      <c r="Y85" s="34"/>
      <c r="Z85" s="34"/>
      <c r="AA85" s="34"/>
      <c r="AB85" s="34"/>
      <c r="AC85" s="34"/>
      <c r="AD85" s="34"/>
      <c r="AE85" s="34"/>
    </row>
    <row r="86" spans="1:31" s="2" customFormat="1" ht="12" customHeight="1">
      <c r="A86" s="34"/>
      <c r="B86" s="35"/>
      <c r="C86" s="29" t="s">
        <v>96</v>
      </c>
      <c r="D86" s="36"/>
      <c r="E86" s="36"/>
      <c r="F86" s="36"/>
      <c r="G86" s="36"/>
      <c r="H86" s="36"/>
      <c r="I86" s="115"/>
      <c r="J86" s="36"/>
      <c r="K86" s="36"/>
      <c r="L86" s="51"/>
      <c r="S86" s="34"/>
      <c r="T86" s="34"/>
      <c r="U86" s="34"/>
      <c r="V86" s="34"/>
      <c r="W86" s="34"/>
      <c r="X86" s="34"/>
      <c r="Y86" s="34"/>
      <c r="Z86" s="34"/>
      <c r="AA86" s="34"/>
      <c r="AB86" s="34"/>
      <c r="AC86" s="34"/>
      <c r="AD86" s="34"/>
      <c r="AE86" s="34"/>
    </row>
    <row r="87" spans="1:31" s="2" customFormat="1" ht="16.5" customHeight="1">
      <c r="A87" s="34"/>
      <c r="B87" s="35"/>
      <c r="C87" s="36"/>
      <c r="D87" s="36"/>
      <c r="E87" s="298" t="str">
        <f>E9</f>
        <v>02 - Michlova č.p.595-596</v>
      </c>
      <c r="F87" s="309"/>
      <c r="G87" s="309"/>
      <c r="H87" s="309"/>
      <c r="I87" s="115"/>
      <c r="J87" s="36"/>
      <c r="K87" s="36"/>
      <c r="L87" s="51"/>
      <c r="S87" s="34"/>
      <c r="T87" s="34"/>
      <c r="U87" s="34"/>
      <c r="V87" s="34"/>
      <c r="W87" s="34"/>
      <c r="X87" s="34"/>
      <c r="Y87" s="34"/>
      <c r="Z87" s="34"/>
      <c r="AA87" s="34"/>
      <c r="AB87" s="34"/>
      <c r="AC87" s="34"/>
      <c r="AD87" s="34"/>
      <c r="AE87" s="34"/>
    </row>
    <row r="88" spans="1:31" s="2" customFormat="1" ht="6.95" customHeight="1">
      <c r="A88" s="34"/>
      <c r="B88" s="35"/>
      <c r="C88" s="36"/>
      <c r="D88" s="36"/>
      <c r="E88" s="36"/>
      <c r="F88" s="36"/>
      <c r="G88" s="36"/>
      <c r="H88" s="36"/>
      <c r="I88" s="115"/>
      <c r="J88" s="36"/>
      <c r="K88" s="36"/>
      <c r="L88" s="51"/>
      <c r="S88" s="34"/>
      <c r="T88" s="34"/>
      <c r="U88" s="34"/>
      <c r="V88" s="34"/>
      <c r="W88" s="34"/>
      <c r="X88" s="34"/>
      <c r="Y88" s="34"/>
      <c r="Z88" s="34"/>
      <c r="AA88" s="34"/>
      <c r="AB88" s="34"/>
      <c r="AC88" s="34"/>
      <c r="AD88" s="34"/>
      <c r="AE88" s="34"/>
    </row>
    <row r="89" spans="1:31" s="2" customFormat="1" ht="12" customHeight="1">
      <c r="A89" s="34"/>
      <c r="B89" s="35"/>
      <c r="C89" s="29" t="s">
        <v>20</v>
      </c>
      <c r="D89" s="36"/>
      <c r="E89" s="36"/>
      <c r="F89" s="27" t="str">
        <f>F12</f>
        <v xml:space="preserve"> </v>
      </c>
      <c r="G89" s="36"/>
      <c r="H89" s="36"/>
      <c r="I89" s="117" t="s">
        <v>22</v>
      </c>
      <c r="J89" s="66" t="str">
        <f>IF(J12="","",J12)</f>
        <v>14. 7. 2020</v>
      </c>
      <c r="K89" s="36"/>
      <c r="L89" s="51"/>
      <c r="S89" s="34"/>
      <c r="T89" s="34"/>
      <c r="U89" s="34"/>
      <c r="V89" s="34"/>
      <c r="W89" s="34"/>
      <c r="X89" s="34"/>
      <c r="Y89" s="34"/>
      <c r="Z89" s="34"/>
      <c r="AA89" s="34"/>
      <c r="AB89" s="34"/>
      <c r="AC89" s="34"/>
      <c r="AD89" s="34"/>
      <c r="AE89" s="34"/>
    </row>
    <row r="90" spans="1:31" s="2" customFormat="1" ht="6.95" customHeight="1">
      <c r="A90" s="34"/>
      <c r="B90" s="35"/>
      <c r="C90" s="36"/>
      <c r="D90" s="36"/>
      <c r="E90" s="36"/>
      <c r="F90" s="36"/>
      <c r="G90" s="36"/>
      <c r="H90" s="36"/>
      <c r="I90" s="115"/>
      <c r="J90" s="36"/>
      <c r="K90" s="36"/>
      <c r="L90" s="51"/>
      <c r="S90" s="34"/>
      <c r="T90" s="34"/>
      <c r="U90" s="34"/>
      <c r="V90" s="34"/>
      <c r="W90" s="34"/>
      <c r="X90" s="34"/>
      <c r="Y90" s="34"/>
      <c r="Z90" s="34"/>
      <c r="AA90" s="34"/>
      <c r="AB90" s="34"/>
      <c r="AC90" s="34"/>
      <c r="AD90" s="34"/>
      <c r="AE90" s="34"/>
    </row>
    <row r="91" spans="1:31" s="2" customFormat="1" ht="15.2" customHeight="1">
      <c r="A91" s="34"/>
      <c r="B91" s="35"/>
      <c r="C91" s="29" t="s">
        <v>24</v>
      </c>
      <c r="D91" s="36"/>
      <c r="E91" s="36"/>
      <c r="F91" s="27" t="str">
        <f>E15</f>
        <v xml:space="preserve"> </v>
      </c>
      <c r="G91" s="36"/>
      <c r="H91" s="36"/>
      <c r="I91" s="117" t="s">
        <v>29</v>
      </c>
      <c r="J91" s="32" t="str">
        <f>E21</f>
        <v xml:space="preserve"> </v>
      </c>
      <c r="K91" s="36"/>
      <c r="L91" s="51"/>
      <c r="S91" s="34"/>
      <c r="T91" s="34"/>
      <c r="U91" s="34"/>
      <c r="V91" s="34"/>
      <c r="W91" s="34"/>
      <c r="X91" s="34"/>
      <c r="Y91" s="34"/>
      <c r="Z91" s="34"/>
      <c r="AA91" s="34"/>
      <c r="AB91" s="34"/>
      <c r="AC91" s="34"/>
      <c r="AD91" s="34"/>
      <c r="AE91" s="34"/>
    </row>
    <row r="92" spans="1:31" s="2" customFormat="1" ht="15.2" customHeight="1">
      <c r="A92" s="34"/>
      <c r="B92" s="35"/>
      <c r="C92" s="29" t="s">
        <v>27</v>
      </c>
      <c r="D92" s="36"/>
      <c r="E92" s="36"/>
      <c r="F92" s="27" t="str">
        <f>IF(E18="","",E18)</f>
        <v>Vyplň údaj</v>
      </c>
      <c r="G92" s="36"/>
      <c r="H92" s="36"/>
      <c r="I92" s="117" t="s">
        <v>31</v>
      </c>
      <c r="J92" s="32" t="str">
        <f>E24</f>
        <v xml:space="preserve"> </v>
      </c>
      <c r="K92" s="36"/>
      <c r="L92" s="51"/>
      <c r="S92" s="34"/>
      <c r="T92" s="34"/>
      <c r="U92" s="34"/>
      <c r="V92" s="34"/>
      <c r="W92" s="34"/>
      <c r="X92" s="34"/>
      <c r="Y92" s="34"/>
      <c r="Z92" s="34"/>
      <c r="AA92" s="34"/>
      <c r="AB92" s="34"/>
      <c r="AC92" s="34"/>
      <c r="AD92" s="34"/>
      <c r="AE92" s="34"/>
    </row>
    <row r="93" spans="1:31" s="2" customFormat="1" ht="10.35" customHeight="1">
      <c r="A93" s="34"/>
      <c r="B93" s="35"/>
      <c r="C93" s="36"/>
      <c r="D93" s="36"/>
      <c r="E93" s="36"/>
      <c r="F93" s="36"/>
      <c r="G93" s="36"/>
      <c r="H93" s="36"/>
      <c r="I93" s="115"/>
      <c r="J93" s="36"/>
      <c r="K93" s="36"/>
      <c r="L93" s="51"/>
      <c r="S93" s="34"/>
      <c r="T93" s="34"/>
      <c r="U93" s="34"/>
      <c r="V93" s="34"/>
      <c r="W93" s="34"/>
      <c r="X93" s="34"/>
      <c r="Y93" s="34"/>
      <c r="Z93" s="34"/>
      <c r="AA93" s="34"/>
      <c r="AB93" s="34"/>
      <c r="AC93" s="34"/>
      <c r="AD93" s="34"/>
      <c r="AE93" s="34"/>
    </row>
    <row r="94" spans="1:31" s="2" customFormat="1" ht="29.25" customHeight="1">
      <c r="A94" s="34"/>
      <c r="B94" s="35"/>
      <c r="C94" s="156" t="s">
        <v>99</v>
      </c>
      <c r="D94" s="157"/>
      <c r="E94" s="157"/>
      <c r="F94" s="157"/>
      <c r="G94" s="157"/>
      <c r="H94" s="157"/>
      <c r="I94" s="158"/>
      <c r="J94" s="159" t="s">
        <v>100</v>
      </c>
      <c r="K94" s="157"/>
      <c r="L94" s="51"/>
      <c r="S94" s="34"/>
      <c r="T94" s="34"/>
      <c r="U94" s="34"/>
      <c r="V94" s="34"/>
      <c r="W94" s="34"/>
      <c r="X94" s="34"/>
      <c r="Y94" s="34"/>
      <c r="Z94" s="34"/>
      <c r="AA94" s="34"/>
      <c r="AB94" s="34"/>
      <c r="AC94" s="34"/>
      <c r="AD94" s="34"/>
      <c r="AE94" s="34"/>
    </row>
    <row r="95" spans="1:31" s="2" customFormat="1" ht="10.35" customHeight="1">
      <c r="A95" s="34"/>
      <c r="B95" s="35"/>
      <c r="C95" s="36"/>
      <c r="D95" s="36"/>
      <c r="E95" s="36"/>
      <c r="F95" s="36"/>
      <c r="G95" s="36"/>
      <c r="H95" s="36"/>
      <c r="I95" s="115"/>
      <c r="J95" s="36"/>
      <c r="K95" s="36"/>
      <c r="L95" s="51"/>
      <c r="S95" s="34"/>
      <c r="T95" s="34"/>
      <c r="U95" s="34"/>
      <c r="V95" s="34"/>
      <c r="W95" s="34"/>
      <c r="X95" s="34"/>
      <c r="Y95" s="34"/>
      <c r="Z95" s="34"/>
      <c r="AA95" s="34"/>
      <c r="AB95" s="34"/>
      <c r="AC95" s="34"/>
      <c r="AD95" s="34"/>
      <c r="AE95" s="34"/>
    </row>
    <row r="96" spans="1:47" s="2" customFormat="1" ht="22.9" customHeight="1">
      <c r="A96" s="34"/>
      <c r="B96" s="35"/>
      <c r="C96" s="160" t="s">
        <v>101</v>
      </c>
      <c r="D96" s="36"/>
      <c r="E96" s="36"/>
      <c r="F96" s="36"/>
      <c r="G96" s="36"/>
      <c r="H96" s="36"/>
      <c r="I96" s="115"/>
      <c r="J96" s="84">
        <f>J125</f>
        <v>0</v>
      </c>
      <c r="K96" s="36"/>
      <c r="L96" s="51"/>
      <c r="S96" s="34"/>
      <c r="T96" s="34"/>
      <c r="U96" s="34"/>
      <c r="V96" s="34"/>
      <c r="W96" s="34"/>
      <c r="X96" s="34"/>
      <c r="Y96" s="34"/>
      <c r="Z96" s="34"/>
      <c r="AA96" s="34"/>
      <c r="AB96" s="34"/>
      <c r="AC96" s="34"/>
      <c r="AD96" s="34"/>
      <c r="AE96" s="34"/>
      <c r="AU96" s="17" t="s">
        <v>102</v>
      </c>
    </row>
    <row r="97" spans="2:12" s="9" customFormat="1" ht="24.95" customHeight="1">
      <c r="B97" s="161"/>
      <c r="C97" s="162"/>
      <c r="D97" s="163" t="s">
        <v>103</v>
      </c>
      <c r="E97" s="164"/>
      <c r="F97" s="164"/>
      <c r="G97" s="164"/>
      <c r="H97" s="164"/>
      <c r="I97" s="165"/>
      <c r="J97" s="166">
        <f>J126</f>
        <v>0</v>
      </c>
      <c r="K97" s="162"/>
      <c r="L97" s="167"/>
    </row>
    <row r="98" spans="2:12" s="10" customFormat="1" ht="19.9" customHeight="1">
      <c r="B98" s="168"/>
      <c r="C98" s="169"/>
      <c r="D98" s="170" t="s">
        <v>104</v>
      </c>
      <c r="E98" s="171"/>
      <c r="F98" s="171"/>
      <c r="G98" s="171"/>
      <c r="H98" s="171"/>
      <c r="I98" s="172"/>
      <c r="J98" s="173">
        <f>J127</f>
        <v>0</v>
      </c>
      <c r="K98" s="169"/>
      <c r="L98" s="174"/>
    </row>
    <row r="99" spans="2:12" s="9" customFormat="1" ht="24.95" customHeight="1">
      <c r="B99" s="161"/>
      <c r="C99" s="162"/>
      <c r="D99" s="163" t="s">
        <v>105</v>
      </c>
      <c r="E99" s="164"/>
      <c r="F99" s="164"/>
      <c r="G99" s="164"/>
      <c r="H99" s="164"/>
      <c r="I99" s="165"/>
      <c r="J99" s="166">
        <f>J133</f>
        <v>0</v>
      </c>
      <c r="K99" s="162"/>
      <c r="L99" s="167"/>
    </row>
    <row r="100" spans="2:12" s="10" customFormat="1" ht="19.9" customHeight="1">
      <c r="B100" s="168"/>
      <c r="C100" s="169"/>
      <c r="D100" s="170" t="s">
        <v>106</v>
      </c>
      <c r="E100" s="171"/>
      <c r="F100" s="171"/>
      <c r="G100" s="171"/>
      <c r="H100" s="171"/>
      <c r="I100" s="172"/>
      <c r="J100" s="173">
        <f>J134</f>
        <v>0</v>
      </c>
      <c r="K100" s="169"/>
      <c r="L100" s="174"/>
    </row>
    <row r="101" spans="2:12" s="10" customFormat="1" ht="19.9" customHeight="1">
      <c r="B101" s="168"/>
      <c r="C101" s="169"/>
      <c r="D101" s="170" t="s">
        <v>215</v>
      </c>
      <c r="E101" s="171"/>
      <c r="F101" s="171"/>
      <c r="G101" s="171"/>
      <c r="H101" s="171"/>
      <c r="I101" s="172"/>
      <c r="J101" s="173">
        <f>J142</f>
        <v>0</v>
      </c>
      <c r="K101" s="169"/>
      <c r="L101" s="174"/>
    </row>
    <row r="102" spans="2:12" s="10" customFormat="1" ht="19.9" customHeight="1">
      <c r="B102" s="168"/>
      <c r="C102" s="169"/>
      <c r="D102" s="170" t="s">
        <v>107</v>
      </c>
      <c r="E102" s="171"/>
      <c r="F102" s="171"/>
      <c r="G102" s="171"/>
      <c r="H102" s="171"/>
      <c r="I102" s="172"/>
      <c r="J102" s="173">
        <f>J151</f>
        <v>0</v>
      </c>
      <c r="K102" s="169"/>
      <c r="L102" s="174"/>
    </row>
    <row r="103" spans="2:12" s="9" customFormat="1" ht="24.95" customHeight="1">
      <c r="B103" s="161"/>
      <c r="C103" s="162"/>
      <c r="D103" s="163" t="s">
        <v>108</v>
      </c>
      <c r="E103" s="164"/>
      <c r="F103" s="164"/>
      <c r="G103" s="164"/>
      <c r="H103" s="164"/>
      <c r="I103" s="165"/>
      <c r="J103" s="166">
        <f>J164</f>
        <v>0</v>
      </c>
      <c r="K103" s="162"/>
      <c r="L103" s="167"/>
    </row>
    <row r="104" spans="2:12" s="10" customFormat="1" ht="19.9" customHeight="1">
      <c r="B104" s="168"/>
      <c r="C104" s="169"/>
      <c r="D104" s="170" t="s">
        <v>109</v>
      </c>
      <c r="E104" s="171"/>
      <c r="F104" s="171"/>
      <c r="G104" s="171"/>
      <c r="H104" s="171"/>
      <c r="I104" s="172"/>
      <c r="J104" s="173">
        <f>J167</f>
        <v>0</v>
      </c>
      <c r="K104" s="169"/>
      <c r="L104" s="174"/>
    </row>
    <row r="105" spans="2:12" s="10" customFormat="1" ht="19.9" customHeight="1">
      <c r="B105" s="168"/>
      <c r="C105" s="169"/>
      <c r="D105" s="170" t="s">
        <v>110</v>
      </c>
      <c r="E105" s="171"/>
      <c r="F105" s="171"/>
      <c r="G105" s="171"/>
      <c r="H105" s="171"/>
      <c r="I105" s="172"/>
      <c r="J105" s="173">
        <f>J170</f>
        <v>0</v>
      </c>
      <c r="K105" s="169"/>
      <c r="L105" s="174"/>
    </row>
    <row r="106" spans="1:31" s="2" customFormat="1" ht="21.75" customHeight="1">
      <c r="A106" s="34"/>
      <c r="B106" s="35"/>
      <c r="C106" s="36"/>
      <c r="D106" s="36"/>
      <c r="E106" s="36"/>
      <c r="F106" s="36"/>
      <c r="G106" s="36"/>
      <c r="H106" s="36"/>
      <c r="I106" s="115"/>
      <c r="J106" s="36"/>
      <c r="K106" s="36"/>
      <c r="L106" s="51"/>
      <c r="S106" s="34"/>
      <c r="T106" s="34"/>
      <c r="U106" s="34"/>
      <c r="V106" s="34"/>
      <c r="W106" s="34"/>
      <c r="X106" s="34"/>
      <c r="Y106" s="34"/>
      <c r="Z106" s="34"/>
      <c r="AA106" s="34"/>
      <c r="AB106" s="34"/>
      <c r="AC106" s="34"/>
      <c r="AD106" s="34"/>
      <c r="AE106" s="34"/>
    </row>
    <row r="107" spans="1:31" s="2" customFormat="1" ht="6.95" customHeight="1">
      <c r="A107" s="34"/>
      <c r="B107" s="54"/>
      <c r="C107" s="55"/>
      <c r="D107" s="55"/>
      <c r="E107" s="55"/>
      <c r="F107" s="55"/>
      <c r="G107" s="55"/>
      <c r="H107" s="55"/>
      <c r="I107" s="152"/>
      <c r="J107" s="55"/>
      <c r="K107" s="55"/>
      <c r="L107" s="51"/>
      <c r="S107" s="34"/>
      <c r="T107" s="34"/>
      <c r="U107" s="34"/>
      <c r="V107" s="34"/>
      <c r="W107" s="34"/>
      <c r="X107" s="34"/>
      <c r="Y107" s="34"/>
      <c r="Z107" s="34"/>
      <c r="AA107" s="34"/>
      <c r="AB107" s="34"/>
      <c r="AC107" s="34"/>
      <c r="AD107" s="34"/>
      <c r="AE107" s="34"/>
    </row>
    <row r="111" spans="1:31" s="2" customFormat="1" ht="6.95" customHeight="1">
      <c r="A111" s="34"/>
      <c r="B111" s="56"/>
      <c r="C111" s="57"/>
      <c r="D111" s="57"/>
      <c r="E111" s="57"/>
      <c r="F111" s="57"/>
      <c r="G111" s="57"/>
      <c r="H111" s="57"/>
      <c r="I111" s="155"/>
      <c r="J111" s="57"/>
      <c r="K111" s="57"/>
      <c r="L111" s="51"/>
      <c r="S111" s="34"/>
      <c r="T111" s="34"/>
      <c r="U111" s="34"/>
      <c r="V111" s="34"/>
      <c r="W111" s="34"/>
      <c r="X111" s="34"/>
      <c r="Y111" s="34"/>
      <c r="Z111" s="34"/>
      <c r="AA111" s="34"/>
      <c r="AB111" s="34"/>
      <c r="AC111" s="34"/>
      <c r="AD111" s="34"/>
      <c r="AE111" s="34"/>
    </row>
    <row r="112" spans="1:31" s="2" customFormat="1" ht="24.95" customHeight="1">
      <c r="A112" s="34"/>
      <c r="B112" s="35"/>
      <c r="C112" s="23" t="s">
        <v>111</v>
      </c>
      <c r="D112" s="36"/>
      <c r="E112" s="36"/>
      <c r="F112" s="36"/>
      <c r="G112" s="36"/>
      <c r="H112" s="36"/>
      <c r="I112" s="115"/>
      <c r="J112" s="36"/>
      <c r="K112" s="36"/>
      <c r="L112" s="51"/>
      <c r="S112" s="34"/>
      <c r="T112" s="34"/>
      <c r="U112" s="34"/>
      <c r="V112" s="34"/>
      <c r="W112" s="34"/>
      <c r="X112" s="34"/>
      <c r="Y112" s="34"/>
      <c r="Z112" s="34"/>
      <c r="AA112" s="34"/>
      <c r="AB112" s="34"/>
      <c r="AC112" s="34"/>
      <c r="AD112" s="34"/>
      <c r="AE112" s="34"/>
    </row>
    <row r="113" spans="1:31" s="2" customFormat="1" ht="6.95" customHeight="1">
      <c r="A113" s="34"/>
      <c r="B113" s="35"/>
      <c r="C113" s="36"/>
      <c r="D113" s="36"/>
      <c r="E113" s="36"/>
      <c r="F113" s="36"/>
      <c r="G113" s="36"/>
      <c r="H113" s="36"/>
      <c r="I113" s="115"/>
      <c r="J113" s="36"/>
      <c r="K113" s="36"/>
      <c r="L113" s="51"/>
      <c r="S113" s="34"/>
      <c r="T113" s="34"/>
      <c r="U113" s="34"/>
      <c r="V113" s="34"/>
      <c r="W113" s="34"/>
      <c r="X113" s="34"/>
      <c r="Y113" s="34"/>
      <c r="Z113" s="34"/>
      <c r="AA113" s="34"/>
      <c r="AB113" s="34"/>
      <c r="AC113" s="34"/>
      <c r="AD113" s="34"/>
      <c r="AE113" s="34"/>
    </row>
    <row r="114" spans="1:31" s="2" customFormat="1" ht="12" customHeight="1">
      <c r="A114" s="34"/>
      <c r="B114" s="35"/>
      <c r="C114" s="29" t="s">
        <v>16</v>
      </c>
      <c r="D114" s="36"/>
      <c r="E114" s="36"/>
      <c r="F114" s="36"/>
      <c r="G114" s="36"/>
      <c r="H114" s="36"/>
      <c r="I114" s="115"/>
      <c r="J114" s="36"/>
      <c r="K114" s="36"/>
      <c r="L114" s="51"/>
      <c r="S114" s="34"/>
      <c r="T114" s="34"/>
      <c r="U114" s="34"/>
      <c r="V114" s="34"/>
      <c r="W114" s="34"/>
      <c r="X114" s="34"/>
      <c r="Y114" s="34"/>
      <c r="Z114" s="34"/>
      <c r="AA114" s="34"/>
      <c r="AB114" s="34"/>
      <c r="AC114" s="34"/>
      <c r="AD114" s="34"/>
      <c r="AE114" s="34"/>
    </row>
    <row r="115" spans="1:31" s="2" customFormat="1" ht="16.5" customHeight="1">
      <c r="A115" s="34"/>
      <c r="B115" s="35"/>
      <c r="C115" s="36"/>
      <c r="D115" s="36"/>
      <c r="E115" s="310" t="str">
        <f>E7</f>
        <v>Oprava oplechování bytových domů-projekt revitalizace</v>
      </c>
      <c r="F115" s="311"/>
      <c r="G115" s="311"/>
      <c r="H115" s="311"/>
      <c r="I115" s="115"/>
      <c r="J115" s="36"/>
      <c r="K115" s="36"/>
      <c r="L115" s="51"/>
      <c r="S115" s="34"/>
      <c r="T115" s="34"/>
      <c r="U115" s="34"/>
      <c r="V115" s="34"/>
      <c r="W115" s="34"/>
      <c r="X115" s="34"/>
      <c r="Y115" s="34"/>
      <c r="Z115" s="34"/>
      <c r="AA115" s="34"/>
      <c r="AB115" s="34"/>
      <c r="AC115" s="34"/>
      <c r="AD115" s="34"/>
      <c r="AE115" s="34"/>
    </row>
    <row r="116" spans="1:31" s="2" customFormat="1" ht="12" customHeight="1">
      <c r="A116" s="34"/>
      <c r="B116" s="35"/>
      <c r="C116" s="29" t="s">
        <v>96</v>
      </c>
      <c r="D116" s="36"/>
      <c r="E116" s="36"/>
      <c r="F116" s="36"/>
      <c r="G116" s="36"/>
      <c r="H116" s="36"/>
      <c r="I116" s="115"/>
      <c r="J116" s="36"/>
      <c r="K116" s="36"/>
      <c r="L116" s="51"/>
      <c r="S116" s="34"/>
      <c r="T116" s="34"/>
      <c r="U116" s="34"/>
      <c r="V116" s="34"/>
      <c r="W116" s="34"/>
      <c r="X116" s="34"/>
      <c r="Y116" s="34"/>
      <c r="Z116" s="34"/>
      <c r="AA116" s="34"/>
      <c r="AB116" s="34"/>
      <c r="AC116" s="34"/>
      <c r="AD116" s="34"/>
      <c r="AE116" s="34"/>
    </row>
    <row r="117" spans="1:31" s="2" customFormat="1" ht="16.5" customHeight="1">
      <c r="A117" s="34"/>
      <c r="B117" s="35"/>
      <c r="C117" s="36"/>
      <c r="D117" s="36"/>
      <c r="E117" s="298" t="str">
        <f>E9</f>
        <v>02 - Michlova č.p.595-596</v>
      </c>
      <c r="F117" s="309"/>
      <c r="G117" s="309"/>
      <c r="H117" s="309"/>
      <c r="I117" s="115"/>
      <c r="J117" s="36"/>
      <c r="K117" s="36"/>
      <c r="L117" s="51"/>
      <c r="S117" s="34"/>
      <c r="T117" s="34"/>
      <c r="U117" s="34"/>
      <c r="V117" s="34"/>
      <c r="W117" s="34"/>
      <c r="X117" s="34"/>
      <c r="Y117" s="34"/>
      <c r="Z117" s="34"/>
      <c r="AA117" s="34"/>
      <c r="AB117" s="34"/>
      <c r="AC117" s="34"/>
      <c r="AD117" s="34"/>
      <c r="AE117" s="34"/>
    </row>
    <row r="118" spans="1:31" s="2" customFormat="1" ht="6.95" customHeight="1">
      <c r="A118" s="34"/>
      <c r="B118" s="35"/>
      <c r="C118" s="36"/>
      <c r="D118" s="36"/>
      <c r="E118" s="36"/>
      <c r="F118" s="36"/>
      <c r="G118" s="36"/>
      <c r="H118" s="36"/>
      <c r="I118" s="115"/>
      <c r="J118" s="36"/>
      <c r="K118" s="36"/>
      <c r="L118" s="51"/>
      <c r="S118" s="34"/>
      <c r="T118" s="34"/>
      <c r="U118" s="34"/>
      <c r="V118" s="34"/>
      <c r="W118" s="34"/>
      <c r="X118" s="34"/>
      <c r="Y118" s="34"/>
      <c r="Z118" s="34"/>
      <c r="AA118" s="34"/>
      <c r="AB118" s="34"/>
      <c r="AC118" s="34"/>
      <c r="AD118" s="34"/>
      <c r="AE118" s="34"/>
    </row>
    <row r="119" spans="1:31" s="2" customFormat="1" ht="12" customHeight="1">
      <c r="A119" s="34"/>
      <c r="B119" s="35"/>
      <c r="C119" s="29" t="s">
        <v>20</v>
      </c>
      <c r="D119" s="36"/>
      <c r="E119" s="36"/>
      <c r="F119" s="27" t="str">
        <f>F12</f>
        <v xml:space="preserve"> </v>
      </c>
      <c r="G119" s="36"/>
      <c r="H119" s="36"/>
      <c r="I119" s="117" t="s">
        <v>22</v>
      </c>
      <c r="J119" s="66" t="str">
        <f>IF(J12="","",J12)</f>
        <v>14. 7. 2020</v>
      </c>
      <c r="K119" s="36"/>
      <c r="L119" s="51"/>
      <c r="S119" s="34"/>
      <c r="T119" s="34"/>
      <c r="U119" s="34"/>
      <c r="V119" s="34"/>
      <c r="W119" s="34"/>
      <c r="X119" s="34"/>
      <c r="Y119" s="34"/>
      <c r="Z119" s="34"/>
      <c r="AA119" s="34"/>
      <c r="AB119" s="34"/>
      <c r="AC119" s="34"/>
      <c r="AD119" s="34"/>
      <c r="AE119" s="34"/>
    </row>
    <row r="120" spans="1:31" s="2" customFormat="1" ht="6.95" customHeight="1">
      <c r="A120" s="34"/>
      <c r="B120" s="35"/>
      <c r="C120" s="36"/>
      <c r="D120" s="36"/>
      <c r="E120" s="36"/>
      <c r="F120" s="36"/>
      <c r="G120" s="36"/>
      <c r="H120" s="36"/>
      <c r="I120" s="115"/>
      <c r="J120" s="36"/>
      <c r="K120" s="36"/>
      <c r="L120" s="51"/>
      <c r="S120" s="34"/>
      <c r="T120" s="34"/>
      <c r="U120" s="34"/>
      <c r="V120" s="34"/>
      <c r="W120" s="34"/>
      <c r="X120" s="34"/>
      <c r="Y120" s="34"/>
      <c r="Z120" s="34"/>
      <c r="AA120" s="34"/>
      <c r="AB120" s="34"/>
      <c r="AC120" s="34"/>
      <c r="AD120" s="34"/>
      <c r="AE120" s="34"/>
    </row>
    <row r="121" spans="1:31" s="2" customFormat="1" ht="15.2" customHeight="1">
      <c r="A121" s="34"/>
      <c r="B121" s="35"/>
      <c r="C121" s="29" t="s">
        <v>24</v>
      </c>
      <c r="D121" s="36"/>
      <c r="E121" s="36"/>
      <c r="F121" s="27" t="str">
        <f>E15</f>
        <v xml:space="preserve"> </v>
      </c>
      <c r="G121" s="36"/>
      <c r="H121" s="36"/>
      <c r="I121" s="117" t="s">
        <v>29</v>
      </c>
      <c r="J121" s="32" t="str">
        <f>E21</f>
        <v xml:space="preserve"> </v>
      </c>
      <c r="K121" s="36"/>
      <c r="L121" s="51"/>
      <c r="S121" s="34"/>
      <c r="T121" s="34"/>
      <c r="U121" s="34"/>
      <c r="V121" s="34"/>
      <c r="W121" s="34"/>
      <c r="X121" s="34"/>
      <c r="Y121" s="34"/>
      <c r="Z121" s="34"/>
      <c r="AA121" s="34"/>
      <c r="AB121" s="34"/>
      <c r="AC121" s="34"/>
      <c r="AD121" s="34"/>
      <c r="AE121" s="34"/>
    </row>
    <row r="122" spans="1:31" s="2" customFormat="1" ht="15.2" customHeight="1">
      <c r="A122" s="34"/>
      <c r="B122" s="35"/>
      <c r="C122" s="29" t="s">
        <v>27</v>
      </c>
      <c r="D122" s="36"/>
      <c r="E122" s="36"/>
      <c r="F122" s="27" t="str">
        <f>IF(E18="","",E18)</f>
        <v>Vyplň údaj</v>
      </c>
      <c r="G122" s="36"/>
      <c r="H122" s="36"/>
      <c r="I122" s="117" t="s">
        <v>31</v>
      </c>
      <c r="J122" s="32" t="str">
        <f>E24</f>
        <v xml:space="preserve"> </v>
      </c>
      <c r="K122" s="36"/>
      <c r="L122" s="51"/>
      <c r="S122" s="34"/>
      <c r="T122" s="34"/>
      <c r="U122" s="34"/>
      <c r="V122" s="34"/>
      <c r="W122" s="34"/>
      <c r="X122" s="34"/>
      <c r="Y122" s="34"/>
      <c r="Z122" s="34"/>
      <c r="AA122" s="34"/>
      <c r="AB122" s="34"/>
      <c r="AC122" s="34"/>
      <c r="AD122" s="34"/>
      <c r="AE122" s="34"/>
    </row>
    <row r="123" spans="1:31" s="2" customFormat="1" ht="10.35" customHeight="1">
      <c r="A123" s="34"/>
      <c r="B123" s="35"/>
      <c r="C123" s="36"/>
      <c r="D123" s="36"/>
      <c r="E123" s="36"/>
      <c r="F123" s="36"/>
      <c r="G123" s="36"/>
      <c r="H123" s="36"/>
      <c r="I123" s="115"/>
      <c r="J123" s="36"/>
      <c r="K123" s="36"/>
      <c r="L123" s="51"/>
      <c r="S123" s="34"/>
      <c r="T123" s="34"/>
      <c r="U123" s="34"/>
      <c r="V123" s="34"/>
      <c r="W123" s="34"/>
      <c r="X123" s="34"/>
      <c r="Y123" s="34"/>
      <c r="Z123" s="34"/>
      <c r="AA123" s="34"/>
      <c r="AB123" s="34"/>
      <c r="AC123" s="34"/>
      <c r="AD123" s="34"/>
      <c r="AE123" s="34"/>
    </row>
    <row r="124" spans="1:31" s="11" customFormat="1" ht="29.25" customHeight="1">
      <c r="A124" s="175"/>
      <c r="B124" s="176"/>
      <c r="C124" s="177" t="s">
        <v>112</v>
      </c>
      <c r="D124" s="178" t="s">
        <v>58</v>
      </c>
      <c r="E124" s="178" t="s">
        <v>54</v>
      </c>
      <c r="F124" s="178" t="s">
        <v>55</v>
      </c>
      <c r="G124" s="178" t="s">
        <v>113</v>
      </c>
      <c r="H124" s="178" t="s">
        <v>114</v>
      </c>
      <c r="I124" s="179" t="s">
        <v>115</v>
      </c>
      <c r="J124" s="178" t="s">
        <v>100</v>
      </c>
      <c r="K124" s="180" t="s">
        <v>116</v>
      </c>
      <c r="L124" s="181"/>
      <c r="M124" s="75" t="s">
        <v>1</v>
      </c>
      <c r="N124" s="76" t="s">
        <v>37</v>
      </c>
      <c r="O124" s="76" t="s">
        <v>117</v>
      </c>
      <c r="P124" s="76" t="s">
        <v>118</v>
      </c>
      <c r="Q124" s="76" t="s">
        <v>119</v>
      </c>
      <c r="R124" s="76" t="s">
        <v>120</v>
      </c>
      <c r="S124" s="76" t="s">
        <v>121</v>
      </c>
      <c r="T124" s="77" t="s">
        <v>122</v>
      </c>
      <c r="U124" s="175"/>
      <c r="V124" s="175"/>
      <c r="W124" s="175"/>
      <c r="X124" s="175"/>
      <c r="Y124" s="175"/>
      <c r="Z124" s="175"/>
      <c r="AA124" s="175"/>
      <c r="AB124" s="175"/>
      <c r="AC124" s="175"/>
      <c r="AD124" s="175"/>
      <c r="AE124" s="175"/>
    </row>
    <row r="125" spans="1:63" s="2" customFormat="1" ht="22.9" customHeight="1">
      <c r="A125" s="34"/>
      <c r="B125" s="35"/>
      <c r="C125" s="82" t="s">
        <v>123</v>
      </c>
      <c r="D125" s="36"/>
      <c r="E125" s="36"/>
      <c r="F125" s="36"/>
      <c r="G125" s="36"/>
      <c r="H125" s="36"/>
      <c r="I125" s="115"/>
      <c r="J125" s="182">
        <f>BK125</f>
        <v>0</v>
      </c>
      <c r="K125" s="36"/>
      <c r="L125" s="39"/>
      <c r="M125" s="78"/>
      <c r="N125" s="183"/>
      <c r="O125" s="79"/>
      <c r="P125" s="184">
        <f>P126+P133+P164</f>
        <v>0</v>
      </c>
      <c r="Q125" s="79"/>
      <c r="R125" s="184">
        <f>R126+R133+R164</f>
        <v>0.0907866</v>
      </c>
      <c r="S125" s="79"/>
      <c r="T125" s="185">
        <f>T126+T133+T164</f>
        <v>0.01528</v>
      </c>
      <c r="U125" s="34"/>
      <c r="V125" s="34"/>
      <c r="W125" s="34"/>
      <c r="X125" s="34"/>
      <c r="Y125" s="34"/>
      <c r="Z125" s="34"/>
      <c r="AA125" s="34"/>
      <c r="AB125" s="34"/>
      <c r="AC125" s="34"/>
      <c r="AD125" s="34"/>
      <c r="AE125" s="34"/>
      <c r="AT125" s="17" t="s">
        <v>72</v>
      </c>
      <c r="AU125" s="17" t="s">
        <v>102</v>
      </c>
      <c r="BK125" s="186">
        <f>BK126+BK133+BK164</f>
        <v>0</v>
      </c>
    </row>
    <row r="126" spans="2:63" s="12" customFormat="1" ht="25.9" customHeight="1">
      <c r="B126" s="187"/>
      <c r="C126" s="188"/>
      <c r="D126" s="189" t="s">
        <v>72</v>
      </c>
      <c r="E126" s="190" t="s">
        <v>124</v>
      </c>
      <c r="F126" s="190" t="s">
        <v>125</v>
      </c>
      <c r="G126" s="188"/>
      <c r="H126" s="188"/>
      <c r="I126" s="191"/>
      <c r="J126" s="192">
        <f>BK126</f>
        <v>0</v>
      </c>
      <c r="K126" s="188"/>
      <c r="L126" s="193"/>
      <c r="M126" s="194"/>
      <c r="N126" s="195"/>
      <c r="O126" s="195"/>
      <c r="P126" s="196">
        <f>P127</f>
        <v>0</v>
      </c>
      <c r="Q126" s="195"/>
      <c r="R126" s="196">
        <f>R127</f>
        <v>0.0067425</v>
      </c>
      <c r="S126" s="195"/>
      <c r="T126" s="197">
        <f>T127</f>
        <v>0</v>
      </c>
      <c r="AR126" s="198" t="s">
        <v>81</v>
      </c>
      <c r="AT126" s="199" t="s">
        <v>72</v>
      </c>
      <c r="AU126" s="199" t="s">
        <v>73</v>
      </c>
      <c r="AY126" s="198" t="s">
        <v>126</v>
      </c>
      <c r="BK126" s="200">
        <f>BK127</f>
        <v>0</v>
      </c>
    </row>
    <row r="127" spans="2:63" s="12" customFormat="1" ht="22.9" customHeight="1">
      <c r="B127" s="187"/>
      <c r="C127" s="188"/>
      <c r="D127" s="189" t="s">
        <v>72</v>
      </c>
      <c r="E127" s="201" t="s">
        <v>127</v>
      </c>
      <c r="F127" s="201" t="s">
        <v>128</v>
      </c>
      <c r="G127" s="188"/>
      <c r="H127" s="188"/>
      <c r="I127" s="191"/>
      <c r="J127" s="202">
        <f>BK127</f>
        <v>0</v>
      </c>
      <c r="K127" s="188"/>
      <c r="L127" s="193"/>
      <c r="M127" s="194"/>
      <c r="N127" s="195"/>
      <c r="O127" s="195"/>
      <c r="P127" s="196">
        <f>SUM(P128:P132)</f>
        <v>0</v>
      </c>
      <c r="Q127" s="195"/>
      <c r="R127" s="196">
        <f>SUM(R128:R132)</f>
        <v>0.0067425</v>
      </c>
      <c r="S127" s="195"/>
      <c r="T127" s="197">
        <f>SUM(T128:T132)</f>
        <v>0</v>
      </c>
      <c r="AR127" s="198" t="s">
        <v>81</v>
      </c>
      <c r="AT127" s="199" t="s">
        <v>72</v>
      </c>
      <c r="AU127" s="199" t="s">
        <v>81</v>
      </c>
      <c r="AY127" s="198" t="s">
        <v>126</v>
      </c>
      <c r="BK127" s="200">
        <f>SUM(BK128:BK132)</f>
        <v>0</v>
      </c>
    </row>
    <row r="128" spans="1:65" s="2" customFormat="1" ht="33" customHeight="1">
      <c r="A128" s="34"/>
      <c r="B128" s="35"/>
      <c r="C128" s="203" t="s">
        <v>81</v>
      </c>
      <c r="D128" s="203" t="s">
        <v>129</v>
      </c>
      <c r="E128" s="204" t="s">
        <v>130</v>
      </c>
      <c r="F128" s="205" t="s">
        <v>131</v>
      </c>
      <c r="G128" s="206" t="s">
        <v>132</v>
      </c>
      <c r="H128" s="207">
        <v>23.25</v>
      </c>
      <c r="I128" s="208"/>
      <c r="J128" s="209">
        <f>ROUND(I128*H128,2)</f>
        <v>0</v>
      </c>
      <c r="K128" s="205" t="s">
        <v>1</v>
      </c>
      <c r="L128" s="39"/>
      <c r="M128" s="210" t="s">
        <v>1</v>
      </c>
      <c r="N128" s="211" t="s">
        <v>39</v>
      </c>
      <c r="O128" s="71"/>
      <c r="P128" s="212">
        <f>O128*H128</f>
        <v>0</v>
      </c>
      <c r="Q128" s="212">
        <v>0.00029</v>
      </c>
      <c r="R128" s="212">
        <f>Q128*H128</f>
        <v>0.0067425</v>
      </c>
      <c r="S128" s="212">
        <v>0</v>
      </c>
      <c r="T128" s="213">
        <f>S128*H128</f>
        <v>0</v>
      </c>
      <c r="U128" s="34"/>
      <c r="V128" s="34"/>
      <c r="W128" s="34"/>
      <c r="X128" s="34"/>
      <c r="Y128" s="34"/>
      <c r="Z128" s="34"/>
      <c r="AA128" s="34"/>
      <c r="AB128" s="34"/>
      <c r="AC128" s="34"/>
      <c r="AD128" s="34"/>
      <c r="AE128" s="34"/>
      <c r="AR128" s="214" t="s">
        <v>133</v>
      </c>
      <c r="AT128" s="214" t="s">
        <v>129</v>
      </c>
      <c r="AU128" s="214" t="s">
        <v>134</v>
      </c>
      <c r="AY128" s="17" t="s">
        <v>126</v>
      </c>
      <c r="BE128" s="215">
        <f>IF(N128="základní",J128,0)</f>
        <v>0</v>
      </c>
      <c r="BF128" s="215">
        <f>IF(N128="snížená",J128,0)</f>
        <v>0</v>
      </c>
      <c r="BG128" s="215">
        <f>IF(N128="zákl. přenesená",J128,0)</f>
        <v>0</v>
      </c>
      <c r="BH128" s="215">
        <f>IF(N128="sníž. přenesená",J128,0)</f>
        <v>0</v>
      </c>
      <c r="BI128" s="215">
        <f>IF(N128="nulová",J128,0)</f>
        <v>0</v>
      </c>
      <c r="BJ128" s="17" t="s">
        <v>134</v>
      </c>
      <c r="BK128" s="215">
        <f>ROUND(I128*H128,2)</f>
        <v>0</v>
      </c>
      <c r="BL128" s="17" t="s">
        <v>133</v>
      </c>
      <c r="BM128" s="214" t="s">
        <v>216</v>
      </c>
    </row>
    <row r="129" spans="1:47" s="2" customFormat="1" ht="58.5">
      <c r="A129" s="34"/>
      <c r="B129" s="35"/>
      <c r="C129" s="36"/>
      <c r="D129" s="216" t="s">
        <v>136</v>
      </c>
      <c r="E129" s="36"/>
      <c r="F129" s="217" t="s">
        <v>137</v>
      </c>
      <c r="G129" s="36"/>
      <c r="H129" s="36"/>
      <c r="I129" s="115"/>
      <c r="J129" s="36"/>
      <c r="K129" s="36"/>
      <c r="L129" s="39"/>
      <c r="M129" s="218"/>
      <c r="N129" s="219"/>
      <c r="O129" s="71"/>
      <c r="P129" s="71"/>
      <c r="Q129" s="71"/>
      <c r="R129" s="71"/>
      <c r="S129" s="71"/>
      <c r="T129" s="72"/>
      <c r="U129" s="34"/>
      <c r="V129" s="34"/>
      <c r="W129" s="34"/>
      <c r="X129" s="34"/>
      <c r="Y129" s="34"/>
      <c r="Z129" s="34"/>
      <c r="AA129" s="34"/>
      <c r="AB129" s="34"/>
      <c r="AC129" s="34"/>
      <c r="AD129" s="34"/>
      <c r="AE129" s="34"/>
      <c r="AT129" s="17" t="s">
        <v>136</v>
      </c>
      <c r="AU129" s="17" t="s">
        <v>134</v>
      </c>
    </row>
    <row r="130" spans="1:47" s="2" customFormat="1" ht="29.25">
      <c r="A130" s="34"/>
      <c r="B130" s="35"/>
      <c r="C130" s="36"/>
      <c r="D130" s="216" t="s">
        <v>138</v>
      </c>
      <c r="E130" s="36"/>
      <c r="F130" s="217" t="s">
        <v>217</v>
      </c>
      <c r="G130" s="36"/>
      <c r="H130" s="36"/>
      <c r="I130" s="115"/>
      <c r="J130" s="36"/>
      <c r="K130" s="36"/>
      <c r="L130" s="39"/>
      <c r="M130" s="218"/>
      <c r="N130" s="219"/>
      <c r="O130" s="71"/>
      <c r="P130" s="71"/>
      <c r="Q130" s="71"/>
      <c r="R130" s="71"/>
      <c r="S130" s="71"/>
      <c r="T130" s="72"/>
      <c r="U130" s="34"/>
      <c r="V130" s="34"/>
      <c r="W130" s="34"/>
      <c r="X130" s="34"/>
      <c r="Y130" s="34"/>
      <c r="Z130" s="34"/>
      <c r="AA130" s="34"/>
      <c r="AB130" s="34"/>
      <c r="AC130" s="34"/>
      <c r="AD130" s="34"/>
      <c r="AE130" s="34"/>
      <c r="AT130" s="17" t="s">
        <v>138</v>
      </c>
      <c r="AU130" s="17" t="s">
        <v>134</v>
      </c>
    </row>
    <row r="131" spans="2:51" s="13" customFormat="1" ht="12">
      <c r="B131" s="220"/>
      <c r="C131" s="221"/>
      <c r="D131" s="216" t="s">
        <v>140</v>
      </c>
      <c r="E131" s="222" t="s">
        <v>1</v>
      </c>
      <c r="F131" s="223" t="s">
        <v>218</v>
      </c>
      <c r="G131" s="221"/>
      <c r="H131" s="224">
        <v>23.25</v>
      </c>
      <c r="I131" s="225"/>
      <c r="J131" s="221"/>
      <c r="K131" s="221"/>
      <c r="L131" s="226"/>
      <c r="M131" s="227"/>
      <c r="N131" s="228"/>
      <c r="O131" s="228"/>
      <c r="P131" s="228"/>
      <c r="Q131" s="228"/>
      <c r="R131" s="228"/>
      <c r="S131" s="228"/>
      <c r="T131" s="229"/>
      <c r="AT131" s="230" t="s">
        <v>140</v>
      </c>
      <c r="AU131" s="230" t="s">
        <v>134</v>
      </c>
      <c r="AV131" s="13" t="s">
        <v>134</v>
      </c>
      <c r="AW131" s="13" t="s">
        <v>30</v>
      </c>
      <c r="AX131" s="13" t="s">
        <v>73</v>
      </c>
      <c r="AY131" s="230" t="s">
        <v>126</v>
      </c>
    </row>
    <row r="132" spans="2:51" s="15" customFormat="1" ht="12">
      <c r="B132" s="252"/>
      <c r="C132" s="253"/>
      <c r="D132" s="216" t="s">
        <v>140</v>
      </c>
      <c r="E132" s="254" t="s">
        <v>1</v>
      </c>
      <c r="F132" s="255" t="s">
        <v>178</v>
      </c>
      <c r="G132" s="253"/>
      <c r="H132" s="256">
        <v>23.25</v>
      </c>
      <c r="I132" s="257"/>
      <c r="J132" s="253"/>
      <c r="K132" s="253"/>
      <c r="L132" s="258"/>
      <c r="M132" s="259"/>
      <c r="N132" s="260"/>
      <c r="O132" s="260"/>
      <c r="P132" s="260"/>
      <c r="Q132" s="260"/>
      <c r="R132" s="260"/>
      <c r="S132" s="260"/>
      <c r="T132" s="261"/>
      <c r="AT132" s="262" t="s">
        <v>140</v>
      </c>
      <c r="AU132" s="262" t="s">
        <v>134</v>
      </c>
      <c r="AV132" s="15" t="s">
        <v>133</v>
      </c>
      <c r="AW132" s="15" t="s">
        <v>30</v>
      </c>
      <c r="AX132" s="15" t="s">
        <v>81</v>
      </c>
      <c r="AY132" s="262" t="s">
        <v>126</v>
      </c>
    </row>
    <row r="133" spans="2:63" s="12" customFormat="1" ht="25.9" customHeight="1">
      <c r="B133" s="187"/>
      <c r="C133" s="188"/>
      <c r="D133" s="189" t="s">
        <v>72</v>
      </c>
      <c r="E133" s="190" t="s">
        <v>142</v>
      </c>
      <c r="F133" s="190" t="s">
        <v>143</v>
      </c>
      <c r="G133" s="188"/>
      <c r="H133" s="188"/>
      <c r="I133" s="191"/>
      <c r="J133" s="192">
        <f>BK133</f>
        <v>0</v>
      </c>
      <c r="K133" s="188"/>
      <c r="L133" s="193"/>
      <c r="M133" s="194"/>
      <c r="N133" s="195"/>
      <c r="O133" s="195"/>
      <c r="P133" s="196">
        <f>P134+P142+P151</f>
        <v>0</v>
      </c>
      <c r="Q133" s="195"/>
      <c r="R133" s="196">
        <f>R134+R142+R151</f>
        <v>0.0840441</v>
      </c>
      <c r="S133" s="195"/>
      <c r="T133" s="197">
        <f>T134+T142+T151</f>
        <v>0.01528</v>
      </c>
      <c r="AR133" s="198" t="s">
        <v>134</v>
      </c>
      <c r="AT133" s="199" t="s">
        <v>72</v>
      </c>
      <c r="AU133" s="199" t="s">
        <v>73</v>
      </c>
      <c r="AY133" s="198" t="s">
        <v>126</v>
      </c>
      <c r="BK133" s="200">
        <f>BK134+BK142+BK151</f>
        <v>0</v>
      </c>
    </row>
    <row r="134" spans="2:63" s="12" customFormat="1" ht="22.9" customHeight="1">
      <c r="B134" s="187"/>
      <c r="C134" s="188"/>
      <c r="D134" s="189" t="s">
        <v>72</v>
      </c>
      <c r="E134" s="201" t="s">
        <v>144</v>
      </c>
      <c r="F134" s="201" t="s">
        <v>145</v>
      </c>
      <c r="G134" s="188"/>
      <c r="H134" s="188"/>
      <c r="I134" s="191"/>
      <c r="J134" s="202">
        <f>BK134</f>
        <v>0</v>
      </c>
      <c r="K134" s="188"/>
      <c r="L134" s="193"/>
      <c r="M134" s="194"/>
      <c r="N134" s="195"/>
      <c r="O134" s="195"/>
      <c r="P134" s="196">
        <f>SUM(P135:P141)</f>
        <v>0</v>
      </c>
      <c r="Q134" s="195"/>
      <c r="R134" s="196">
        <f>SUM(R135:R141)</f>
        <v>0.0004641</v>
      </c>
      <c r="S134" s="195"/>
      <c r="T134" s="197">
        <f>SUM(T135:T141)</f>
        <v>0</v>
      </c>
      <c r="AR134" s="198" t="s">
        <v>134</v>
      </c>
      <c r="AT134" s="199" t="s">
        <v>72</v>
      </c>
      <c r="AU134" s="199" t="s">
        <v>81</v>
      </c>
      <c r="AY134" s="198" t="s">
        <v>126</v>
      </c>
      <c r="BK134" s="200">
        <f>SUM(BK135:BK141)</f>
        <v>0</v>
      </c>
    </row>
    <row r="135" spans="1:65" s="2" customFormat="1" ht="33" customHeight="1">
      <c r="A135" s="34"/>
      <c r="B135" s="35"/>
      <c r="C135" s="203" t="s">
        <v>134</v>
      </c>
      <c r="D135" s="203" t="s">
        <v>129</v>
      </c>
      <c r="E135" s="204" t="s">
        <v>146</v>
      </c>
      <c r="F135" s="205" t="s">
        <v>219</v>
      </c>
      <c r="G135" s="206" t="s">
        <v>132</v>
      </c>
      <c r="H135" s="207">
        <v>22.1</v>
      </c>
      <c r="I135" s="208"/>
      <c r="J135" s="209">
        <f>ROUND(I135*H135,2)</f>
        <v>0</v>
      </c>
      <c r="K135" s="205" t="s">
        <v>1</v>
      </c>
      <c r="L135" s="39"/>
      <c r="M135" s="210" t="s">
        <v>1</v>
      </c>
      <c r="N135" s="211" t="s">
        <v>39</v>
      </c>
      <c r="O135" s="71"/>
      <c r="P135" s="212">
        <f>O135*H135</f>
        <v>0</v>
      </c>
      <c r="Q135" s="212">
        <v>0</v>
      </c>
      <c r="R135" s="212">
        <f>Q135*H135</f>
        <v>0</v>
      </c>
      <c r="S135" s="212">
        <v>0</v>
      </c>
      <c r="T135" s="213">
        <f>S135*H135</f>
        <v>0</v>
      </c>
      <c r="U135" s="34"/>
      <c r="V135" s="34"/>
      <c r="W135" s="34"/>
      <c r="X135" s="34"/>
      <c r="Y135" s="34"/>
      <c r="Z135" s="34"/>
      <c r="AA135" s="34"/>
      <c r="AB135" s="34"/>
      <c r="AC135" s="34"/>
      <c r="AD135" s="34"/>
      <c r="AE135" s="34"/>
      <c r="AR135" s="214" t="s">
        <v>148</v>
      </c>
      <c r="AT135" s="214" t="s">
        <v>129</v>
      </c>
      <c r="AU135" s="214" t="s">
        <v>134</v>
      </c>
      <c r="AY135" s="17" t="s">
        <v>126</v>
      </c>
      <c r="BE135" s="215">
        <f>IF(N135="základní",J135,0)</f>
        <v>0</v>
      </c>
      <c r="BF135" s="215">
        <f>IF(N135="snížená",J135,0)</f>
        <v>0</v>
      </c>
      <c r="BG135" s="215">
        <f>IF(N135="zákl. přenesená",J135,0)</f>
        <v>0</v>
      </c>
      <c r="BH135" s="215">
        <f>IF(N135="sníž. přenesená",J135,0)</f>
        <v>0</v>
      </c>
      <c r="BI135" s="215">
        <f>IF(N135="nulová",J135,0)</f>
        <v>0</v>
      </c>
      <c r="BJ135" s="17" t="s">
        <v>134</v>
      </c>
      <c r="BK135" s="215">
        <f>ROUND(I135*H135,2)</f>
        <v>0</v>
      </c>
      <c r="BL135" s="17" t="s">
        <v>148</v>
      </c>
      <c r="BM135" s="214" t="s">
        <v>220</v>
      </c>
    </row>
    <row r="136" spans="1:47" s="2" customFormat="1" ht="29.25">
      <c r="A136" s="34"/>
      <c r="B136" s="35"/>
      <c r="C136" s="36"/>
      <c r="D136" s="216" t="s">
        <v>136</v>
      </c>
      <c r="E136" s="36"/>
      <c r="F136" s="217" t="s">
        <v>150</v>
      </c>
      <c r="G136" s="36"/>
      <c r="H136" s="36"/>
      <c r="I136" s="115"/>
      <c r="J136" s="36"/>
      <c r="K136" s="36"/>
      <c r="L136" s="39"/>
      <c r="M136" s="218"/>
      <c r="N136" s="219"/>
      <c r="O136" s="71"/>
      <c r="P136" s="71"/>
      <c r="Q136" s="71"/>
      <c r="R136" s="71"/>
      <c r="S136" s="71"/>
      <c r="T136" s="72"/>
      <c r="U136" s="34"/>
      <c r="V136" s="34"/>
      <c r="W136" s="34"/>
      <c r="X136" s="34"/>
      <c r="Y136" s="34"/>
      <c r="Z136" s="34"/>
      <c r="AA136" s="34"/>
      <c r="AB136" s="34"/>
      <c r="AC136" s="34"/>
      <c r="AD136" s="34"/>
      <c r="AE136" s="34"/>
      <c r="AT136" s="17" t="s">
        <v>136</v>
      </c>
      <c r="AU136" s="17" t="s">
        <v>134</v>
      </c>
    </row>
    <row r="137" spans="2:51" s="13" customFormat="1" ht="12">
      <c r="B137" s="220"/>
      <c r="C137" s="221"/>
      <c r="D137" s="216" t="s">
        <v>140</v>
      </c>
      <c r="E137" s="222" t="s">
        <v>1</v>
      </c>
      <c r="F137" s="223" t="s">
        <v>221</v>
      </c>
      <c r="G137" s="221"/>
      <c r="H137" s="224">
        <v>22.1</v>
      </c>
      <c r="I137" s="225"/>
      <c r="J137" s="221"/>
      <c r="K137" s="221"/>
      <c r="L137" s="226"/>
      <c r="M137" s="227"/>
      <c r="N137" s="228"/>
      <c r="O137" s="228"/>
      <c r="P137" s="228"/>
      <c r="Q137" s="228"/>
      <c r="R137" s="228"/>
      <c r="S137" s="228"/>
      <c r="T137" s="229"/>
      <c r="AT137" s="230" t="s">
        <v>140</v>
      </c>
      <c r="AU137" s="230" t="s">
        <v>134</v>
      </c>
      <c r="AV137" s="13" t="s">
        <v>134</v>
      </c>
      <c r="AW137" s="13" t="s">
        <v>30</v>
      </c>
      <c r="AX137" s="13" t="s">
        <v>81</v>
      </c>
      <c r="AY137" s="230" t="s">
        <v>126</v>
      </c>
    </row>
    <row r="138" spans="1:65" s="2" customFormat="1" ht="33.75" customHeight="1">
      <c r="A138" s="34"/>
      <c r="B138" s="35"/>
      <c r="C138" s="231" t="s">
        <v>152</v>
      </c>
      <c r="D138" s="231" t="s">
        <v>153</v>
      </c>
      <c r="E138" s="232" t="s">
        <v>154</v>
      </c>
      <c r="F138" s="233" t="s">
        <v>155</v>
      </c>
      <c r="G138" s="234" t="s">
        <v>132</v>
      </c>
      <c r="H138" s="235">
        <v>23.205</v>
      </c>
      <c r="I138" s="236"/>
      <c r="J138" s="237">
        <f>ROUND(I138*H138,2)</f>
        <v>0</v>
      </c>
      <c r="K138" s="233" t="s">
        <v>1</v>
      </c>
      <c r="L138" s="238"/>
      <c r="M138" s="239" t="s">
        <v>1</v>
      </c>
      <c r="N138" s="240" t="s">
        <v>39</v>
      </c>
      <c r="O138" s="71"/>
      <c r="P138" s="212">
        <f>O138*H138</f>
        <v>0</v>
      </c>
      <c r="Q138" s="212">
        <v>2E-05</v>
      </c>
      <c r="R138" s="212">
        <f>Q138*H138</f>
        <v>0.0004641</v>
      </c>
      <c r="S138" s="212">
        <v>0</v>
      </c>
      <c r="T138" s="213">
        <f>S138*H138</f>
        <v>0</v>
      </c>
      <c r="U138" s="34"/>
      <c r="V138" s="34"/>
      <c r="W138" s="34"/>
      <c r="X138" s="34"/>
      <c r="Y138" s="34"/>
      <c r="Z138" s="34"/>
      <c r="AA138" s="34"/>
      <c r="AB138" s="34"/>
      <c r="AC138" s="34"/>
      <c r="AD138" s="34"/>
      <c r="AE138" s="34"/>
      <c r="AR138" s="214" t="s">
        <v>156</v>
      </c>
      <c r="AT138" s="214" t="s">
        <v>153</v>
      </c>
      <c r="AU138" s="214" t="s">
        <v>134</v>
      </c>
      <c r="AY138" s="17" t="s">
        <v>126</v>
      </c>
      <c r="BE138" s="215">
        <f>IF(N138="základní",J138,0)</f>
        <v>0</v>
      </c>
      <c r="BF138" s="215">
        <f>IF(N138="snížená",J138,0)</f>
        <v>0</v>
      </c>
      <c r="BG138" s="215">
        <f>IF(N138="zákl. přenesená",J138,0)</f>
        <v>0</v>
      </c>
      <c r="BH138" s="215">
        <f>IF(N138="sníž. přenesená",J138,0)</f>
        <v>0</v>
      </c>
      <c r="BI138" s="215">
        <f>IF(N138="nulová",J138,0)</f>
        <v>0</v>
      </c>
      <c r="BJ138" s="17" t="s">
        <v>134</v>
      </c>
      <c r="BK138" s="215">
        <f>ROUND(I138*H138,2)</f>
        <v>0</v>
      </c>
      <c r="BL138" s="17" t="s">
        <v>148</v>
      </c>
      <c r="BM138" s="214" t="s">
        <v>222</v>
      </c>
    </row>
    <row r="139" spans="2:51" s="13" customFormat="1" ht="12">
      <c r="B139" s="220"/>
      <c r="C139" s="221"/>
      <c r="D139" s="216" t="s">
        <v>140</v>
      </c>
      <c r="E139" s="221"/>
      <c r="F139" s="223" t="s">
        <v>223</v>
      </c>
      <c r="G139" s="221"/>
      <c r="H139" s="224">
        <v>23.205</v>
      </c>
      <c r="I139" s="225"/>
      <c r="J139" s="221"/>
      <c r="K139" s="221"/>
      <c r="L139" s="226"/>
      <c r="M139" s="227"/>
      <c r="N139" s="228"/>
      <c r="O139" s="228"/>
      <c r="P139" s="228"/>
      <c r="Q139" s="228"/>
      <c r="R139" s="228"/>
      <c r="S139" s="228"/>
      <c r="T139" s="229"/>
      <c r="AT139" s="230" t="s">
        <v>140</v>
      </c>
      <c r="AU139" s="230" t="s">
        <v>134</v>
      </c>
      <c r="AV139" s="13" t="s">
        <v>134</v>
      </c>
      <c r="AW139" s="13" t="s">
        <v>4</v>
      </c>
      <c r="AX139" s="13" t="s">
        <v>81</v>
      </c>
      <c r="AY139" s="230" t="s">
        <v>126</v>
      </c>
    </row>
    <row r="140" spans="1:65" s="2" customFormat="1" ht="44.25" customHeight="1">
      <c r="A140" s="34"/>
      <c r="B140" s="35"/>
      <c r="C140" s="203" t="s">
        <v>133</v>
      </c>
      <c r="D140" s="203" t="s">
        <v>129</v>
      </c>
      <c r="E140" s="204" t="s">
        <v>159</v>
      </c>
      <c r="F140" s="205" t="s">
        <v>160</v>
      </c>
      <c r="G140" s="206" t="s">
        <v>161</v>
      </c>
      <c r="H140" s="241"/>
      <c r="I140" s="208"/>
      <c r="J140" s="209">
        <f>ROUND(I140*H140,2)</f>
        <v>0</v>
      </c>
      <c r="K140" s="205" t="s">
        <v>162</v>
      </c>
      <c r="L140" s="39"/>
      <c r="M140" s="210" t="s">
        <v>1</v>
      </c>
      <c r="N140" s="211" t="s">
        <v>39</v>
      </c>
      <c r="O140" s="71"/>
      <c r="P140" s="212">
        <f>O140*H140</f>
        <v>0</v>
      </c>
      <c r="Q140" s="212">
        <v>0</v>
      </c>
      <c r="R140" s="212">
        <f>Q140*H140</f>
        <v>0</v>
      </c>
      <c r="S140" s="212">
        <v>0</v>
      </c>
      <c r="T140" s="213">
        <f>S140*H140</f>
        <v>0</v>
      </c>
      <c r="U140" s="34"/>
      <c r="V140" s="34"/>
      <c r="W140" s="34"/>
      <c r="X140" s="34"/>
      <c r="Y140" s="34"/>
      <c r="Z140" s="34"/>
      <c r="AA140" s="34"/>
      <c r="AB140" s="34"/>
      <c r="AC140" s="34"/>
      <c r="AD140" s="34"/>
      <c r="AE140" s="34"/>
      <c r="AR140" s="214" t="s">
        <v>148</v>
      </c>
      <c r="AT140" s="214" t="s">
        <v>129</v>
      </c>
      <c r="AU140" s="214" t="s">
        <v>134</v>
      </c>
      <c r="AY140" s="17" t="s">
        <v>126</v>
      </c>
      <c r="BE140" s="215">
        <f>IF(N140="základní",J140,0)</f>
        <v>0</v>
      </c>
      <c r="BF140" s="215">
        <f>IF(N140="snížená",J140,0)</f>
        <v>0</v>
      </c>
      <c r="BG140" s="215">
        <f>IF(N140="zákl. přenesená",J140,0)</f>
        <v>0</v>
      </c>
      <c r="BH140" s="215">
        <f>IF(N140="sníž. přenesená",J140,0)</f>
        <v>0</v>
      </c>
      <c r="BI140" s="215">
        <f>IF(N140="nulová",J140,0)</f>
        <v>0</v>
      </c>
      <c r="BJ140" s="17" t="s">
        <v>134</v>
      </c>
      <c r="BK140" s="215">
        <f>ROUND(I140*H140,2)</f>
        <v>0</v>
      </c>
      <c r="BL140" s="17" t="s">
        <v>148</v>
      </c>
      <c r="BM140" s="214" t="s">
        <v>224</v>
      </c>
    </row>
    <row r="141" spans="1:47" s="2" customFormat="1" ht="107.25">
      <c r="A141" s="34"/>
      <c r="B141" s="35"/>
      <c r="C141" s="36"/>
      <c r="D141" s="216" t="s">
        <v>136</v>
      </c>
      <c r="E141" s="36"/>
      <c r="F141" s="217" t="s">
        <v>164</v>
      </c>
      <c r="G141" s="36"/>
      <c r="H141" s="36"/>
      <c r="I141" s="115"/>
      <c r="J141" s="36"/>
      <c r="K141" s="36"/>
      <c r="L141" s="39"/>
      <c r="M141" s="218"/>
      <c r="N141" s="219"/>
      <c r="O141" s="71"/>
      <c r="P141" s="71"/>
      <c r="Q141" s="71"/>
      <c r="R141" s="71"/>
      <c r="S141" s="71"/>
      <c r="T141" s="72"/>
      <c r="U141" s="34"/>
      <c r="V141" s="34"/>
      <c r="W141" s="34"/>
      <c r="X141" s="34"/>
      <c r="Y141" s="34"/>
      <c r="Z141" s="34"/>
      <c r="AA141" s="34"/>
      <c r="AB141" s="34"/>
      <c r="AC141" s="34"/>
      <c r="AD141" s="34"/>
      <c r="AE141" s="34"/>
      <c r="AT141" s="17" t="s">
        <v>136</v>
      </c>
      <c r="AU141" s="17" t="s">
        <v>134</v>
      </c>
    </row>
    <row r="142" spans="2:63" s="12" customFormat="1" ht="22.9" customHeight="1">
      <c r="B142" s="187"/>
      <c r="C142" s="188"/>
      <c r="D142" s="189" t="s">
        <v>72</v>
      </c>
      <c r="E142" s="201" t="s">
        <v>225</v>
      </c>
      <c r="F142" s="201" t="s">
        <v>226</v>
      </c>
      <c r="G142" s="188"/>
      <c r="H142" s="188"/>
      <c r="I142" s="191"/>
      <c r="J142" s="202">
        <f>BK142</f>
        <v>0</v>
      </c>
      <c r="K142" s="188"/>
      <c r="L142" s="193"/>
      <c r="M142" s="194"/>
      <c r="N142" s="195"/>
      <c r="O142" s="195"/>
      <c r="P142" s="196">
        <f>SUM(P143:P150)</f>
        <v>0</v>
      </c>
      <c r="Q142" s="195"/>
      <c r="R142" s="196">
        <f>SUM(R143:R150)</f>
        <v>0.0452</v>
      </c>
      <c r="S142" s="195"/>
      <c r="T142" s="197">
        <f>SUM(T143:T150)</f>
        <v>0.01528</v>
      </c>
      <c r="AR142" s="198" t="s">
        <v>134</v>
      </c>
      <c r="AT142" s="199" t="s">
        <v>72</v>
      </c>
      <c r="AU142" s="199" t="s">
        <v>81</v>
      </c>
      <c r="AY142" s="198" t="s">
        <v>126</v>
      </c>
      <c r="BK142" s="200">
        <f>SUM(BK143:BK150)</f>
        <v>0</v>
      </c>
    </row>
    <row r="143" spans="1:65" s="2" customFormat="1" ht="21.75" customHeight="1">
      <c r="A143" s="34"/>
      <c r="B143" s="35"/>
      <c r="C143" s="203" t="s">
        <v>167</v>
      </c>
      <c r="D143" s="203" t="s">
        <v>129</v>
      </c>
      <c r="E143" s="204" t="s">
        <v>227</v>
      </c>
      <c r="F143" s="205" t="s">
        <v>228</v>
      </c>
      <c r="G143" s="206" t="s">
        <v>229</v>
      </c>
      <c r="H143" s="207">
        <v>2</v>
      </c>
      <c r="I143" s="208"/>
      <c r="J143" s="209">
        <f>ROUND(I143*H143,2)</f>
        <v>0</v>
      </c>
      <c r="K143" s="205" t="s">
        <v>1</v>
      </c>
      <c r="L143" s="39"/>
      <c r="M143" s="210" t="s">
        <v>1</v>
      </c>
      <c r="N143" s="211" t="s">
        <v>39</v>
      </c>
      <c r="O143" s="71"/>
      <c r="P143" s="212">
        <f>O143*H143</f>
        <v>0</v>
      </c>
      <c r="Q143" s="212">
        <v>0</v>
      </c>
      <c r="R143" s="212">
        <f>Q143*H143</f>
        <v>0</v>
      </c>
      <c r="S143" s="212">
        <v>0</v>
      </c>
      <c r="T143" s="213">
        <f>S143*H143</f>
        <v>0</v>
      </c>
      <c r="U143" s="34"/>
      <c r="V143" s="34"/>
      <c r="W143" s="34"/>
      <c r="X143" s="34"/>
      <c r="Y143" s="34"/>
      <c r="Z143" s="34"/>
      <c r="AA143" s="34"/>
      <c r="AB143" s="34"/>
      <c r="AC143" s="34"/>
      <c r="AD143" s="34"/>
      <c r="AE143" s="34"/>
      <c r="AR143" s="214" t="s">
        <v>148</v>
      </c>
      <c r="AT143" s="214" t="s">
        <v>129</v>
      </c>
      <c r="AU143" s="214" t="s">
        <v>134</v>
      </c>
      <c r="AY143" s="17" t="s">
        <v>126</v>
      </c>
      <c r="BE143" s="215">
        <f>IF(N143="základní",J143,0)</f>
        <v>0</v>
      </c>
      <c r="BF143" s="215">
        <f>IF(N143="snížená",J143,0)</f>
        <v>0</v>
      </c>
      <c r="BG143" s="215">
        <f>IF(N143="zákl. přenesená",J143,0)</f>
        <v>0</v>
      </c>
      <c r="BH143" s="215">
        <f>IF(N143="sníž. přenesená",J143,0)</f>
        <v>0</v>
      </c>
      <c r="BI143" s="215">
        <f>IF(N143="nulová",J143,0)</f>
        <v>0</v>
      </c>
      <c r="BJ143" s="17" t="s">
        <v>134</v>
      </c>
      <c r="BK143" s="215">
        <f>ROUND(I143*H143,2)</f>
        <v>0</v>
      </c>
      <c r="BL143" s="17" t="s">
        <v>148</v>
      </c>
      <c r="BM143" s="214" t="s">
        <v>230</v>
      </c>
    </row>
    <row r="144" spans="1:47" s="2" customFormat="1" ht="39">
      <c r="A144" s="34"/>
      <c r="B144" s="35"/>
      <c r="C144" s="36"/>
      <c r="D144" s="216" t="s">
        <v>138</v>
      </c>
      <c r="E144" s="36"/>
      <c r="F144" s="217" t="s">
        <v>231</v>
      </c>
      <c r="G144" s="36"/>
      <c r="H144" s="36"/>
      <c r="I144" s="115"/>
      <c r="J144" s="36"/>
      <c r="K144" s="36"/>
      <c r="L144" s="39"/>
      <c r="M144" s="218"/>
      <c r="N144" s="219"/>
      <c r="O144" s="71"/>
      <c r="P144" s="71"/>
      <c r="Q144" s="71"/>
      <c r="R144" s="71"/>
      <c r="S144" s="71"/>
      <c r="T144" s="72"/>
      <c r="U144" s="34"/>
      <c r="V144" s="34"/>
      <c r="W144" s="34"/>
      <c r="X144" s="34"/>
      <c r="Y144" s="34"/>
      <c r="Z144" s="34"/>
      <c r="AA144" s="34"/>
      <c r="AB144" s="34"/>
      <c r="AC144" s="34"/>
      <c r="AD144" s="34"/>
      <c r="AE144" s="34"/>
      <c r="AT144" s="17" t="s">
        <v>138</v>
      </c>
      <c r="AU144" s="17" t="s">
        <v>134</v>
      </c>
    </row>
    <row r="145" spans="1:65" s="2" customFormat="1" ht="21.75" customHeight="1">
      <c r="A145" s="34"/>
      <c r="B145" s="35"/>
      <c r="C145" s="203" t="s">
        <v>127</v>
      </c>
      <c r="D145" s="203" t="s">
        <v>129</v>
      </c>
      <c r="E145" s="204" t="s">
        <v>232</v>
      </c>
      <c r="F145" s="205" t="s">
        <v>233</v>
      </c>
      <c r="G145" s="206" t="s">
        <v>132</v>
      </c>
      <c r="H145" s="207">
        <v>8</v>
      </c>
      <c r="I145" s="208"/>
      <c r="J145" s="209">
        <f>ROUND(I145*H145,2)</f>
        <v>0</v>
      </c>
      <c r="K145" s="205" t="s">
        <v>1</v>
      </c>
      <c r="L145" s="39"/>
      <c r="M145" s="210" t="s">
        <v>1</v>
      </c>
      <c r="N145" s="211" t="s">
        <v>39</v>
      </c>
      <c r="O145" s="71"/>
      <c r="P145" s="212">
        <f>O145*H145</f>
        <v>0</v>
      </c>
      <c r="Q145" s="212">
        <v>0</v>
      </c>
      <c r="R145" s="212">
        <f>Q145*H145</f>
        <v>0</v>
      </c>
      <c r="S145" s="212">
        <v>0.00191</v>
      </c>
      <c r="T145" s="213">
        <f>S145*H145</f>
        <v>0.01528</v>
      </c>
      <c r="U145" s="34"/>
      <c r="V145" s="34"/>
      <c r="W145" s="34"/>
      <c r="X145" s="34"/>
      <c r="Y145" s="34"/>
      <c r="Z145" s="34"/>
      <c r="AA145" s="34"/>
      <c r="AB145" s="34"/>
      <c r="AC145" s="34"/>
      <c r="AD145" s="34"/>
      <c r="AE145" s="34"/>
      <c r="AR145" s="214" t="s">
        <v>148</v>
      </c>
      <c r="AT145" s="214" t="s">
        <v>129</v>
      </c>
      <c r="AU145" s="214" t="s">
        <v>134</v>
      </c>
      <c r="AY145" s="17" t="s">
        <v>126</v>
      </c>
      <c r="BE145" s="215">
        <f>IF(N145="základní",J145,0)</f>
        <v>0</v>
      </c>
      <c r="BF145" s="215">
        <f>IF(N145="snížená",J145,0)</f>
        <v>0</v>
      </c>
      <c r="BG145" s="215">
        <f>IF(N145="zákl. přenesená",J145,0)</f>
        <v>0</v>
      </c>
      <c r="BH145" s="215">
        <f>IF(N145="sníž. přenesená",J145,0)</f>
        <v>0</v>
      </c>
      <c r="BI145" s="215">
        <f>IF(N145="nulová",J145,0)</f>
        <v>0</v>
      </c>
      <c r="BJ145" s="17" t="s">
        <v>134</v>
      </c>
      <c r="BK145" s="215">
        <f>ROUND(I145*H145,2)</f>
        <v>0</v>
      </c>
      <c r="BL145" s="17" t="s">
        <v>148</v>
      </c>
      <c r="BM145" s="214" t="s">
        <v>234</v>
      </c>
    </row>
    <row r="146" spans="1:47" s="2" customFormat="1" ht="29.25">
      <c r="A146" s="34"/>
      <c r="B146" s="35"/>
      <c r="C146" s="36"/>
      <c r="D146" s="216" t="s">
        <v>138</v>
      </c>
      <c r="E146" s="36"/>
      <c r="F146" s="217" t="s">
        <v>235</v>
      </c>
      <c r="G146" s="36"/>
      <c r="H146" s="36"/>
      <c r="I146" s="115"/>
      <c r="J146" s="36"/>
      <c r="K146" s="36"/>
      <c r="L146" s="39"/>
      <c r="M146" s="218"/>
      <c r="N146" s="219"/>
      <c r="O146" s="71"/>
      <c r="P146" s="71"/>
      <c r="Q146" s="71"/>
      <c r="R146" s="71"/>
      <c r="S146" s="71"/>
      <c r="T146" s="72"/>
      <c r="U146" s="34"/>
      <c r="V146" s="34"/>
      <c r="W146" s="34"/>
      <c r="X146" s="34"/>
      <c r="Y146" s="34"/>
      <c r="Z146" s="34"/>
      <c r="AA146" s="34"/>
      <c r="AB146" s="34"/>
      <c r="AC146" s="34"/>
      <c r="AD146" s="34"/>
      <c r="AE146" s="34"/>
      <c r="AT146" s="17" t="s">
        <v>138</v>
      </c>
      <c r="AU146" s="17" t="s">
        <v>134</v>
      </c>
    </row>
    <row r="147" spans="1:65" s="2" customFormat="1" ht="33" customHeight="1">
      <c r="A147" s="34"/>
      <c r="B147" s="35"/>
      <c r="C147" s="203" t="s">
        <v>187</v>
      </c>
      <c r="D147" s="203" t="s">
        <v>129</v>
      </c>
      <c r="E147" s="204" t="s">
        <v>236</v>
      </c>
      <c r="F147" s="205" t="s">
        <v>237</v>
      </c>
      <c r="G147" s="206" t="s">
        <v>132</v>
      </c>
      <c r="H147" s="207">
        <v>8</v>
      </c>
      <c r="I147" s="208"/>
      <c r="J147" s="209">
        <f>ROUND(I147*H147,2)</f>
        <v>0</v>
      </c>
      <c r="K147" s="205" t="s">
        <v>162</v>
      </c>
      <c r="L147" s="39"/>
      <c r="M147" s="210" t="s">
        <v>1</v>
      </c>
      <c r="N147" s="211" t="s">
        <v>39</v>
      </c>
      <c r="O147" s="71"/>
      <c r="P147" s="212">
        <f>O147*H147</f>
        <v>0</v>
      </c>
      <c r="Q147" s="212">
        <v>0.00565</v>
      </c>
      <c r="R147" s="212">
        <f>Q147*H147</f>
        <v>0.0452</v>
      </c>
      <c r="S147" s="212">
        <v>0</v>
      </c>
      <c r="T147" s="213">
        <f>S147*H147</f>
        <v>0</v>
      </c>
      <c r="U147" s="34"/>
      <c r="V147" s="34"/>
      <c r="W147" s="34"/>
      <c r="X147" s="34"/>
      <c r="Y147" s="34"/>
      <c r="Z147" s="34"/>
      <c r="AA147" s="34"/>
      <c r="AB147" s="34"/>
      <c r="AC147" s="34"/>
      <c r="AD147" s="34"/>
      <c r="AE147" s="34"/>
      <c r="AR147" s="214" t="s">
        <v>148</v>
      </c>
      <c r="AT147" s="214" t="s">
        <v>129</v>
      </c>
      <c r="AU147" s="214" t="s">
        <v>134</v>
      </c>
      <c r="AY147" s="17" t="s">
        <v>126</v>
      </c>
      <c r="BE147" s="215">
        <f>IF(N147="základní",J147,0)</f>
        <v>0</v>
      </c>
      <c r="BF147" s="215">
        <f>IF(N147="snížená",J147,0)</f>
        <v>0</v>
      </c>
      <c r="BG147" s="215">
        <f>IF(N147="zákl. přenesená",J147,0)</f>
        <v>0</v>
      </c>
      <c r="BH147" s="215">
        <f>IF(N147="sníž. přenesená",J147,0)</f>
        <v>0</v>
      </c>
      <c r="BI147" s="215">
        <f>IF(N147="nulová",J147,0)</f>
        <v>0</v>
      </c>
      <c r="BJ147" s="17" t="s">
        <v>134</v>
      </c>
      <c r="BK147" s="215">
        <f>ROUND(I147*H147,2)</f>
        <v>0</v>
      </c>
      <c r="BL147" s="17" t="s">
        <v>148</v>
      </c>
      <c r="BM147" s="214" t="s">
        <v>238</v>
      </c>
    </row>
    <row r="148" spans="1:47" s="2" customFormat="1" ht="29.25">
      <c r="A148" s="34"/>
      <c r="B148" s="35"/>
      <c r="C148" s="36"/>
      <c r="D148" s="216" t="s">
        <v>138</v>
      </c>
      <c r="E148" s="36"/>
      <c r="F148" s="217" t="s">
        <v>239</v>
      </c>
      <c r="G148" s="36"/>
      <c r="H148" s="36"/>
      <c r="I148" s="115"/>
      <c r="J148" s="36"/>
      <c r="K148" s="36"/>
      <c r="L148" s="39"/>
      <c r="M148" s="218"/>
      <c r="N148" s="219"/>
      <c r="O148" s="71"/>
      <c r="P148" s="71"/>
      <c r="Q148" s="71"/>
      <c r="R148" s="71"/>
      <c r="S148" s="71"/>
      <c r="T148" s="72"/>
      <c r="U148" s="34"/>
      <c r="V148" s="34"/>
      <c r="W148" s="34"/>
      <c r="X148" s="34"/>
      <c r="Y148" s="34"/>
      <c r="Z148" s="34"/>
      <c r="AA148" s="34"/>
      <c r="AB148" s="34"/>
      <c r="AC148" s="34"/>
      <c r="AD148" s="34"/>
      <c r="AE148" s="34"/>
      <c r="AT148" s="17" t="s">
        <v>138</v>
      </c>
      <c r="AU148" s="17" t="s">
        <v>134</v>
      </c>
    </row>
    <row r="149" spans="1:65" s="2" customFormat="1" ht="33" customHeight="1">
      <c r="A149" s="34"/>
      <c r="B149" s="35"/>
      <c r="C149" s="203" t="s">
        <v>196</v>
      </c>
      <c r="D149" s="203" t="s">
        <v>129</v>
      </c>
      <c r="E149" s="204" t="s">
        <v>240</v>
      </c>
      <c r="F149" s="205" t="s">
        <v>241</v>
      </c>
      <c r="G149" s="206" t="s">
        <v>161</v>
      </c>
      <c r="H149" s="241"/>
      <c r="I149" s="208"/>
      <c r="J149" s="209">
        <f>ROUND(I149*H149,2)</f>
        <v>0</v>
      </c>
      <c r="K149" s="205" t="s">
        <v>162</v>
      </c>
      <c r="L149" s="39"/>
      <c r="M149" s="210" t="s">
        <v>1</v>
      </c>
      <c r="N149" s="211" t="s">
        <v>39</v>
      </c>
      <c r="O149" s="71"/>
      <c r="P149" s="212">
        <f>O149*H149</f>
        <v>0</v>
      </c>
      <c r="Q149" s="212">
        <v>0</v>
      </c>
      <c r="R149" s="212">
        <f>Q149*H149</f>
        <v>0</v>
      </c>
      <c r="S149" s="212">
        <v>0</v>
      </c>
      <c r="T149" s="213">
        <f>S149*H149</f>
        <v>0</v>
      </c>
      <c r="U149" s="34"/>
      <c r="V149" s="34"/>
      <c r="W149" s="34"/>
      <c r="X149" s="34"/>
      <c r="Y149" s="34"/>
      <c r="Z149" s="34"/>
      <c r="AA149" s="34"/>
      <c r="AB149" s="34"/>
      <c r="AC149" s="34"/>
      <c r="AD149" s="34"/>
      <c r="AE149" s="34"/>
      <c r="AR149" s="214" t="s">
        <v>148</v>
      </c>
      <c r="AT149" s="214" t="s">
        <v>129</v>
      </c>
      <c r="AU149" s="214" t="s">
        <v>134</v>
      </c>
      <c r="AY149" s="17" t="s">
        <v>126</v>
      </c>
      <c r="BE149" s="215">
        <f>IF(N149="základní",J149,0)</f>
        <v>0</v>
      </c>
      <c r="BF149" s="215">
        <f>IF(N149="snížená",J149,0)</f>
        <v>0</v>
      </c>
      <c r="BG149" s="215">
        <f>IF(N149="zákl. přenesená",J149,0)</f>
        <v>0</v>
      </c>
      <c r="BH149" s="215">
        <f>IF(N149="sníž. přenesená",J149,0)</f>
        <v>0</v>
      </c>
      <c r="BI149" s="215">
        <f>IF(N149="nulová",J149,0)</f>
        <v>0</v>
      </c>
      <c r="BJ149" s="17" t="s">
        <v>134</v>
      </c>
      <c r="BK149" s="215">
        <f>ROUND(I149*H149,2)</f>
        <v>0</v>
      </c>
      <c r="BL149" s="17" t="s">
        <v>148</v>
      </c>
      <c r="BM149" s="214" t="s">
        <v>242</v>
      </c>
    </row>
    <row r="150" spans="1:47" s="2" customFormat="1" ht="107.25">
      <c r="A150" s="34"/>
      <c r="B150" s="35"/>
      <c r="C150" s="36"/>
      <c r="D150" s="216" t="s">
        <v>136</v>
      </c>
      <c r="E150" s="36"/>
      <c r="F150" s="217" t="s">
        <v>243</v>
      </c>
      <c r="G150" s="36"/>
      <c r="H150" s="36"/>
      <c r="I150" s="115"/>
      <c r="J150" s="36"/>
      <c r="K150" s="36"/>
      <c r="L150" s="39"/>
      <c r="M150" s="218"/>
      <c r="N150" s="219"/>
      <c r="O150" s="71"/>
      <c r="P150" s="71"/>
      <c r="Q150" s="71"/>
      <c r="R150" s="71"/>
      <c r="S150" s="71"/>
      <c r="T150" s="72"/>
      <c r="U150" s="34"/>
      <c r="V150" s="34"/>
      <c r="W150" s="34"/>
      <c r="X150" s="34"/>
      <c r="Y150" s="34"/>
      <c r="Z150" s="34"/>
      <c r="AA150" s="34"/>
      <c r="AB150" s="34"/>
      <c r="AC150" s="34"/>
      <c r="AD150" s="34"/>
      <c r="AE150" s="34"/>
      <c r="AT150" s="17" t="s">
        <v>136</v>
      </c>
      <c r="AU150" s="17" t="s">
        <v>134</v>
      </c>
    </row>
    <row r="151" spans="2:63" s="12" customFormat="1" ht="22.9" customHeight="1">
      <c r="B151" s="187"/>
      <c r="C151" s="188"/>
      <c r="D151" s="189" t="s">
        <v>72</v>
      </c>
      <c r="E151" s="201" t="s">
        <v>165</v>
      </c>
      <c r="F151" s="201" t="s">
        <v>166</v>
      </c>
      <c r="G151" s="188"/>
      <c r="H151" s="188"/>
      <c r="I151" s="191"/>
      <c r="J151" s="202">
        <f>BK151</f>
        <v>0</v>
      </c>
      <c r="K151" s="188"/>
      <c r="L151" s="193"/>
      <c r="M151" s="194"/>
      <c r="N151" s="195"/>
      <c r="O151" s="195"/>
      <c r="P151" s="196">
        <f>SUM(P152:P163)</f>
        <v>0</v>
      </c>
      <c r="Q151" s="195"/>
      <c r="R151" s="196">
        <f>SUM(R152:R163)</f>
        <v>0.03838</v>
      </c>
      <c r="S151" s="195"/>
      <c r="T151" s="197">
        <f>SUM(T152:T163)</f>
        <v>0</v>
      </c>
      <c r="AR151" s="198" t="s">
        <v>134</v>
      </c>
      <c r="AT151" s="199" t="s">
        <v>72</v>
      </c>
      <c r="AU151" s="199" t="s">
        <v>81</v>
      </c>
      <c r="AY151" s="198" t="s">
        <v>126</v>
      </c>
      <c r="BK151" s="200">
        <f>SUM(BK152:BK163)</f>
        <v>0</v>
      </c>
    </row>
    <row r="152" spans="1:65" s="2" customFormat="1" ht="66.75" customHeight="1">
      <c r="A152" s="34"/>
      <c r="B152" s="35"/>
      <c r="C152" s="203" t="s">
        <v>203</v>
      </c>
      <c r="D152" s="203" t="s">
        <v>129</v>
      </c>
      <c r="E152" s="204" t="s">
        <v>168</v>
      </c>
      <c r="F152" s="205" t="s">
        <v>244</v>
      </c>
      <c r="G152" s="206" t="s">
        <v>170</v>
      </c>
      <c r="H152" s="207">
        <v>34</v>
      </c>
      <c r="I152" s="208"/>
      <c r="J152" s="209">
        <f>ROUND(I152*H152,2)</f>
        <v>0</v>
      </c>
      <c r="K152" s="205" t="s">
        <v>1</v>
      </c>
      <c r="L152" s="39"/>
      <c r="M152" s="210" t="s">
        <v>1</v>
      </c>
      <c r="N152" s="211" t="s">
        <v>39</v>
      </c>
      <c r="O152" s="71"/>
      <c r="P152" s="212">
        <f>O152*H152</f>
        <v>0</v>
      </c>
      <c r="Q152" s="212">
        <v>7E-05</v>
      </c>
      <c r="R152" s="212">
        <f>Q152*H152</f>
        <v>0.0023799999999999997</v>
      </c>
      <c r="S152" s="212">
        <v>0</v>
      </c>
      <c r="T152" s="213">
        <f>S152*H152</f>
        <v>0</v>
      </c>
      <c r="U152" s="34"/>
      <c r="V152" s="34"/>
      <c r="W152" s="34"/>
      <c r="X152" s="34"/>
      <c r="Y152" s="34"/>
      <c r="Z152" s="34"/>
      <c r="AA152" s="34"/>
      <c r="AB152" s="34"/>
      <c r="AC152" s="34"/>
      <c r="AD152" s="34"/>
      <c r="AE152" s="34"/>
      <c r="AR152" s="214" t="s">
        <v>148</v>
      </c>
      <c r="AT152" s="214" t="s">
        <v>129</v>
      </c>
      <c r="AU152" s="214" t="s">
        <v>134</v>
      </c>
      <c r="AY152" s="17" t="s">
        <v>126</v>
      </c>
      <c r="BE152" s="215">
        <f>IF(N152="základní",J152,0)</f>
        <v>0</v>
      </c>
      <c r="BF152" s="215">
        <f>IF(N152="snížená",J152,0)</f>
        <v>0</v>
      </c>
      <c r="BG152" s="215">
        <f>IF(N152="zákl. přenesená",J152,0)</f>
        <v>0</v>
      </c>
      <c r="BH152" s="215">
        <f>IF(N152="sníž. přenesená",J152,0)</f>
        <v>0</v>
      </c>
      <c r="BI152" s="215">
        <f>IF(N152="nulová",J152,0)</f>
        <v>0</v>
      </c>
      <c r="BJ152" s="17" t="s">
        <v>134</v>
      </c>
      <c r="BK152" s="215">
        <f>ROUND(I152*H152,2)</f>
        <v>0</v>
      </c>
      <c r="BL152" s="17" t="s">
        <v>148</v>
      </c>
      <c r="BM152" s="214" t="s">
        <v>245</v>
      </c>
    </row>
    <row r="153" spans="1:47" s="2" customFormat="1" ht="29.25">
      <c r="A153" s="34"/>
      <c r="B153" s="35"/>
      <c r="C153" s="36"/>
      <c r="D153" s="216" t="s">
        <v>136</v>
      </c>
      <c r="E153" s="36"/>
      <c r="F153" s="217" t="s">
        <v>172</v>
      </c>
      <c r="G153" s="36"/>
      <c r="H153" s="36"/>
      <c r="I153" s="115"/>
      <c r="J153" s="36"/>
      <c r="K153" s="36"/>
      <c r="L153" s="39"/>
      <c r="M153" s="218"/>
      <c r="N153" s="219"/>
      <c r="O153" s="71"/>
      <c r="P153" s="71"/>
      <c r="Q153" s="71"/>
      <c r="R153" s="71"/>
      <c r="S153" s="71"/>
      <c r="T153" s="72"/>
      <c r="U153" s="34"/>
      <c r="V153" s="34"/>
      <c r="W153" s="34"/>
      <c r="X153" s="34"/>
      <c r="Y153" s="34"/>
      <c r="Z153" s="34"/>
      <c r="AA153" s="34"/>
      <c r="AB153" s="34"/>
      <c r="AC153" s="34"/>
      <c r="AD153" s="34"/>
      <c r="AE153" s="34"/>
      <c r="AT153" s="17" t="s">
        <v>136</v>
      </c>
      <c r="AU153" s="17" t="s">
        <v>134</v>
      </c>
    </row>
    <row r="154" spans="1:47" s="2" customFormat="1" ht="39">
      <c r="A154" s="34"/>
      <c r="B154" s="35"/>
      <c r="C154" s="36"/>
      <c r="D154" s="216" t="s">
        <v>138</v>
      </c>
      <c r="E154" s="36"/>
      <c r="F154" s="217" t="s">
        <v>173</v>
      </c>
      <c r="G154" s="36"/>
      <c r="H154" s="36"/>
      <c r="I154" s="115"/>
      <c r="J154" s="36"/>
      <c r="K154" s="36"/>
      <c r="L154" s="39"/>
      <c r="M154" s="218"/>
      <c r="N154" s="219"/>
      <c r="O154" s="71"/>
      <c r="P154" s="71"/>
      <c r="Q154" s="71"/>
      <c r="R154" s="71"/>
      <c r="S154" s="71"/>
      <c r="T154" s="72"/>
      <c r="U154" s="34"/>
      <c r="V154" s="34"/>
      <c r="W154" s="34"/>
      <c r="X154" s="34"/>
      <c r="Y154" s="34"/>
      <c r="Z154" s="34"/>
      <c r="AA154" s="34"/>
      <c r="AB154" s="34"/>
      <c r="AC154" s="34"/>
      <c r="AD154" s="34"/>
      <c r="AE154" s="34"/>
      <c r="AT154" s="17" t="s">
        <v>138</v>
      </c>
      <c r="AU154" s="17" t="s">
        <v>134</v>
      </c>
    </row>
    <row r="155" spans="2:51" s="14" customFormat="1" ht="12">
      <c r="B155" s="242"/>
      <c r="C155" s="243"/>
      <c r="D155" s="216" t="s">
        <v>140</v>
      </c>
      <c r="E155" s="244" t="s">
        <v>1</v>
      </c>
      <c r="F155" s="245" t="s">
        <v>246</v>
      </c>
      <c r="G155" s="243"/>
      <c r="H155" s="244" t="s">
        <v>1</v>
      </c>
      <c r="I155" s="246"/>
      <c r="J155" s="243"/>
      <c r="K155" s="243"/>
      <c r="L155" s="247"/>
      <c r="M155" s="248"/>
      <c r="N155" s="249"/>
      <c r="O155" s="249"/>
      <c r="P155" s="249"/>
      <c r="Q155" s="249"/>
      <c r="R155" s="249"/>
      <c r="S155" s="249"/>
      <c r="T155" s="250"/>
      <c r="AT155" s="251" t="s">
        <v>140</v>
      </c>
      <c r="AU155" s="251" t="s">
        <v>134</v>
      </c>
      <c r="AV155" s="14" t="s">
        <v>81</v>
      </c>
      <c r="AW155" s="14" t="s">
        <v>30</v>
      </c>
      <c r="AX155" s="14" t="s">
        <v>73</v>
      </c>
      <c r="AY155" s="251" t="s">
        <v>126</v>
      </c>
    </row>
    <row r="156" spans="2:51" s="13" customFormat="1" ht="12">
      <c r="B156" s="220"/>
      <c r="C156" s="221"/>
      <c r="D156" s="216" t="s">
        <v>140</v>
      </c>
      <c r="E156" s="222" t="s">
        <v>1</v>
      </c>
      <c r="F156" s="223" t="s">
        <v>247</v>
      </c>
      <c r="G156" s="221"/>
      <c r="H156" s="224">
        <v>34</v>
      </c>
      <c r="I156" s="225"/>
      <c r="J156" s="221"/>
      <c r="K156" s="221"/>
      <c r="L156" s="226"/>
      <c r="M156" s="227"/>
      <c r="N156" s="228"/>
      <c r="O156" s="228"/>
      <c r="P156" s="228"/>
      <c r="Q156" s="228"/>
      <c r="R156" s="228"/>
      <c r="S156" s="228"/>
      <c r="T156" s="229"/>
      <c r="AT156" s="230" t="s">
        <v>140</v>
      </c>
      <c r="AU156" s="230" t="s">
        <v>134</v>
      </c>
      <c r="AV156" s="13" t="s">
        <v>134</v>
      </c>
      <c r="AW156" s="13" t="s">
        <v>30</v>
      </c>
      <c r="AX156" s="13" t="s">
        <v>81</v>
      </c>
      <c r="AY156" s="230" t="s">
        <v>126</v>
      </c>
    </row>
    <row r="157" spans="1:65" s="2" customFormat="1" ht="16.5" customHeight="1">
      <c r="A157" s="34"/>
      <c r="B157" s="35"/>
      <c r="C157" s="231" t="s">
        <v>210</v>
      </c>
      <c r="D157" s="231" t="s">
        <v>153</v>
      </c>
      <c r="E157" s="232" t="s">
        <v>180</v>
      </c>
      <c r="F157" s="233" t="s">
        <v>181</v>
      </c>
      <c r="G157" s="234" t="s">
        <v>182</v>
      </c>
      <c r="H157" s="235">
        <v>0.036</v>
      </c>
      <c r="I157" s="236"/>
      <c r="J157" s="237">
        <f>ROUND(I157*H157,2)</f>
        <v>0</v>
      </c>
      <c r="K157" s="233" t="s">
        <v>1</v>
      </c>
      <c r="L157" s="238"/>
      <c r="M157" s="239" t="s">
        <v>1</v>
      </c>
      <c r="N157" s="240" t="s">
        <v>39</v>
      </c>
      <c r="O157" s="71"/>
      <c r="P157" s="212">
        <f>O157*H157</f>
        <v>0</v>
      </c>
      <c r="Q157" s="212">
        <v>1</v>
      </c>
      <c r="R157" s="212">
        <f>Q157*H157</f>
        <v>0.036</v>
      </c>
      <c r="S157" s="212">
        <v>0</v>
      </c>
      <c r="T157" s="213">
        <f>S157*H157</f>
        <v>0</v>
      </c>
      <c r="U157" s="34"/>
      <c r="V157" s="34"/>
      <c r="W157" s="34"/>
      <c r="X157" s="34"/>
      <c r="Y157" s="34"/>
      <c r="Z157" s="34"/>
      <c r="AA157" s="34"/>
      <c r="AB157" s="34"/>
      <c r="AC157" s="34"/>
      <c r="AD157" s="34"/>
      <c r="AE157" s="34"/>
      <c r="AR157" s="214" t="s">
        <v>156</v>
      </c>
      <c r="AT157" s="214" t="s">
        <v>153</v>
      </c>
      <c r="AU157" s="214" t="s">
        <v>134</v>
      </c>
      <c r="AY157" s="17" t="s">
        <v>126</v>
      </c>
      <c r="BE157" s="215">
        <f>IF(N157="základní",J157,0)</f>
        <v>0</v>
      </c>
      <c r="BF157" s="215">
        <f>IF(N157="snížená",J157,0)</f>
        <v>0</v>
      </c>
      <c r="BG157" s="215">
        <f>IF(N157="zákl. přenesená",J157,0)</f>
        <v>0</v>
      </c>
      <c r="BH157" s="215">
        <f>IF(N157="sníž. přenesená",J157,0)</f>
        <v>0</v>
      </c>
      <c r="BI157" s="215">
        <f>IF(N157="nulová",J157,0)</f>
        <v>0</v>
      </c>
      <c r="BJ157" s="17" t="s">
        <v>134</v>
      </c>
      <c r="BK157" s="215">
        <f>ROUND(I157*H157,2)</f>
        <v>0</v>
      </c>
      <c r="BL157" s="17" t="s">
        <v>148</v>
      </c>
      <c r="BM157" s="214" t="s">
        <v>248</v>
      </c>
    </row>
    <row r="158" spans="1:47" s="2" customFormat="1" ht="39">
      <c r="A158" s="34"/>
      <c r="B158" s="35"/>
      <c r="C158" s="36"/>
      <c r="D158" s="216" t="s">
        <v>138</v>
      </c>
      <c r="E158" s="36"/>
      <c r="F158" s="217" t="s">
        <v>173</v>
      </c>
      <c r="G158" s="36"/>
      <c r="H158" s="36"/>
      <c r="I158" s="115"/>
      <c r="J158" s="36"/>
      <c r="K158" s="36"/>
      <c r="L158" s="39"/>
      <c r="M158" s="218"/>
      <c r="N158" s="219"/>
      <c r="O158" s="71"/>
      <c r="P158" s="71"/>
      <c r="Q158" s="71"/>
      <c r="R158" s="71"/>
      <c r="S158" s="71"/>
      <c r="T158" s="72"/>
      <c r="U158" s="34"/>
      <c r="V158" s="34"/>
      <c r="W158" s="34"/>
      <c r="X158" s="34"/>
      <c r="Y158" s="34"/>
      <c r="Z158" s="34"/>
      <c r="AA158" s="34"/>
      <c r="AB158" s="34"/>
      <c r="AC158" s="34"/>
      <c r="AD158" s="34"/>
      <c r="AE158" s="34"/>
      <c r="AT158" s="17" t="s">
        <v>138</v>
      </c>
      <c r="AU158" s="17" t="s">
        <v>134</v>
      </c>
    </row>
    <row r="159" spans="2:51" s="14" customFormat="1" ht="22.5">
      <c r="B159" s="242"/>
      <c r="C159" s="243"/>
      <c r="D159" s="216" t="s">
        <v>140</v>
      </c>
      <c r="E159" s="244" t="s">
        <v>1</v>
      </c>
      <c r="F159" s="245" t="s">
        <v>249</v>
      </c>
      <c r="G159" s="243"/>
      <c r="H159" s="244" t="s">
        <v>1</v>
      </c>
      <c r="I159" s="246"/>
      <c r="J159" s="243"/>
      <c r="K159" s="243"/>
      <c r="L159" s="247"/>
      <c r="M159" s="248"/>
      <c r="N159" s="249"/>
      <c r="O159" s="249"/>
      <c r="P159" s="249"/>
      <c r="Q159" s="249"/>
      <c r="R159" s="249"/>
      <c r="S159" s="249"/>
      <c r="T159" s="250"/>
      <c r="AT159" s="251" t="s">
        <v>140</v>
      </c>
      <c r="AU159" s="251" t="s">
        <v>134</v>
      </c>
      <c r="AV159" s="14" t="s">
        <v>81</v>
      </c>
      <c r="AW159" s="14" t="s">
        <v>30</v>
      </c>
      <c r="AX159" s="14" t="s">
        <v>73</v>
      </c>
      <c r="AY159" s="251" t="s">
        <v>126</v>
      </c>
    </row>
    <row r="160" spans="2:51" s="13" customFormat="1" ht="12">
      <c r="B160" s="220"/>
      <c r="C160" s="221"/>
      <c r="D160" s="216" t="s">
        <v>140</v>
      </c>
      <c r="E160" s="222" t="s">
        <v>1</v>
      </c>
      <c r="F160" s="223" t="s">
        <v>250</v>
      </c>
      <c r="G160" s="221"/>
      <c r="H160" s="224">
        <v>0.034</v>
      </c>
      <c r="I160" s="225"/>
      <c r="J160" s="221"/>
      <c r="K160" s="221"/>
      <c r="L160" s="226"/>
      <c r="M160" s="227"/>
      <c r="N160" s="228"/>
      <c r="O160" s="228"/>
      <c r="P160" s="228"/>
      <c r="Q160" s="228"/>
      <c r="R160" s="228"/>
      <c r="S160" s="228"/>
      <c r="T160" s="229"/>
      <c r="AT160" s="230" t="s">
        <v>140</v>
      </c>
      <c r="AU160" s="230" t="s">
        <v>134</v>
      </c>
      <c r="AV160" s="13" t="s">
        <v>134</v>
      </c>
      <c r="AW160" s="13" t="s">
        <v>30</v>
      </c>
      <c r="AX160" s="13" t="s">
        <v>81</v>
      </c>
      <c r="AY160" s="230" t="s">
        <v>126</v>
      </c>
    </row>
    <row r="161" spans="2:51" s="13" customFormat="1" ht="12">
      <c r="B161" s="220"/>
      <c r="C161" s="221"/>
      <c r="D161" s="216" t="s">
        <v>140</v>
      </c>
      <c r="E161" s="221"/>
      <c r="F161" s="223" t="s">
        <v>251</v>
      </c>
      <c r="G161" s="221"/>
      <c r="H161" s="224">
        <v>0.036</v>
      </c>
      <c r="I161" s="225"/>
      <c r="J161" s="221"/>
      <c r="K161" s="221"/>
      <c r="L161" s="226"/>
      <c r="M161" s="227"/>
      <c r="N161" s="228"/>
      <c r="O161" s="228"/>
      <c r="P161" s="228"/>
      <c r="Q161" s="228"/>
      <c r="R161" s="228"/>
      <c r="S161" s="228"/>
      <c r="T161" s="229"/>
      <c r="AT161" s="230" t="s">
        <v>140</v>
      </c>
      <c r="AU161" s="230" t="s">
        <v>134</v>
      </c>
      <c r="AV161" s="13" t="s">
        <v>134</v>
      </c>
      <c r="AW161" s="13" t="s">
        <v>4</v>
      </c>
      <c r="AX161" s="13" t="s">
        <v>81</v>
      </c>
      <c r="AY161" s="230" t="s">
        <v>126</v>
      </c>
    </row>
    <row r="162" spans="1:65" s="2" customFormat="1" ht="44.25" customHeight="1">
      <c r="A162" s="34"/>
      <c r="B162" s="35"/>
      <c r="C162" s="203" t="s">
        <v>252</v>
      </c>
      <c r="D162" s="203" t="s">
        <v>129</v>
      </c>
      <c r="E162" s="204" t="s">
        <v>188</v>
      </c>
      <c r="F162" s="205" t="s">
        <v>189</v>
      </c>
      <c r="G162" s="206" t="s">
        <v>182</v>
      </c>
      <c r="H162" s="207">
        <v>0.038</v>
      </c>
      <c r="I162" s="208"/>
      <c r="J162" s="209">
        <f>ROUND(I162*H162,2)</f>
        <v>0</v>
      </c>
      <c r="K162" s="205" t="s">
        <v>162</v>
      </c>
      <c r="L162" s="39"/>
      <c r="M162" s="210" t="s">
        <v>1</v>
      </c>
      <c r="N162" s="211" t="s">
        <v>39</v>
      </c>
      <c r="O162" s="71"/>
      <c r="P162" s="212">
        <f>O162*H162</f>
        <v>0</v>
      </c>
      <c r="Q162" s="212">
        <v>0</v>
      </c>
      <c r="R162" s="212">
        <f>Q162*H162</f>
        <v>0</v>
      </c>
      <c r="S162" s="212">
        <v>0</v>
      </c>
      <c r="T162" s="213">
        <f>S162*H162</f>
        <v>0</v>
      </c>
      <c r="U162" s="34"/>
      <c r="V162" s="34"/>
      <c r="W162" s="34"/>
      <c r="X162" s="34"/>
      <c r="Y162" s="34"/>
      <c r="Z162" s="34"/>
      <c r="AA162" s="34"/>
      <c r="AB162" s="34"/>
      <c r="AC162" s="34"/>
      <c r="AD162" s="34"/>
      <c r="AE162" s="34"/>
      <c r="AR162" s="214" t="s">
        <v>148</v>
      </c>
      <c r="AT162" s="214" t="s">
        <v>129</v>
      </c>
      <c r="AU162" s="214" t="s">
        <v>134</v>
      </c>
      <c r="AY162" s="17" t="s">
        <v>126</v>
      </c>
      <c r="BE162" s="215">
        <f>IF(N162="základní",J162,0)</f>
        <v>0</v>
      </c>
      <c r="BF162" s="215">
        <f>IF(N162="snížená",J162,0)</f>
        <v>0</v>
      </c>
      <c r="BG162" s="215">
        <f>IF(N162="zákl. přenesená",J162,0)</f>
        <v>0</v>
      </c>
      <c r="BH162" s="215">
        <f>IF(N162="sníž. přenesená",J162,0)</f>
        <v>0</v>
      </c>
      <c r="BI162" s="215">
        <f>IF(N162="nulová",J162,0)</f>
        <v>0</v>
      </c>
      <c r="BJ162" s="17" t="s">
        <v>134</v>
      </c>
      <c r="BK162" s="215">
        <f>ROUND(I162*H162,2)</f>
        <v>0</v>
      </c>
      <c r="BL162" s="17" t="s">
        <v>148</v>
      </c>
      <c r="BM162" s="214" t="s">
        <v>253</v>
      </c>
    </row>
    <row r="163" spans="1:47" s="2" customFormat="1" ht="107.25">
      <c r="A163" s="34"/>
      <c r="B163" s="35"/>
      <c r="C163" s="36"/>
      <c r="D163" s="216" t="s">
        <v>136</v>
      </c>
      <c r="E163" s="36"/>
      <c r="F163" s="217" t="s">
        <v>191</v>
      </c>
      <c r="G163" s="36"/>
      <c r="H163" s="36"/>
      <c r="I163" s="115"/>
      <c r="J163" s="36"/>
      <c r="K163" s="36"/>
      <c r="L163" s="39"/>
      <c r="M163" s="218"/>
      <c r="N163" s="219"/>
      <c r="O163" s="71"/>
      <c r="P163" s="71"/>
      <c r="Q163" s="71"/>
      <c r="R163" s="71"/>
      <c r="S163" s="71"/>
      <c r="T163" s="72"/>
      <c r="U163" s="34"/>
      <c r="V163" s="34"/>
      <c r="W163" s="34"/>
      <c r="X163" s="34"/>
      <c r="Y163" s="34"/>
      <c r="Z163" s="34"/>
      <c r="AA163" s="34"/>
      <c r="AB163" s="34"/>
      <c r="AC163" s="34"/>
      <c r="AD163" s="34"/>
      <c r="AE163" s="34"/>
      <c r="AT163" s="17" t="s">
        <v>136</v>
      </c>
      <c r="AU163" s="17" t="s">
        <v>134</v>
      </c>
    </row>
    <row r="164" spans="2:63" s="12" customFormat="1" ht="25.9" customHeight="1">
      <c r="B164" s="187"/>
      <c r="C164" s="188"/>
      <c r="D164" s="189" t="s">
        <v>72</v>
      </c>
      <c r="E164" s="190" t="s">
        <v>192</v>
      </c>
      <c r="F164" s="190" t="s">
        <v>193</v>
      </c>
      <c r="G164" s="188"/>
      <c r="H164" s="188"/>
      <c r="I164" s="191"/>
      <c r="J164" s="192">
        <f>BK164</f>
        <v>0</v>
      </c>
      <c r="K164" s="188"/>
      <c r="L164" s="193"/>
      <c r="M164" s="194"/>
      <c r="N164" s="195"/>
      <c r="O164" s="195"/>
      <c r="P164" s="196">
        <f>P165+P166+P167+P170</f>
        <v>0</v>
      </c>
      <c r="Q164" s="195"/>
      <c r="R164" s="196">
        <f>R165+R166+R167+R170</f>
        <v>0</v>
      </c>
      <c r="S164" s="195"/>
      <c r="T164" s="197">
        <f>T165+T166+T167+T170</f>
        <v>0</v>
      </c>
      <c r="AR164" s="198" t="s">
        <v>167</v>
      </c>
      <c r="AT164" s="199" t="s">
        <v>72</v>
      </c>
      <c r="AU164" s="199" t="s">
        <v>73</v>
      </c>
      <c r="AY164" s="198" t="s">
        <v>126</v>
      </c>
      <c r="BK164" s="200">
        <f>BK165+BK166+BK167+BK170</f>
        <v>0</v>
      </c>
    </row>
    <row r="165" spans="1:65" s="2" customFormat="1" ht="16.5" customHeight="1">
      <c r="A165" s="34"/>
      <c r="B165" s="35"/>
      <c r="C165" s="203" t="s">
        <v>254</v>
      </c>
      <c r="D165" s="203" t="s">
        <v>129</v>
      </c>
      <c r="E165" s="204" t="s">
        <v>197</v>
      </c>
      <c r="F165" s="205" t="s">
        <v>198</v>
      </c>
      <c r="G165" s="206" t="s">
        <v>199</v>
      </c>
      <c r="H165" s="207">
        <v>1</v>
      </c>
      <c r="I165" s="208"/>
      <c r="J165" s="209">
        <f>ROUND(I165*H165,2)</f>
        <v>0</v>
      </c>
      <c r="K165" s="205" t="s">
        <v>162</v>
      </c>
      <c r="L165" s="39"/>
      <c r="M165" s="210" t="s">
        <v>1</v>
      </c>
      <c r="N165" s="211" t="s">
        <v>39</v>
      </c>
      <c r="O165" s="71"/>
      <c r="P165" s="212">
        <f>O165*H165</f>
        <v>0</v>
      </c>
      <c r="Q165" s="212">
        <v>0</v>
      </c>
      <c r="R165" s="212">
        <f>Q165*H165</f>
        <v>0</v>
      </c>
      <c r="S165" s="212">
        <v>0</v>
      </c>
      <c r="T165" s="213">
        <f>S165*H165</f>
        <v>0</v>
      </c>
      <c r="U165" s="34"/>
      <c r="V165" s="34"/>
      <c r="W165" s="34"/>
      <c r="X165" s="34"/>
      <c r="Y165" s="34"/>
      <c r="Z165" s="34"/>
      <c r="AA165" s="34"/>
      <c r="AB165" s="34"/>
      <c r="AC165" s="34"/>
      <c r="AD165" s="34"/>
      <c r="AE165" s="34"/>
      <c r="AR165" s="214" t="s">
        <v>200</v>
      </c>
      <c r="AT165" s="214" t="s">
        <v>129</v>
      </c>
      <c r="AU165" s="214" t="s">
        <v>81</v>
      </c>
      <c r="AY165" s="17" t="s">
        <v>126</v>
      </c>
      <c r="BE165" s="215">
        <f>IF(N165="základní",J165,0)</f>
        <v>0</v>
      </c>
      <c r="BF165" s="215">
        <f>IF(N165="snížená",J165,0)</f>
        <v>0</v>
      </c>
      <c r="BG165" s="215">
        <f>IF(N165="zákl. přenesená",J165,0)</f>
        <v>0</v>
      </c>
      <c r="BH165" s="215">
        <f>IF(N165="sníž. přenesená",J165,0)</f>
        <v>0</v>
      </c>
      <c r="BI165" s="215">
        <f>IF(N165="nulová",J165,0)</f>
        <v>0</v>
      </c>
      <c r="BJ165" s="17" t="s">
        <v>134</v>
      </c>
      <c r="BK165" s="215">
        <f>ROUND(I165*H165,2)</f>
        <v>0</v>
      </c>
      <c r="BL165" s="17" t="s">
        <v>200</v>
      </c>
      <c r="BM165" s="214" t="s">
        <v>255</v>
      </c>
    </row>
    <row r="166" spans="1:47" s="2" customFormat="1" ht="39">
      <c r="A166" s="34"/>
      <c r="B166" s="35"/>
      <c r="C166" s="36"/>
      <c r="D166" s="216" t="s">
        <v>138</v>
      </c>
      <c r="E166" s="36"/>
      <c r="F166" s="217" t="s">
        <v>202</v>
      </c>
      <c r="G166" s="36"/>
      <c r="H166" s="36"/>
      <c r="I166" s="115"/>
      <c r="J166" s="36"/>
      <c r="K166" s="36"/>
      <c r="L166" s="39"/>
      <c r="M166" s="218"/>
      <c r="N166" s="219"/>
      <c r="O166" s="71"/>
      <c r="P166" s="71"/>
      <c r="Q166" s="71"/>
      <c r="R166" s="71"/>
      <c r="S166" s="71"/>
      <c r="T166" s="72"/>
      <c r="U166" s="34"/>
      <c r="V166" s="34"/>
      <c r="W166" s="34"/>
      <c r="X166" s="34"/>
      <c r="Y166" s="34"/>
      <c r="Z166" s="34"/>
      <c r="AA166" s="34"/>
      <c r="AB166" s="34"/>
      <c r="AC166" s="34"/>
      <c r="AD166" s="34"/>
      <c r="AE166" s="34"/>
      <c r="AT166" s="17" t="s">
        <v>138</v>
      </c>
      <c r="AU166" s="17" t="s">
        <v>81</v>
      </c>
    </row>
    <row r="167" spans="2:63" s="12" customFormat="1" ht="22.9" customHeight="1">
      <c r="B167" s="187"/>
      <c r="C167" s="188"/>
      <c r="D167" s="189" t="s">
        <v>72</v>
      </c>
      <c r="E167" s="201" t="s">
        <v>194</v>
      </c>
      <c r="F167" s="201" t="s">
        <v>195</v>
      </c>
      <c r="G167" s="188"/>
      <c r="H167" s="188"/>
      <c r="I167" s="191"/>
      <c r="J167" s="202">
        <f>BK167</f>
        <v>0</v>
      </c>
      <c r="K167" s="188"/>
      <c r="L167" s="193"/>
      <c r="M167" s="194"/>
      <c r="N167" s="195"/>
      <c r="O167" s="195"/>
      <c r="P167" s="196">
        <f>SUM(P168:P169)</f>
        <v>0</v>
      </c>
      <c r="Q167" s="195"/>
      <c r="R167" s="196">
        <f>SUM(R168:R169)</f>
        <v>0</v>
      </c>
      <c r="S167" s="195"/>
      <c r="T167" s="197">
        <f>SUM(T168:T169)</f>
        <v>0</v>
      </c>
      <c r="AR167" s="198" t="s">
        <v>167</v>
      </c>
      <c r="AT167" s="199" t="s">
        <v>72</v>
      </c>
      <c r="AU167" s="199" t="s">
        <v>81</v>
      </c>
      <c r="AY167" s="198" t="s">
        <v>126</v>
      </c>
      <c r="BK167" s="200">
        <f>SUM(BK168:BK169)</f>
        <v>0</v>
      </c>
    </row>
    <row r="168" spans="1:65" s="2" customFormat="1" ht="16.5" customHeight="1">
      <c r="A168" s="34"/>
      <c r="B168" s="35"/>
      <c r="C168" s="203" t="s">
        <v>256</v>
      </c>
      <c r="D168" s="203" t="s">
        <v>129</v>
      </c>
      <c r="E168" s="204" t="s">
        <v>204</v>
      </c>
      <c r="F168" s="205" t="s">
        <v>205</v>
      </c>
      <c r="G168" s="206" t="s">
        <v>199</v>
      </c>
      <c r="H168" s="207">
        <v>1</v>
      </c>
      <c r="I168" s="208"/>
      <c r="J168" s="209">
        <f>ROUND(I168*H168,2)</f>
        <v>0</v>
      </c>
      <c r="K168" s="205" t="s">
        <v>162</v>
      </c>
      <c r="L168" s="39"/>
      <c r="M168" s="210" t="s">
        <v>1</v>
      </c>
      <c r="N168" s="211" t="s">
        <v>39</v>
      </c>
      <c r="O168" s="71"/>
      <c r="P168" s="212">
        <f>O168*H168</f>
        <v>0</v>
      </c>
      <c r="Q168" s="212">
        <v>0</v>
      </c>
      <c r="R168" s="212">
        <f>Q168*H168</f>
        <v>0</v>
      </c>
      <c r="S168" s="212">
        <v>0</v>
      </c>
      <c r="T168" s="213">
        <f>S168*H168</f>
        <v>0</v>
      </c>
      <c r="U168" s="34"/>
      <c r="V168" s="34"/>
      <c r="W168" s="34"/>
      <c r="X168" s="34"/>
      <c r="Y168" s="34"/>
      <c r="Z168" s="34"/>
      <c r="AA168" s="34"/>
      <c r="AB168" s="34"/>
      <c r="AC168" s="34"/>
      <c r="AD168" s="34"/>
      <c r="AE168" s="34"/>
      <c r="AR168" s="214" t="s">
        <v>200</v>
      </c>
      <c r="AT168" s="214" t="s">
        <v>129</v>
      </c>
      <c r="AU168" s="214" t="s">
        <v>134</v>
      </c>
      <c r="AY168" s="17" t="s">
        <v>126</v>
      </c>
      <c r="BE168" s="215">
        <f>IF(N168="základní",J168,0)</f>
        <v>0</v>
      </c>
      <c r="BF168" s="215">
        <f>IF(N168="snížená",J168,0)</f>
        <v>0</v>
      </c>
      <c r="BG168" s="215">
        <f>IF(N168="zákl. přenesená",J168,0)</f>
        <v>0</v>
      </c>
      <c r="BH168" s="215">
        <f>IF(N168="sníž. přenesená",J168,0)</f>
        <v>0</v>
      </c>
      <c r="BI168" s="215">
        <f>IF(N168="nulová",J168,0)</f>
        <v>0</v>
      </c>
      <c r="BJ168" s="17" t="s">
        <v>134</v>
      </c>
      <c r="BK168" s="215">
        <f>ROUND(I168*H168,2)</f>
        <v>0</v>
      </c>
      <c r="BL168" s="17" t="s">
        <v>200</v>
      </c>
      <c r="BM168" s="214" t="s">
        <v>257</v>
      </c>
    </row>
    <row r="169" spans="1:47" s="2" customFormat="1" ht="29.25">
      <c r="A169" s="34"/>
      <c r="B169" s="35"/>
      <c r="C169" s="36"/>
      <c r="D169" s="216" t="s">
        <v>138</v>
      </c>
      <c r="E169" s="36"/>
      <c r="F169" s="217" t="s">
        <v>207</v>
      </c>
      <c r="G169" s="36"/>
      <c r="H169" s="36"/>
      <c r="I169" s="115"/>
      <c r="J169" s="36"/>
      <c r="K169" s="36"/>
      <c r="L169" s="39"/>
      <c r="M169" s="218"/>
      <c r="N169" s="219"/>
      <c r="O169" s="71"/>
      <c r="P169" s="71"/>
      <c r="Q169" s="71"/>
      <c r="R169" s="71"/>
      <c r="S169" s="71"/>
      <c r="T169" s="72"/>
      <c r="U169" s="34"/>
      <c r="V169" s="34"/>
      <c r="W169" s="34"/>
      <c r="X169" s="34"/>
      <c r="Y169" s="34"/>
      <c r="Z169" s="34"/>
      <c r="AA169" s="34"/>
      <c r="AB169" s="34"/>
      <c r="AC169" s="34"/>
      <c r="AD169" s="34"/>
      <c r="AE169" s="34"/>
      <c r="AT169" s="17" t="s">
        <v>138</v>
      </c>
      <c r="AU169" s="17" t="s">
        <v>134</v>
      </c>
    </row>
    <row r="170" spans="2:63" s="12" customFormat="1" ht="22.9" customHeight="1">
      <c r="B170" s="187"/>
      <c r="C170" s="188"/>
      <c r="D170" s="189" t="s">
        <v>72</v>
      </c>
      <c r="E170" s="201" t="s">
        <v>208</v>
      </c>
      <c r="F170" s="201" t="s">
        <v>209</v>
      </c>
      <c r="G170" s="188"/>
      <c r="H170" s="188"/>
      <c r="I170" s="191"/>
      <c r="J170" s="202">
        <f>BK170</f>
        <v>0</v>
      </c>
      <c r="K170" s="188"/>
      <c r="L170" s="193"/>
      <c r="M170" s="194"/>
      <c r="N170" s="195"/>
      <c r="O170" s="195"/>
      <c r="P170" s="196">
        <f>P171</f>
        <v>0</v>
      </c>
      <c r="Q170" s="195"/>
      <c r="R170" s="196">
        <f>R171</f>
        <v>0</v>
      </c>
      <c r="S170" s="195"/>
      <c r="T170" s="197">
        <f>T171</f>
        <v>0</v>
      </c>
      <c r="AR170" s="198" t="s">
        <v>167</v>
      </c>
      <c r="AT170" s="199" t="s">
        <v>72</v>
      </c>
      <c r="AU170" s="199" t="s">
        <v>81</v>
      </c>
      <c r="AY170" s="198" t="s">
        <v>126</v>
      </c>
      <c r="BK170" s="200">
        <f>BK171</f>
        <v>0</v>
      </c>
    </row>
    <row r="171" spans="1:65" s="2" customFormat="1" ht="33.75" customHeight="1">
      <c r="A171" s="34"/>
      <c r="B171" s="35"/>
      <c r="C171" s="203" t="s">
        <v>258</v>
      </c>
      <c r="D171" s="203" t="s">
        <v>129</v>
      </c>
      <c r="E171" s="204" t="s">
        <v>211</v>
      </c>
      <c r="F171" s="205" t="s">
        <v>212</v>
      </c>
      <c r="G171" s="206" t="s">
        <v>199</v>
      </c>
      <c r="H171" s="207">
        <v>1</v>
      </c>
      <c r="I171" s="208"/>
      <c r="J171" s="209">
        <f>ROUND(I171*H171,2)</f>
        <v>0</v>
      </c>
      <c r="K171" s="205" t="s">
        <v>162</v>
      </c>
      <c r="L171" s="39"/>
      <c r="M171" s="263" t="s">
        <v>1</v>
      </c>
      <c r="N171" s="264" t="s">
        <v>39</v>
      </c>
      <c r="O171" s="265"/>
      <c r="P171" s="266">
        <f>O171*H171</f>
        <v>0</v>
      </c>
      <c r="Q171" s="266">
        <v>0</v>
      </c>
      <c r="R171" s="266">
        <f>Q171*H171</f>
        <v>0</v>
      </c>
      <c r="S171" s="266">
        <v>0</v>
      </c>
      <c r="T171" s="267">
        <f>S171*H171</f>
        <v>0</v>
      </c>
      <c r="U171" s="34"/>
      <c r="V171" s="34"/>
      <c r="W171" s="34"/>
      <c r="X171" s="34"/>
      <c r="Y171" s="34"/>
      <c r="Z171" s="34"/>
      <c r="AA171" s="34"/>
      <c r="AB171" s="34"/>
      <c r="AC171" s="34"/>
      <c r="AD171" s="34"/>
      <c r="AE171" s="34"/>
      <c r="AR171" s="214" t="s">
        <v>200</v>
      </c>
      <c r="AT171" s="214" t="s">
        <v>129</v>
      </c>
      <c r="AU171" s="214" t="s">
        <v>134</v>
      </c>
      <c r="AY171" s="17" t="s">
        <v>126</v>
      </c>
      <c r="BE171" s="215">
        <f>IF(N171="základní",J171,0)</f>
        <v>0</v>
      </c>
      <c r="BF171" s="215">
        <f>IF(N171="snížená",J171,0)</f>
        <v>0</v>
      </c>
      <c r="BG171" s="215">
        <f>IF(N171="zákl. přenesená",J171,0)</f>
        <v>0</v>
      </c>
      <c r="BH171" s="215">
        <f>IF(N171="sníž. přenesená",J171,0)</f>
        <v>0</v>
      </c>
      <c r="BI171" s="215">
        <f>IF(N171="nulová",J171,0)</f>
        <v>0</v>
      </c>
      <c r="BJ171" s="17" t="s">
        <v>134</v>
      </c>
      <c r="BK171" s="215">
        <f>ROUND(I171*H171,2)</f>
        <v>0</v>
      </c>
      <c r="BL171" s="17" t="s">
        <v>200</v>
      </c>
      <c r="BM171" s="214" t="s">
        <v>259</v>
      </c>
    </row>
    <row r="172" spans="1:31" s="2" customFormat="1" ht="6.95" customHeight="1">
      <c r="A172" s="34"/>
      <c r="B172" s="54"/>
      <c r="C172" s="55"/>
      <c r="D172" s="55"/>
      <c r="E172" s="55"/>
      <c r="F172" s="55"/>
      <c r="G172" s="55"/>
      <c r="H172" s="55"/>
      <c r="I172" s="152"/>
      <c r="J172" s="55"/>
      <c r="K172" s="55"/>
      <c r="L172" s="39"/>
      <c r="M172" s="34"/>
      <c r="O172" s="34"/>
      <c r="P172" s="34"/>
      <c r="Q172" s="34"/>
      <c r="R172" s="34"/>
      <c r="S172" s="34"/>
      <c r="T172" s="34"/>
      <c r="U172" s="34"/>
      <c r="V172" s="34"/>
      <c r="W172" s="34"/>
      <c r="X172" s="34"/>
      <c r="Y172" s="34"/>
      <c r="Z172" s="34"/>
      <c r="AA172" s="34"/>
      <c r="AB172" s="34"/>
      <c r="AC172" s="34"/>
      <c r="AD172" s="34"/>
      <c r="AE172" s="34"/>
    </row>
  </sheetData>
  <sheetProtection algorithmName="SHA-512" hashValue="Q77Ndg8InIb/TJ+TYUNloOUmdtZWaHTXdF80TWvzXzBfcSUt69/cQsAxoC6WQNHAdkO9FuAlD3tYveL58XLc+A==" saltValue="ZNalNv9T2e9NovvlF0ZB1+rHrxvdi2hq76/LLT/iqx20r/Y9i6LmWiroz7e6en6YCmWkW7mzPqqvQ35yCy3J0Q==" spinCount="100000" sheet="1" objects="1" scenarios="1" formatColumns="0" formatRows="0" autoFilter="0"/>
  <autoFilter ref="C124:K171"/>
  <mergeCells count="9">
    <mergeCell ref="E87:H87"/>
    <mergeCell ref="E115:H115"/>
    <mergeCell ref="E117:H117"/>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BM182"/>
  <sheetViews>
    <sheetView showGridLines="0" workbookViewId="0" topLeftCell="A159">
      <selection activeCell="H156" sqref="H156"/>
    </sheetView>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08"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08"/>
      <c r="L2" s="268"/>
      <c r="M2" s="268"/>
      <c r="N2" s="268"/>
      <c r="O2" s="268"/>
      <c r="P2" s="268"/>
      <c r="Q2" s="268"/>
      <c r="R2" s="268"/>
      <c r="S2" s="268"/>
      <c r="T2" s="268"/>
      <c r="U2" s="268"/>
      <c r="V2" s="268"/>
      <c r="AT2" s="17" t="s">
        <v>88</v>
      </c>
    </row>
    <row r="3" spans="2:46" s="1" customFormat="1" ht="6.95" customHeight="1" hidden="1">
      <c r="B3" s="109"/>
      <c r="C3" s="110"/>
      <c r="D3" s="110"/>
      <c r="E3" s="110"/>
      <c r="F3" s="110"/>
      <c r="G3" s="110"/>
      <c r="H3" s="110"/>
      <c r="I3" s="111"/>
      <c r="J3" s="110"/>
      <c r="K3" s="110"/>
      <c r="L3" s="20"/>
      <c r="AT3" s="17" t="s">
        <v>81</v>
      </c>
    </row>
    <row r="4" spans="2:46" s="1" customFormat="1" ht="24.95" customHeight="1" hidden="1">
      <c r="B4" s="20"/>
      <c r="D4" s="112" t="s">
        <v>95</v>
      </c>
      <c r="I4" s="108"/>
      <c r="L4" s="20"/>
      <c r="M4" s="113" t="s">
        <v>10</v>
      </c>
      <c r="AT4" s="17" t="s">
        <v>4</v>
      </c>
    </row>
    <row r="5" spans="2:12" s="1" customFormat="1" ht="6.95" customHeight="1" hidden="1">
      <c r="B5" s="20"/>
      <c r="I5" s="108"/>
      <c r="L5" s="20"/>
    </row>
    <row r="6" spans="2:12" s="1" customFormat="1" ht="12" customHeight="1" hidden="1">
      <c r="B6" s="20"/>
      <c r="D6" s="114" t="s">
        <v>16</v>
      </c>
      <c r="I6" s="108"/>
      <c r="L6" s="20"/>
    </row>
    <row r="7" spans="2:12" s="1" customFormat="1" ht="16.5" customHeight="1" hidden="1">
      <c r="B7" s="20"/>
      <c r="E7" s="312" t="str">
        <f>'Rekapitulace stavby'!K6</f>
        <v>Oprava oplechování bytových domů-projekt revitalizace</v>
      </c>
      <c r="F7" s="313"/>
      <c r="G7" s="313"/>
      <c r="H7" s="313"/>
      <c r="I7" s="108"/>
      <c r="L7" s="20"/>
    </row>
    <row r="8" spans="1:31" s="2" customFormat="1" ht="12" customHeight="1" hidden="1">
      <c r="A8" s="34"/>
      <c r="B8" s="39"/>
      <c r="C8" s="34"/>
      <c r="D8" s="114" t="s">
        <v>96</v>
      </c>
      <c r="E8" s="34"/>
      <c r="F8" s="34"/>
      <c r="G8" s="34"/>
      <c r="H8" s="34"/>
      <c r="I8" s="115"/>
      <c r="J8" s="34"/>
      <c r="K8" s="34"/>
      <c r="L8" s="51"/>
      <c r="S8" s="34"/>
      <c r="T8" s="34"/>
      <c r="U8" s="34"/>
      <c r="V8" s="34"/>
      <c r="W8" s="34"/>
      <c r="X8" s="34"/>
      <c r="Y8" s="34"/>
      <c r="Z8" s="34"/>
      <c r="AA8" s="34"/>
      <c r="AB8" s="34"/>
      <c r="AC8" s="34"/>
      <c r="AD8" s="34"/>
      <c r="AE8" s="34"/>
    </row>
    <row r="9" spans="1:31" s="2" customFormat="1" ht="24.75" customHeight="1" hidden="1">
      <c r="A9" s="34"/>
      <c r="B9" s="39"/>
      <c r="C9" s="34"/>
      <c r="D9" s="34"/>
      <c r="E9" s="314" t="s">
        <v>260</v>
      </c>
      <c r="F9" s="315"/>
      <c r="G9" s="315"/>
      <c r="H9" s="315"/>
      <c r="I9" s="115"/>
      <c r="J9" s="34"/>
      <c r="K9" s="34"/>
      <c r="L9" s="51"/>
      <c r="S9" s="34"/>
      <c r="T9" s="34"/>
      <c r="U9" s="34"/>
      <c r="V9" s="34"/>
      <c r="W9" s="34"/>
      <c r="X9" s="34"/>
      <c r="Y9" s="34"/>
      <c r="Z9" s="34"/>
      <c r="AA9" s="34"/>
      <c r="AB9" s="34"/>
      <c r="AC9" s="34"/>
      <c r="AD9" s="34"/>
      <c r="AE9" s="34"/>
    </row>
    <row r="10" spans="1:31" s="2" customFormat="1" ht="12" hidden="1">
      <c r="A10" s="34"/>
      <c r="B10" s="39"/>
      <c r="C10" s="34"/>
      <c r="D10" s="34"/>
      <c r="E10" s="34"/>
      <c r="F10" s="34"/>
      <c r="G10" s="34"/>
      <c r="H10" s="34"/>
      <c r="I10" s="115"/>
      <c r="J10" s="34"/>
      <c r="K10" s="34"/>
      <c r="L10" s="51"/>
      <c r="S10" s="34"/>
      <c r="T10" s="34"/>
      <c r="U10" s="34"/>
      <c r="V10" s="34"/>
      <c r="W10" s="34"/>
      <c r="X10" s="34"/>
      <c r="Y10" s="34"/>
      <c r="Z10" s="34"/>
      <c r="AA10" s="34"/>
      <c r="AB10" s="34"/>
      <c r="AC10" s="34"/>
      <c r="AD10" s="34"/>
      <c r="AE10" s="34"/>
    </row>
    <row r="11" spans="1:31" s="2" customFormat="1" ht="12" customHeight="1" hidden="1">
      <c r="A11" s="34"/>
      <c r="B11" s="39"/>
      <c r="C11" s="34"/>
      <c r="D11" s="114" t="s">
        <v>18</v>
      </c>
      <c r="E11" s="34"/>
      <c r="F11" s="116" t="s">
        <v>1</v>
      </c>
      <c r="G11" s="34"/>
      <c r="H11" s="34"/>
      <c r="I11" s="117" t="s">
        <v>19</v>
      </c>
      <c r="J11" s="116" t="s">
        <v>1</v>
      </c>
      <c r="K11" s="34"/>
      <c r="L11" s="51"/>
      <c r="S11" s="34"/>
      <c r="T11" s="34"/>
      <c r="U11" s="34"/>
      <c r="V11" s="34"/>
      <c r="W11" s="34"/>
      <c r="X11" s="34"/>
      <c r="Y11" s="34"/>
      <c r="Z11" s="34"/>
      <c r="AA11" s="34"/>
      <c r="AB11" s="34"/>
      <c r="AC11" s="34"/>
      <c r="AD11" s="34"/>
      <c r="AE11" s="34"/>
    </row>
    <row r="12" spans="1:31" s="2" customFormat="1" ht="12" customHeight="1" hidden="1">
      <c r="A12" s="34"/>
      <c r="B12" s="39"/>
      <c r="C12" s="34"/>
      <c r="D12" s="114" t="s">
        <v>20</v>
      </c>
      <c r="E12" s="34"/>
      <c r="F12" s="116" t="s">
        <v>21</v>
      </c>
      <c r="G12" s="34"/>
      <c r="H12" s="34"/>
      <c r="I12" s="117" t="s">
        <v>22</v>
      </c>
      <c r="J12" s="118" t="str">
        <f>'Rekapitulace stavby'!AN8</f>
        <v>14. 7. 2020</v>
      </c>
      <c r="K12" s="34"/>
      <c r="L12" s="51"/>
      <c r="S12" s="34"/>
      <c r="T12" s="34"/>
      <c r="U12" s="34"/>
      <c r="V12" s="34"/>
      <c r="W12" s="34"/>
      <c r="X12" s="34"/>
      <c r="Y12" s="34"/>
      <c r="Z12" s="34"/>
      <c r="AA12" s="34"/>
      <c r="AB12" s="34"/>
      <c r="AC12" s="34"/>
      <c r="AD12" s="34"/>
      <c r="AE12" s="34"/>
    </row>
    <row r="13" spans="1:31" s="2" customFormat="1" ht="10.9" customHeight="1" hidden="1">
      <c r="A13" s="34"/>
      <c r="B13" s="39"/>
      <c r="C13" s="34"/>
      <c r="D13" s="34"/>
      <c r="E13" s="34"/>
      <c r="F13" s="34"/>
      <c r="G13" s="34"/>
      <c r="H13" s="34"/>
      <c r="I13" s="115"/>
      <c r="J13" s="34"/>
      <c r="K13" s="34"/>
      <c r="L13" s="51"/>
      <c r="S13" s="34"/>
      <c r="T13" s="34"/>
      <c r="U13" s="34"/>
      <c r="V13" s="34"/>
      <c r="W13" s="34"/>
      <c r="X13" s="34"/>
      <c r="Y13" s="34"/>
      <c r="Z13" s="34"/>
      <c r="AA13" s="34"/>
      <c r="AB13" s="34"/>
      <c r="AC13" s="34"/>
      <c r="AD13" s="34"/>
      <c r="AE13" s="34"/>
    </row>
    <row r="14" spans="1:31" s="2" customFormat="1" ht="12" customHeight="1" hidden="1">
      <c r="A14" s="34"/>
      <c r="B14" s="39"/>
      <c r="C14" s="34"/>
      <c r="D14" s="114" t="s">
        <v>24</v>
      </c>
      <c r="E14" s="34"/>
      <c r="F14" s="34"/>
      <c r="G14" s="34"/>
      <c r="H14" s="34"/>
      <c r="I14" s="117" t="s">
        <v>25</v>
      </c>
      <c r="J14" s="116" t="str">
        <f>IF('Rekapitulace stavby'!AN10="","",'Rekapitulace stavby'!AN10)</f>
        <v/>
      </c>
      <c r="K14" s="34"/>
      <c r="L14" s="51"/>
      <c r="S14" s="34"/>
      <c r="T14" s="34"/>
      <c r="U14" s="34"/>
      <c r="V14" s="34"/>
      <c r="W14" s="34"/>
      <c r="X14" s="34"/>
      <c r="Y14" s="34"/>
      <c r="Z14" s="34"/>
      <c r="AA14" s="34"/>
      <c r="AB14" s="34"/>
      <c r="AC14" s="34"/>
      <c r="AD14" s="34"/>
      <c r="AE14" s="34"/>
    </row>
    <row r="15" spans="1:31" s="2" customFormat="1" ht="18" customHeight="1" hidden="1">
      <c r="A15" s="34"/>
      <c r="B15" s="39"/>
      <c r="C15" s="34"/>
      <c r="D15" s="34"/>
      <c r="E15" s="116" t="str">
        <f>IF('Rekapitulace stavby'!E11="","",'Rekapitulace stavby'!E11)</f>
        <v xml:space="preserve"> </v>
      </c>
      <c r="F15" s="34"/>
      <c r="G15" s="34"/>
      <c r="H15" s="34"/>
      <c r="I15" s="117" t="s">
        <v>26</v>
      </c>
      <c r="J15" s="116" t="str">
        <f>IF('Rekapitulace stavby'!AN11="","",'Rekapitulace stavby'!AN11)</f>
        <v/>
      </c>
      <c r="K15" s="34"/>
      <c r="L15" s="51"/>
      <c r="S15" s="34"/>
      <c r="T15" s="34"/>
      <c r="U15" s="34"/>
      <c r="V15" s="34"/>
      <c r="W15" s="34"/>
      <c r="X15" s="34"/>
      <c r="Y15" s="34"/>
      <c r="Z15" s="34"/>
      <c r="AA15" s="34"/>
      <c r="AB15" s="34"/>
      <c r="AC15" s="34"/>
      <c r="AD15" s="34"/>
      <c r="AE15" s="34"/>
    </row>
    <row r="16" spans="1:31" s="2" customFormat="1" ht="6.95" customHeight="1" hidden="1">
      <c r="A16" s="34"/>
      <c r="B16" s="39"/>
      <c r="C16" s="34"/>
      <c r="D16" s="34"/>
      <c r="E16" s="34"/>
      <c r="F16" s="34"/>
      <c r="G16" s="34"/>
      <c r="H16" s="34"/>
      <c r="I16" s="115"/>
      <c r="J16" s="34"/>
      <c r="K16" s="34"/>
      <c r="L16" s="51"/>
      <c r="S16" s="34"/>
      <c r="T16" s="34"/>
      <c r="U16" s="34"/>
      <c r="V16" s="34"/>
      <c r="W16" s="34"/>
      <c r="X16" s="34"/>
      <c r="Y16" s="34"/>
      <c r="Z16" s="34"/>
      <c r="AA16" s="34"/>
      <c r="AB16" s="34"/>
      <c r="AC16" s="34"/>
      <c r="AD16" s="34"/>
      <c r="AE16" s="34"/>
    </row>
    <row r="17" spans="1:31" s="2" customFormat="1" ht="12" customHeight="1" hidden="1">
      <c r="A17" s="34"/>
      <c r="B17" s="39"/>
      <c r="C17" s="34"/>
      <c r="D17" s="114" t="s">
        <v>27</v>
      </c>
      <c r="E17" s="34"/>
      <c r="F17" s="34"/>
      <c r="G17" s="34"/>
      <c r="H17" s="34"/>
      <c r="I17" s="117" t="s">
        <v>25</v>
      </c>
      <c r="J17" s="30" t="str">
        <f>'Rekapitulace stavby'!AN13</f>
        <v>Vyplň údaj</v>
      </c>
      <c r="K17" s="34"/>
      <c r="L17" s="51"/>
      <c r="S17" s="34"/>
      <c r="T17" s="34"/>
      <c r="U17" s="34"/>
      <c r="V17" s="34"/>
      <c r="W17" s="34"/>
      <c r="X17" s="34"/>
      <c r="Y17" s="34"/>
      <c r="Z17" s="34"/>
      <c r="AA17" s="34"/>
      <c r="AB17" s="34"/>
      <c r="AC17" s="34"/>
      <c r="AD17" s="34"/>
      <c r="AE17" s="34"/>
    </row>
    <row r="18" spans="1:31" s="2" customFormat="1" ht="18" customHeight="1" hidden="1">
      <c r="A18" s="34"/>
      <c r="B18" s="39"/>
      <c r="C18" s="34"/>
      <c r="D18" s="34"/>
      <c r="E18" s="316" t="str">
        <f>'Rekapitulace stavby'!E14</f>
        <v>Vyplň údaj</v>
      </c>
      <c r="F18" s="317"/>
      <c r="G18" s="317"/>
      <c r="H18" s="317"/>
      <c r="I18" s="117" t="s">
        <v>26</v>
      </c>
      <c r="J18" s="30" t="str">
        <f>'Rekapitulace stavby'!AN14</f>
        <v>Vyplň údaj</v>
      </c>
      <c r="K18" s="34"/>
      <c r="L18" s="51"/>
      <c r="S18" s="34"/>
      <c r="T18" s="34"/>
      <c r="U18" s="34"/>
      <c r="V18" s="34"/>
      <c r="W18" s="34"/>
      <c r="X18" s="34"/>
      <c r="Y18" s="34"/>
      <c r="Z18" s="34"/>
      <c r="AA18" s="34"/>
      <c r="AB18" s="34"/>
      <c r="AC18" s="34"/>
      <c r="AD18" s="34"/>
      <c r="AE18" s="34"/>
    </row>
    <row r="19" spans="1:31" s="2" customFormat="1" ht="6.95" customHeight="1" hidden="1">
      <c r="A19" s="34"/>
      <c r="B19" s="39"/>
      <c r="C19" s="34"/>
      <c r="D19" s="34"/>
      <c r="E19" s="34"/>
      <c r="F19" s="34"/>
      <c r="G19" s="34"/>
      <c r="H19" s="34"/>
      <c r="I19" s="115"/>
      <c r="J19" s="34"/>
      <c r="K19" s="34"/>
      <c r="L19" s="51"/>
      <c r="S19" s="34"/>
      <c r="T19" s="34"/>
      <c r="U19" s="34"/>
      <c r="V19" s="34"/>
      <c r="W19" s="34"/>
      <c r="X19" s="34"/>
      <c r="Y19" s="34"/>
      <c r="Z19" s="34"/>
      <c r="AA19" s="34"/>
      <c r="AB19" s="34"/>
      <c r="AC19" s="34"/>
      <c r="AD19" s="34"/>
      <c r="AE19" s="34"/>
    </row>
    <row r="20" spans="1:31" s="2" customFormat="1" ht="12" customHeight="1" hidden="1">
      <c r="A20" s="34"/>
      <c r="B20" s="39"/>
      <c r="C20" s="34"/>
      <c r="D20" s="114" t="s">
        <v>29</v>
      </c>
      <c r="E20" s="34"/>
      <c r="F20" s="34"/>
      <c r="G20" s="34"/>
      <c r="H20" s="34"/>
      <c r="I20" s="117" t="s">
        <v>25</v>
      </c>
      <c r="J20" s="116" t="str">
        <f>IF('Rekapitulace stavby'!AN16="","",'Rekapitulace stavby'!AN16)</f>
        <v/>
      </c>
      <c r="K20" s="34"/>
      <c r="L20" s="51"/>
      <c r="S20" s="34"/>
      <c r="T20" s="34"/>
      <c r="U20" s="34"/>
      <c r="V20" s="34"/>
      <c r="W20" s="34"/>
      <c r="X20" s="34"/>
      <c r="Y20" s="34"/>
      <c r="Z20" s="34"/>
      <c r="AA20" s="34"/>
      <c r="AB20" s="34"/>
      <c r="AC20" s="34"/>
      <c r="AD20" s="34"/>
      <c r="AE20" s="34"/>
    </row>
    <row r="21" spans="1:31" s="2" customFormat="1" ht="18" customHeight="1" hidden="1">
      <c r="A21" s="34"/>
      <c r="B21" s="39"/>
      <c r="C21" s="34"/>
      <c r="D21" s="34"/>
      <c r="E21" s="116" t="str">
        <f>IF('Rekapitulace stavby'!E17="","",'Rekapitulace stavby'!E17)</f>
        <v xml:space="preserve"> </v>
      </c>
      <c r="F21" s="34"/>
      <c r="G21" s="34"/>
      <c r="H21" s="34"/>
      <c r="I21" s="117" t="s">
        <v>26</v>
      </c>
      <c r="J21" s="116" t="str">
        <f>IF('Rekapitulace stavby'!AN17="","",'Rekapitulace stavby'!AN17)</f>
        <v/>
      </c>
      <c r="K21" s="34"/>
      <c r="L21" s="51"/>
      <c r="S21" s="34"/>
      <c r="T21" s="34"/>
      <c r="U21" s="34"/>
      <c r="V21" s="34"/>
      <c r="W21" s="34"/>
      <c r="X21" s="34"/>
      <c r="Y21" s="34"/>
      <c r="Z21" s="34"/>
      <c r="AA21" s="34"/>
      <c r="AB21" s="34"/>
      <c r="AC21" s="34"/>
      <c r="AD21" s="34"/>
      <c r="AE21" s="34"/>
    </row>
    <row r="22" spans="1:31" s="2" customFormat="1" ht="6.95" customHeight="1" hidden="1">
      <c r="A22" s="34"/>
      <c r="B22" s="39"/>
      <c r="C22" s="34"/>
      <c r="D22" s="34"/>
      <c r="E22" s="34"/>
      <c r="F22" s="34"/>
      <c r="G22" s="34"/>
      <c r="H22" s="34"/>
      <c r="I22" s="115"/>
      <c r="J22" s="34"/>
      <c r="K22" s="34"/>
      <c r="L22" s="51"/>
      <c r="S22" s="34"/>
      <c r="T22" s="34"/>
      <c r="U22" s="34"/>
      <c r="V22" s="34"/>
      <c r="W22" s="34"/>
      <c r="X22" s="34"/>
      <c r="Y22" s="34"/>
      <c r="Z22" s="34"/>
      <c r="AA22" s="34"/>
      <c r="AB22" s="34"/>
      <c r="AC22" s="34"/>
      <c r="AD22" s="34"/>
      <c r="AE22" s="34"/>
    </row>
    <row r="23" spans="1:31" s="2" customFormat="1" ht="12" customHeight="1" hidden="1">
      <c r="A23" s="34"/>
      <c r="B23" s="39"/>
      <c r="C23" s="34"/>
      <c r="D23" s="114" t="s">
        <v>31</v>
      </c>
      <c r="E23" s="34"/>
      <c r="F23" s="34"/>
      <c r="G23" s="34"/>
      <c r="H23" s="34"/>
      <c r="I23" s="117" t="s">
        <v>25</v>
      </c>
      <c r="J23" s="116" t="str">
        <f>IF('Rekapitulace stavby'!AN19="","",'Rekapitulace stavby'!AN19)</f>
        <v/>
      </c>
      <c r="K23" s="34"/>
      <c r="L23" s="51"/>
      <c r="S23" s="34"/>
      <c r="T23" s="34"/>
      <c r="U23" s="34"/>
      <c r="V23" s="34"/>
      <c r="W23" s="34"/>
      <c r="X23" s="34"/>
      <c r="Y23" s="34"/>
      <c r="Z23" s="34"/>
      <c r="AA23" s="34"/>
      <c r="AB23" s="34"/>
      <c r="AC23" s="34"/>
      <c r="AD23" s="34"/>
      <c r="AE23" s="34"/>
    </row>
    <row r="24" spans="1:31" s="2" customFormat="1" ht="18" customHeight="1" hidden="1">
      <c r="A24" s="34"/>
      <c r="B24" s="39"/>
      <c r="C24" s="34"/>
      <c r="D24" s="34"/>
      <c r="E24" s="116" t="str">
        <f>IF('Rekapitulace stavby'!E20="","",'Rekapitulace stavby'!E20)</f>
        <v xml:space="preserve"> </v>
      </c>
      <c r="F24" s="34"/>
      <c r="G24" s="34"/>
      <c r="H24" s="34"/>
      <c r="I24" s="117" t="s">
        <v>26</v>
      </c>
      <c r="J24" s="116" t="str">
        <f>IF('Rekapitulace stavby'!AN20="","",'Rekapitulace stavby'!AN20)</f>
        <v/>
      </c>
      <c r="K24" s="34"/>
      <c r="L24" s="51"/>
      <c r="S24" s="34"/>
      <c r="T24" s="34"/>
      <c r="U24" s="34"/>
      <c r="V24" s="34"/>
      <c r="W24" s="34"/>
      <c r="X24" s="34"/>
      <c r="Y24" s="34"/>
      <c r="Z24" s="34"/>
      <c r="AA24" s="34"/>
      <c r="AB24" s="34"/>
      <c r="AC24" s="34"/>
      <c r="AD24" s="34"/>
      <c r="AE24" s="34"/>
    </row>
    <row r="25" spans="1:31" s="2" customFormat="1" ht="6.95" customHeight="1" hidden="1">
      <c r="A25" s="34"/>
      <c r="B25" s="39"/>
      <c r="C25" s="34"/>
      <c r="D25" s="34"/>
      <c r="E25" s="34"/>
      <c r="F25" s="34"/>
      <c r="G25" s="34"/>
      <c r="H25" s="34"/>
      <c r="I25" s="115"/>
      <c r="J25" s="34"/>
      <c r="K25" s="34"/>
      <c r="L25" s="51"/>
      <c r="S25" s="34"/>
      <c r="T25" s="34"/>
      <c r="U25" s="34"/>
      <c r="V25" s="34"/>
      <c r="W25" s="34"/>
      <c r="X25" s="34"/>
      <c r="Y25" s="34"/>
      <c r="Z25" s="34"/>
      <c r="AA25" s="34"/>
      <c r="AB25" s="34"/>
      <c r="AC25" s="34"/>
      <c r="AD25" s="34"/>
      <c r="AE25" s="34"/>
    </row>
    <row r="26" spans="1:31" s="2" customFormat="1" ht="12" customHeight="1" hidden="1">
      <c r="A26" s="34"/>
      <c r="B26" s="39"/>
      <c r="C26" s="34"/>
      <c r="D26" s="114" t="s">
        <v>32</v>
      </c>
      <c r="E26" s="34"/>
      <c r="F26" s="34"/>
      <c r="G26" s="34"/>
      <c r="H26" s="34"/>
      <c r="I26" s="115"/>
      <c r="J26" s="34"/>
      <c r="K26" s="34"/>
      <c r="L26" s="51"/>
      <c r="S26" s="34"/>
      <c r="T26" s="34"/>
      <c r="U26" s="34"/>
      <c r="V26" s="34"/>
      <c r="W26" s="34"/>
      <c r="X26" s="34"/>
      <c r="Y26" s="34"/>
      <c r="Z26" s="34"/>
      <c r="AA26" s="34"/>
      <c r="AB26" s="34"/>
      <c r="AC26" s="34"/>
      <c r="AD26" s="34"/>
      <c r="AE26" s="34"/>
    </row>
    <row r="27" spans="1:31" s="8" customFormat="1" ht="16.5" customHeight="1" hidden="1">
      <c r="A27" s="119"/>
      <c r="B27" s="120"/>
      <c r="C27" s="119"/>
      <c r="D27" s="119"/>
      <c r="E27" s="318" t="s">
        <v>1</v>
      </c>
      <c r="F27" s="318"/>
      <c r="G27" s="318"/>
      <c r="H27" s="318"/>
      <c r="I27" s="121"/>
      <c r="J27" s="119"/>
      <c r="K27" s="119"/>
      <c r="L27" s="122"/>
      <c r="S27" s="119"/>
      <c r="T27" s="119"/>
      <c r="U27" s="119"/>
      <c r="V27" s="119"/>
      <c r="W27" s="119"/>
      <c r="X27" s="119"/>
      <c r="Y27" s="119"/>
      <c r="Z27" s="119"/>
      <c r="AA27" s="119"/>
      <c r="AB27" s="119"/>
      <c r="AC27" s="119"/>
      <c r="AD27" s="119"/>
      <c r="AE27" s="119"/>
    </row>
    <row r="28" spans="1:31" s="2" customFormat="1" ht="6.95" customHeight="1" hidden="1">
      <c r="A28" s="34"/>
      <c r="B28" s="39"/>
      <c r="C28" s="34"/>
      <c r="D28" s="34"/>
      <c r="E28" s="34"/>
      <c r="F28" s="34"/>
      <c r="G28" s="34"/>
      <c r="H28" s="34"/>
      <c r="I28" s="115"/>
      <c r="J28" s="34"/>
      <c r="K28" s="34"/>
      <c r="L28" s="51"/>
      <c r="S28" s="34"/>
      <c r="T28" s="34"/>
      <c r="U28" s="34"/>
      <c r="V28" s="34"/>
      <c r="W28" s="34"/>
      <c r="X28" s="34"/>
      <c r="Y28" s="34"/>
      <c r="Z28" s="34"/>
      <c r="AA28" s="34"/>
      <c r="AB28" s="34"/>
      <c r="AC28" s="34"/>
      <c r="AD28" s="34"/>
      <c r="AE28" s="34"/>
    </row>
    <row r="29" spans="1:31" s="2" customFormat="1" ht="6.95" customHeight="1" hidden="1">
      <c r="A29" s="34"/>
      <c r="B29" s="39"/>
      <c r="C29" s="34"/>
      <c r="D29" s="123"/>
      <c r="E29" s="123"/>
      <c r="F29" s="123"/>
      <c r="G29" s="123"/>
      <c r="H29" s="123"/>
      <c r="I29" s="124"/>
      <c r="J29" s="123"/>
      <c r="K29" s="123"/>
      <c r="L29" s="51"/>
      <c r="S29" s="34"/>
      <c r="T29" s="34"/>
      <c r="U29" s="34"/>
      <c r="V29" s="34"/>
      <c r="W29" s="34"/>
      <c r="X29" s="34"/>
      <c r="Y29" s="34"/>
      <c r="Z29" s="34"/>
      <c r="AA29" s="34"/>
      <c r="AB29" s="34"/>
      <c r="AC29" s="34"/>
      <c r="AD29" s="34"/>
      <c r="AE29" s="34"/>
    </row>
    <row r="30" spans="1:31" s="2" customFormat="1" ht="25.35" customHeight="1" hidden="1">
      <c r="A30" s="34"/>
      <c r="B30" s="39"/>
      <c r="C30" s="34"/>
      <c r="D30" s="125" t="s">
        <v>33</v>
      </c>
      <c r="E30" s="34"/>
      <c r="F30" s="34"/>
      <c r="G30" s="34"/>
      <c r="H30" s="34"/>
      <c r="I30" s="115"/>
      <c r="J30" s="126">
        <f>ROUND(J126,2)</f>
        <v>0</v>
      </c>
      <c r="K30" s="34"/>
      <c r="L30" s="51"/>
      <c r="S30" s="34"/>
      <c r="T30" s="34"/>
      <c r="U30" s="34"/>
      <c r="V30" s="34"/>
      <c r="W30" s="34"/>
      <c r="X30" s="34"/>
      <c r="Y30" s="34"/>
      <c r="Z30" s="34"/>
      <c r="AA30" s="34"/>
      <c r="AB30" s="34"/>
      <c r="AC30" s="34"/>
      <c r="AD30" s="34"/>
      <c r="AE30" s="34"/>
    </row>
    <row r="31" spans="1:31" s="2" customFormat="1" ht="6.95" customHeight="1" hidden="1">
      <c r="A31" s="34"/>
      <c r="B31" s="39"/>
      <c r="C31" s="34"/>
      <c r="D31" s="123"/>
      <c r="E31" s="123"/>
      <c r="F31" s="123"/>
      <c r="G31" s="123"/>
      <c r="H31" s="123"/>
      <c r="I31" s="124"/>
      <c r="J31" s="123"/>
      <c r="K31" s="123"/>
      <c r="L31" s="51"/>
      <c r="S31" s="34"/>
      <c r="T31" s="34"/>
      <c r="U31" s="34"/>
      <c r="V31" s="34"/>
      <c r="W31" s="34"/>
      <c r="X31" s="34"/>
      <c r="Y31" s="34"/>
      <c r="Z31" s="34"/>
      <c r="AA31" s="34"/>
      <c r="AB31" s="34"/>
      <c r="AC31" s="34"/>
      <c r="AD31" s="34"/>
      <c r="AE31" s="34"/>
    </row>
    <row r="32" spans="1:31" s="2" customFormat="1" ht="14.45" customHeight="1" hidden="1">
      <c r="A32" s="34"/>
      <c r="B32" s="39"/>
      <c r="C32" s="34"/>
      <c r="D32" s="34"/>
      <c r="E32" s="34"/>
      <c r="F32" s="127" t="s">
        <v>35</v>
      </c>
      <c r="G32" s="34"/>
      <c r="H32" s="34"/>
      <c r="I32" s="128" t="s">
        <v>34</v>
      </c>
      <c r="J32" s="127" t="s">
        <v>36</v>
      </c>
      <c r="K32" s="34"/>
      <c r="L32" s="51"/>
      <c r="S32" s="34"/>
      <c r="T32" s="34"/>
      <c r="U32" s="34"/>
      <c r="V32" s="34"/>
      <c r="W32" s="34"/>
      <c r="X32" s="34"/>
      <c r="Y32" s="34"/>
      <c r="Z32" s="34"/>
      <c r="AA32" s="34"/>
      <c r="AB32" s="34"/>
      <c r="AC32" s="34"/>
      <c r="AD32" s="34"/>
      <c r="AE32" s="34"/>
    </row>
    <row r="33" spans="1:31" s="2" customFormat="1" ht="14.45" customHeight="1" hidden="1">
      <c r="A33" s="34"/>
      <c r="B33" s="39"/>
      <c r="C33" s="34"/>
      <c r="D33" s="129" t="s">
        <v>37</v>
      </c>
      <c r="E33" s="114" t="s">
        <v>38</v>
      </c>
      <c r="F33" s="130">
        <f>ROUND((SUM(BE126:BE181)),2)</f>
        <v>0</v>
      </c>
      <c r="G33" s="34"/>
      <c r="H33" s="34"/>
      <c r="I33" s="131">
        <v>0.21</v>
      </c>
      <c r="J33" s="130">
        <f>ROUND(((SUM(BE126:BE181))*I33),2)</f>
        <v>0</v>
      </c>
      <c r="K33" s="34"/>
      <c r="L33" s="51"/>
      <c r="S33" s="34"/>
      <c r="T33" s="34"/>
      <c r="U33" s="34"/>
      <c r="V33" s="34"/>
      <c r="W33" s="34"/>
      <c r="X33" s="34"/>
      <c r="Y33" s="34"/>
      <c r="Z33" s="34"/>
      <c r="AA33" s="34"/>
      <c r="AB33" s="34"/>
      <c r="AC33" s="34"/>
      <c r="AD33" s="34"/>
      <c r="AE33" s="34"/>
    </row>
    <row r="34" spans="1:31" s="2" customFormat="1" ht="14.45" customHeight="1" hidden="1">
      <c r="A34" s="34"/>
      <c r="B34" s="39"/>
      <c r="C34" s="34"/>
      <c r="D34" s="34"/>
      <c r="E34" s="114" t="s">
        <v>39</v>
      </c>
      <c r="F34" s="130">
        <f>ROUND((SUM(BF126:BF181)),2)</f>
        <v>0</v>
      </c>
      <c r="G34" s="34"/>
      <c r="H34" s="34"/>
      <c r="I34" s="131">
        <v>0.15</v>
      </c>
      <c r="J34" s="130">
        <f>ROUND(((SUM(BF126:BF181))*I34),2)</f>
        <v>0</v>
      </c>
      <c r="K34" s="34"/>
      <c r="L34" s="51"/>
      <c r="S34" s="34"/>
      <c r="T34" s="34"/>
      <c r="U34" s="34"/>
      <c r="V34" s="34"/>
      <c r="W34" s="34"/>
      <c r="X34" s="34"/>
      <c r="Y34" s="34"/>
      <c r="Z34" s="34"/>
      <c r="AA34" s="34"/>
      <c r="AB34" s="34"/>
      <c r="AC34" s="34"/>
      <c r="AD34" s="34"/>
      <c r="AE34" s="34"/>
    </row>
    <row r="35" spans="1:31" s="2" customFormat="1" ht="14.45" customHeight="1" hidden="1">
      <c r="A35" s="34"/>
      <c r="B35" s="39"/>
      <c r="C35" s="34"/>
      <c r="D35" s="34"/>
      <c r="E35" s="114" t="s">
        <v>40</v>
      </c>
      <c r="F35" s="130">
        <f>ROUND((SUM(BG126:BG181)),2)</f>
        <v>0</v>
      </c>
      <c r="G35" s="34"/>
      <c r="H35" s="34"/>
      <c r="I35" s="131">
        <v>0.21</v>
      </c>
      <c r="J35" s="130">
        <f>0</f>
        <v>0</v>
      </c>
      <c r="K35" s="34"/>
      <c r="L35" s="51"/>
      <c r="S35" s="34"/>
      <c r="T35" s="34"/>
      <c r="U35" s="34"/>
      <c r="V35" s="34"/>
      <c r="W35" s="34"/>
      <c r="X35" s="34"/>
      <c r="Y35" s="34"/>
      <c r="Z35" s="34"/>
      <c r="AA35" s="34"/>
      <c r="AB35" s="34"/>
      <c r="AC35" s="34"/>
      <c r="AD35" s="34"/>
      <c r="AE35" s="34"/>
    </row>
    <row r="36" spans="1:31" s="2" customFormat="1" ht="14.45" customHeight="1" hidden="1">
      <c r="A36" s="34"/>
      <c r="B36" s="39"/>
      <c r="C36" s="34"/>
      <c r="D36" s="34"/>
      <c r="E36" s="114" t="s">
        <v>41</v>
      </c>
      <c r="F36" s="130">
        <f>ROUND((SUM(BH126:BH181)),2)</f>
        <v>0</v>
      </c>
      <c r="G36" s="34"/>
      <c r="H36" s="34"/>
      <c r="I36" s="131">
        <v>0.15</v>
      </c>
      <c r="J36" s="130">
        <f>0</f>
        <v>0</v>
      </c>
      <c r="K36" s="34"/>
      <c r="L36" s="51"/>
      <c r="S36" s="34"/>
      <c r="T36" s="34"/>
      <c r="U36" s="34"/>
      <c r="V36" s="34"/>
      <c r="W36" s="34"/>
      <c r="X36" s="34"/>
      <c r="Y36" s="34"/>
      <c r="Z36" s="34"/>
      <c r="AA36" s="34"/>
      <c r="AB36" s="34"/>
      <c r="AC36" s="34"/>
      <c r="AD36" s="34"/>
      <c r="AE36" s="34"/>
    </row>
    <row r="37" spans="1:31" s="2" customFormat="1" ht="14.45" customHeight="1" hidden="1">
      <c r="A37" s="34"/>
      <c r="B37" s="39"/>
      <c r="C37" s="34"/>
      <c r="D37" s="34"/>
      <c r="E37" s="114" t="s">
        <v>42</v>
      </c>
      <c r="F37" s="130">
        <f>ROUND((SUM(BI126:BI181)),2)</f>
        <v>0</v>
      </c>
      <c r="G37" s="34"/>
      <c r="H37" s="34"/>
      <c r="I37" s="131">
        <v>0</v>
      </c>
      <c r="J37" s="130">
        <f>0</f>
        <v>0</v>
      </c>
      <c r="K37" s="34"/>
      <c r="L37" s="51"/>
      <c r="S37" s="34"/>
      <c r="T37" s="34"/>
      <c r="U37" s="34"/>
      <c r="V37" s="34"/>
      <c r="W37" s="34"/>
      <c r="X37" s="34"/>
      <c r="Y37" s="34"/>
      <c r="Z37" s="34"/>
      <c r="AA37" s="34"/>
      <c r="AB37" s="34"/>
      <c r="AC37" s="34"/>
      <c r="AD37" s="34"/>
      <c r="AE37" s="34"/>
    </row>
    <row r="38" spans="1:31" s="2" customFormat="1" ht="6.95" customHeight="1" hidden="1">
      <c r="A38" s="34"/>
      <c r="B38" s="39"/>
      <c r="C38" s="34"/>
      <c r="D38" s="34"/>
      <c r="E38" s="34"/>
      <c r="F38" s="34"/>
      <c r="G38" s="34"/>
      <c r="H38" s="34"/>
      <c r="I38" s="115"/>
      <c r="J38" s="34"/>
      <c r="K38" s="34"/>
      <c r="L38" s="51"/>
      <c r="S38" s="34"/>
      <c r="T38" s="34"/>
      <c r="U38" s="34"/>
      <c r="V38" s="34"/>
      <c r="W38" s="34"/>
      <c r="X38" s="34"/>
      <c r="Y38" s="34"/>
      <c r="Z38" s="34"/>
      <c r="AA38" s="34"/>
      <c r="AB38" s="34"/>
      <c r="AC38" s="34"/>
      <c r="AD38" s="34"/>
      <c r="AE38" s="34"/>
    </row>
    <row r="39" spans="1:31" s="2" customFormat="1" ht="25.35" customHeight="1" hidden="1">
      <c r="A39" s="34"/>
      <c r="B39" s="39"/>
      <c r="C39" s="132"/>
      <c r="D39" s="133" t="s">
        <v>43</v>
      </c>
      <c r="E39" s="134"/>
      <c r="F39" s="134"/>
      <c r="G39" s="135" t="s">
        <v>44</v>
      </c>
      <c r="H39" s="136" t="s">
        <v>45</v>
      </c>
      <c r="I39" s="137"/>
      <c r="J39" s="138">
        <f>SUM(J30:J37)</f>
        <v>0</v>
      </c>
      <c r="K39" s="139"/>
      <c r="L39" s="51"/>
      <c r="S39" s="34"/>
      <c r="T39" s="34"/>
      <c r="U39" s="34"/>
      <c r="V39" s="34"/>
      <c r="W39" s="34"/>
      <c r="X39" s="34"/>
      <c r="Y39" s="34"/>
      <c r="Z39" s="34"/>
      <c r="AA39" s="34"/>
      <c r="AB39" s="34"/>
      <c r="AC39" s="34"/>
      <c r="AD39" s="34"/>
      <c r="AE39" s="34"/>
    </row>
    <row r="40" spans="1:31" s="2" customFormat="1" ht="14.45" customHeight="1" hidden="1">
      <c r="A40" s="34"/>
      <c r="B40" s="39"/>
      <c r="C40" s="34"/>
      <c r="D40" s="34"/>
      <c r="E40" s="34"/>
      <c r="F40" s="34"/>
      <c r="G40" s="34"/>
      <c r="H40" s="34"/>
      <c r="I40" s="115"/>
      <c r="J40" s="34"/>
      <c r="K40" s="34"/>
      <c r="L40" s="51"/>
      <c r="S40" s="34"/>
      <c r="T40" s="34"/>
      <c r="U40" s="34"/>
      <c r="V40" s="34"/>
      <c r="W40" s="34"/>
      <c r="X40" s="34"/>
      <c r="Y40" s="34"/>
      <c r="Z40" s="34"/>
      <c r="AA40" s="34"/>
      <c r="AB40" s="34"/>
      <c r="AC40" s="34"/>
      <c r="AD40" s="34"/>
      <c r="AE40" s="34"/>
    </row>
    <row r="41" spans="2:12" s="1" customFormat="1" ht="14.45" customHeight="1" hidden="1">
      <c r="B41" s="20"/>
      <c r="I41" s="108"/>
      <c r="L41" s="20"/>
    </row>
    <row r="42" spans="2:12" s="1" customFormat="1" ht="14.45" customHeight="1" hidden="1">
      <c r="B42" s="20"/>
      <c r="I42" s="108"/>
      <c r="L42" s="20"/>
    </row>
    <row r="43" spans="2:12" s="1" customFormat="1" ht="14.45" customHeight="1" hidden="1">
      <c r="B43" s="20"/>
      <c r="I43" s="108"/>
      <c r="L43" s="20"/>
    </row>
    <row r="44" spans="2:12" s="1" customFormat="1" ht="14.45" customHeight="1" hidden="1">
      <c r="B44" s="20"/>
      <c r="I44" s="108"/>
      <c r="L44" s="20"/>
    </row>
    <row r="45" spans="2:12" s="1" customFormat="1" ht="14.45" customHeight="1" hidden="1">
      <c r="B45" s="20"/>
      <c r="I45" s="108"/>
      <c r="L45" s="20"/>
    </row>
    <row r="46" spans="2:12" s="1" customFormat="1" ht="14.45" customHeight="1" hidden="1">
      <c r="B46" s="20"/>
      <c r="I46" s="108"/>
      <c r="L46" s="20"/>
    </row>
    <row r="47" spans="2:12" s="1" customFormat="1" ht="14.45" customHeight="1" hidden="1">
      <c r="B47" s="20"/>
      <c r="I47" s="108"/>
      <c r="L47" s="20"/>
    </row>
    <row r="48" spans="2:12" s="1" customFormat="1" ht="14.45" customHeight="1" hidden="1">
      <c r="B48" s="20"/>
      <c r="I48" s="108"/>
      <c r="L48" s="20"/>
    </row>
    <row r="49" spans="2:12" s="1" customFormat="1" ht="14.45" customHeight="1" hidden="1">
      <c r="B49" s="20"/>
      <c r="I49" s="108"/>
      <c r="L49" s="20"/>
    </row>
    <row r="50" spans="2:12" s="2" customFormat="1" ht="14.45" customHeight="1" hidden="1">
      <c r="B50" s="51"/>
      <c r="D50" s="140" t="s">
        <v>46</v>
      </c>
      <c r="E50" s="141"/>
      <c r="F50" s="141"/>
      <c r="G50" s="140" t="s">
        <v>47</v>
      </c>
      <c r="H50" s="141"/>
      <c r="I50" s="142"/>
      <c r="J50" s="141"/>
      <c r="K50" s="141"/>
      <c r="L50" s="51"/>
    </row>
    <row r="51" spans="2:12" ht="12" hidden="1">
      <c r="B51" s="20"/>
      <c r="L51" s="20"/>
    </row>
    <row r="52" spans="2:12" ht="12" hidden="1">
      <c r="B52" s="20"/>
      <c r="L52" s="20"/>
    </row>
    <row r="53" spans="2:12" ht="12" hidden="1">
      <c r="B53" s="20"/>
      <c r="L53" s="20"/>
    </row>
    <row r="54" spans="2:12" ht="12" hidden="1">
      <c r="B54" s="20"/>
      <c r="L54" s="20"/>
    </row>
    <row r="55" spans="2:12" ht="12" hidden="1">
      <c r="B55" s="20"/>
      <c r="L55" s="20"/>
    </row>
    <row r="56" spans="2:12" ht="12" hidden="1">
      <c r="B56" s="20"/>
      <c r="L56" s="20"/>
    </row>
    <row r="57" spans="2:12" ht="12" hidden="1">
      <c r="B57" s="20"/>
      <c r="L57" s="20"/>
    </row>
    <row r="58" spans="2:12" ht="12" hidden="1">
      <c r="B58" s="20"/>
      <c r="L58" s="20"/>
    </row>
    <row r="59" spans="2:12" ht="12" hidden="1">
      <c r="B59" s="20"/>
      <c r="L59" s="20"/>
    </row>
    <row r="60" spans="2:12" ht="12" hidden="1">
      <c r="B60" s="20"/>
      <c r="L60" s="20"/>
    </row>
    <row r="61" spans="1:31" s="2" customFormat="1" ht="12.75" hidden="1">
      <c r="A61" s="34"/>
      <c r="B61" s="39"/>
      <c r="C61" s="34"/>
      <c r="D61" s="143" t="s">
        <v>48</v>
      </c>
      <c r="E61" s="144"/>
      <c r="F61" s="145" t="s">
        <v>49</v>
      </c>
      <c r="G61" s="143" t="s">
        <v>48</v>
      </c>
      <c r="H61" s="144"/>
      <c r="I61" s="146"/>
      <c r="J61" s="147" t="s">
        <v>49</v>
      </c>
      <c r="K61" s="144"/>
      <c r="L61" s="51"/>
      <c r="S61" s="34"/>
      <c r="T61" s="34"/>
      <c r="U61" s="34"/>
      <c r="V61" s="34"/>
      <c r="W61" s="34"/>
      <c r="X61" s="34"/>
      <c r="Y61" s="34"/>
      <c r="Z61" s="34"/>
      <c r="AA61" s="34"/>
      <c r="AB61" s="34"/>
      <c r="AC61" s="34"/>
      <c r="AD61" s="34"/>
      <c r="AE61" s="34"/>
    </row>
    <row r="62" spans="2:12" ht="12" hidden="1">
      <c r="B62" s="20"/>
      <c r="L62" s="20"/>
    </row>
    <row r="63" spans="2:12" ht="12" hidden="1">
      <c r="B63" s="20"/>
      <c r="L63" s="20"/>
    </row>
    <row r="64" spans="2:12" ht="12" hidden="1">
      <c r="B64" s="20"/>
      <c r="L64" s="20"/>
    </row>
    <row r="65" spans="1:31" s="2" customFormat="1" ht="12.75" hidden="1">
      <c r="A65" s="34"/>
      <c r="B65" s="39"/>
      <c r="C65" s="34"/>
      <c r="D65" s="140" t="s">
        <v>50</v>
      </c>
      <c r="E65" s="148"/>
      <c r="F65" s="148"/>
      <c r="G65" s="140" t="s">
        <v>51</v>
      </c>
      <c r="H65" s="148"/>
      <c r="I65" s="149"/>
      <c r="J65" s="148"/>
      <c r="K65" s="148"/>
      <c r="L65" s="51"/>
      <c r="S65" s="34"/>
      <c r="T65" s="34"/>
      <c r="U65" s="34"/>
      <c r="V65" s="34"/>
      <c r="W65" s="34"/>
      <c r="X65" s="34"/>
      <c r="Y65" s="34"/>
      <c r="Z65" s="34"/>
      <c r="AA65" s="34"/>
      <c r="AB65" s="34"/>
      <c r="AC65" s="34"/>
      <c r="AD65" s="34"/>
      <c r="AE65" s="34"/>
    </row>
    <row r="66" spans="2:12" ht="12" hidden="1">
      <c r="B66" s="20"/>
      <c r="L66" s="20"/>
    </row>
    <row r="67" spans="2:12" ht="12" hidden="1">
      <c r="B67" s="20"/>
      <c r="L67" s="20"/>
    </row>
    <row r="68" spans="2:12" ht="12" hidden="1">
      <c r="B68" s="20"/>
      <c r="L68" s="20"/>
    </row>
    <row r="69" spans="2:12" ht="12" hidden="1">
      <c r="B69" s="20"/>
      <c r="L69" s="20"/>
    </row>
    <row r="70" spans="2:12" ht="12" hidden="1">
      <c r="B70" s="20"/>
      <c r="L70" s="20"/>
    </row>
    <row r="71" spans="2:12" ht="12" hidden="1">
      <c r="B71" s="20"/>
      <c r="L71" s="20"/>
    </row>
    <row r="72" spans="2:12" ht="12" hidden="1">
      <c r="B72" s="20"/>
      <c r="L72" s="20"/>
    </row>
    <row r="73" spans="2:12" ht="12" hidden="1">
      <c r="B73" s="20"/>
      <c r="L73" s="20"/>
    </row>
    <row r="74" spans="2:12" ht="12" hidden="1">
      <c r="B74" s="20"/>
      <c r="L74" s="20"/>
    </row>
    <row r="75" spans="2:12" ht="12" hidden="1">
      <c r="B75" s="20"/>
      <c r="L75" s="20"/>
    </row>
    <row r="76" spans="1:31" s="2" customFormat="1" ht="12.75" hidden="1">
      <c r="A76" s="34"/>
      <c r="B76" s="39"/>
      <c r="C76" s="34"/>
      <c r="D76" s="143" t="s">
        <v>48</v>
      </c>
      <c r="E76" s="144"/>
      <c r="F76" s="145" t="s">
        <v>49</v>
      </c>
      <c r="G76" s="143" t="s">
        <v>48</v>
      </c>
      <c r="H76" s="144"/>
      <c r="I76" s="146"/>
      <c r="J76" s="147" t="s">
        <v>49</v>
      </c>
      <c r="K76" s="144"/>
      <c r="L76" s="51"/>
      <c r="S76" s="34"/>
      <c r="T76" s="34"/>
      <c r="U76" s="34"/>
      <c r="V76" s="34"/>
      <c r="W76" s="34"/>
      <c r="X76" s="34"/>
      <c r="Y76" s="34"/>
      <c r="Z76" s="34"/>
      <c r="AA76" s="34"/>
      <c r="AB76" s="34"/>
      <c r="AC76" s="34"/>
      <c r="AD76" s="34"/>
      <c r="AE76" s="34"/>
    </row>
    <row r="77" spans="1:31" s="2" customFormat="1" ht="14.45" customHeight="1" hidden="1">
      <c r="A77" s="34"/>
      <c r="B77" s="150"/>
      <c r="C77" s="151"/>
      <c r="D77" s="151"/>
      <c r="E77" s="151"/>
      <c r="F77" s="151"/>
      <c r="G77" s="151"/>
      <c r="H77" s="151"/>
      <c r="I77" s="152"/>
      <c r="J77" s="151"/>
      <c r="K77" s="151"/>
      <c r="L77" s="51"/>
      <c r="S77" s="34"/>
      <c r="T77" s="34"/>
      <c r="U77" s="34"/>
      <c r="V77" s="34"/>
      <c r="W77" s="34"/>
      <c r="X77" s="34"/>
      <c r="Y77" s="34"/>
      <c r="Z77" s="34"/>
      <c r="AA77" s="34"/>
      <c r="AB77" s="34"/>
      <c r="AC77" s="34"/>
      <c r="AD77" s="34"/>
      <c r="AE77" s="34"/>
    </row>
    <row r="78" ht="12" hidden="1"/>
    <row r="79" ht="12" hidden="1"/>
    <row r="80" ht="12" hidden="1"/>
    <row r="81" spans="1:31" s="2" customFormat="1" ht="6.95" customHeight="1">
      <c r="A81" s="34"/>
      <c r="B81" s="153"/>
      <c r="C81" s="154"/>
      <c r="D81" s="154"/>
      <c r="E81" s="154"/>
      <c r="F81" s="154"/>
      <c r="G81" s="154"/>
      <c r="H81" s="154"/>
      <c r="I81" s="155"/>
      <c r="J81" s="154"/>
      <c r="K81" s="154"/>
      <c r="L81" s="51"/>
      <c r="S81" s="34"/>
      <c r="T81" s="34"/>
      <c r="U81" s="34"/>
      <c r="V81" s="34"/>
      <c r="W81" s="34"/>
      <c r="X81" s="34"/>
      <c r="Y81" s="34"/>
      <c r="Z81" s="34"/>
      <c r="AA81" s="34"/>
      <c r="AB81" s="34"/>
      <c r="AC81" s="34"/>
      <c r="AD81" s="34"/>
      <c r="AE81" s="34"/>
    </row>
    <row r="82" spans="1:31" s="2" customFormat="1" ht="24.95" customHeight="1">
      <c r="A82" s="34"/>
      <c r="B82" s="35"/>
      <c r="C82" s="23" t="s">
        <v>98</v>
      </c>
      <c r="D82" s="36"/>
      <c r="E82" s="36"/>
      <c r="F82" s="36"/>
      <c r="G82" s="36"/>
      <c r="H82" s="36"/>
      <c r="I82" s="115"/>
      <c r="J82" s="36"/>
      <c r="K82" s="36"/>
      <c r="L82" s="51"/>
      <c r="S82" s="34"/>
      <c r="T82" s="34"/>
      <c r="U82" s="34"/>
      <c r="V82" s="34"/>
      <c r="W82" s="34"/>
      <c r="X82" s="34"/>
      <c r="Y82" s="34"/>
      <c r="Z82" s="34"/>
      <c r="AA82" s="34"/>
      <c r="AB82" s="34"/>
      <c r="AC82" s="34"/>
      <c r="AD82" s="34"/>
      <c r="AE82" s="34"/>
    </row>
    <row r="83" spans="1:31" s="2" customFormat="1" ht="6.95" customHeight="1">
      <c r="A83" s="34"/>
      <c r="B83" s="35"/>
      <c r="C83" s="36"/>
      <c r="D83" s="36"/>
      <c r="E83" s="36"/>
      <c r="F83" s="36"/>
      <c r="G83" s="36"/>
      <c r="H83" s="36"/>
      <c r="I83" s="115"/>
      <c r="J83" s="36"/>
      <c r="K83" s="36"/>
      <c r="L83" s="51"/>
      <c r="S83" s="34"/>
      <c r="T83" s="34"/>
      <c r="U83" s="34"/>
      <c r="V83" s="34"/>
      <c r="W83" s="34"/>
      <c r="X83" s="34"/>
      <c r="Y83" s="34"/>
      <c r="Z83" s="34"/>
      <c r="AA83" s="34"/>
      <c r="AB83" s="34"/>
      <c r="AC83" s="34"/>
      <c r="AD83" s="34"/>
      <c r="AE83" s="34"/>
    </row>
    <row r="84" spans="1:31" s="2" customFormat="1" ht="12" customHeight="1">
      <c r="A84" s="34"/>
      <c r="B84" s="35"/>
      <c r="C84" s="29" t="s">
        <v>16</v>
      </c>
      <c r="D84" s="36"/>
      <c r="E84" s="36"/>
      <c r="F84" s="36"/>
      <c r="G84" s="36"/>
      <c r="H84" s="36"/>
      <c r="I84" s="115"/>
      <c r="J84" s="36"/>
      <c r="K84" s="36"/>
      <c r="L84" s="51"/>
      <c r="S84" s="34"/>
      <c r="T84" s="34"/>
      <c r="U84" s="34"/>
      <c r="V84" s="34"/>
      <c r="W84" s="34"/>
      <c r="X84" s="34"/>
      <c r="Y84" s="34"/>
      <c r="Z84" s="34"/>
      <c r="AA84" s="34"/>
      <c r="AB84" s="34"/>
      <c r="AC84" s="34"/>
      <c r="AD84" s="34"/>
      <c r="AE84" s="34"/>
    </row>
    <row r="85" spans="1:31" s="2" customFormat="1" ht="16.5" customHeight="1">
      <c r="A85" s="34"/>
      <c r="B85" s="35"/>
      <c r="C85" s="36"/>
      <c r="D85" s="36"/>
      <c r="E85" s="310" t="str">
        <f>E7</f>
        <v>Oprava oplechování bytových domů-projekt revitalizace</v>
      </c>
      <c r="F85" s="311"/>
      <c r="G85" s="311"/>
      <c r="H85" s="311"/>
      <c r="I85" s="115"/>
      <c r="J85" s="36"/>
      <c r="K85" s="36"/>
      <c r="L85" s="51"/>
      <c r="S85" s="34"/>
      <c r="T85" s="34"/>
      <c r="U85" s="34"/>
      <c r="V85" s="34"/>
      <c r="W85" s="34"/>
      <c r="X85" s="34"/>
      <c r="Y85" s="34"/>
      <c r="Z85" s="34"/>
      <c r="AA85" s="34"/>
      <c r="AB85" s="34"/>
      <c r="AC85" s="34"/>
      <c r="AD85" s="34"/>
      <c r="AE85" s="34"/>
    </row>
    <row r="86" spans="1:31" s="2" customFormat="1" ht="12" customHeight="1">
      <c r="A86" s="34"/>
      <c r="B86" s="35"/>
      <c r="C86" s="29" t="s">
        <v>96</v>
      </c>
      <c r="D86" s="36"/>
      <c r="E86" s="36"/>
      <c r="F86" s="36"/>
      <c r="G86" s="36"/>
      <c r="H86" s="36"/>
      <c r="I86" s="115"/>
      <c r="J86" s="36"/>
      <c r="K86" s="36"/>
      <c r="L86" s="51"/>
      <c r="S86" s="34"/>
      <c r="T86" s="34"/>
      <c r="U86" s="34"/>
      <c r="V86" s="34"/>
      <c r="W86" s="34"/>
      <c r="X86" s="34"/>
      <c r="Y86" s="34"/>
      <c r="Z86" s="34"/>
      <c r="AA86" s="34"/>
      <c r="AB86" s="34"/>
      <c r="AC86" s="34"/>
      <c r="AD86" s="34"/>
      <c r="AE86" s="34"/>
    </row>
    <row r="87" spans="1:31" s="2" customFormat="1" ht="24.75" customHeight="1">
      <c r="A87" s="34"/>
      <c r="B87" s="35"/>
      <c r="C87" s="36"/>
      <c r="D87" s="36"/>
      <c r="E87" s="298" t="str">
        <f>E9</f>
        <v>031 - 17.listopadu čp. 237-238,č.p.241-244, 249 - 256Kovařovicova č.p.255-256</v>
      </c>
      <c r="F87" s="309"/>
      <c r="G87" s="309"/>
      <c r="H87" s="309"/>
      <c r="I87" s="115"/>
      <c r="J87" s="36"/>
      <c r="K87" s="36"/>
      <c r="L87" s="51"/>
      <c r="S87" s="34"/>
      <c r="T87" s="34"/>
      <c r="U87" s="34"/>
      <c r="V87" s="34"/>
      <c r="W87" s="34"/>
      <c r="X87" s="34"/>
      <c r="Y87" s="34"/>
      <c r="Z87" s="34"/>
      <c r="AA87" s="34"/>
      <c r="AB87" s="34"/>
      <c r="AC87" s="34"/>
      <c r="AD87" s="34"/>
      <c r="AE87" s="34"/>
    </row>
    <row r="88" spans="1:31" s="2" customFormat="1" ht="6.95" customHeight="1">
      <c r="A88" s="34"/>
      <c r="B88" s="35"/>
      <c r="C88" s="36"/>
      <c r="D88" s="36"/>
      <c r="E88" s="36"/>
      <c r="F88" s="36"/>
      <c r="G88" s="36"/>
      <c r="H88" s="36"/>
      <c r="I88" s="115"/>
      <c r="J88" s="36"/>
      <c r="K88" s="36"/>
      <c r="L88" s="51"/>
      <c r="S88" s="34"/>
      <c r="T88" s="34"/>
      <c r="U88" s="34"/>
      <c r="V88" s="34"/>
      <c r="W88" s="34"/>
      <c r="X88" s="34"/>
      <c r="Y88" s="34"/>
      <c r="Z88" s="34"/>
      <c r="AA88" s="34"/>
      <c r="AB88" s="34"/>
      <c r="AC88" s="34"/>
      <c r="AD88" s="34"/>
      <c r="AE88" s="34"/>
    </row>
    <row r="89" spans="1:31" s="2" customFormat="1" ht="12" customHeight="1">
      <c r="A89" s="34"/>
      <c r="B89" s="35"/>
      <c r="C89" s="29" t="s">
        <v>20</v>
      </c>
      <c r="D89" s="36"/>
      <c r="E89" s="36"/>
      <c r="F89" s="27" t="str">
        <f>F12</f>
        <v xml:space="preserve"> </v>
      </c>
      <c r="G89" s="36"/>
      <c r="H89" s="36"/>
      <c r="I89" s="117" t="s">
        <v>22</v>
      </c>
      <c r="J89" s="66" t="str">
        <f>IF(J12="","",J12)</f>
        <v>14. 7. 2020</v>
      </c>
      <c r="K89" s="36"/>
      <c r="L89" s="51"/>
      <c r="S89" s="34"/>
      <c r="T89" s="34"/>
      <c r="U89" s="34"/>
      <c r="V89" s="34"/>
      <c r="W89" s="34"/>
      <c r="X89" s="34"/>
      <c r="Y89" s="34"/>
      <c r="Z89" s="34"/>
      <c r="AA89" s="34"/>
      <c r="AB89" s="34"/>
      <c r="AC89" s="34"/>
      <c r="AD89" s="34"/>
      <c r="AE89" s="34"/>
    </row>
    <row r="90" spans="1:31" s="2" customFormat="1" ht="6.95" customHeight="1">
      <c r="A90" s="34"/>
      <c r="B90" s="35"/>
      <c r="C90" s="36"/>
      <c r="D90" s="36"/>
      <c r="E90" s="36"/>
      <c r="F90" s="36"/>
      <c r="G90" s="36"/>
      <c r="H90" s="36"/>
      <c r="I90" s="115"/>
      <c r="J90" s="36"/>
      <c r="K90" s="36"/>
      <c r="L90" s="51"/>
      <c r="S90" s="34"/>
      <c r="T90" s="34"/>
      <c r="U90" s="34"/>
      <c r="V90" s="34"/>
      <c r="W90" s="34"/>
      <c r="X90" s="34"/>
      <c r="Y90" s="34"/>
      <c r="Z90" s="34"/>
      <c r="AA90" s="34"/>
      <c r="AB90" s="34"/>
      <c r="AC90" s="34"/>
      <c r="AD90" s="34"/>
      <c r="AE90" s="34"/>
    </row>
    <row r="91" spans="1:31" s="2" customFormat="1" ht="15.2" customHeight="1">
      <c r="A91" s="34"/>
      <c r="B91" s="35"/>
      <c r="C91" s="29" t="s">
        <v>24</v>
      </c>
      <c r="D91" s="36"/>
      <c r="E91" s="36"/>
      <c r="F91" s="27" t="str">
        <f>E15</f>
        <v xml:space="preserve"> </v>
      </c>
      <c r="G91" s="36"/>
      <c r="H91" s="36"/>
      <c r="I91" s="117" t="s">
        <v>29</v>
      </c>
      <c r="J91" s="32" t="str">
        <f>E21</f>
        <v xml:space="preserve"> </v>
      </c>
      <c r="K91" s="36"/>
      <c r="L91" s="51"/>
      <c r="S91" s="34"/>
      <c r="T91" s="34"/>
      <c r="U91" s="34"/>
      <c r="V91" s="34"/>
      <c r="W91" s="34"/>
      <c r="X91" s="34"/>
      <c r="Y91" s="34"/>
      <c r="Z91" s="34"/>
      <c r="AA91" s="34"/>
      <c r="AB91" s="34"/>
      <c r="AC91" s="34"/>
      <c r="AD91" s="34"/>
      <c r="AE91" s="34"/>
    </row>
    <row r="92" spans="1:31" s="2" customFormat="1" ht="15.2" customHeight="1">
      <c r="A92" s="34"/>
      <c r="B92" s="35"/>
      <c r="C92" s="29" t="s">
        <v>27</v>
      </c>
      <c r="D92" s="36"/>
      <c r="E92" s="36"/>
      <c r="F92" s="27" t="str">
        <f>IF(E18="","",E18)</f>
        <v>Vyplň údaj</v>
      </c>
      <c r="G92" s="36"/>
      <c r="H92" s="36"/>
      <c r="I92" s="117" t="s">
        <v>31</v>
      </c>
      <c r="J92" s="32" t="str">
        <f>E24</f>
        <v xml:space="preserve"> </v>
      </c>
      <c r="K92" s="36"/>
      <c r="L92" s="51"/>
      <c r="S92" s="34"/>
      <c r="T92" s="34"/>
      <c r="U92" s="34"/>
      <c r="V92" s="34"/>
      <c r="W92" s="34"/>
      <c r="X92" s="34"/>
      <c r="Y92" s="34"/>
      <c r="Z92" s="34"/>
      <c r="AA92" s="34"/>
      <c r="AB92" s="34"/>
      <c r="AC92" s="34"/>
      <c r="AD92" s="34"/>
      <c r="AE92" s="34"/>
    </row>
    <row r="93" spans="1:31" s="2" customFormat="1" ht="10.35" customHeight="1">
      <c r="A93" s="34"/>
      <c r="B93" s="35"/>
      <c r="C93" s="36"/>
      <c r="D93" s="36"/>
      <c r="E93" s="36"/>
      <c r="F93" s="36"/>
      <c r="G93" s="36"/>
      <c r="H93" s="36"/>
      <c r="I93" s="115"/>
      <c r="J93" s="36"/>
      <c r="K93" s="36"/>
      <c r="L93" s="51"/>
      <c r="S93" s="34"/>
      <c r="T93" s="34"/>
      <c r="U93" s="34"/>
      <c r="V93" s="34"/>
      <c r="W93" s="34"/>
      <c r="X93" s="34"/>
      <c r="Y93" s="34"/>
      <c r="Z93" s="34"/>
      <c r="AA93" s="34"/>
      <c r="AB93" s="34"/>
      <c r="AC93" s="34"/>
      <c r="AD93" s="34"/>
      <c r="AE93" s="34"/>
    </row>
    <row r="94" spans="1:31" s="2" customFormat="1" ht="29.25" customHeight="1">
      <c r="A94" s="34"/>
      <c r="B94" s="35"/>
      <c r="C94" s="156" t="s">
        <v>99</v>
      </c>
      <c r="D94" s="157"/>
      <c r="E94" s="157"/>
      <c r="F94" s="157"/>
      <c r="G94" s="157"/>
      <c r="H94" s="157"/>
      <c r="I94" s="158"/>
      <c r="J94" s="159" t="s">
        <v>100</v>
      </c>
      <c r="K94" s="157"/>
      <c r="L94" s="51"/>
      <c r="S94" s="34"/>
      <c r="T94" s="34"/>
      <c r="U94" s="34"/>
      <c r="V94" s="34"/>
      <c r="W94" s="34"/>
      <c r="X94" s="34"/>
      <c r="Y94" s="34"/>
      <c r="Z94" s="34"/>
      <c r="AA94" s="34"/>
      <c r="AB94" s="34"/>
      <c r="AC94" s="34"/>
      <c r="AD94" s="34"/>
      <c r="AE94" s="34"/>
    </row>
    <row r="95" spans="1:31" s="2" customFormat="1" ht="10.35" customHeight="1">
      <c r="A95" s="34"/>
      <c r="B95" s="35"/>
      <c r="C95" s="36"/>
      <c r="D95" s="36"/>
      <c r="E95" s="36"/>
      <c r="F95" s="36"/>
      <c r="G95" s="36"/>
      <c r="H95" s="36"/>
      <c r="I95" s="115"/>
      <c r="J95" s="36"/>
      <c r="K95" s="36"/>
      <c r="L95" s="51"/>
      <c r="S95" s="34"/>
      <c r="T95" s="34"/>
      <c r="U95" s="34"/>
      <c r="V95" s="34"/>
      <c r="W95" s="34"/>
      <c r="X95" s="34"/>
      <c r="Y95" s="34"/>
      <c r="Z95" s="34"/>
      <c r="AA95" s="34"/>
      <c r="AB95" s="34"/>
      <c r="AC95" s="34"/>
      <c r="AD95" s="34"/>
      <c r="AE95" s="34"/>
    </row>
    <row r="96" spans="1:47" s="2" customFormat="1" ht="22.9" customHeight="1">
      <c r="A96" s="34"/>
      <c r="B96" s="35"/>
      <c r="C96" s="160" t="s">
        <v>101</v>
      </c>
      <c r="D96" s="36"/>
      <c r="E96" s="36"/>
      <c r="F96" s="36"/>
      <c r="G96" s="36"/>
      <c r="H96" s="36"/>
      <c r="I96" s="115"/>
      <c r="J96" s="84">
        <f>J126</f>
        <v>0</v>
      </c>
      <c r="K96" s="36"/>
      <c r="L96" s="51"/>
      <c r="S96" s="34"/>
      <c r="T96" s="34"/>
      <c r="U96" s="34"/>
      <c r="V96" s="34"/>
      <c r="W96" s="34"/>
      <c r="X96" s="34"/>
      <c r="Y96" s="34"/>
      <c r="Z96" s="34"/>
      <c r="AA96" s="34"/>
      <c r="AB96" s="34"/>
      <c r="AC96" s="34"/>
      <c r="AD96" s="34"/>
      <c r="AE96" s="34"/>
      <c r="AU96" s="17" t="s">
        <v>102</v>
      </c>
    </row>
    <row r="97" spans="2:12" s="9" customFormat="1" ht="24.95" customHeight="1">
      <c r="B97" s="161"/>
      <c r="C97" s="162"/>
      <c r="D97" s="163" t="s">
        <v>103</v>
      </c>
      <c r="E97" s="164"/>
      <c r="F97" s="164"/>
      <c r="G97" s="164"/>
      <c r="H97" s="164"/>
      <c r="I97" s="165"/>
      <c r="J97" s="166">
        <f>J127</f>
        <v>0</v>
      </c>
      <c r="K97" s="162"/>
      <c r="L97" s="167"/>
    </row>
    <row r="98" spans="2:12" s="10" customFormat="1" ht="19.9" customHeight="1">
      <c r="B98" s="168"/>
      <c r="C98" s="169"/>
      <c r="D98" s="170" t="s">
        <v>104</v>
      </c>
      <c r="E98" s="171"/>
      <c r="F98" s="171"/>
      <c r="G98" s="171"/>
      <c r="H98" s="171"/>
      <c r="I98" s="172"/>
      <c r="J98" s="173">
        <f>J128</f>
        <v>0</v>
      </c>
      <c r="K98" s="169"/>
      <c r="L98" s="174"/>
    </row>
    <row r="99" spans="2:12" s="10" customFormat="1" ht="19.9" customHeight="1">
      <c r="B99" s="168"/>
      <c r="C99" s="169"/>
      <c r="D99" s="170" t="s">
        <v>261</v>
      </c>
      <c r="E99" s="171"/>
      <c r="F99" s="171"/>
      <c r="G99" s="171"/>
      <c r="H99" s="171"/>
      <c r="I99" s="172"/>
      <c r="J99" s="173">
        <f>J138</f>
        <v>0</v>
      </c>
      <c r="K99" s="169"/>
      <c r="L99" s="174"/>
    </row>
    <row r="100" spans="2:12" s="9" customFormat="1" ht="24.95" customHeight="1">
      <c r="B100" s="161"/>
      <c r="C100" s="162"/>
      <c r="D100" s="163" t="s">
        <v>105</v>
      </c>
      <c r="E100" s="164"/>
      <c r="F100" s="164"/>
      <c r="G100" s="164"/>
      <c r="H100" s="164"/>
      <c r="I100" s="165"/>
      <c r="J100" s="166">
        <f>J141</f>
        <v>0</v>
      </c>
      <c r="K100" s="162"/>
      <c r="L100" s="167"/>
    </row>
    <row r="101" spans="2:12" s="10" customFormat="1" ht="19.9" customHeight="1">
      <c r="B101" s="168"/>
      <c r="C101" s="169"/>
      <c r="D101" s="170" t="s">
        <v>106</v>
      </c>
      <c r="E101" s="171"/>
      <c r="F101" s="171"/>
      <c r="G101" s="171"/>
      <c r="H101" s="171"/>
      <c r="I101" s="172"/>
      <c r="J101" s="173">
        <f>J142</f>
        <v>0</v>
      </c>
      <c r="K101" s="169"/>
      <c r="L101" s="174"/>
    </row>
    <row r="102" spans="2:12" s="10" customFormat="1" ht="19.9" customHeight="1">
      <c r="B102" s="168"/>
      <c r="C102" s="169"/>
      <c r="D102" s="170" t="s">
        <v>215</v>
      </c>
      <c r="E102" s="171"/>
      <c r="F102" s="171"/>
      <c r="G102" s="171"/>
      <c r="H102" s="171"/>
      <c r="I102" s="172"/>
      <c r="J102" s="173">
        <f>J150</f>
        <v>0</v>
      </c>
      <c r="K102" s="169"/>
      <c r="L102" s="174"/>
    </row>
    <row r="103" spans="2:12" s="10" customFormat="1" ht="19.9" customHeight="1">
      <c r="B103" s="168"/>
      <c r="C103" s="169"/>
      <c r="D103" s="170" t="s">
        <v>107</v>
      </c>
      <c r="E103" s="171"/>
      <c r="F103" s="171"/>
      <c r="G103" s="171"/>
      <c r="H103" s="171"/>
      <c r="I103" s="172"/>
      <c r="J103" s="173">
        <f>J161</f>
        <v>0</v>
      </c>
      <c r="K103" s="169"/>
      <c r="L103" s="174"/>
    </row>
    <row r="104" spans="2:12" s="9" customFormat="1" ht="24.95" customHeight="1">
      <c r="B104" s="161"/>
      <c r="C104" s="162"/>
      <c r="D104" s="163" t="s">
        <v>108</v>
      </c>
      <c r="E104" s="164"/>
      <c r="F104" s="164"/>
      <c r="G104" s="164"/>
      <c r="H104" s="164"/>
      <c r="I104" s="165"/>
      <c r="J104" s="166">
        <f>J174</f>
        <v>0</v>
      </c>
      <c r="K104" s="162"/>
      <c r="L104" s="167"/>
    </row>
    <row r="105" spans="2:12" s="10" customFormat="1" ht="19.9" customHeight="1">
      <c r="B105" s="168"/>
      <c r="C105" s="169"/>
      <c r="D105" s="170" t="s">
        <v>109</v>
      </c>
      <c r="E105" s="171"/>
      <c r="F105" s="171"/>
      <c r="G105" s="171"/>
      <c r="H105" s="171"/>
      <c r="I105" s="172"/>
      <c r="J105" s="173">
        <f>J177</f>
        <v>0</v>
      </c>
      <c r="K105" s="169"/>
      <c r="L105" s="174"/>
    </row>
    <row r="106" spans="2:12" s="10" customFormat="1" ht="19.9" customHeight="1">
      <c r="B106" s="168"/>
      <c r="C106" s="169"/>
      <c r="D106" s="170" t="s">
        <v>110</v>
      </c>
      <c r="E106" s="171"/>
      <c r="F106" s="171"/>
      <c r="G106" s="171"/>
      <c r="H106" s="171"/>
      <c r="I106" s="172"/>
      <c r="J106" s="173">
        <f>J180</f>
        <v>0</v>
      </c>
      <c r="K106" s="169"/>
      <c r="L106" s="174"/>
    </row>
    <row r="107" spans="1:31" s="2" customFormat="1" ht="21.75" customHeight="1">
      <c r="A107" s="34"/>
      <c r="B107" s="35"/>
      <c r="C107" s="36"/>
      <c r="D107" s="36"/>
      <c r="E107" s="36"/>
      <c r="F107" s="36"/>
      <c r="G107" s="36"/>
      <c r="H107" s="36"/>
      <c r="I107" s="115"/>
      <c r="J107" s="36"/>
      <c r="K107" s="36"/>
      <c r="L107" s="51"/>
      <c r="S107" s="34"/>
      <c r="T107" s="34"/>
      <c r="U107" s="34"/>
      <c r="V107" s="34"/>
      <c r="W107" s="34"/>
      <c r="X107" s="34"/>
      <c r="Y107" s="34"/>
      <c r="Z107" s="34"/>
      <c r="AA107" s="34"/>
      <c r="AB107" s="34"/>
      <c r="AC107" s="34"/>
      <c r="AD107" s="34"/>
      <c r="AE107" s="34"/>
    </row>
    <row r="108" spans="1:31" s="2" customFormat="1" ht="6.95" customHeight="1">
      <c r="A108" s="34"/>
      <c r="B108" s="54"/>
      <c r="C108" s="55"/>
      <c r="D108" s="55"/>
      <c r="E108" s="55"/>
      <c r="F108" s="55"/>
      <c r="G108" s="55"/>
      <c r="H108" s="55"/>
      <c r="I108" s="152"/>
      <c r="J108" s="55"/>
      <c r="K108" s="55"/>
      <c r="L108" s="51"/>
      <c r="S108" s="34"/>
      <c r="T108" s="34"/>
      <c r="U108" s="34"/>
      <c r="V108" s="34"/>
      <c r="W108" s="34"/>
      <c r="X108" s="34"/>
      <c r="Y108" s="34"/>
      <c r="Z108" s="34"/>
      <c r="AA108" s="34"/>
      <c r="AB108" s="34"/>
      <c r="AC108" s="34"/>
      <c r="AD108" s="34"/>
      <c r="AE108" s="34"/>
    </row>
    <row r="112" spans="1:31" s="2" customFormat="1" ht="6.95" customHeight="1">
      <c r="A112" s="34"/>
      <c r="B112" s="56"/>
      <c r="C112" s="57"/>
      <c r="D112" s="57"/>
      <c r="E112" s="57"/>
      <c r="F112" s="57"/>
      <c r="G112" s="57"/>
      <c r="H112" s="57"/>
      <c r="I112" s="155"/>
      <c r="J112" s="57"/>
      <c r="K112" s="57"/>
      <c r="L112" s="51"/>
      <c r="S112" s="34"/>
      <c r="T112" s="34"/>
      <c r="U112" s="34"/>
      <c r="V112" s="34"/>
      <c r="W112" s="34"/>
      <c r="X112" s="34"/>
      <c r="Y112" s="34"/>
      <c r="Z112" s="34"/>
      <c r="AA112" s="34"/>
      <c r="AB112" s="34"/>
      <c r="AC112" s="34"/>
      <c r="AD112" s="34"/>
      <c r="AE112" s="34"/>
    </row>
    <row r="113" spans="1:31" s="2" customFormat="1" ht="24.95" customHeight="1">
      <c r="A113" s="34"/>
      <c r="B113" s="35"/>
      <c r="C113" s="23" t="s">
        <v>111</v>
      </c>
      <c r="D113" s="36"/>
      <c r="E113" s="36"/>
      <c r="F113" s="36"/>
      <c r="G113" s="36"/>
      <c r="H113" s="36"/>
      <c r="I113" s="115"/>
      <c r="J113" s="36"/>
      <c r="K113" s="36"/>
      <c r="L113" s="51"/>
      <c r="S113" s="34"/>
      <c r="T113" s="34"/>
      <c r="U113" s="34"/>
      <c r="V113" s="34"/>
      <c r="W113" s="34"/>
      <c r="X113" s="34"/>
      <c r="Y113" s="34"/>
      <c r="Z113" s="34"/>
      <c r="AA113" s="34"/>
      <c r="AB113" s="34"/>
      <c r="AC113" s="34"/>
      <c r="AD113" s="34"/>
      <c r="AE113" s="34"/>
    </row>
    <row r="114" spans="1:31" s="2" customFormat="1" ht="6.95" customHeight="1">
      <c r="A114" s="34"/>
      <c r="B114" s="35"/>
      <c r="C114" s="36"/>
      <c r="D114" s="36"/>
      <c r="E114" s="36"/>
      <c r="F114" s="36"/>
      <c r="G114" s="36"/>
      <c r="H114" s="36"/>
      <c r="I114" s="115"/>
      <c r="J114" s="36"/>
      <c r="K114" s="36"/>
      <c r="L114" s="51"/>
      <c r="S114" s="34"/>
      <c r="T114" s="34"/>
      <c r="U114" s="34"/>
      <c r="V114" s="34"/>
      <c r="W114" s="34"/>
      <c r="X114" s="34"/>
      <c r="Y114" s="34"/>
      <c r="Z114" s="34"/>
      <c r="AA114" s="34"/>
      <c r="AB114" s="34"/>
      <c r="AC114" s="34"/>
      <c r="AD114" s="34"/>
      <c r="AE114" s="34"/>
    </row>
    <row r="115" spans="1:31" s="2" customFormat="1" ht="12" customHeight="1">
      <c r="A115" s="34"/>
      <c r="B115" s="35"/>
      <c r="C115" s="29" t="s">
        <v>16</v>
      </c>
      <c r="D115" s="36"/>
      <c r="E115" s="36"/>
      <c r="F115" s="36"/>
      <c r="G115" s="36"/>
      <c r="H115" s="36"/>
      <c r="I115" s="115"/>
      <c r="J115" s="36"/>
      <c r="K115" s="36"/>
      <c r="L115" s="51"/>
      <c r="S115" s="34"/>
      <c r="T115" s="34"/>
      <c r="U115" s="34"/>
      <c r="V115" s="34"/>
      <c r="W115" s="34"/>
      <c r="X115" s="34"/>
      <c r="Y115" s="34"/>
      <c r="Z115" s="34"/>
      <c r="AA115" s="34"/>
      <c r="AB115" s="34"/>
      <c r="AC115" s="34"/>
      <c r="AD115" s="34"/>
      <c r="AE115" s="34"/>
    </row>
    <row r="116" spans="1:31" s="2" customFormat="1" ht="16.5" customHeight="1">
      <c r="A116" s="34"/>
      <c r="B116" s="35"/>
      <c r="C116" s="36"/>
      <c r="D116" s="36"/>
      <c r="E116" s="310" t="str">
        <f>E7</f>
        <v>Oprava oplechování bytových domů-projekt revitalizace</v>
      </c>
      <c r="F116" s="311"/>
      <c r="G116" s="311"/>
      <c r="H116" s="311"/>
      <c r="I116" s="115"/>
      <c r="J116" s="36"/>
      <c r="K116" s="36"/>
      <c r="L116" s="51"/>
      <c r="S116" s="34"/>
      <c r="T116" s="34"/>
      <c r="U116" s="34"/>
      <c r="V116" s="34"/>
      <c r="W116" s="34"/>
      <c r="X116" s="34"/>
      <c r="Y116" s="34"/>
      <c r="Z116" s="34"/>
      <c r="AA116" s="34"/>
      <c r="AB116" s="34"/>
      <c r="AC116" s="34"/>
      <c r="AD116" s="34"/>
      <c r="AE116" s="34"/>
    </row>
    <row r="117" spans="1:31" s="2" customFormat="1" ht="12" customHeight="1">
      <c r="A117" s="34"/>
      <c r="B117" s="35"/>
      <c r="C117" s="29" t="s">
        <v>96</v>
      </c>
      <c r="D117" s="36"/>
      <c r="E117" s="36"/>
      <c r="F117" s="36"/>
      <c r="G117" s="36"/>
      <c r="H117" s="36"/>
      <c r="I117" s="115"/>
      <c r="J117" s="36"/>
      <c r="K117" s="36"/>
      <c r="L117" s="51"/>
      <c r="S117" s="34"/>
      <c r="T117" s="34"/>
      <c r="U117" s="34"/>
      <c r="V117" s="34"/>
      <c r="W117" s="34"/>
      <c r="X117" s="34"/>
      <c r="Y117" s="34"/>
      <c r="Z117" s="34"/>
      <c r="AA117" s="34"/>
      <c r="AB117" s="34"/>
      <c r="AC117" s="34"/>
      <c r="AD117" s="34"/>
      <c r="AE117" s="34"/>
    </row>
    <row r="118" spans="1:31" s="2" customFormat="1" ht="24.75" customHeight="1">
      <c r="A118" s="34"/>
      <c r="B118" s="35"/>
      <c r="C118" s="36"/>
      <c r="D118" s="36"/>
      <c r="E118" s="298" t="str">
        <f>E9</f>
        <v>031 - 17.listopadu čp. 237-238,č.p.241-244, 249 - 256Kovařovicova č.p.255-256</v>
      </c>
      <c r="F118" s="309"/>
      <c r="G118" s="309"/>
      <c r="H118" s="309"/>
      <c r="I118" s="115"/>
      <c r="J118" s="36"/>
      <c r="K118" s="36"/>
      <c r="L118" s="51"/>
      <c r="S118" s="34"/>
      <c r="T118" s="34"/>
      <c r="U118" s="34"/>
      <c r="V118" s="34"/>
      <c r="W118" s="34"/>
      <c r="X118" s="34"/>
      <c r="Y118" s="34"/>
      <c r="Z118" s="34"/>
      <c r="AA118" s="34"/>
      <c r="AB118" s="34"/>
      <c r="AC118" s="34"/>
      <c r="AD118" s="34"/>
      <c r="AE118" s="34"/>
    </row>
    <row r="119" spans="1:31" s="2" customFormat="1" ht="6.95" customHeight="1">
      <c r="A119" s="34"/>
      <c r="B119" s="35"/>
      <c r="C119" s="36"/>
      <c r="D119" s="36"/>
      <c r="E119" s="36"/>
      <c r="F119" s="36"/>
      <c r="G119" s="36"/>
      <c r="H119" s="36"/>
      <c r="I119" s="115"/>
      <c r="J119" s="36"/>
      <c r="K119" s="36"/>
      <c r="L119" s="51"/>
      <c r="S119" s="34"/>
      <c r="T119" s="34"/>
      <c r="U119" s="34"/>
      <c r="V119" s="34"/>
      <c r="W119" s="34"/>
      <c r="X119" s="34"/>
      <c r="Y119" s="34"/>
      <c r="Z119" s="34"/>
      <c r="AA119" s="34"/>
      <c r="AB119" s="34"/>
      <c r="AC119" s="34"/>
      <c r="AD119" s="34"/>
      <c r="AE119" s="34"/>
    </row>
    <row r="120" spans="1:31" s="2" customFormat="1" ht="12" customHeight="1">
      <c r="A120" s="34"/>
      <c r="B120" s="35"/>
      <c r="C120" s="29" t="s">
        <v>20</v>
      </c>
      <c r="D120" s="36"/>
      <c r="E120" s="36"/>
      <c r="F120" s="27" t="str">
        <f>F12</f>
        <v xml:space="preserve"> </v>
      </c>
      <c r="G120" s="36"/>
      <c r="H120" s="36"/>
      <c r="I120" s="117" t="s">
        <v>22</v>
      </c>
      <c r="J120" s="66" t="str">
        <f>IF(J12="","",J12)</f>
        <v>14. 7. 2020</v>
      </c>
      <c r="K120" s="36"/>
      <c r="L120" s="51"/>
      <c r="S120" s="34"/>
      <c r="T120" s="34"/>
      <c r="U120" s="34"/>
      <c r="V120" s="34"/>
      <c r="W120" s="34"/>
      <c r="X120" s="34"/>
      <c r="Y120" s="34"/>
      <c r="Z120" s="34"/>
      <c r="AA120" s="34"/>
      <c r="AB120" s="34"/>
      <c r="AC120" s="34"/>
      <c r="AD120" s="34"/>
      <c r="AE120" s="34"/>
    </row>
    <row r="121" spans="1:31" s="2" customFormat="1" ht="6.95" customHeight="1">
      <c r="A121" s="34"/>
      <c r="B121" s="35"/>
      <c r="C121" s="36"/>
      <c r="D121" s="36"/>
      <c r="E121" s="36"/>
      <c r="F121" s="36"/>
      <c r="G121" s="36"/>
      <c r="H121" s="36"/>
      <c r="I121" s="115"/>
      <c r="J121" s="36"/>
      <c r="K121" s="36"/>
      <c r="L121" s="51"/>
      <c r="S121" s="34"/>
      <c r="T121" s="34"/>
      <c r="U121" s="34"/>
      <c r="V121" s="34"/>
      <c r="W121" s="34"/>
      <c r="X121" s="34"/>
      <c r="Y121" s="34"/>
      <c r="Z121" s="34"/>
      <c r="AA121" s="34"/>
      <c r="AB121" s="34"/>
      <c r="AC121" s="34"/>
      <c r="AD121" s="34"/>
      <c r="AE121" s="34"/>
    </row>
    <row r="122" spans="1:31" s="2" customFormat="1" ht="15.2" customHeight="1">
      <c r="A122" s="34"/>
      <c r="B122" s="35"/>
      <c r="C122" s="29" t="s">
        <v>24</v>
      </c>
      <c r="D122" s="36"/>
      <c r="E122" s="36"/>
      <c r="F122" s="27" t="str">
        <f>E15</f>
        <v xml:space="preserve"> </v>
      </c>
      <c r="G122" s="36"/>
      <c r="H122" s="36"/>
      <c r="I122" s="117" t="s">
        <v>29</v>
      </c>
      <c r="J122" s="32" t="str">
        <f>E21</f>
        <v xml:space="preserve"> </v>
      </c>
      <c r="K122" s="36"/>
      <c r="L122" s="51"/>
      <c r="S122" s="34"/>
      <c r="T122" s="34"/>
      <c r="U122" s="34"/>
      <c r="V122" s="34"/>
      <c r="W122" s="34"/>
      <c r="X122" s="34"/>
      <c r="Y122" s="34"/>
      <c r="Z122" s="34"/>
      <c r="AA122" s="34"/>
      <c r="AB122" s="34"/>
      <c r="AC122" s="34"/>
      <c r="AD122" s="34"/>
      <c r="AE122" s="34"/>
    </row>
    <row r="123" spans="1:31" s="2" customFormat="1" ht="15.2" customHeight="1">
      <c r="A123" s="34"/>
      <c r="B123" s="35"/>
      <c r="C123" s="29" t="s">
        <v>27</v>
      </c>
      <c r="D123" s="36"/>
      <c r="E123" s="36"/>
      <c r="F123" s="27" t="str">
        <f>IF(E18="","",E18)</f>
        <v>Vyplň údaj</v>
      </c>
      <c r="G123" s="36"/>
      <c r="H123" s="36"/>
      <c r="I123" s="117" t="s">
        <v>31</v>
      </c>
      <c r="J123" s="32" t="str">
        <f>E24</f>
        <v xml:space="preserve"> </v>
      </c>
      <c r="K123" s="36"/>
      <c r="L123" s="51"/>
      <c r="S123" s="34"/>
      <c r="T123" s="34"/>
      <c r="U123" s="34"/>
      <c r="V123" s="34"/>
      <c r="W123" s="34"/>
      <c r="X123" s="34"/>
      <c r="Y123" s="34"/>
      <c r="Z123" s="34"/>
      <c r="AA123" s="34"/>
      <c r="AB123" s="34"/>
      <c r="AC123" s="34"/>
      <c r="AD123" s="34"/>
      <c r="AE123" s="34"/>
    </row>
    <row r="124" spans="1:31" s="2" customFormat="1" ht="10.35" customHeight="1">
      <c r="A124" s="34"/>
      <c r="B124" s="35"/>
      <c r="C124" s="36"/>
      <c r="D124" s="36"/>
      <c r="E124" s="36"/>
      <c r="F124" s="36"/>
      <c r="G124" s="36"/>
      <c r="H124" s="36"/>
      <c r="I124" s="115"/>
      <c r="J124" s="36"/>
      <c r="K124" s="36"/>
      <c r="L124" s="51"/>
      <c r="S124" s="34"/>
      <c r="T124" s="34"/>
      <c r="U124" s="34"/>
      <c r="V124" s="34"/>
      <c r="W124" s="34"/>
      <c r="X124" s="34"/>
      <c r="Y124" s="34"/>
      <c r="Z124" s="34"/>
      <c r="AA124" s="34"/>
      <c r="AB124" s="34"/>
      <c r="AC124" s="34"/>
      <c r="AD124" s="34"/>
      <c r="AE124" s="34"/>
    </row>
    <row r="125" spans="1:31" s="11" customFormat="1" ht="29.25" customHeight="1">
      <c r="A125" s="175"/>
      <c r="B125" s="176"/>
      <c r="C125" s="177" t="s">
        <v>112</v>
      </c>
      <c r="D125" s="178" t="s">
        <v>58</v>
      </c>
      <c r="E125" s="178" t="s">
        <v>54</v>
      </c>
      <c r="F125" s="178" t="s">
        <v>55</v>
      </c>
      <c r="G125" s="178" t="s">
        <v>113</v>
      </c>
      <c r="H125" s="178" t="s">
        <v>114</v>
      </c>
      <c r="I125" s="179" t="s">
        <v>115</v>
      </c>
      <c r="J125" s="178" t="s">
        <v>100</v>
      </c>
      <c r="K125" s="180" t="s">
        <v>116</v>
      </c>
      <c r="L125" s="181"/>
      <c r="M125" s="75" t="s">
        <v>1</v>
      </c>
      <c r="N125" s="76" t="s">
        <v>37</v>
      </c>
      <c r="O125" s="76" t="s">
        <v>117</v>
      </c>
      <c r="P125" s="76" t="s">
        <v>118</v>
      </c>
      <c r="Q125" s="76" t="s">
        <v>119</v>
      </c>
      <c r="R125" s="76" t="s">
        <v>120</v>
      </c>
      <c r="S125" s="76" t="s">
        <v>121</v>
      </c>
      <c r="T125" s="77" t="s">
        <v>122</v>
      </c>
      <c r="U125" s="175"/>
      <c r="V125" s="175"/>
      <c r="W125" s="175"/>
      <c r="X125" s="175"/>
      <c r="Y125" s="175"/>
      <c r="Z125" s="175"/>
      <c r="AA125" s="175"/>
      <c r="AB125" s="175"/>
      <c r="AC125" s="175"/>
      <c r="AD125" s="175"/>
      <c r="AE125" s="175"/>
    </row>
    <row r="126" spans="1:63" s="2" customFormat="1" ht="22.9" customHeight="1">
      <c r="A126" s="34"/>
      <c r="B126" s="35"/>
      <c r="C126" s="82" t="s">
        <v>123</v>
      </c>
      <c r="D126" s="36"/>
      <c r="E126" s="36"/>
      <c r="F126" s="36"/>
      <c r="G126" s="36"/>
      <c r="H126" s="36"/>
      <c r="I126" s="115"/>
      <c r="J126" s="182">
        <f>BK126</f>
        <v>0</v>
      </c>
      <c r="K126" s="36"/>
      <c r="L126" s="39"/>
      <c r="M126" s="78"/>
      <c r="N126" s="183"/>
      <c r="O126" s="79"/>
      <c r="P126" s="184">
        <f>P127+P141+P174</f>
        <v>0</v>
      </c>
      <c r="Q126" s="79"/>
      <c r="R126" s="184">
        <f>R127+R141+R174</f>
        <v>0.98460399</v>
      </c>
      <c r="S126" s="79"/>
      <c r="T126" s="185">
        <f>T127+T141+T174</f>
        <v>0.13943</v>
      </c>
      <c r="U126" s="34"/>
      <c r="V126" s="34"/>
      <c r="W126" s="34"/>
      <c r="X126" s="34"/>
      <c r="Y126" s="34"/>
      <c r="Z126" s="34"/>
      <c r="AA126" s="34"/>
      <c r="AB126" s="34"/>
      <c r="AC126" s="34"/>
      <c r="AD126" s="34"/>
      <c r="AE126" s="34"/>
      <c r="AT126" s="17" t="s">
        <v>72</v>
      </c>
      <c r="AU126" s="17" t="s">
        <v>102</v>
      </c>
      <c r="BK126" s="186">
        <f>BK127+BK141+BK174</f>
        <v>0</v>
      </c>
    </row>
    <row r="127" spans="2:63" s="12" customFormat="1" ht="25.9" customHeight="1">
      <c r="B127" s="187"/>
      <c r="C127" s="188"/>
      <c r="D127" s="189" t="s">
        <v>72</v>
      </c>
      <c r="E127" s="190" t="s">
        <v>124</v>
      </c>
      <c r="F127" s="190" t="s">
        <v>125</v>
      </c>
      <c r="G127" s="188"/>
      <c r="H127" s="188"/>
      <c r="I127" s="191"/>
      <c r="J127" s="192">
        <f>BK127</f>
        <v>0</v>
      </c>
      <c r="K127" s="188"/>
      <c r="L127" s="193"/>
      <c r="M127" s="194"/>
      <c r="N127" s="195"/>
      <c r="O127" s="195"/>
      <c r="P127" s="196">
        <f>P128+P138</f>
        <v>0</v>
      </c>
      <c r="Q127" s="195"/>
      <c r="R127" s="196">
        <f>R128+R138</f>
        <v>0.18237839</v>
      </c>
      <c r="S127" s="195"/>
      <c r="T127" s="197">
        <f>T128+T138</f>
        <v>0</v>
      </c>
      <c r="AR127" s="198" t="s">
        <v>81</v>
      </c>
      <c r="AT127" s="199" t="s">
        <v>72</v>
      </c>
      <c r="AU127" s="199" t="s">
        <v>73</v>
      </c>
      <c r="AY127" s="198" t="s">
        <v>126</v>
      </c>
      <c r="BK127" s="200">
        <f>BK128+BK138</f>
        <v>0</v>
      </c>
    </row>
    <row r="128" spans="2:63" s="12" customFormat="1" ht="22.9" customHeight="1">
      <c r="B128" s="187"/>
      <c r="C128" s="188"/>
      <c r="D128" s="189" t="s">
        <v>72</v>
      </c>
      <c r="E128" s="201" t="s">
        <v>127</v>
      </c>
      <c r="F128" s="201" t="s">
        <v>128</v>
      </c>
      <c r="G128" s="188"/>
      <c r="H128" s="188"/>
      <c r="I128" s="191"/>
      <c r="J128" s="202">
        <f>BK128</f>
        <v>0</v>
      </c>
      <c r="K128" s="188"/>
      <c r="L128" s="193"/>
      <c r="M128" s="194"/>
      <c r="N128" s="195"/>
      <c r="O128" s="195"/>
      <c r="P128" s="196">
        <f>SUM(P129:P137)</f>
        <v>0</v>
      </c>
      <c r="Q128" s="195"/>
      <c r="R128" s="196">
        <f>SUM(R129:R137)</f>
        <v>0.18237839</v>
      </c>
      <c r="S128" s="195"/>
      <c r="T128" s="197">
        <f>SUM(T129:T137)</f>
        <v>0</v>
      </c>
      <c r="AR128" s="198" t="s">
        <v>81</v>
      </c>
      <c r="AT128" s="199" t="s">
        <v>72</v>
      </c>
      <c r="AU128" s="199" t="s">
        <v>81</v>
      </c>
      <c r="AY128" s="198" t="s">
        <v>126</v>
      </c>
      <c r="BK128" s="200">
        <f>SUM(BK129:BK137)</f>
        <v>0</v>
      </c>
    </row>
    <row r="129" spans="1:65" s="2" customFormat="1" ht="33" customHeight="1">
      <c r="A129" s="34"/>
      <c r="B129" s="35"/>
      <c r="C129" s="203" t="s">
        <v>81</v>
      </c>
      <c r="D129" s="203" t="s">
        <v>129</v>
      </c>
      <c r="E129" s="204" t="s">
        <v>130</v>
      </c>
      <c r="F129" s="205" t="s">
        <v>131</v>
      </c>
      <c r="G129" s="206" t="s">
        <v>132</v>
      </c>
      <c r="H129" s="207">
        <v>628.891</v>
      </c>
      <c r="I129" s="208"/>
      <c r="J129" s="209">
        <f>ROUND(I129*H129,2)</f>
        <v>0</v>
      </c>
      <c r="K129" s="205" t="s">
        <v>1</v>
      </c>
      <c r="L129" s="39"/>
      <c r="M129" s="210" t="s">
        <v>1</v>
      </c>
      <c r="N129" s="211" t="s">
        <v>39</v>
      </c>
      <c r="O129" s="71"/>
      <c r="P129" s="212">
        <f>O129*H129</f>
        <v>0</v>
      </c>
      <c r="Q129" s="212">
        <v>0.00029</v>
      </c>
      <c r="R129" s="212">
        <f>Q129*H129</f>
        <v>0.18237839</v>
      </c>
      <c r="S129" s="212">
        <v>0</v>
      </c>
      <c r="T129" s="213">
        <f>S129*H129</f>
        <v>0</v>
      </c>
      <c r="U129" s="34"/>
      <c r="V129" s="34"/>
      <c r="W129" s="34"/>
      <c r="X129" s="34"/>
      <c r="Y129" s="34"/>
      <c r="Z129" s="34"/>
      <c r="AA129" s="34"/>
      <c r="AB129" s="34"/>
      <c r="AC129" s="34"/>
      <c r="AD129" s="34"/>
      <c r="AE129" s="34"/>
      <c r="AR129" s="214" t="s">
        <v>133</v>
      </c>
      <c r="AT129" s="214" t="s">
        <v>129</v>
      </c>
      <c r="AU129" s="214" t="s">
        <v>134</v>
      </c>
      <c r="AY129" s="17" t="s">
        <v>126</v>
      </c>
      <c r="BE129" s="215">
        <f>IF(N129="základní",J129,0)</f>
        <v>0</v>
      </c>
      <c r="BF129" s="215">
        <f>IF(N129="snížená",J129,0)</f>
        <v>0</v>
      </c>
      <c r="BG129" s="215">
        <f>IF(N129="zákl. přenesená",J129,0)</f>
        <v>0</v>
      </c>
      <c r="BH129" s="215">
        <f>IF(N129="sníž. přenesená",J129,0)</f>
        <v>0</v>
      </c>
      <c r="BI129" s="215">
        <f>IF(N129="nulová",J129,0)</f>
        <v>0</v>
      </c>
      <c r="BJ129" s="17" t="s">
        <v>134</v>
      </c>
      <c r="BK129" s="215">
        <f>ROUND(I129*H129,2)</f>
        <v>0</v>
      </c>
      <c r="BL129" s="17" t="s">
        <v>133</v>
      </c>
      <c r="BM129" s="214" t="s">
        <v>262</v>
      </c>
    </row>
    <row r="130" spans="1:47" s="2" customFormat="1" ht="58.5">
      <c r="A130" s="34"/>
      <c r="B130" s="35"/>
      <c r="C130" s="36"/>
      <c r="D130" s="216" t="s">
        <v>136</v>
      </c>
      <c r="E130" s="36"/>
      <c r="F130" s="217" t="s">
        <v>137</v>
      </c>
      <c r="G130" s="36"/>
      <c r="H130" s="36"/>
      <c r="I130" s="115"/>
      <c r="J130" s="36"/>
      <c r="K130" s="36"/>
      <c r="L130" s="39"/>
      <c r="M130" s="218"/>
      <c r="N130" s="219"/>
      <c r="O130" s="71"/>
      <c r="P130" s="71"/>
      <c r="Q130" s="71"/>
      <c r="R130" s="71"/>
      <c r="S130" s="71"/>
      <c r="T130" s="72"/>
      <c r="U130" s="34"/>
      <c r="V130" s="34"/>
      <c r="W130" s="34"/>
      <c r="X130" s="34"/>
      <c r="Y130" s="34"/>
      <c r="Z130" s="34"/>
      <c r="AA130" s="34"/>
      <c r="AB130" s="34"/>
      <c r="AC130" s="34"/>
      <c r="AD130" s="34"/>
      <c r="AE130" s="34"/>
      <c r="AT130" s="17" t="s">
        <v>136</v>
      </c>
      <c r="AU130" s="17" t="s">
        <v>134</v>
      </c>
    </row>
    <row r="131" spans="1:47" s="2" customFormat="1" ht="39">
      <c r="A131" s="34"/>
      <c r="B131" s="35"/>
      <c r="C131" s="36"/>
      <c r="D131" s="216" t="s">
        <v>138</v>
      </c>
      <c r="E131" s="36"/>
      <c r="F131" s="217" t="s">
        <v>263</v>
      </c>
      <c r="G131" s="36"/>
      <c r="H131" s="36"/>
      <c r="I131" s="115"/>
      <c r="J131" s="36"/>
      <c r="K131" s="36"/>
      <c r="L131" s="39"/>
      <c r="M131" s="218"/>
      <c r="N131" s="219"/>
      <c r="O131" s="71"/>
      <c r="P131" s="71"/>
      <c r="Q131" s="71"/>
      <c r="R131" s="71"/>
      <c r="S131" s="71"/>
      <c r="T131" s="72"/>
      <c r="U131" s="34"/>
      <c r="V131" s="34"/>
      <c r="W131" s="34"/>
      <c r="X131" s="34"/>
      <c r="Y131" s="34"/>
      <c r="Z131" s="34"/>
      <c r="AA131" s="34"/>
      <c r="AB131" s="34"/>
      <c r="AC131" s="34"/>
      <c r="AD131" s="34"/>
      <c r="AE131" s="34"/>
      <c r="AT131" s="17" t="s">
        <v>138</v>
      </c>
      <c r="AU131" s="17" t="s">
        <v>134</v>
      </c>
    </row>
    <row r="132" spans="2:51" s="13" customFormat="1" ht="12">
      <c r="B132" s="220"/>
      <c r="C132" s="221"/>
      <c r="D132" s="216" t="s">
        <v>140</v>
      </c>
      <c r="E132" s="222" t="s">
        <v>1</v>
      </c>
      <c r="F132" s="223" t="s">
        <v>264</v>
      </c>
      <c r="G132" s="221"/>
      <c r="H132" s="224">
        <v>89.08</v>
      </c>
      <c r="I132" s="225"/>
      <c r="J132" s="221"/>
      <c r="K132" s="221"/>
      <c r="L132" s="226"/>
      <c r="M132" s="227"/>
      <c r="N132" s="228"/>
      <c r="O132" s="228"/>
      <c r="P132" s="228"/>
      <c r="Q132" s="228"/>
      <c r="R132" s="228"/>
      <c r="S132" s="228"/>
      <c r="T132" s="229"/>
      <c r="AT132" s="230" t="s">
        <v>140</v>
      </c>
      <c r="AU132" s="230" t="s">
        <v>134</v>
      </c>
      <c r="AV132" s="13" t="s">
        <v>134</v>
      </c>
      <c r="AW132" s="13" t="s">
        <v>30</v>
      </c>
      <c r="AX132" s="13" t="s">
        <v>73</v>
      </c>
      <c r="AY132" s="230" t="s">
        <v>126</v>
      </c>
    </row>
    <row r="133" spans="2:51" s="13" customFormat="1" ht="22.5">
      <c r="B133" s="220"/>
      <c r="C133" s="221"/>
      <c r="D133" s="216" t="s">
        <v>140</v>
      </c>
      <c r="E133" s="222" t="s">
        <v>1</v>
      </c>
      <c r="F133" s="223" t="s">
        <v>265</v>
      </c>
      <c r="G133" s="221"/>
      <c r="H133" s="224">
        <v>83.405</v>
      </c>
      <c r="I133" s="225"/>
      <c r="J133" s="221"/>
      <c r="K133" s="221"/>
      <c r="L133" s="226"/>
      <c r="M133" s="227"/>
      <c r="N133" s="228"/>
      <c r="O133" s="228"/>
      <c r="P133" s="228"/>
      <c r="Q133" s="228"/>
      <c r="R133" s="228"/>
      <c r="S133" s="228"/>
      <c r="T133" s="229"/>
      <c r="AT133" s="230" t="s">
        <v>140</v>
      </c>
      <c r="AU133" s="230" t="s">
        <v>134</v>
      </c>
      <c r="AV133" s="13" t="s">
        <v>134</v>
      </c>
      <c r="AW133" s="13" t="s">
        <v>30</v>
      </c>
      <c r="AX133" s="13" t="s">
        <v>73</v>
      </c>
      <c r="AY133" s="230" t="s">
        <v>126</v>
      </c>
    </row>
    <row r="134" spans="2:51" s="13" customFormat="1" ht="12">
      <c r="B134" s="220"/>
      <c r="C134" s="221"/>
      <c r="D134" s="216" t="s">
        <v>140</v>
      </c>
      <c r="E134" s="222" t="s">
        <v>1</v>
      </c>
      <c r="F134" s="223" t="s">
        <v>266</v>
      </c>
      <c r="G134" s="221"/>
      <c r="H134" s="224">
        <v>89.87</v>
      </c>
      <c r="I134" s="225"/>
      <c r="J134" s="221"/>
      <c r="K134" s="221"/>
      <c r="L134" s="226"/>
      <c r="M134" s="227"/>
      <c r="N134" s="228"/>
      <c r="O134" s="228"/>
      <c r="P134" s="228"/>
      <c r="Q134" s="228"/>
      <c r="R134" s="228"/>
      <c r="S134" s="228"/>
      <c r="T134" s="229"/>
      <c r="AT134" s="230" t="s">
        <v>140</v>
      </c>
      <c r="AU134" s="230" t="s">
        <v>134</v>
      </c>
      <c r="AV134" s="13" t="s">
        <v>134</v>
      </c>
      <c r="AW134" s="13" t="s">
        <v>30</v>
      </c>
      <c r="AX134" s="13" t="s">
        <v>73</v>
      </c>
      <c r="AY134" s="230" t="s">
        <v>126</v>
      </c>
    </row>
    <row r="135" spans="2:51" s="13" customFormat="1" ht="33.75">
      <c r="B135" s="220"/>
      <c r="C135" s="221"/>
      <c r="D135" s="216" t="s">
        <v>140</v>
      </c>
      <c r="E135" s="222" t="s">
        <v>1</v>
      </c>
      <c r="F135" s="223" t="s">
        <v>267</v>
      </c>
      <c r="G135" s="221"/>
      <c r="H135" s="224">
        <v>177.08</v>
      </c>
      <c r="I135" s="225"/>
      <c r="J135" s="221"/>
      <c r="K135" s="221"/>
      <c r="L135" s="226"/>
      <c r="M135" s="227"/>
      <c r="N135" s="228"/>
      <c r="O135" s="228"/>
      <c r="P135" s="228"/>
      <c r="Q135" s="228"/>
      <c r="R135" s="228"/>
      <c r="S135" s="228"/>
      <c r="T135" s="229"/>
      <c r="AT135" s="230" t="s">
        <v>140</v>
      </c>
      <c r="AU135" s="230" t="s">
        <v>134</v>
      </c>
      <c r="AV135" s="13" t="s">
        <v>134</v>
      </c>
      <c r="AW135" s="13" t="s">
        <v>30</v>
      </c>
      <c r="AX135" s="13" t="s">
        <v>73</v>
      </c>
      <c r="AY135" s="230" t="s">
        <v>126</v>
      </c>
    </row>
    <row r="136" spans="2:51" s="13" customFormat="1" ht="22.5">
      <c r="B136" s="220"/>
      <c r="C136" s="221"/>
      <c r="D136" s="216" t="s">
        <v>140</v>
      </c>
      <c r="E136" s="222" t="s">
        <v>1</v>
      </c>
      <c r="F136" s="223" t="s">
        <v>268</v>
      </c>
      <c r="G136" s="221"/>
      <c r="H136" s="224">
        <v>189.456</v>
      </c>
      <c r="I136" s="225"/>
      <c r="J136" s="221"/>
      <c r="K136" s="221"/>
      <c r="L136" s="226"/>
      <c r="M136" s="227"/>
      <c r="N136" s="228"/>
      <c r="O136" s="228"/>
      <c r="P136" s="228"/>
      <c r="Q136" s="228"/>
      <c r="R136" s="228"/>
      <c r="S136" s="228"/>
      <c r="T136" s="229"/>
      <c r="AT136" s="230" t="s">
        <v>140</v>
      </c>
      <c r="AU136" s="230" t="s">
        <v>134</v>
      </c>
      <c r="AV136" s="13" t="s">
        <v>134</v>
      </c>
      <c r="AW136" s="13" t="s">
        <v>30</v>
      </c>
      <c r="AX136" s="13" t="s">
        <v>73</v>
      </c>
      <c r="AY136" s="230" t="s">
        <v>126</v>
      </c>
    </row>
    <row r="137" spans="2:51" s="15" customFormat="1" ht="12">
      <c r="B137" s="252"/>
      <c r="C137" s="253"/>
      <c r="D137" s="216" t="s">
        <v>140</v>
      </c>
      <c r="E137" s="254" t="s">
        <v>1</v>
      </c>
      <c r="F137" s="255" t="s">
        <v>178</v>
      </c>
      <c r="G137" s="253"/>
      <c r="H137" s="256">
        <v>628.8910000000001</v>
      </c>
      <c r="I137" s="257"/>
      <c r="J137" s="253"/>
      <c r="K137" s="253"/>
      <c r="L137" s="258"/>
      <c r="M137" s="259"/>
      <c r="N137" s="260"/>
      <c r="O137" s="260"/>
      <c r="P137" s="260"/>
      <c r="Q137" s="260"/>
      <c r="R137" s="260"/>
      <c r="S137" s="260"/>
      <c r="T137" s="261"/>
      <c r="AT137" s="262" t="s">
        <v>140</v>
      </c>
      <c r="AU137" s="262" t="s">
        <v>134</v>
      </c>
      <c r="AV137" s="15" t="s">
        <v>133</v>
      </c>
      <c r="AW137" s="15" t="s">
        <v>30</v>
      </c>
      <c r="AX137" s="15" t="s">
        <v>81</v>
      </c>
      <c r="AY137" s="262" t="s">
        <v>126</v>
      </c>
    </row>
    <row r="138" spans="2:63" s="12" customFormat="1" ht="22.9" customHeight="1">
      <c r="B138" s="187"/>
      <c r="C138" s="188"/>
      <c r="D138" s="189" t="s">
        <v>72</v>
      </c>
      <c r="E138" s="201" t="s">
        <v>269</v>
      </c>
      <c r="F138" s="201" t="s">
        <v>270</v>
      </c>
      <c r="G138" s="188"/>
      <c r="H138" s="188"/>
      <c r="I138" s="191"/>
      <c r="J138" s="202">
        <f>BK138</f>
        <v>0</v>
      </c>
      <c r="K138" s="188"/>
      <c r="L138" s="193"/>
      <c r="M138" s="194"/>
      <c r="N138" s="195"/>
      <c r="O138" s="195"/>
      <c r="P138" s="196">
        <f>SUM(P139:P140)</f>
        <v>0</v>
      </c>
      <c r="Q138" s="195"/>
      <c r="R138" s="196">
        <f>SUM(R139:R140)</f>
        <v>0</v>
      </c>
      <c r="S138" s="195"/>
      <c r="T138" s="197">
        <f>SUM(T139:T140)</f>
        <v>0</v>
      </c>
      <c r="AR138" s="198" t="s">
        <v>81</v>
      </c>
      <c r="AT138" s="199" t="s">
        <v>72</v>
      </c>
      <c r="AU138" s="199" t="s">
        <v>81</v>
      </c>
      <c r="AY138" s="198" t="s">
        <v>126</v>
      </c>
      <c r="BK138" s="200">
        <f>SUM(BK139:BK140)</f>
        <v>0</v>
      </c>
    </row>
    <row r="139" spans="1:65" s="2" customFormat="1" ht="44.25" customHeight="1">
      <c r="A139" s="34"/>
      <c r="B139" s="35"/>
      <c r="C139" s="203" t="s">
        <v>134</v>
      </c>
      <c r="D139" s="203" t="s">
        <v>129</v>
      </c>
      <c r="E139" s="204" t="s">
        <v>271</v>
      </c>
      <c r="F139" s="205" t="s">
        <v>272</v>
      </c>
      <c r="G139" s="206" t="s">
        <v>182</v>
      </c>
      <c r="H139" s="207">
        <v>0.182</v>
      </c>
      <c r="I139" s="208"/>
      <c r="J139" s="209">
        <f>ROUND(I139*H139,2)</f>
        <v>0</v>
      </c>
      <c r="K139" s="205" t="s">
        <v>162</v>
      </c>
      <c r="L139" s="39"/>
      <c r="M139" s="210" t="s">
        <v>1</v>
      </c>
      <c r="N139" s="211" t="s">
        <v>39</v>
      </c>
      <c r="O139" s="71"/>
      <c r="P139" s="212">
        <f>O139*H139</f>
        <v>0</v>
      </c>
      <c r="Q139" s="212">
        <v>0</v>
      </c>
      <c r="R139" s="212">
        <f>Q139*H139</f>
        <v>0</v>
      </c>
      <c r="S139" s="212">
        <v>0</v>
      </c>
      <c r="T139" s="213">
        <f>S139*H139</f>
        <v>0</v>
      </c>
      <c r="U139" s="34"/>
      <c r="V139" s="34"/>
      <c r="W139" s="34"/>
      <c r="X139" s="34"/>
      <c r="Y139" s="34"/>
      <c r="Z139" s="34"/>
      <c r="AA139" s="34"/>
      <c r="AB139" s="34"/>
      <c r="AC139" s="34"/>
      <c r="AD139" s="34"/>
      <c r="AE139" s="34"/>
      <c r="AR139" s="214" t="s">
        <v>133</v>
      </c>
      <c r="AT139" s="214" t="s">
        <v>129</v>
      </c>
      <c r="AU139" s="214" t="s">
        <v>134</v>
      </c>
      <c r="AY139" s="17" t="s">
        <v>126</v>
      </c>
      <c r="BE139" s="215">
        <f>IF(N139="základní",J139,0)</f>
        <v>0</v>
      </c>
      <c r="BF139" s="215">
        <f>IF(N139="snížená",J139,0)</f>
        <v>0</v>
      </c>
      <c r="BG139" s="215">
        <f>IF(N139="zákl. přenesená",J139,0)</f>
        <v>0</v>
      </c>
      <c r="BH139" s="215">
        <f>IF(N139="sníž. přenesená",J139,0)</f>
        <v>0</v>
      </c>
      <c r="BI139" s="215">
        <f>IF(N139="nulová",J139,0)</f>
        <v>0</v>
      </c>
      <c r="BJ139" s="17" t="s">
        <v>134</v>
      </c>
      <c r="BK139" s="215">
        <f>ROUND(I139*H139,2)</f>
        <v>0</v>
      </c>
      <c r="BL139" s="17" t="s">
        <v>133</v>
      </c>
      <c r="BM139" s="214" t="s">
        <v>273</v>
      </c>
    </row>
    <row r="140" spans="1:47" s="2" customFormat="1" ht="68.25">
      <c r="A140" s="34"/>
      <c r="B140" s="35"/>
      <c r="C140" s="36"/>
      <c r="D140" s="216" t="s">
        <v>136</v>
      </c>
      <c r="E140" s="36"/>
      <c r="F140" s="217" t="s">
        <v>274</v>
      </c>
      <c r="G140" s="36"/>
      <c r="H140" s="36"/>
      <c r="I140" s="115"/>
      <c r="J140" s="36"/>
      <c r="K140" s="36"/>
      <c r="L140" s="39"/>
      <c r="M140" s="218"/>
      <c r="N140" s="219"/>
      <c r="O140" s="71"/>
      <c r="P140" s="71"/>
      <c r="Q140" s="71"/>
      <c r="R140" s="71"/>
      <c r="S140" s="71"/>
      <c r="T140" s="72"/>
      <c r="U140" s="34"/>
      <c r="V140" s="34"/>
      <c r="W140" s="34"/>
      <c r="X140" s="34"/>
      <c r="Y140" s="34"/>
      <c r="Z140" s="34"/>
      <c r="AA140" s="34"/>
      <c r="AB140" s="34"/>
      <c r="AC140" s="34"/>
      <c r="AD140" s="34"/>
      <c r="AE140" s="34"/>
      <c r="AT140" s="17" t="s">
        <v>136</v>
      </c>
      <c r="AU140" s="17" t="s">
        <v>134</v>
      </c>
    </row>
    <row r="141" spans="2:63" s="12" customFormat="1" ht="25.9" customHeight="1">
      <c r="B141" s="187"/>
      <c r="C141" s="188"/>
      <c r="D141" s="189" t="s">
        <v>72</v>
      </c>
      <c r="E141" s="190" t="s">
        <v>142</v>
      </c>
      <c r="F141" s="190" t="s">
        <v>143</v>
      </c>
      <c r="G141" s="188"/>
      <c r="H141" s="188"/>
      <c r="I141" s="191"/>
      <c r="J141" s="192">
        <f>BK141</f>
        <v>0</v>
      </c>
      <c r="K141" s="188"/>
      <c r="L141" s="193"/>
      <c r="M141" s="194"/>
      <c r="N141" s="195"/>
      <c r="O141" s="195"/>
      <c r="P141" s="196">
        <f>P142+P150+P161</f>
        <v>0</v>
      </c>
      <c r="Q141" s="195"/>
      <c r="R141" s="196">
        <f>R142+R150+R161</f>
        <v>0.8022256</v>
      </c>
      <c r="S141" s="195"/>
      <c r="T141" s="197">
        <f>T142+T150+T161</f>
        <v>0.13943</v>
      </c>
      <c r="AR141" s="198" t="s">
        <v>134</v>
      </c>
      <c r="AT141" s="199" t="s">
        <v>72</v>
      </c>
      <c r="AU141" s="199" t="s">
        <v>73</v>
      </c>
      <c r="AY141" s="198" t="s">
        <v>126</v>
      </c>
      <c r="BK141" s="200">
        <f>BK142+BK150+BK161</f>
        <v>0</v>
      </c>
    </row>
    <row r="142" spans="2:63" s="12" customFormat="1" ht="22.9" customHeight="1">
      <c r="B142" s="187"/>
      <c r="C142" s="188"/>
      <c r="D142" s="189" t="s">
        <v>72</v>
      </c>
      <c r="E142" s="201" t="s">
        <v>144</v>
      </c>
      <c r="F142" s="201" t="s">
        <v>145</v>
      </c>
      <c r="G142" s="188"/>
      <c r="H142" s="188"/>
      <c r="I142" s="191"/>
      <c r="J142" s="202">
        <f>BK142</f>
        <v>0</v>
      </c>
      <c r="K142" s="188"/>
      <c r="L142" s="193"/>
      <c r="M142" s="194"/>
      <c r="N142" s="195"/>
      <c r="O142" s="195"/>
      <c r="P142" s="196">
        <f>SUM(P143:P149)</f>
        <v>0</v>
      </c>
      <c r="Q142" s="195"/>
      <c r="R142" s="196">
        <f>SUM(R143:R149)</f>
        <v>0.0046956</v>
      </c>
      <c r="S142" s="195"/>
      <c r="T142" s="197">
        <f>SUM(T143:T149)</f>
        <v>0</v>
      </c>
      <c r="AR142" s="198" t="s">
        <v>134</v>
      </c>
      <c r="AT142" s="199" t="s">
        <v>72</v>
      </c>
      <c r="AU142" s="199" t="s">
        <v>81</v>
      </c>
      <c r="AY142" s="198" t="s">
        <v>126</v>
      </c>
      <c r="BK142" s="200">
        <f>SUM(BK143:BK149)</f>
        <v>0</v>
      </c>
    </row>
    <row r="143" spans="1:65" s="2" customFormat="1" ht="21.75" customHeight="1">
      <c r="A143" s="34"/>
      <c r="B143" s="35"/>
      <c r="C143" s="203" t="s">
        <v>152</v>
      </c>
      <c r="D143" s="203" t="s">
        <v>129</v>
      </c>
      <c r="E143" s="204" t="s">
        <v>146</v>
      </c>
      <c r="F143" s="205" t="s">
        <v>275</v>
      </c>
      <c r="G143" s="206" t="s">
        <v>132</v>
      </c>
      <c r="H143" s="207">
        <v>223.6</v>
      </c>
      <c r="I143" s="208"/>
      <c r="J143" s="209">
        <f>ROUND(I143*H143,2)</f>
        <v>0</v>
      </c>
      <c r="K143" s="205" t="s">
        <v>1</v>
      </c>
      <c r="L143" s="39"/>
      <c r="M143" s="210" t="s">
        <v>1</v>
      </c>
      <c r="N143" s="211" t="s">
        <v>39</v>
      </c>
      <c r="O143" s="71"/>
      <c r="P143" s="212">
        <f>O143*H143</f>
        <v>0</v>
      </c>
      <c r="Q143" s="212">
        <v>0</v>
      </c>
      <c r="R143" s="212">
        <f>Q143*H143</f>
        <v>0</v>
      </c>
      <c r="S143" s="212">
        <v>0</v>
      </c>
      <c r="T143" s="213">
        <f>S143*H143</f>
        <v>0</v>
      </c>
      <c r="U143" s="34"/>
      <c r="V143" s="34"/>
      <c r="W143" s="34"/>
      <c r="X143" s="34"/>
      <c r="Y143" s="34"/>
      <c r="Z143" s="34"/>
      <c r="AA143" s="34"/>
      <c r="AB143" s="34"/>
      <c r="AC143" s="34"/>
      <c r="AD143" s="34"/>
      <c r="AE143" s="34"/>
      <c r="AR143" s="214" t="s">
        <v>148</v>
      </c>
      <c r="AT143" s="214" t="s">
        <v>129</v>
      </c>
      <c r="AU143" s="214" t="s">
        <v>134</v>
      </c>
      <c r="AY143" s="17" t="s">
        <v>126</v>
      </c>
      <c r="BE143" s="215">
        <f>IF(N143="základní",J143,0)</f>
        <v>0</v>
      </c>
      <c r="BF143" s="215">
        <f>IF(N143="snížená",J143,0)</f>
        <v>0</v>
      </c>
      <c r="BG143" s="215">
        <f>IF(N143="zákl. přenesená",J143,0)</f>
        <v>0</v>
      </c>
      <c r="BH143" s="215">
        <f>IF(N143="sníž. přenesená",J143,0)</f>
        <v>0</v>
      </c>
      <c r="BI143" s="215">
        <f>IF(N143="nulová",J143,0)</f>
        <v>0</v>
      </c>
      <c r="BJ143" s="17" t="s">
        <v>134</v>
      </c>
      <c r="BK143" s="215">
        <f>ROUND(I143*H143,2)</f>
        <v>0</v>
      </c>
      <c r="BL143" s="17" t="s">
        <v>148</v>
      </c>
      <c r="BM143" s="214" t="s">
        <v>276</v>
      </c>
    </row>
    <row r="144" spans="1:47" s="2" customFormat="1" ht="29.25">
      <c r="A144" s="34"/>
      <c r="B144" s="35"/>
      <c r="C144" s="36"/>
      <c r="D144" s="216" t="s">
        <v>136</v>
      </c>
      <c r="E144" s="36"/>
      <c r="F144" s="217" t="s">
        <v>150</v>
      </c>
      <c r="G144" s="36"/>
      <c r="H144" s="36"/>
      <c r="I144" s="115"/>
      <c r="J144" s="36"/>
      <c r="K144" s="36"/>
      <c r="L144" s="39"/>
      <c r="M144" s="218"/>
      <c r="N144" s="219"/>
      <c r="O144" s="71"/>
      <c r="P144" s="71"/>
      <c r="Q144" s="71"/>
      <c r="R144" s="71"/>
      <c r="S144" s="71"/>
      <c r="T144" s="72"/>
      <c r="U144" s="34"/>
      <c r="V144" s="34"/>
      <c r="W144" s="34"/>
      <c r="X144" s="34"/>
      <c r="Y144" s="34"/>
      <c r="Z144" s="34"/>
      <c r="AA144" s="34"/>
      <c r="AB144" s="34"/>
      <c r="AC144" s="34"/>
      <c r="AD144" s="34"/>
      <c r="AE144" s="34"/>
      <c r="AT144" s="17" t="s">
        <v>136</v>
      </c>
      <c r="AU144" s="17" t="s">
        <v>134</v>
      </c>
    </row>
    <row r="145" spans="2:51" s="13" customFormat="1" ht="12">
      <c r="B145" s="220"/>
      <c r="C145" s="221"/>
      <c r="D145" s="216" t="s">
        <v>140</v>
      </c>
      <c r="E145" s="222" t="s">
        <v>1</v>
      </c>
      <c r="F145" s="223" t="s">
        <v>277</v>
      </c>
      <c r="G145" s="221"/>
      <c r="H145" s="224">
        <v>223.6</v>
      </c>
      <c r="I145" s="225"/>
      <c r="J145" s="221"/>
      <c r="K145" s="221"/>
      <c r="L145" s="226"/>
      <c r="M145" s="227"/>
      <c r="N145" s="228"/>
      <c r="O145" s="228"/>
      <c r="P145" s="228"/>
      <c r="Q145" s="228"/>
      <c r="R145" s="228"/>
      <c r="S145" s="228"/>
      <c r="T145" s="229"/>
      <c r="AT145" s="230" t="s">
        <v>140</v>
      </c>
      <c r="AU145" s="230" t="s">
        <v>134</v>
      </c>
      <c r="AV145" s="13" t="s">
        <v>134</v>
      </c>
      <c r="AW145" s="13" t="s">
        <v>30</v>
      </c>
      <c r="AX145" s="13" t="s">
        <v>81</v>
      </c>
      <c r="AY145" s="230" t="s">
        <v>126</v>
      </c>
    </row>
    <row r="146" spans="1:65" s="2" customFormat="1" ht="33.75" customHeight="1">
      <c r="A146" s="34"/>
      <c r="B146" s="35"/>
      <c r="C146" s="231" t="s">
        <v>133</v>
      </c>
      <c r="D146" s="231" t="s">
        <v>153</v>
      </c>
      <c r="E146" s="232" t="s">
        <v>154</v>
      </c>
      <c r="F146" s="233" t="s">
        <v>155</v>
      </c>
      <c r="G146" s="234" t="s">
        <v>132</v>
      </c>
      <c r="H146" s="235">
        <v>234.78</v>
      </c>
      <c r="I146" s="236"/>
      <c r="J146" s="237">
        <f>ROUND(I146*H146,2)</f>
        <v>0</v>
      </c>
      <c r="K146" s="233" t="s">
        <v>1</v>
      </c>
      <c r="L146" s="238"/>
      <c r="M146" s="239" t="s">
        <v>1</v>
      </c>
      <c r="N146" s="240" t="s">
        <v>39</v>
      </c>
      <c r="O146" s="71"/>
      <c r="P146" s="212">
        <f>O146*H146</f>
        <v>0</v>
      </c>
      <c r="Q146" s="212">
        <v>2E-05</v>
      </c>
      <c r="R146" s="212">
        <f>Q146*H146</f>
        <v>0.0046956</v>
      </c>
      <c r="S146" s="212">
        <v>0</v>
      </c>
      <c r="T146" s="213">
        <f>S146*H146</f>
        <v>0</v>
      </c>
      <c r="U146" s="34"/>
      <c r="V146" s="34"/>
      <c r="W146" s="34"/>
      <c r="X146" s="34"/>
      <c r="Y146" s="34"/>
      <c r="Z146" s="34"/>
      <c r="AA146" s="34"/>
      <c r="AB146" s="34"/>
      <c r="AC146" s="34"/>
      <c r="AD146" s="34"/>
      <c r="AE146" s="34"/>
      <c r="AR146" s="214" t="s">
        <v>156</v>
      </c>
      <c r="AT146" s="214" t="s">
        <v>153</v>
      </c>
      <c r="AU146" s="214" t="s">
        <v>134</v>
      </c>
      <c r="AY146" s="17" t="s">
        <v>126</v>
      </c>
      <c r="BE146" s="215">
        <f>IF(N146="základní",J146,0)</f>
        <v>0</v>
      </c>
      <c r="BF146" s="215">
        <f>IF(N146="snížená",J146,0)</f>
        <v>0</v>
      </c>
      <c r="BG146" s="215">
        <f>IF(N146="zákl. přenesená",J146,0)</f>
        <v>0</v>
      </c>
      <c r="BH146" s="215">
        <f>IF(N146="sníž. přenesená",J146,0)</f>
        <v>0</v>
      </c>
      <c r="BI146" s="215">
        <f>IF(N146="nulová",J146,0)</f>
        <v>0</v>
      </c>
      <c r="BJ146" s="17" t="s">
        <v>134</v>
      </c>
      <c r="BK146" s="215">
        <f>ROUND(I146*H146,2)</f>
        <v>0</v>
      </c>
      <c r="BL146" s="17" t="s">
        <v>148</v>
      </c>
      <c r="BM146" s="214" t="s">
        <v>278</v>
      </c>
    </row>
    <row r="147" spans="2:51" s="13" customFormat="1" ht="12">
      <c r="B147" s="220"/>
      <c r="C147" s="221"/>
      <c r="D147" s="216" t="s">
        <v>140</v>
      </c>
      <c r="E147" s="221"/>
      <c r="F147" s="223" t="s">
        <v>279</v>
      </c>
      <c r="G147" s="221"/>
      <c r="H147" s="224">
        <v>234.78</v>
      </c>
      <c r="I147" s="225"/>
      <c r="J147" s="221"/>
      <c r="K147" s="221"/>
      <c r="L147" s="226"/>
      <c r="M147" s="227"/>
      <c r="N147" s="228"/>
      <c r="O147" s="228"/>
      <c r="P147" s="228"/>
      <c r="Q147" s="228"/>
      <c r="R147" s="228"/>
      <c r="S147" s="228"/>
      <c r="T147" s="229"/>
      <c r="AT147" s="230" t="s">
        <v>140</v>
      </c>
      <c r="AU147" s="230" t="s">
        <v>134</v>
      </c>
      <c r="AV147" s="13" t="s">
        <v>134</v>
      </c>
      <c r="AW147" s="13" t="s">
        <v>4</v>
      </c>
      <c r="AX147" s="13" t="s">
        <v>81</v>
      </c>
      <c r="AY147" s="230" t="s">
        <v>126</v>
      </c>
    </row>
    <row r="148" spans="1:65" s="2" customFormat="1" ht="44.25" customHeight="1">
      <c r="A148" s="34"/>
      <c r="B148" s="35"/>
      <c r="C148" s="203" t="s">
        <v>167</v>
      </c>
      <c r="D148" s="203" t="s">
        <v>129</v>
      </c>
      <c r="E148" s="204" t="s">
        <v>159</v>
      </c>
      <c r="F148" s="205" t="s">
        <v>160</v>
      </c>
      <c r="G148" s="206" t="s">
        <v>161</v>
      </c>
      <c r="H148" s="241"/>
      <c r="I148" s="208"/>
      <c r="J148" s="209">
        <f>ROUND(I148*H148,2)</f>
        <v>0</v>
      </c>
      <c r="K148" s="205" t="s">
        <v>162</v>
      </c>
      <c r="L148" s="39"/>
      <c r="M148" s="210" t="s">
        <v>1</v>
      </c>
      <c r="N148" s="211" t="s">
        <v>39</v>
      </c>
      <c r="O148" s="71"/>
      <c r="P148" s="212">
        <f>O148*H148</f>
        <v>0</v>
      </c>
      <c r="Q148" s="212">
        <v>0</v>
      </c>
      <c r="R148" s="212">
        <f>Q148*H148</f>
        <v>0</v>
      </c>
      <c r="S148" s="212">
        <v>0</v>
      </c>
      <c r="T148" s="213">
        <f>S148*H148</f>
        <v>0</v>
      </c>
      <c r="U148" s="34"/>
      <c r="V148" s="34"/>
      <c r="W148" s="34"/>
      <c r="X148" s="34"/>
      <c r="Y148" s="34"/>
      <c r="Z148" s="34"/>
      <c r="AA148" s="34"/>
      <c r="AB148" s="34"/>
      <c r="AC148" s="34"/>
      <c r="AD148" s="34"/>
      <c r="AE148" s="34"/>
      <c r="AR148" s="214" t="s">
        <v>148</v>
      </c>
      <c r="AT148" s="214" t="s">
        <v>129</v>
      </c>
      <c r="AU148" s="214" t="s">
        <v>134</v>
      </c>
      <c r="AY148" s="17" t="s">
        <v>126</v>
      </c>
      <c r="BE148" s="215">
        <f>IF(N148="základní",J148,0)</f>
        <v>0</v>
      </c>
      <c r="BF148" s="215">
        <f>IF(N148="snížená",J148,0)</f>
        <v>0</v>
      </c>
      <c r="BG148" s="215">
        <f>IF(N148="zákl. přenesená",J148,0)</f>
        <v>0</v>
      </c>
      <c r="BH148" s="215">
        <f>IF(N148="sníž. přenesená",J148,0)</f>
        <v>0</v>
      </c>
      <c r="BI148" s="215">
        <f>IF(N148="nulová",J148,0)</f>
        <v>0</v>
      </c>
      <c r="BJ148" s="17" t="s">
        <v>134</v>
      </c>
      <c r="BK148" s="215">
        <f>ROUND(I148*H148,2)</f>
        <v>0</v>
      </c>
      <c r="BL148" s="17" t="s">
        <v>148</v>
      </c>
      <c r="BM148" s="214" t="s">
        <v>280</v>
      </c>
    </row>
    <row r="149" spans="1:47" s="2" customFormat="1" ht="107.25">
      <c r="A149" s="34"/>
      <c r="B149" s="35"/>
      <c r="C149" s="36"/>
      <c r="D149" s="216" t="s">
        <v>136</v>
      </c>
      <c r="E149" s="36"/>
      <c r="F149" s="217" t="s">
        <v>164</v>
      </c>
      <c r="G149" s="36"/>
      <c r="H149" s="36"/>
      <c r="I149" s="115"/>
      <c r="J149" s="36"/>
      <c r="K149" s="36"/>
      <c r="L149" s="39"/>
      <c r="M149" s="218"/>
      <c r="N149" s="219"/>
      <c r="O149" s="71"/>
      <c r="P149" s="71"/>
      <c r="Q149" s="71"/>
      <c r="R149" s="71"/>
      <c r="S149" s="71"/>
      <c r="T149" s="72"/>
      <c r="U149" s="34"/>
      <c r="V149" s="34"/>
      <c r="W149" s="34"/>
      <c r="X149" s="34"/>
      <c r="Y149" s="34"/>
      <c r="Z149" s="34"/>
      <c r="AA149" s="34"/>
      <c r="AB149" s="34"/>
      <c r="AC149" s="34"/>
      <c r="AD149" s="34"/>
      <c r="AE149" s="34"/>
      <c r="AT149" s="17" t="s">
        <v>136</v>
      </c>
      <c r="AU149" s="17" t="s">
        <v>134</v>
      </c>
    </row>
    <row r="150" spans="2:63" s="12" customFormat="1" ht="22.9" customHeight="1">
      <c r="B150" s="187"/>
      <c r="C150" s="188"/>
      <c r="D150" s="189" t="s">
        <v>72</v>
      </c>
      <c r="E150" s="201" t="s">
        <v>225</v>
      </c>
      <c r="F150" s="201" t="s">
        <v>226</v>
      </c>
      <c r="G150" s="188"/>
      <c r="H150" s="188"/>
      <c r="I150" s="191"/>
      <c r="J150" s="202">
        <f>BK150</f>
        <v>0</v>
      </c>
      <c r="K150" s="188"/>
      <c r="L150" s="193"/>
      <c r="M150" s="194"/>
      <c r="N150" s="195"/>
      <c r="O150" s="195"/>
      <c r="P150" s="196">
        <f>SUM(P151:P160)</f>
        <v>0</v>
      </c>
      <c r="Q150" s="195"/>
      <c r="R150" s="196">
        <f>SUM(R151:R160)</f>
        <v>0.41245</v>
      </c>
      <c r="S150" s="195"/>
      <c r="T150" s="197">
        <f>SUM(T151:T160)</f>
        <v>0.13943</v>
      </c>
      <c r="AR150" s="198" t="s">
        <v>134</v>
      </c>
      <c r="AT150" s="199" t="s">
        <v>72</v>
      </c>
      <c r="AU150" s="199" t="s">
        <v>81</v>
      </c>
      <c r="AY150" s="198" t="s">
        <v>126</v>
      </c>
      <c r="BK150" s="200">
        <f>SUM(BK151:BK160)</f>
        <v>0</v>
      </c>
    </row>
    <row r="151" spans="1:65" s="2" customFormat="1" ht="21.75" customHeight="1">
      <c r="A151" s="34"/>
      <c r="B151" s="35"/>
      <c r="C151" s="203" t="s">
        <v>127</v>
      </c>
      <c r="D151" s="203" t="s">
        <v>129</v>
      </c>
      <c r="E151" s="204" t="s">
        <v>227</v>
      </c>
      <c r="F151" s="205" t="s">
        <v>228</v>
      </c>
      <c r="G151" s="206" t="s">
        <v>229</v>
      </c>
      <c r="H151" s="207">
        <v>8</v>
      </c>
      <c r="I151" s="208"/>
      <c r="J151" s="209">
        <f>ROUND(I151*H151,2)</f>
        <v>0</v>
      </c>
      <c r="K151" s="205" t="s">
        <v>1</v>
      </c>
      <c r="L151" s="39"/>
      <c r="M151" s="210" t="s">
        <v>1</v>
      </c>
      <c r="N151" s="211" t="s">
        <v>39</v>
      </c>
      <c r="O151" s="71"/>
      <c r="P151" s="212">
        <f>O151*H151</f>
        <v>0</v>
      </c>
      <c r="Q151" s="212">
        <v>0</v>
      </c>
      <c r="R151" s="212">
        <f>Q151*H151</f>
        <v>0</v>
      </c>
      <c r="S151" s="212">
        <v>0</v>
      </c>
      <c r="T151" s="213">
        <f>S151*H151</f>
        <v>0</v>
      </c>
      <c r="U151" s="34"/>
      <c r="V151" s="34"/>
      <c r="W151" s="34"/>
      <c r="X151" s="34"/>
      <c r="Y151" s="34"/>
      <c r="Z151" s="34"/>
      <c r="AA151" s="34"/>
      <c r="AB151" s="34"/>
      <c r="AC151" s="34"/>
      <c r="AD151" s="34"/>
      <c r="AE151" s="34"/>
      <c r="AR151" s="214" t="s">
        <v>148</v>
      </c>
      <c r="AT151" s="214" t="s">
        <v>129</v>
      </c>
      <c r="AU151" s="214" t="s">
        <v>134</v>
      </c>
      <c r="AY151" s="17" t="s">
        <v>126</v>
      </c>
      <c r="BE151" s="215">
        <f>IF(N151="základní",J151,0)</f>
        <v>0</v>
      </c>
      <c r="BF151" s="215">
        <f>IF(N151="snížená",J151,0)</f>
        <v>0</v>
      </c>
      <c r="BG151" s="215">
        <f>IF(N151="zákl. přenesená",J151,0)</f>
        <v>0</v>
      </c>
      <c r="BH151" s="215">
        <f>IF(N151="sníž. přenesená",J151,0)</f>
        <v>0</v>
      </c>
      <c r="BI151" s="215">
        <f>IF(N151="nulová",J151,0)</f>
        <v>0</v>
      </c>
      <c r="BJ151" s="17" t="s">
        <v>134</v>
      </c>
      <c r="BK151" s="215">
        <f>ROUND(I151*H151,2)</f>
        <v>0</v>
      </c>
      <c r="BL151" s="17" t="s">
        <v>148</v>
      </c>
      <c r="BM151" s="214" t="s">
        <v>281</v>
      </c>
    </row>
    <row r="152" spans="1:47" s="2" customFormat="1" ht="39">
      <c r="A152" s="34"/>
      <c r="B152" s="35"/>
      <c r="C152" s="36"/>
      <c r="D152" s="216" t="s">
        <v>138</v>
      </c>
      <c r="E152" s="36"/>
      <c r="F152" s="217" t="s">
        <v>231</v>
      </c>
      <c r="G152" s="36"/>
      <c r="H152" s="36"/>
      <c r="I152" s="115"/>
      <c r="J152" s="36"/>
      <c r="K152" s="36"/>
      <c r="L152" s="39"/>
      <c r="M152" s="218"/>
      <c r="N152" s="219"/>
      <c r="O152" s="71"/>
      <c r="P152" s="71"/>
      <c r="Q152" s="71"/>
      <c r="R152" s="71"/>
      <c r="S152" s="71"/>
      <c r="T152" s="72"/>
      <c r="U152" s="34"/>
      <c r="V152" s="34"/>
      <c r="W152" s="34"/>
      <c r="X152" s="34"/>
      <c r="Y152" s="34"/>
      <c r="Z152" s="34"/>
      <c r="AA152" s="34"/>
      <c r="AB152" s="34"/>
      <c r="AC152" s="34"/>
      <c r="AD152" s="34"/>
      <c r="AE152" s="34"/>
      <c r="AT152" s="17" t="s">
        <v>138</v>
      </c>
      <c r="AU152" s="17" t="s">
        <v>134</v>
      </c>
    </row>
    <row r="153" spans="1:65" s="2" customFormat="1" ht="21.75" customHeight="1">
      <c r="A153" s="34"/>
      <c r="B153" s="35"/>
      <c r="C153" s="203" t="s">
        <v>187</v>
      </c>
      <c r="D153" s="203" t="s">
        <v>129</v>
      </c>
      <c r="E153" s="204" t="s">
        <v>232</v>
      </c>
      <c r="F153" s="205" t="s">
        <v>233</v>
      </c>
      <c r="G153" s="206" t="s">
        <v>132</v>
      </c>
      <c r="H153" s="207">
        <v>73</v>
      </c>
      <c r="I153" s="208"/>
      <c r="J153" s="209">
        <f>ROUND(I153*H153,2)</f>
        <v>0</v>
      </c>
      <c r="K153" s="205" t="s">
        <v>1</v>
      </c>
      <c r="L153" s="39"/>
      <c r="M153" s="210" t="s">
        <v>1</v>
      </c>
      <c r="N153" s="211" t="s">
        <v>39</v>
      </c>
      <c r="O153" s="71"/>
      <c r="P153" s="212">
        <f>O153*H153</f>
        <v>0</v>
      </c>
      <c r="Q153" s="212">
        <v>0</v>
      </c>
      <c r="R153" s="212">
        <f>Q153*H153</f>
        <v>0</v>
      </c>
      <c r="S153" s="212">
        <v>0.00191</v>
      </c>
      <c r="T153" s="213">
        <f>S153*H153</f>
        <v>0.13943</v>
      </c>
      <c r="U153" s="34"/>
      <c r="V153" s="34"/>
      <c r="W153" s="34"/>
      <c r="X153" s="34"/>
      <c r="Y153" s="34"/>
      <c r="Z153" s="34"/>
      <c r="AA153" s="34"/>
      <c r="AB153" s="34"/>
      <c r="AC153" s="34"/>
      <c r="AD153" s="34"/>
      <c r="AE153" s="34"/>
      <c r="AR153" s="214" t="s">
        <v>148</v>
      </c>
      <c r="AT153" s="214" t="s">
        <v>129</v>
      </c>
      <c r="AU153" s="214" t="s">
        <v>134</v>
      </c>
      <c r="AY153" s="17" t="s">
        <v>126</v>
      </c>
      <c r="BE153" s="215">
        <f>IF(N153="základní",J153,0)</f>
        <v>0</v>
      </c>
      <c r="BF153" s="215">
        <f>IF(N153="snížená",J153,0)</f>
        <v>0</v>
      </c>
      <c r="BG153" s="215">
        <f>IF(N153="zákl. přenesená",J153,0)</f>
        <v>0</v>
      </c>
      <c r="BH153" s="215">
        <f>IF(N153="sníž. přenesená",J153,0)</f>
        <v>0</v>
      </c>
      <c r="BI153" s="215">
        <f>IF(N153="nulová",J153,0)</f>
        <v>0</v>
      </c>
      <c r="BJ153" s="17" t="s">
        <v>134</v>
      </c>
      <c r="BK153" s="215">
        <f>ROUND(I153*H153,2)</f>
        <v>0</v>
      </c>
      <c r="BL153" s="17" t="s">
        <v>148</v>
      </c>
      <c r="BM153" s="214" t="s">
        <v>282</v>
      </c>
    </row>
    <row r="154" spans="1:47" s="2" customFormat="1" ht="48.75">
      <c r="A154" s="34"/>
      <c r="B154" s="35"/>
      <c r="C154" s="36"/>
      <c r="D154" s="216" t="s">
        <v>138</v>
      </c>
      <c r="E154" s="36"/>
      <c r="F154" s="217" t="s">
        <v>283</v>
      </c>
      <c r="G154" s="36"/>
      <c r="H154" s="36"/>
      <c r="I154" s="115"/>
      <c r="J154" s="36"/>
      <c r="K154" s="36"/>
      <c r="L154" s="39"/>
      <c r="M154" s="218"/>
      <c r="N154" s="219"/>
      <c r="O154" s="71"/>
      <c r="P154" s="71"/>
      <c r="Q154" s="71"/>
      <c r="R154" s="71"/>
      <c r="S154" s="71"/>
      <c r="T154" s="72"/>
      <c r="U154" s="34"/>
      <c r="V154" s="34"/>
      <c r="W154" s="34"/>
      <c r="X154" s="34"/>
      <c r="Y154" s="34"/>
      <c r="Z154" s="34"/>
      <c r="AA154" s="34"/>
      <c r="AB154" s="34"/>
      <c r="AC154" s="34"/>
      <c r="AD154" s="34"/>
      <c r="AE154" s="34"/>
      <c r="AT154" s="17" t="s">
        <v>138</v>
      </c>
      <c r="AU154" s="17" t="s">
        <v>134</v>
      </c>
    </row>
    <row r="155" spans="2:51" s="13" customFormat="1" ht="12">
      <c r="B155" s="220"/>
      <c r="C155" s="221"/>
      <c r="D155" s="216" t="s">
        <v>140</v>
      </c>
      <c r="E155" s="222" t="s">
        <v>1</v>
      </c>
      <c r="F155" s="223" t="s">
        <v>354</v>
      </c>
      <c r="G155" s="221"/>
      <c r="H155" s="224">
        <v>73</v>
      </c>
      <c r="I155" s="225"/>
      <c r="J155" s="221"/>
      <c r="K155" s="221"/>
      <c r="L155" s="226"/>
      <c r="M155" s="227"/>
      <c r="N155" s="228"/>
      <c r="O155" s="228"/>
      <c r="P155" s="228"/>
      <c r="Q155" s="228"/>
      <c r="R155" s="228"/>
      <c r="S155" s="228"/>
      <c r="T155" s="229"/>
      <c r="AT155" s="230" t="s">
        <v>140</v>
      </c>
      <c r="AU155" s="230" t="s">
        <v>134</v>
      </c>
      <c r="AV155" s="13" t="s">
        <v>134</v>
      </c>
      <c r="AW155" s="13" t="s">
        <v>30</v>
      </c>
      <c r="AX155" s="13" t="s">
        <v>81</v>
      </c>
      <c r="AY155" s="230" t="s">
        <v>126</v>
      </c>
    </row>
    <row r="156" spans="1:65" s="2" customFormat="1" ht="44.25" customHeight="1">
      <c r="A156" s="34"/>
      <c r="B156" s="35"/>
      <c r="C156" s="203" t="s">
        <v>196</v>
      </c>
      <c r="D156" s="203" t="s">
        <v>129</v>
      </c>
      <c r="E156" s="204" t="s">
        <v>236</v>
      </c>
      <c r="F156" s="205" t="s">
        <v>284</v>
      </c>
      <c r="G156" s="206" t="s">
        <v>132</v>
      </c>
      <c r="H156" s="207">
        <v>73</v>
      </c>
      <c r="I156" s="208"/>
      <c r="J156" s="209">
        <f>ROUND(I156*H156,2)</f>
        <v>0</v>
      </c>
      <c r="K156" s="205" t="s">
        <v>162</v>
      </c>
      <c r="L156" s="39"/>
      <c r="M156" s="210" t="s">
        <v>1</v>
      </c>
      <c r="N156" s="211" t="s">
        <v>39</v>
      </c>
      <c r="O156" s="71"/>
      <c r="P156" s="212">
        <f>O156*H156</f>
        <v>0</v>
      </c>
      <c r="Q156" s="212">
        <v>0.00565</v>
      </c>
      <c r="R156" s="212">
        <f>Q156*H156</f>
        <v>0.41245</v>
      </c>
      <c r="S156" s="212">
        <v>0</v>
      </c>
      <c r="T156" s="213">
        <f>S156*H156</f>
        <v>0</v>
      </c>
      <c r="U156" s="34"/>
      <c r="V156" s="34"/>
      <c r="W156" s="34"/>
      <c r="X156" s="34"/>
      <c r="Y156" s="34"/>
      <c r="Z156" s="34"/>
      <c r="AA156" s="34"/>
      <c r="AB156" s="34"/>
      <c r="AC156" s="34"/>
      <c r="AD156" s="34"/>
      <c r="AE156" s="34"/>
      <c r="AR156" s="214" t="s">
        <v>148</v>
      </c>
      <c r="AT156" s="214" t="s">
        <v>129</v>
      </c>
      <c r="AU156" s="214" t="s">
        <v>134</v>
      </c>
      <c r="AY156" s="17" t="s">
        <v>126</v>
      </c>
      <c r="BE156" s="215">
        <f>IF(N156="základní",J156,0)</f>
        <v>0</v>
      </c>
      <c r="BF156" s="215">
        <f>IF(N156="snížená",J156,0)</f>
        <v>0</v>
      </c>
      <c r="BG156" s="215">
        <f>IF(N156="zákl. přenesená",J156,0)</f>
        <v>0</v>
      </c>
      <c r="BH156" s="215">
        <f>IF(N156="sníž. přenesená",J156,0)</f>
        <v>0</v>
      </c>
      <c r="BI156" s="215">
        <f>IF(N156="nulová",J156,0)</f>
        <v>0</v>
      </c>
      <c r="BJ156" s="17" t="s">
        <v>134</v>
      </c>
      <c r="BK156" s="215">
        <f>ROUND(I156*H156,2)</f>
        <v>0</v>
      </c>
      <c r="BL156" s="17" t="s">
        <v>148</v>
      </c>
      <c r="BM156" s="214" t="s">
        <v>285</v>
      </c>
    </row>
    <row r="157" spans="1:47" s="2" customFormat="1" ht="29.25">
      <c r="A157" s="34"/>
      <c r="B157" s="35"/>
      <c r="C157" s="36"/>
      <c r="D157" s="216" t="s">
        <v>138</v>
      </c>
      <c r="E157" s="36"/>
      <c r="F157" s="217" t="s">
        <v>239</v>
      </c>
      <c r="G157" s="36"/>
      <c r="H157" s="36"/>
      <c r="I157" s="115"/>
      <c r="J157" s="36"/>
      <c r="K157" s="36"/>
      <c r="L157" s="39"/>
      <c r="M157" s="218"/>
      <c r="N157" s="219"/>
      <c r="O157" s="71"/>
      <c r="P157" s="71"/>
      <c r="Q157" s="71"/>
      <c r="R157" s="71"/>
      <c r="S157" s="71"/>
      <c r="T157" s="72"/>
      <c r="U157" s="34"/>
      <c r="V157" s="34"/>
      <c r="W157" s="34"/>
      <c r="X157" s="34"/>
      <c r="Y157" s="34"/>
      <c r="Z157" s="34"/>
      <c r="AA157" s="34"/>
      <c r="AB157" s="34"/>
      <c r="AC157" s="34"/>
      <c r="AD157" s="34"/>
      <c r="AE157" s="34"/>
      <c r="AT157" s="17" t="s">
        <v>138</v>
      </c>
      <c r="AU157" s="17" t="s">
        <v>134</v>
      </c>
    </row>
    <row r="158" spans="2:51" s="13" customFormat="1" ht="12">
      <c r="B158" s="220"/>
      <c r="C158" s="221"/>
      <c r="D158" s="216" t="s">
        <v>140</v>
      </c>
      <c r="E158" s="222" t="s">
        <v>1</v>
      </c>
      <c r="F158" s="223" t="s">
        <v>354</v>
      </c>
      <c r="G158" s="221"/>
      <c r="H158" s="224">
        <v>73</v>
      </c>
      <c r="I158" s="225"/>
      <c r="J158" s="221"/>
      <c r="K158" s="221"/>
      <c r="L158" s="226"/>
      <c r="M158" s="227"/>
      <c r="N158" s="228"/>
      <c r="O158" s="228"/>
      <c r="P158" s="228"/>
      <c r="Q158" s="228"/>
      <c r="R158" s="228"/>
      <c r="S158" s="228"/>
      <c r="T158" s="229"/>
      <c r="AT158" s="230" t="s">
        <v>140</v>
      </c>
      <c r="AU158" s="230" t="s">
        <v>134</v>
      </c>
      <c r="AV158" s="13" t="s">
        <v>134</v>
      </c>
      <c r="AW158" s="13" t="s">
        <v>30</v>
      </c>
      <c r="AX158" s="13" t="s">
        <v>81</v>
      </c>
      <c r="AY158" s="230" t="s">
        <v>126</v>
      </c>
    </row>
    <row r="159" spans="1:65" s="2" customFormat="1" ht="33" customHeight="1">
      <c r="A159" s="34"/>
      <c r="B159" s="35"/>
      <c r="C159" s="203" t="s">
        <v>203</v>
      </c>
      <c r="D159" s="203" t="s">
        <v>129</v>
      </c>
      <c r="E159" s="204" t="s">
        <v>240</v>
      </c>
      <c r="F159" s="205" t="s">
        <v>241</v>
      </c>
      <c r="G159" s="206" t="s">
        <v>161</v>
      </c>
      <c r="H159" s="241"/>
      <c r="I159" s="208"/>
      <c r="J159" s="209">
        <f>ROUND(I159*H159,2)</f>
        <v>0</v>
      </c>
      <c r="K159" s="205" t="s">
        <v>162</v>
      </c>
      <c r="L159" s="39"/>
      <c r="M159" s="210" t="s">
        <v>1</v>
      </c>
      <c r="N159" s="211" t="s">
        <v>39</v>
      </c>
      <c r="O159" s="71"/>
      <c r="P159" s="212">
        <f>O159*H159</f>
        <v>0</v>
      </c>
      <c r="Q159" s="212">
        <v>0</v>
      </c>
      <c r="R159" s="212">
        <f>Q159*H159</f>
        <v>0</v>
      </c>
      <c r="S159" s="212">
        <v>0</v>
      </c>
      <c r="T159" s="213">
        <f>S159*H159</f>
        <v>0</v>
      </c>
      <c r="U159" s="34"/>
      <c r="V159" s="34"/>
      <c r="W159" s="34"/>
      <c r="X159" s="34"/>
      <c r="Y159" s="34"/>
      <c r="Z159" s="34"/>
      <c r="AA159" s="34"/>
      <c r="AB159" s="34"/>
      <c r="AC159" s="34"/>
      <c r="AD159" s="34"/>
      <c r="AE159" s="34"/>
      <c r="AR159" s="214" t="s">
        <v>148</v>
      </c>
      <c r="AT159" s="214" t="s">
        <v>129</v>
      </c>
      <c r="AU159" s="214" t="s">
        <v>134</v>
      </c>
      <c r="AY159" s="17" t="s">
        <v>126</v>
      </c>
      <c r="BE159" s="215">
        <f>IF(N159="základní",J159,0)</f>
        <v>0</v>
      </c>
      <c r="BF159" s="215">
        <f>IF(N159="snížená",J159,0)</f>
        <v>0</v>
      </c>
      <c r="BG159" s="215">
        <f>IF(N159="zákl. přenesená",J159,0)</f>
        <v>0</v>
      </c>
      <c r="BH159" s="215">
        <f>IF(N159="sníž. přenesená",J159,0)</f>
        <v>0</v>
      </c>
      <c r="BI159" s="215">
        <f>IF(N159="nulová",J159,0)</f>
        <v>0</v>
      </c>
      <c r="BJ159" s="17" t="s">
        <v>134</v>
      </c>
      <c r="BK159" s="215">
        <f>ROUND(I159*H159,2)</f>
        <v>0</v>
      </c>
      <c r="BL159" s="17" t="s">
        <v>148</v>
      </c>
      <c r="BM159" s="214" t="s">
        <v>286</v>
      </c>
    </row>
    <row r="160" spans="1:47" s="2" customFormat="1" ht="107.25">
      <c r="A160" s="34"/>
      <c r="B160" s="35"/>
      <c r="C160" s="36"/>
      <c r="D160" s="216" t="s">
        <v>136</v>
      </c>
      <c r="E160" s="36"/>
      <c r="F160" s="217" t="s">
        <v>243</v>
      </c>
      <c r="G160" s="36"/>
      <c r="H160" s="36"/>
      <c r="I160" s="115"/>
      <c r="J160" s="36"/>
      <c r="K160" s="36"/>
      <c r="L160" s="39"/>
      <c r="M160" s="218"/>
      <c r="N160" s="219"/>
      <c r="O160" s="71"/>
      <c r="P160" s="71"/>
      <c r="Q160" s="71"/>
      <c r="R160" s="71"/>
      <c r="S160" s="71"/>
      <c r="T160" s="72"/>
      <c r="U160" s="34"/>
      <c r="V160" s="34"/>
      <c r="W160" s="34"/>
      <c r="X160" s="34"/>
      <c r="Y160" s="34"/>
      <c r="Z160" s="34"/>
      <c r="AA160" s="34"/>
      <c r="AB160" s="34"/>
      <c r="AC160" s="34"/>
      <c r="AD160" s="34"/>
      <c r="AE160" s="34"/>
      <c r="AT160" s="17" t="s">
        <v>136</v>
      </c>
      <c r="AU160" s="17" t="s">
        <v>134</v>
      </c>
    </row>
    <row r="161" spans="2:63" s="12" customFormat="1" ht="22.9" customHeight="1">
      <c r="B161" s="187"/>
      <c r="C161" s="188"/>
      <c r="D161" s="189" t="s">
        <v>72</v>
      </c>
      <c r="E161" s="201" t="s">
        <v>165</v>
      </c>
      <c r="F161" s="201" t="s">
        <v>166</v>
      </c>
      <c r="G161" s="188"/>
      <c r="H161" s="188"/>
      <c r="I161" s="191"/>
      <c r="J161" s="202">
        <f>BK161</f>
        <v>0</v>
      </c>
      <c r="K161" s="188"/>
      <c r="L161" s="193"/>
      <c r="M161" s="194"/>
      <c r="N161" s="195"/>
      <c r="O161" s="195"/>
      <c r="P161" s="196">
        <f>SUM(P162:P173)</f>
        <v>0</v>
      </c>
      <c r="Q161" s="195"/>
      <c r="R161" s="196">
        <f>SUM(R162:R173)</f>
        <v>0.38508</v>
      </c>
      <c r="S161" s="195"/>
      <c r="T161" s="197">
        <f>SUM(T162:T173)</f>
        <v>0</v>
      </c>
      <c r="AR161" s="198" t="s">
        <v>134</v>
      </c>
      <c r="AT161" s="199" t="s">
        <v>72</v>
      </c>
      <c r="AU161" s="199" t="s">
        <v>81</v>
      </c>
      <c r="AY161" s="198" t="s">
        <v>126</v>
      </c>
      <c r="BK161" s="200">
        <f>SUM(BK162:BK173)</f>
        <v>0</v>
      </c>
    </row>
    <row r="162" spans="1:65" s="2" customFormat="1" ht="78" customHeight="1">
      <c r="A162" s="34"/>
      <c r="B162" s="35"/>
      <c r="C162" s="203" t="s">
        <v>210</v>
      </c>
      <c r="D162" s="203" t="s">
        <v>129</v>
      </c>
      <c r="E162" s="204" t="s">
        <v>168</v>
      </c>
      <c r="F162" s="205" t="s">
        <v>169</v>
      </c>
      <c r="G162" s="206" t="s">
        <v>170</v>
      </c>
      <c r="H162" s="207">
        <v>344</v>
      </c>
      <c r="I162" s="208"/>
      <c r="J162" s="209">
        <f>ROUND(I162*H162,2)</f>
        <v>0</v>
      </c>
      <c r="K162" s="205" t="s">
        <v>1</v>
      </c>
      <c r="L162" s="39"/>
      <c r="M162" s="210" t="s">
        <v>1</v>
      </c>
      <c r="N162" s="211" t="s">
        <v>39</v>
      </c>
      <c r="O162" s="71"/>
      <c r="P162" s="212">
        <f>O162*H162</f>
        <v>0</v>
      </c>
      <c r="Q162" s="212">
        <v>7E-05</v>
      </c>
      <c r="R162" s="212">
        <f>Q162*H162</f>
        <v>0.024079999999999997</v>
      </c>
      <c r="S162" s="212">
        <v>0</v>
      </c>
      <c r="T162" s="213">
        <f>S162*H162</f>
        <v>0</v>
      </c>
      <c r="U162" s="34"/>
      <c r="V162" s="34"/>
      <c r="W162" s="34"/>
      <c r="X162" s="34"/>
      <c r="Y162" s="34"/>
      <c r="Z162" s="34"/>
      <c r="AA162" s="34"/>
      <c r="AB162" s="34"/>
      <c r="AC162" s="34"/>
      <c r="AD162" s="34"/>
      <c r="AE162" s="34"/>
      <c r="AR162" s="214" t="s">
        <v>148</v>
      </c>
      <c r="AT162" s="214" t="s">
        <v>129</v>
      </c>
      <c r="AU162" s="214" t="s">
        <v>134</v>
      </c>
      <c r="AY162" s="17" t="s">
        <v>126</v>
      </c>
      <c r="BE162" s="215">
        <f>IF(N162="základní",J162,0)</f>
        <v>0</v>
      </c>
      <c r="BF162" s="215">
        <f>IF(N162="snížená",J162,0)</f>
        <v>0</v>
      </c>
      <c r="BG162" s="215">
        <f>IF(N162="zákl. přenesená",J162,0)</f>
        <v>0</v>
      </c>
      <c r="BH162" s="215">
        <f>IF(N162="sníž. přenesená",J162,0)</f>
        <v>0</v>
      </c>
      <c r="BI162" s="215">
        <f>IF(N162="nulová",J162,0)</f>
        <v>0</v>
      </c>
      <c r="BJ162" s="17" t="s">
        <v>134</v>
      </c>
      <c r="BK162" s="215">
        <f>ROUND(I162*H162,2)</f>
        <v>0</v>
      </c>
      <c r="BL162" s="17" t="s">
        <v>148</v>
      </c>
      <c r="BM162" s="214" t="s">
        <v>287</v>
      </c>
    </row>
    <row r="163" spans="1:47" s="2" customFormat="1" ht="29.25">
      <c r="A163" s="34"/>
      <c r="B163" s="35"/>
      <c r="C163" s="36"/>
      <c r="D163" s="216" t="s">
        <v>136</v>
      </c>
      <c r="E163" s="36"/>
      <c r="F163" s="217" t="s">
        <v>172</v>
      </c>
      <c r="G163" s="36"/>
      <c r="H163" s="36"/>
      <c r="I163" s="115"/>
      <c r="J163" s="36"/>
      <c r="K163" s="36"/>
      <c r="L163" s="39"/>
      <c r="M163" s="218"/>
      <c r="N163" s="219"/>
      <c r="O163" s="71"/>
      <c r="P163" s="71"/>
      <c r="Q163" s="71"/>
      <c r="R163" s="71"/>
      <c r="S163" s="71"/>
      <c r="T163" s="72"/>
      <c r="U163" s="34"/>
      <c r="V163" s="34"/>
      <c r="W163" s="34"/>
      <c r="X163" s="34"/>
      <c r="Y163" s="34"/>
      <c r="Z163" s="34"/>
      <c r="AA163" s="34"/>
      <c r="AB163" s="34"/>
      <c r="AC163" s="34"/>
      <c r="AD163" s="34"/>
      <c r="AE163" s="34"/>
      <c r="AT163" s="17" t="s">
        <v>136</v>
      </c>
      <c r="AU163" s="17" t="s">
        <v>134</v>
      </c>
    </row>
    <row r="164" spans="1:47" s="2" customFormat="1" ht="39">
      <c r="A164" s="34"/>
      <c r="B164" s="35"/>
      <c r="C164" s="36"/>
      <c r="D164" s="216" t="s">
        <v>138</v>
      </c>
      <c r="E164" s="36"/>
      <c r="F164" s="217" t="s">
        <v>173</v>
      </c>
      <c r="G164" s="36"/>
      <c r="H164" s="36"/>
      <c r="I164" s="115"/>
      <c r="J164" s="36"/>
      <c r="K164" s="36"/>
      <c r="L164" s="39"/>
      <c r="M164" s="218"/>
      <c r="N164" s="219"/>
      <c r="O164" s="71"/>
      <c r="P164" s="71"/>
      <c r="Q164" s="71"/>
      <c r="R164" s="71"/>
      <c r="S164" s="71"/>
      <c r="T164" s="72"/>
      <c r="U164" s="34"/>
      <c r="V164" s="34"/>
      <c r="W164" s="34"/>
      <c r="X164" s="34"/>
      <c r="Y164" s="34"/>
      <c r="Z164" s="34"/>
      <c r="AA164" s="34"/>
      <c r="AB164" s="34"/>
      <c r="AC164" s="34"/>
      <c r="AD164" s="34"/>
      <c r="AE164" s="34"/>
      <c r="AT164" s="17" t="s">
        <v>138</v>
      </c>
      <c r="AU164" s="17" t="s">
        <v>134</v>
      </c>
    </row>
    <row r="165" spans="2:51" s="14" customFormat="1" ht="12">
      <c r="B165" s="242"/>
      <c r="C165" s="243"/>
      <c r="D165" s="216" t="s">
        <v>140</v>
      </c>
      <c r="E165" s="244" t="s">
        <v>1</v>
      </c>
      <c r="F165" s="245" t="s">
        <v>288</v>
      </c>
      <c r="G165" s="243"/>
      <c r="H165" s="244" t="s">
        <v>1</v>
      </c>
      <c r="I165" s="246"/>
      <c r="J165" s="243"/>
      <c r="K165" s="243"/>
      <c r="L165" s="247"/>
      <c r="M165" s="248"/>
      <c r="N165" s="249"/>
      <c r="O165" s="249"/>
      <c r="P165" s="249"/>
      <c r="Q165" s="249"/>
      <c r="R165" s="249"/>
      <c r="S165" s="249"/>
      <c r="T165" s="250"/>
      <c r="AT165" s="251" t="s">
        <v>140</v>
      </c>
      <c r="AU165" s="251" t="s">
        <v>134</v>
      </c>
      <c r="AV165" s="14" t="s">
        <v>81</v>
      </c>
      <c r="AW165" s="14" t="s">
        <v>30</v>
      </c>
      <c r="AX165" s="14" t="s">
        <v>73</v>
      </c>
      <c r="AY165" s="251" t="s">
        <v>126</v>
      </c>
    </row>
    <row r="166" spans="2:51" s="13" customFormat="1" ht="12">
      <c r="B166" s="220"/>
      <c r="C166" s="221"/>
      <c r="D166" s="216" t="s">
        <v>140</v>
      </c>
      <c r="E166" s="222" t="s">
        <v>1</v>
      </c>
      <c r="F166" s="223" t="s">
        <v>289</v>
      </c>
      <c r="G166" s="221"/>
      <c r="H166" s="224">
        <v>344</v>
      </c>
      <c r="I166" s="225"/>
      <c r="J166" s="221"/>
      <c r="K166" s="221"/>
      <c r="L166" s="226"/>
      <c r="M166" s="227"/>
      <c r="N166" s="228"/>
      <c r="O166" s="228"/>
      <c r="P166" s="228"/>
      <c r="Q166" s="228"/>
      <c r="R166" s="228"/>
      <c r="S166" s="228"/>
      <c r="T166" s="229"/>
      <c r="AT166" s="230" t="s">
        <v>140</v>
      </c>
      <c r="AU166" s="230" t="s">
        <v>134</v>
      </c>
      <c r="AV166" s="13" t="s">
        <v>134</v>
      </c>
      <c r="AW166" s="13" t="s">
        <v>30</v>
      </c>
      <c r="AX166" s="13" t="s">
        <v>81</v>
      </c>
      <c r="AY166" s="230" t="s">
        <v>126</v>
      </c>
    </row>
    <row r="167" spans="1:65" s="2" customFormat="1" ht="16.5" customHeight="1">
      <c r="A167" s="34"/>
      <c r="B167" s="35"/>
      <c r="C167" s="231" t="s">
        <v>252</v>
      </c>
      <c r="D167" s="231" t="s">
        <v>153</v>
      </c>
      <c r="E167" s="232" t="s">
        <v>180</v>
      </c>
      <c r="F167" s="233" t="s">
        <v>181</v>
      </c>
      <c r="G167" s="234" t="s">
        <v>182</v>
      </c>
      <c r="H167" s="235">
        <v>0.361</v>
      </c>
      <c r="I167" s="236"/>
      <c r="J167" s="237">
        <f>ROUND(I167*H167,2)</f>
        <v>0</v>
      </c>
      <c r="K167" s="233" t="s">
        <v>1</v>
      </c>
      <c r="L167" s="238"/>
      <c r="M167" s="239" t="s">
        <v>1</v>
      </c>
      <c r="N167" s="240" t="s">
        <v>39</v>
      </c>
      <c r="O167" s="71"/>
      <c r="P167" s="212">
        <f>O167*H167</f>
        <v>0</v>
      </c>
      <c r="Q167" s="212">
        <v>1</v>
      </c>
      <c r="R167" s="212">
        <f>Q167*H167</f>
        <v>0.361</v>
      </c>
      <c r="S167" s="212">
        <v>0</v>
      </c>
      <c r="T167" s="213">
        <f>S167*H167</f>
        <v>0</v>
      </c>
      <c r="U167" s="34"/>
      <c r="V167" s="34"/>
      <c r="W167" s="34"/>
      <c r="X167" s="34"/>
      <c r="Y167" s="34"/>
      <c r="Z167" s="34"/>
      <c r="AA167" s="34"/>
      <c r="AB167" s="34"/>
      <c r="AC167" s="34"/>
      <c r="AD167" s="34"/>
      <c r="AE167" s="34"/>
      <c r="AR167" s="214" t="s">
        <v>156</v>
      </c>
      <c r="AT167" s="214" t="s">
        <v>153</v>
      </c>
      <c r="AU167" s="214" t="s">
        <v>134</v>
      </c>
      <c r="AY167" s="17" t="s">
        <v>126</v>
      </c>
      <c r="BE167" s="215">
        <f>IF(N167="základní",J167,0)</f>
        <v>0</v>
      </c>
      <c r="BF167" s="215">
        <f>IF(N167="snížená",J167,0)</f>
        <v>0</v>
      </c>
      <c r="BG167" s="215">
        <f>IF(N167="zákl. přenesená",J167,0)</f>
        <v>0</v>
      </c>
      <c r="BH167" s="215">
        <f>IF(N167="sníž. přenesená",J167,0)</f>
        <v>0</v>
      </c>
      <c r="BI167" s="215">
        <f>IF(N167="nulová",J167,0)</f>
        <v>0</v>
      </c>
      <c r="BJ167" s="17" t="s">
        <v>134</v>
      </c>
      <c r="BK167" s="215">
        <f>ROUND(I167*H167,2)</f>
        <v>0</v>
      </c>
      <c r="BL167" s="17" t="s">
        <v>148</v>
      </c>
      <c r="BM167" s="214" t="s">
        <v>290</v>
      </c>
    </row>
    <row r="168" spans="1:47" s="2" customFormat="1" ht="39">
      <c r="A168" s="34"/>
      <c r="B168" s="35"/>
      <c r="C168" s="36"/>
      <c r="D168" s="216" t="s">
        <v>138</v>
      </c>
      <c r="E168" s="36"/>
      <c r="F168" s="217" t="s">
        <v>173</v>
      </c>
      <c r="G168" s="36"/>
      <c r="H168" s="36"/>
      <c r="I168" s="115"/>
      <c r="J168" s="36"/>
      <c r="K168" s="36"/>
      <c r="L168" s="39"/>
      <c r="M168" s="218"/>
      <c r="N168" s="219"/>
      <c r="O168" s="71"/>
      <c r="P168" s="71"/>
      <c r="Q168" s="71"/>
      <c r="R168" s="71"/>
      <c r="S168" s="71"/>
      <c r="T168" s="72"/>
      <c r="U168" s="34"/>
      <c r="V168" s="34"/>
      <c r="W168" s="34"/>
      <c r="X168" s="34"/>
      <c r="Y168" s="34"/>
      <c r="Z168" s="34"/>
      <c r="AA168" s="34"/>
      <c r="AB168" s="34"/>
      <c r="AC168" s="34"/>
      <c r="AD168" s="34"/>
      <c r="AE168" s="34"/>
      <c r="AT168" s="17" t="s">
        <v>138</v>
      </c>
      <c r="AU168" s="17" t="s">
        <v>134</v>
      </c>
    </row>
    <row r="169" spans="2:51" s="14" customFormat="1" ht="22.5">
      <c r="B169" s="242"/>
      <c r="C169" s="243"/>
      <c r="D169" s="216" t="s">
        <v>140</v>
      </c>
      <c r="E169" s="244" t="s">
        <v>1</v>
      </c>
      <c r="F169" s="245" t="s">
        <v>291</v>
      </c>
      <c r="G169" s="243"/>
      <c r="H169" s="244" t="s">
        <v>1</v>
      </c>
      <c r="I169" s="246"/>
      <c r="J169" s="243"/>
      <c r="K169" s="243"/>
      <c r="L169" s="247"/>
      <c r="M169" s="248"/>
      <c r="N169" s="249"/>
      <c r="O169" s="249"/>
      <c r="P169" s="249"/>
      <c r="Q169" s="249"/>
      <c r="R169" s="249"/>
      <c r="S169" s="249"/>
      <c r="T169" s="250"/>
      <c r="AT169" s="251" t="s">
        <v>140</v>
      </c>
      <c r="AU169" s="251" t="s">
        <v>134</v>
      </c>
      <c r="AV169" s="14" t="s">
        <v>81</v>
      </c>
      <c r="AW169" s="14" t="s">
        <v>30</v>
      </c>
      <c r="AX169" s="14" t="s">
        <v>73</v>
      </c>
      <c r="AY169" s="251" t="s">
        <v>126</v>
      </c>
    </row>
    <row r="170" spans="2:51" s="13" customFormat="1" ht="12">
      <c r="B170" s="220"/>
      <c r="C170" s="221"/>
      <c r="D170" s="216" t="s">
        <v>140</v>
      </c>
      <c r="E170" s="222" t="s">
        <v>1</v>
      </c>
      <c r="F170" s="223" t="s">
        <v>292</v>
      </c>
      <c r="G170" s="221"/>
      <c r="H170" s="224">
        <v>0.344</v>
      </c>
      <c r="I170" s="225"/>
      <c r="J170" s="221"/>
      <c r="K170" s="221"/>
      <c r="L170" s="226"/>
      <c r="M170" s="227"/>
      <c r="N170" s="228"/>
      <c r="O170" s="228"/>
      <c r="P170" s="228"/>
      <c r="Q170" s="228"/>
      <c r="R170" s="228"/>
      <c r="S170" s="228"/>
      <c r="T170" s="229"/>
      <c r="AT170" s="230" t="s">
        <v>140</v>
      </c>
      <c r="AU170" s="230" t="s">
        <v>134</v>
      </c>
      <c r="AV170" s="13" t="s">
        <v>134</v>
      </c>
      <c r="AW170" s="13" t="s">
        <v>30</v>
      </c>
      <c r="AX170" s="13" t="s">
        <v>81</v>
      </c>
      <c r="AY170" s="230" t="s">
        <v>126</v>
      </c>
    </row>
    <row r="171" spans="2:51" s="13" customFormat="1" ht="12">
      <c r="B171" s="220"/>
      <c r="C171" s="221"/>
      <c r="D171" s="216" t="s">
        <v>140</v>
      </c>
      <c r="E171" s="221"/>
      <c r="F171" s="223" t="s">
        <v>293</v>
      </c>
      <c r="G171" s="221"/>
      <c r="H171" s="224">
        <v>0.361</v>
      </c>
      <c r="I171" s="225"/>
      <c r="J171" s="221"/>
      <c r="K171" s="221"/>
      <c r="L171" s="226"/>
      <c r="M171" s="227"/>
      <c r="N171" s="228"/>
      <c r="O171" s="228"/>
      <c r="P171" s="228"/>
      <c r="Q171" s="228"/>
      <c r="R171" s="228"/>
      <c r="S171" s="228"/>
      <c r="T171" s="229"/>
      <c r="AT171" s="230" t="s">
        <v>140</v>
      </c>
      <c r="AU171" s="230" t="s">
        <v>134</v>
      </c>
      <c r="AV171" s="13" t="s">
        <v>134</v>
      </c>
      <c r="AW171" s="13" t="s">
        <v>4</v>
      </c>
      <c r="AX171" s="13" t="s">
        <v>81</v>
      </c>
      <c r="AY171" s="230" t="s">
        <v>126</v>
      </c>
    </row>
    <row r="172" spans="1:65" s="2" customFormat="1" ht="44.25" customHeight="1">
      <c r="A172" s="34"/>
      <c r="B172" s="35"/>
      <c r="C172" s="203" t="s">
        <v>254</v>
      </c>
      <c r="D172" s="203" t="s">
        <v>129</v>
      </c>
      <c r="E172" s="204" t="s">
        <v>188</v>
      </c>
      <c r="F172" s="205" t="s">
        <v>189</v>
      </c>
      <c r="G172" s="206" t="s">
        <v>182</v>
      </c>
      <c r="H172" s="207">
        <v>0.385</v>
      </c>
      <c r="I172" s="208"/>
      <c r="J172" s="209">
        <f>ROUND(I172*H172,2)</f>
        <v>0</v>
      </c>
      <c r="K172" s="205" t="s">
        <v>162</v>
      </c>
      <c r="L172" s="39"/>
      <c r="M172" s="210" t="s">
        <v>1</v>
      </c>
      <c r="N172" s="211" t="s">
        <v>39</v>
      </c>
      <c r="O172" s="71"/>
      <c r="P172" s="212">
        <f>O172*H172</f>
        <v>0</v>
      </c>
      <c r="Q172" s="212">
        <v>0</v>
      </c>
      <c r="R172" s="212">
        <f>Q172*H172</f>
        <v>0</v>
      </c>
      <c r="S172" s="212">
        <v>0</v>
      </c>
      <c r="T172" s="213">
        <f>S172*H172</f>
        <v>0</v>
      </c>
      <c r="U172" s="34"/>
      <c r="V172" s="34"/>
      <c r="W172" s="34"/>
      <c r="X172" s="34"/>
      <c r="Y172" s="34"/>
      <c r="Z172" s="34"/>
      <c r="AA172" s="34"/>
      <c r="AB172" s="34"/>
      <c r="AC172" s="34"/>
      <c r="AD172" s="34"/>
      <c r="AE172" s="34"/>
      <c r="AR172" s="214" t="s">
        <v>148</v>
      </c>
      <c r="AT172" s="214" t="s">
        <v>129</v>
      </c>
      <c r="AU172" s="214" t="s">
        <v>134</v>
      </c>
      <c r="AY172" s="17" t="s">
        <v>126</v>
      </c>
      <c r="BE172" s="215">
        <f>IF(N172="základní",J172,0)</f>
        <v>0</v>
      </c>
      <c r="BF172" s="215">
        <f>IF(N172="snížená",J172,0)</f>
        <v>0</v>
      </c>
      <c r="BG172" s="215">
        <f>IF(N172="zákl. přenesená",J172,0)</f>
        <v>0</v>
      </c>
      <c r="BH172" s="215">
        <f>IF(N172="sníž. přenesená",J172,0)</f>
        <v>0</v>
      </c>
      <c r="BI172" s="215">
        <f>IF(N172="nulová",J172,0)</f>
        <v>0</v>
      </c>
      <c r="BJ172" s="17" t="s">
        <v>134</v>
      </c>
      <c r="BK172" s="215">
        <f>ROUND(I172*H172,2)</f>
        <v>0</v>
      </c>
      <c r="BL172" s="17" t="s">
        <v>148</v>
      </c>
      <c r="BM172" s="214" t="s">
        <v>294</v>
      </c>
    </row>
    <row r="173" spans="1:47" s="2" customFormat="1" ht="107.25">
      <c r="A173" s="34"/>
      <c r="B173" s="35"/>
      <c r="C173" s="36"/>
      <c r="D173" s="216" t="s">
        <v>136</v>
      </c>
      <c r="E173" s="36"/>
      <c r="F173" s="217" t="s">
        <v>191</v>
      </c>
      <c r="G173" s="36"/>
      <c r="H173" s="36"/>
      <c r="I173" s="115"/>
      <c r="J173" s="36"/>
      <c r="K173" s="36"/>
      <c r="L173" s="39"/>
      <c r="M173" s="218"/>
      <c r="N173" s="219"/>
      <c r="O173" s="71"/>
      <c r="P173" s="71"/>
      <c r="Q173" s="71"/>
      <c r="R173" s="71"/>
      <c r="S173" s="71"/>
      <c r="T173" s="72"/>
      <c r="U173" s="34"/>
      <c r="V173" s="34"/>
      <c r="W173" s="34"/>
      <c r="X173" s="34"/>
      <c r="Y173" s="34"/>
      <c r="Z173" s="34"/>
      <c r="AA173" s="34"/>
      <c r="AB173" s="34"/>
      <c r="AC173" s="34"/>
      <c r="AD173" s="34"/>
      <c r="AE173" s="34"/>
      <c r="AT173" s="17" t="s">
        <v>136</v>
      </c>
      <c r="AU173" s="17" t="s">
        <v>134</v>
      </c>
    </row>
    <row r="174" spans="2:63" s="12" customFormat="1" ht="25.9" customHeight="1">
      <c r="B174" s="187"/>
      <c r="C174" s="188"/>
      <c r="D174" s="189" t="s">
        <v>72</v>
      </c>
      <c r="E174" s="190" t="s">
        <v>192</v>
      </c>
      <c r="F174" s="190" t="s">
        <v>193</v>
      </c>
      <c r="G174" s="188"/>
      <c r="H174" s="188"/>
      <c r="I174" s="191"/>
      <c r="J174" s="192">
        <f>BK174</f>
        <v>0</v>
      </c>
      <c r="K174" s="188"/>
      <c r="L174" s="193"/>
      <c r="M174" s="194"/>
      <c r="N174" s="195"/>
      <c r="O174" s="195"/>
      <c r="P174" s="196">
        <f>P175+P176+P177+P180</f>
        <v>0</v>
      </c>
      <c r="Q174" s="195"/>
      <c r="R174" s="196">
        <f>R175+R176+R177+R180</f>
        <v>0</v>
      </c>
      <c r="S174" s="195"/>
      <c r="T174" s="197">
        <f>T175+T176+T177+T180</f>
        <v>0</v>
      </c>
      <c r="AR174" s="198" t="s">
        <v>167</v>
      </c>
      <c r="AT174" s="199" t="s">
        <v>72</v>
      </c>
      <c r="AU174" s="199" t="s">
        <v>73</v>
      </c>
      <c r="AY174" s="198" t="s">
        <v>126</v>
      </c>
      <c r="BK174" s="200">
        <f>BK175+BK176+BK177+BK180</f>
        <v>0</v>
      </c>
    </row>
    <row r="175" spans="1:65" s="2" customFormat="1" ht="16.5" customHeight="1">
      <c r="A175" s="34"/>
      <c r="B175" s="35"/>
      <c r="C175" s="203" t="s">
        <v>256</v>
      </c>
      <c r="D175" s="203" t="s">
        <v>129</v>
      </c>
      <c r="E175" s="204" t="s">
        <v>197</v>
      </c>
      <c r="F175" s="205" t="s">
        <v>198</v>
      </c>
      <c r="G175" s="206" t="s">
        <v>199</v>
      </c>
      <c r="H175" s="207">
        <v>1</v>
      </c>
      <c r="I175" s="208"/>
      <c r="J175" s="209">
        <f>ROUND(I175*H175,2)</f>
        <v>0</v>
      </c>
      <c r="K175" s="205" t="s">
        <v>162</v>
      </c>
      <c r="L175" s="39"/>
      <c r="M175" s="210" t="s">
        <v>1</v>
      </c>
      <c r="N175" s="211" t="s">
        <v>39</v>
      </c>
      <c r="O175" s="71"/>
      <c r="P175" s="212">
        <f>O175*H175</f>
        <v>0</v>
      </c>
      <c r="Q175" s="212">
        <v>0</v>
      </c>
      <c r="R175" s="212">
        <f>Q175*H175</f>
        <v>0</v>
      </c>
      <c r="S175" s="212">
        <v>0</v>
      </c>
      <c r="T175" s="213">
        <f>S175*H175</f>
        <v>0</v>
      </c>
      <c r="U175" s="34"/>
      <c r="V175" s="34"/>
      <c r="W175" s="34"/>
      <c r="X175" s="34"/>
      <c r="Y175" s="34"/>
      <c r="Z175" s="34"/>
      <c r="AA175" s="34"/>
      <c r="AB175" s="34"/>
      <c r="AC175" s="34"/>
      <c r="AD175" s="34"/>
      <c r="AE175" s="34"/>
      <c r="AR175" s="214" t="s">
        <v>200</v>
      </c>
      <c r="AT175" s="214" t="s">
        <v>129</v>
      </c>
      <c r="AU175" s="214" t="s">
        <v>81</v>
      </c>
      <c r="AY175" s="17" t="s">
        <v>126</v>
      </c>
      <c r="BE175" s="215">
        <f>IF(N175="základní",J175,0)</f>
        <v>0</v>
      </c>
      <c r="BF175" s="215">
        <f>IF(N175="snížená",J175,0)</f>
        <v>0</v>
      </c>
      <c r="BG175" s="215">
        <f>IF(N175="zákl. přenesená",J175,0)</f>
        <v>0</v>
      </c>
      <c r="BH175" s="215">
        <f>IF(N175="sníž. přenesená",J175,0)</f>
        <v>0</v>
      </c>
      <c r="BI175" s="215">
        <f>IF(N175="nulová",J175,0)</f>
        <v>0</v>
      </c>
      <c r="BJ175" s="17" t="s">
        <v>134</v>
      </c>
      <c r="BK175" s="215">
        <f>ROUND(I175*H175,2)</f>
        <v>0</v>
      </c>
      <c r="BL175" s="17" t="s">
        <v>200</v>
      </c>
      <c r="BM175" s="214" t="s">
        <v>295</v>
      </c>
    </row>
    <row r="176" spans="1:47" s="2" customFormat="1" ht="39">
      <c r="A176" s="34"/>
      <c r="B176" s="35"/>
      <c r="C176" s="36"/>
      <c r="D176" s="216" t="s">
        <v>138</v>
      </c>
      <c r="E176" s="36"/>
      <c r="F176" s="217" t="s">
        <v>202</v>
      </c>
      <c r="G176" s="36"/>
      <c r="H176" s="36"/>
      <c r="I176" s="115"/>
      <c r="J176" s="36"/>
      <c r="K176" s="36"/>
      <c r="L176" s="39"/>
      <c r="M176" s="218"/>
      <c r="N176" s="219"/>
      <c r="O176" s="71"/>
      <c r="P176" s="71"/>
      <c r="Q176" s="71"/>
      <c r="R176" s="71"/>
      <c r="S176" s="71"/>
      <c r="T176" s="72"/>
      <c r="U176" s="34"/>
      <c r="V176" s="34"/>
      <c r="W176" s="34"/>
      <c r="X176" s="34"/>
      <c r="Y176" s="34"/>
      <c r="Z176" s="34"/>
      <c r="AA176" s="34"/>
      <c r="AB176" s="34"/>
      <c r="AC176" s="34"/>
      <c r="AD176" s="34"/>
      <c r="AE176" s="34"/>
      <c r="AT176" s="17" t="s">
        <v>138</v>
      </c>
      <c r="AU176" s="17" t="s">
        <v>81</v>
      </c>
    </row>
    <row r="177" spans="2:63" s="12" customFormat="1" ht="22.9" customHeight="1">
      <c r="B177" s="187"/>
      <c r="C177" s="188"/>
      <c r="D177" s="189" t="s">
        <v>72</v>
      </c>
      <c r="E177" s="201" t="s">
        <v>194</v>
      </c>
      <c r="F177" s="201" t="s">
        <v>195</v>
      </c>
      <c r="G177" s="188"/>
      <c r="H177" s="188"/>
      <c r="I177" s="191"/>
      <c r="J177" s="202">
        <f>BK177</f>
        <v>0</v>
      </c>
      <c r="K177" s="188"/>
      <c r="L177" s="193"/>
      <c r="M177" s="194"/>
      <c r="N177" s="195"/>
      <c r="O177" s="195"/>
      <c r="P177" s="196">
        <f>SUM(P178:P179)</f>
        <v>0</v>
      </c>
      <c r="Q177" s="195"/>
      <c r="R177" s="196">
        <f>SUM(R178:R179)</f>
        <v>0</v>
      </c>
      <c r="S177" s="195"/>
      <c r="T177" s="197">
        <f>SUM(T178:T179)</f>
        <v>0</v>
      </c>
      <c r="AR177" s="198" t="s">
        <v>167</v>
      </c>
      <c r="AT177" s="199" t="s">
        <v>72</v>
      </c>
      <c r="AU177" s="199" t="s">
        <v>81</v>
      </c>
      <c r="AY177" s="198" t="s">
        <v>126</v>
      </c>
      <c r="BK177" s="200">
        <f>SUM(BK178:BK179)</f>
        <v>0</v>
      </c>
    </row>
    <row r="178" spans="1:65" s="2" customFormat="1" ht="16.5" customHeight="1">
      <c r="A178" s="34"/>
      <c r="B178" s="35"/>
      <c r="C178" s="203" t="s">
        <v>258</v>
      </c>
      <c r="D178" s="203" t="s">
        <v>129</v>
      </c>
      <c r="E178" s="204" t="s">
        <v>204</v>
      </c>
      <c r="F178" s="205" t="s">
        <v>205</v>
      </c>
      <c r="G178" s="206" t="s">
        <v>199</v>
      </c>
      <c r="H178" s="207">
        <v>1</v>
      </c>
      <c r="I178" s="208"/>
      <c r="J178" s="209">
        <f>ROUND(I178*H178,2)</f>
        <v>0</v>
      </c>
      <c r="K178" s="205" t="s">
        <v>162</v>
      </c>
      <c r="L178" s="39"/>
      <c r="M178" s="210" t="s">
        <v>1</v>
      </c>
      <c r="N178" s="211" t="s">
        <v>39</v>
      </c>
      <c r="O178" s="71"/>
      <c r="P178" s="212">
        <f>O178*H178</f>
        <v>0</v>
      </c>
      <c r="Q178" s="212">
        <v>0</v>
      </c>
      <c r="R178" s="212">
        <f>Q178*H178</f>
        <v>0</v>
      </c>
      <c r="S178" s="212">
        <v>0</v>
      </c>
      <c r="T178" s="213">
        <f>S178*H178</f>
        <v>0</v>
      </c>
      <c r="U178" s="34"/>
      <c r="V178" s="34"/>
      <c r="W178" s="34"/>
      <c r="X178" s="34"/>
      <c r="Y178" s="34"/>
      <c r="Z178" s="34"/>
      <c r="AA178" s="34"/>
      <c r="AB178" s="34"/>
      <c r="AC178" s="34"/>
      <c r="AD178" s="34"/>
      <c r="AE178" s="34"/>
      <c r="AR178" s="214" t="s">
        <v>200</v>
      </c>
      <c r="AT178" s="214" t="s">
        <v>129</v>
      </c>
      <c r="AU178" s="214" t="s">
        <v>134</v>
      </c>
      <c r="AY178" s="17" t="s">
        <v>126</v>
      </c>
      <c r="BE178" s="215">
        <f>IF(N178="základní",J178,0)</f>
        <v>0</v>
      </c>
      <c r="BF178" s="215">
        <f>IF(N178="snížená",J178,0)</f>
        <v>0</v>
      </c>
      <c r="BG178" s="215">
        <f>IF(N178="zákl. přenesená",J178,0)</f>
        <v>0</v>
      </c>
      <c r="BH178" s="215">
        <f>IF(N178="sníž. přenesená",J178,0)</f>
        <v>0</v>
      </c>
      <c r="BI178" s="215">
        <f>IF(N178="nulová",J178,0)</f>
        <v>0</v>
      </c>
      <c r="BJ178" s="17" t="s">
        <v>134</v>
      </c>
      <c r="BK178" s="215">
        <f>ROUND(I178*H178,2)</f>
        <v>0</v>
      </c>
      <c r="BL178" s="17" t="s">
        <v>200</v>
      </c>
      <c r="BM178" s="214" t="s">
        <v>296</v>
      </c>
    </row>
    <row r="179" spans="1:47" s="2" customFormat="1" ht="29.25">
      <c r="A179" s="34"/>
      <c r="B179" s="35"/>
      <c r="C179" s="36"/>
      <c r="D179" s="216" t="s">
        <v>138</v>
      </c>
      <c r="E179" s="36"/>
      <c r="F179" s="217" t="s">
        <v>207</v>
      </c>
      <c r="G179" s="36"/>
      <c r="H179" s="36"/>
      <c r="I179" s="115"/>
      <c r="J179" s="36"/>
      <c r="K179" s="36"/>
      <c r="L179" s="39"/>
      <c r="M179" s="218"/>
      <c r="N179" s="219"/>
      <c r="O179" s="71"/>
      <c r="P179" s="71"/>
      <c r="Q179" s="71"/>
      <c r="R179" s="71"/>
      <c r="S179" s="71"/>
      <c r="T179" s="72"/>
      <c r="U179" s="34"/>
      <c r="V179" s="34"/>
      <c r="W179" s="34"/>
      <c r="X179" s="34"/>
      <c r="Y179" s="34"/>
      <c r="Z179" s="34"/>
      <c r="AA179" s="34"/>
      <c r="AB179" s="34"/>
      <c r="AC179" s="34"/>
      <c r="AD179" s="34"/>
      <c r="AE179" s="34"/>
      <c r="AT179" s="17" t="s">
        <v>138</v>
      </c>
      <c r="AU179" s="17" t="s">
        <v>134</v>
      </c>
    </row>
    <row r="180" spans="2:63" s="12" customFormat="1" ht="22.9" customHeight="1">
      <c r="B180" s="187"/>
      <c r="C180" s="188"/>
      <c r="D180" s="189" t="s">
        <v>72</v>
      </c>
      <c r="E180" s="201" t="s">
        <v>208</v>
      </c>
      <c r="F180" s="201" t="s">
        <v>209</v>
      </c>
      <c r="G180" s="188"/>
      <c r="H180" s="188"/>
      <c r="I180" s="191"/>
      <c r="J180" s="202">
        <f>BK180</f>
        <v>0</v>
      </c>
      <c r="K180" s="188"/>
      <c r="L180" s="193"/>
      <c r="M180" s="194"/>
      <c r="N180" s="195"/>
      <c r="O180" s="195"/>
      <c r="P180" s="196">
        <f>P181</f>
        <v>0</v>
      </c>
      <c r="Q180" s="195"/>
      <c r="R180" s="196">
        <f>R181</f>
        <v>0</v>
      </c>
      <c r="S180" s="195"/>
      <c r="T180" s="197">
        <f>T181</f>
        <v>0</v>
      </c>
      <c r="AR180" s="198" t="s">
        <v>167</v>
      </c>
      <c r="AT180" s="199" t="s">
        <v>72</v>
      </c>
      <c r="AU180" s="199" t="s">
        <v>81</v>
      </c>
      <c r="AY180" s="198" t="s">
        <v>126</v>
      </c>
      <c r="BK180" s="200">
        <f>BK181</f>
        <v>0</v>
      </c>
    </row>
    <row r="181" spans="1:65" s="2" customFormat="1" ht="33.75" customHeight="1">
      <c r="A181" s="34"/>
      <c r="B181" s="35"/>
      <c r="C181" s="203" t="s">
        <v>8</v>
      </c>
      <c r="D181" s="203" t="s">
        <v>129</v>
      </c>
      <c r="E181" s="204" t="s">
        <v>211</v>
      </c>
      <c r="F181" s="205" t="s">
        <v>212</v>
      </c>
      <c r="G181" s="206" t="s">
        <v>199</v>
      </c>
      <c r="H181" s="207">
        <v>1</v>
      </c>
      <c r="I181" s="208"/>
      <c r="J181" s="209">
        <f>ROUND(I181*H181,2)</f>
        <v>0</v>
      </c>
      <c r="K181" s="205" t="s">
        <v>162</v>
      </c>
      <c r="L181" s="39"/>
      <c r="M181" s="263" t="s">
        <v>1</v>
      </c>
      <c r="N181" s="264" t="s">
        <v>39</v>
      </c>
      <c r="O181" s="265"/>
      <c r="P181" s="266">
        <f>O181*H181</f>
        <v>0</v>
      </c>
      <c r="Q181" s="266">
        <v>0</v>
      </c>
      <c r="R181" s="266">
        <f>Q181*H181</f>
        <v>0</v>
      </c>
      <c r="S181" s="266">
        <v>0</v>
      </c>
      <c r="T181" s="267">
        <f>S181*H181</f>
        <v>0</v>
      </c>
      <c r="U181" s="34"/>
      <c r="V181" s="34"/>
      <c r="W181" s="34"/>
      <c r="X181" s="34"/>
      <c r="Y181" s="34"/>
      <c r="Z181" s="34"/>
      <c r="AA181" s="34"/>
      <c r="AB181" s="34"/>
      <c r="AC181" s="34"/>
      <c r="AD181" s="34"/>
      <c r="AE181" s="34"/>
      <c r="AR181" s="214" t="s">
        <v>200</v>
      </c>
      <c r="AT181" s="214" t="s">
        <v>129</v>
      </c>
      <c r="AU181" s="214" t="s">
        <v>134</v>
      </c>
      <c r="AY181" s="17" t="s">
        <v>126</v>
      </c>
      <c r="BE181" s="215">
        <f>IF(N181="základní",J181,0)</f>
        <v>0</v>
      </c>
      <c r="BF181" s="215">
        <f>IF(N181="snížená",J181,0)</f>
        <v>0</v>
      </c>
      <c r="BG181" s="215">
        <f>IF(N181="zákl. přenesená",J181,0)</f>
        <v>0</v>
      </c>
      <c r="BH181" s="215">
        <f>IF(N181="sníž. přenesená",J181,0)</f>
        <v>0</v>
      </c>
      <c r="BI181" s="215">
        <f>IF(N181="nulová",J181,0)</f>
        <v>0</v>
      </c>
      <c r="BJ181" s="17" t="s">
        <v>134</v>
      </c>
      <c r="BK181" s="215">
        <f>ROUND(I181*H181,2)</f>
        <v>0</v>
      </c>
      <c r="BL181" s="17" t="s">
        <v>200</v>
      </c>
      <c r="BM181" s="214" t="s">
        <v>297</v>
      </c>
    </row>
    <row r="182" spans="1:31" s="2" customFormat="1" ht="6.95" customHeight="1">
      <c r="A182" s="34"/>
      <c r="B182" s="54"/>
      <c r="C182" s="55"/>
      <c r="D182" s="55"/>
      <c r="E182" s="55"/>
      <c r="F182" s="55"/>
      <c r="G182" s="55"/>
      <c r="H182" s="55"/>
      <c r="I182" s="152"/>
      <c r="J182" s="55"/>
      <c r="K182" s="55"/>
      <c r="L182" s="39"/>
      <c r="M182" s="34"/>
      <c r="O182" s="34"/>
      <c r="P182" s="34"/>
      <c r="Q182" s="34"/>
      <c r="R182" s="34"/>
      <c r="S182" s="34"/>
      <c r="T182" s="34"/>
      <c r="U182" s="34"/>
      <c r="V182" s="34"/>
      <c r="W182" s="34"/>
      <c r="X182" s="34"/>
      <c r="Y182" s="34"/>
      <c r="Z182" s="34"/>
      <c r="AA182" s="34"/>
      <c r="AB182" s="34"/>
      <c r="AC182" s="34"/>
      <c r="AD182" s="34"/>
      <c r="AE182" s="34"/>
    </row>
  </sheetData>
  <sheetProtection algorithmName="SHA-512" hashValue="r2tANVROpmlGrAuOCegz8fEO9ukuWfS9g8iZQyAbAXKRnPV0wBBjTu8+xp3dXxaNSsd6Oen0DR8WrtAVp+k7hg==" saltValue="LRaw7A9APcjz0DbD2wea8Q==" spinCount="100000" sheet="1" objects="1" scenarios="1" formatColumns="0" formatRows="0" autoFilter="0"/>
  <autoFilter ref="C125:K181"/>
  <mergeCells count="9">
    <mergeCell ref="E87:H87"/>
    <mergeCell ref="E116:H116"/>
    <mergeCell ref="E118:H118"/>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BM173"/>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08"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08"/>
      <c r="L2" s="268"/>
      <c r="M2" s="268"/>
      <c r="N2" s="268"/>
      <c r="O2" s="268"/>
      <c r="P2" s="268"/>
      <c r="Q2" s="268"/>
      <c r="R2" s="268"/>
      <c r="S2" s="268"/>
      <c r="T2" s="268"/>
      <c r="U2" s="268"/>
      <c r="V2" s="268"/>
      <c r="AT2" s="17" t="s">
        <v>91</v>
      </c>
    </row>
    <row r="3" spans="2:46" s="1" customFormat="1" ht="6.95" customHeight="1" hidden="1">
      <c r="B3" s="109"/>
      <c r="C3" s="110"/>
      <c r="D3" s="110"/>
      <c r="E3" s="110"/>
      <c r="F3" s="110"/>
      <c r="G3" s="110"/>
      <c r="H3" s="110"/>
      <c r="I3" s="111"/>
      <c r="J3" s="110"/>
      <c r="K3" s="110"/>
      <c r="L3" s="20"/>
      <c r="AT3" s="17" t="s">
        <v>81</v>
      </c>
    </row>
    <row r="4" spans="2:46" s="1" customFormat="1" ht="24.95" customHeight="1" hidden="1">
      <c r="B4" s="20"/>
      <c r="D4" s="112" t="s">
        <v>95</v>
      </c>
      <c r="I4" s="108"/>
      <c r="L4" s="20"/>
      <c r="M4" s="113" t="s">
        <v>10</v>
      </c>
      <c r="AT4" s="17" t="s">
        <v>4</v>
      </c>
    </row>
    <row r="5" spans="2:12" s="1" customFormat="1" ht="6.95" customHeight="1" hidden="1">
      <c r="B5" s="20"/>
      <c r="I5" s="108"/>
      <c r="L5" s="20"/>
    </row>
    <row r="6" spans="2:12" s="1" customFormat="1" ht="12" customHeight="1" hidden="1">
      <c r="B6" s="20"/>
      <c r="D6" s="114" t="s">
        <v>16</v>
      </c>
      <c r="I6" s="108"/>
      <c r="L6" s="20"/>
    </row>
    <row r="7" spans="2:12" s="1" customFormat="1" ht="16.5" customHeight="1" hidden="1">
      <c r="B7" s="20"/>
      <c r="E7" s="312" t="str">
        <f>'Rekapitulace stavby'!K6</f>
        <v>Oprava oplechování bytových domů-projekt revitalizace</v>
      </c>
      <c r="F7" s="313"/>
      <c r="G7" s="313"/>
      <c r="H7" s="313"/>
      <c r="I7" s="108"/>
      <c r="L7" s="20"/>
    </row>
    <row r="8" spans="1:31" s="2" customFormat="1" ht="12" customHeight="1" hidden="1">
      <c r="A8" s="34"/>
      <c r="B8" s="39"/>
      <c r="C8" s="34"/>
      <c r="D8" s="114" t="s">
        <v>96</v>
      </c>
      <c r="E8" s="34"/>
      <c r="F8" s="34"/>
      <c r="G8" s="34"/>
      <c r="H8" s="34"/>
      <c r="I8" s="115"/>
      <c r="J8" s="34"/>
      <c r="K8" s="34"/>
      <c r="L8" s="51"/>
      <c r="S8" s="34"/>
      <c r="T8" s="34"/>
      <c r="U8" s="34"/>
      <c r="V8" s="34"/>
      <c r="W8" s="34"/>
      <c r="X8" s="34"/>
      <c r="Y8" s="34"/>
      <c r="Z8" s="34"/>
      <c r="AA8" s="34"/>
      <c r="AB8" s="34"/>
      <c r="AC8" s="34"/>
      <c r="AD8" s="34"/>
      <c r="AE8" s="34"/>
    </row>
    <row r="9" spans="1:31" s="2" customFormat="1" ht="16.5" customHeight="1" hidden="1">
      <c r="A9" s="34"/>
      <c r="B9" s="39"/>
      <c r="C9" s="34"/>
      <c r="D9" s="34"/>
      <c r="E9" s="314" t="s">
        <v>298</v>
      </c>
      <c r="F9" s="315"/>
      <c r="G9" s="315"/>
      <c r="H9" s="315"/>
      <c r="I9" s="115"/>
      <c r="J9" s="34"/>
      <c r="K9" s="34"/>
      <c r="L9" s="51"/>
      <c r="S9" s="34"/>
      <c r="T9" s="34"/>
      <c r="U9" s="34"/>
      <c r="V9" s="34"/>
      <c r="W9" s="34"/>
      <c r="X9" s="34"/>
      <c r="Y9" s="34"/>
      <c r="Z9" s="34"/>
      <c r="AA9" s="34"/>
      <c r="AB9" s="34"/>
      <c r="AC9" s="34"/>
      <c r="AD9" s="34"/>
      <c r="AE9" s="34"/>
    </row>
    <row r="10" spans="1:31" s="2" customFormat="1" ht="12" hidden="1">
      <c r="A10" s="34"/>
      <c r="B10" s="39"/>
      <c r="C10" s="34"/>
      <c r="D10" s="34"/>
      <c r="E10" s="34"/>
      <c r="F10" s="34"/>
      <c r="G10" s="34"/>
      <c r="H10" s="34"/>
      <c r="I10" s="115"/>
      <c r="J10" s="34"/>
      <c r="K10" s="34"/>
      <c r="L10" s="51"/>
      <c r="S10" s="34"/>
      <c r="T10" s="34"/>
      <c r="U10" s="34"/>
      <c r="V10" s="34"/>
      <c r="W10" s="34"/>
      <c r="X10" s="34"/>
      <c r="Y10" s="34"/>
      <c r="Z10" s="34"/>
      <c r="AA10" s="34"/>
      <c r="AB10" s="34"/>
      <c r="AC10" s="34"/>
      <c r="AD10" s="34"/>
      <c r="AE10" s="34"/>
    </row>
    <row r="11" spans="1:31" s="2" customFormat="1" ht="12" customHeight="1" hidden="1">
      <c r="A11" s="34"/>
      <c r="B11" s="39"/>
      <c r="C11" s="34"/>
      <c r="D11" s="114" t="s">
        <v>18</v>
      </c>
      <c r="E11" s="34"/>
      <c r="F11" s="116" t="s">
        <v>1</v>
      </c>
      <c r="G11" s="34"/>
      <c r="H11" s="34"/>
      <c r="I11" s="117" t="s">
        <v>19</v>
      </c>
      <c r="J11" s="116" t="s">
        <v>1</v>
      </c>
      <c r="K11" s="34"/>
      <c r="L11" s="51"/>
      <c r="S11" s="34"/>
      <c r="T11" s="34"/>
      <c r="U11" s="34"/>
      <c r="V11" s="34"/>
      <c r="W11" s="34"/>
      <c r="X11" s="34"/>
      <c r="Y11" s="34"/>
      <c r="Z11" s="34"/>
      <c r="AA11" s="34"/>
      <c r="AB11" s="34"/>
      <c r="AC11" s="34"/>
      <c r="AD11" s="34"/>
      <c r="AE11" s="34"/>
    </row>
    <row r="12" spans="1:31" s="2" customFormat="1" ht="12" customHeight="1" hidden="1">
      <c r="A12" s="34"/>
      <c r="B12" s="39"/>
      <c r="C12" s="34"/>
      <c r="D12" s="114" t="s">
        <v>20</v>
      </c>
      <c r="E12" s="34"/>
      <c r="F12" s="116" t="s">
        <v>21</v>
      </c>
      <c r="G12" s="34"/>
      <c r="H12" s="34"/>
      <c r="I12" s="117" t="s">
        <v>22</v>
      </c>
      <c r="J12" s="118" t="str">
        <f>'Rekapitulace stavby'!AN8</f>
        <v>14. 7. 2020</v>
      </c>
      <c r="K12" s="34"/>
      <c r="L12" s="51"/>
      <c r="S12" s="34"/>
      <c r="T12" s="34"/>
      <c r="U12" s="34"/>
      <c r="V12" s="34"/>
      <c r="W12" s="34"/>
      <c r="X12" s="34"/>
      <c r="Y12" s="34"/>
      <c r="Z12" s="34"/>
      <c r="AA12" s="34"/>
      <c r="AB12" s="34"/>
      <c r="AC12" s="34"/>
      <c r="AD12" s="34"/>
      <c r="AE12" s="34"/>
    </row>
    <row r="13" spans="1:31" s="2" customFormat="1" ht="10.9" customHeight="1" hidden="1">
      <c r="A13" s="34"/>
      <c r="B13" s="39"/>
      <c r="C13" s="34"/>
      <c r="D13" s="34"/>
      <c r="E13" s="34"/>
      <c r="F13" s="34"/>
      <c r="G13" s="34"/>
      <c r="H13" s="34"/>
      <c r="I13" s="115"/>
      <c r="J13" s="34"/>
      <c r="K13" s="34"/>
      <c r="L13" s="51"/>
      <c r="S13" s="34"/>
      <c r="T13" s="34"/>
      <c r="U13" s="34"/>
      <c r="V13" s="34"/>
      <c r="W13" s="34"/>
      <c r="X13" s="34"/>
      <c r="Y13" s="34"/>
      <c r="Z13" s="34"/>
      <c r="AA13" s="34"/>
      <c r="AB13" s="34"/>
      <c r="AC13" s="34"/>
      <c r="AD13" s="34"/>
      <c r="AE13" s="34"/>
    </row>
    <row r="14" spans="1:31" s="2" customFormat="1" ht="12" customHeight="1" hidden="1">
      <c r="A14" s="34"/>
      <c r="B14" s="39"/>
      <c r="C14" s="34"/>
      <c r="D14" s="114" t="s">
        <v>24</v>
      </c>
      <c r="E14" s="34"/>
      <c r="F14" s="34"/>
      <c r="G14" s="34"/>
      <c r="H14" s="34"/>
      <c r="I14" s="117" t="s">
        <v>25</v>
      </c>
      <c r="J14" s="116" t="str">
        <f>IF('Rekapitulace stavby'!AN10="","",'Rekapitulace stavby'!AN10)</f>
        <v/>
      </c>
      <c r="K14" s="34"/>
      <c r="L14" s="51"/>
      <c r="S14" s="34"/>
      <c r="T14" s="34"/>
      <c r="U14" s="34"/>
      <c r="V14" s="34"/>
      <c r="W14" s="34"/>
      <c r="X14" s="34"/>
      <c r="Y14" s="34"/>
      <c r="Z14" s="34"/>
      <c r="AA14" s="34"/>
      <c r="AB14" s="34"/>
      <c r="AC14" s="34"/>
      <c r="AD14" s="34"/>
      <c r="AE14" s="34"/>
    </row>
    <row r="15" spans="1:31" s="2" customFormat="1" ht="18" customHeight="1" hidden="1">
      <c r="A15" s="34"/>
      <c r="B15" s="39"/>
      <c r="C15" s="34"/>
      <c r="D15" s="34"/>
      <c r="E15" s="116" t="str">
        <f>IF('Rekapitulace stavby'!E11="","",'Rekapitulace stavby'!E11)</f>
        <v xml:space="preserve"> </v>
      </c>
      <c r="F15" s="34"/>
      <c r="G15" s="34"/>
      <c r="H15" s="34"/>
      <c r="I15" s="117" t="s">
        <v>26</v>
      </c>
      <c r="J15" s="116" t="str">
        <f>IF('Rekapitulace stavby'!AN11="","",'Rekapitulace stavby'!AN11)</f>
        <v/>
      </c>
      <c r="K15" s="34"/>
      <c r="L15" s="51"/>
      <c r="S15" s="34"/>
      <c r="T15" s="34"/>
      <c r="U15" s="34"/>
      <c r="V15" s="34"/>
      <c r="W15" s="34"/>
      <c r="X15" s="34"/>
      <c r="Y15" s="34"/>
      <c r="Z15" s="34"/>
      <c r="AA15" s="34"/>
      <c r="AB15" s="34"/>
      <c r="AC15" s="34"/>
      <c r="AD15" s="34"/>
      <c r="AE15" s="34"/>
    </row>
    <row r="16" spans="1:31" s="2" customFormat="1" ht="6.95" customHeight="1" hidden="1">
      <c r="A16" s="34"/>
      <c r="B16" s="39"/>
      <c r="C16" s="34"/>
      <c r="D16" s="34"/>
      <c r="E16" s="34"/>
      <c r="F16" s="34"/>
      <c r="G16" s="34"/>
      <c r="H16" s="34"/>
      <c r="I16" s="115"/>
      <c r="J16" s="34"/>
      <c r="K16" s="34"/>
      <c r="L16" s="51"/>
      <c r="S16" s="34"/>
      <c r="T16" s="34"/>
      <c r="U16" s="34"/>
      <c r="V16" s="34"/>
      <c r="W16" s="34"/>
      <c r="X16" s="34"/>
      <c r="Y16" s="34"/>
      <c r="Z16" s="34"/>
      <c r="AA16" s="34"/>
      <c r="AB16" s="34"/>
      <c r="AC16" s="34"/>
      <c r="AD16" s="34"/>
      <c r="AE16" s="34"/>
    </row>
    <row r="17" spans="1:31" s="2" customFormat="1" ht="12" customHeight="1" hidden="1">
      <c r="A17" s="34"/>
      <c r="B17" s="39"/>
      <c r="C17" s="34"/>
      <c r="D17" s="114" t="s">
        <v>27</v>
      </c>
      <c r="E17" s="34"/>
      <c r="F17" s="34"/>
      <c r="G17" s="34"/>
      <c r="H17" s="34"/>
      <c r="I17" s="117" t="s">
        <v>25</v>
      </c>
      <c r="J17" s="30" t="str">
        <f>'Rekapitulace stavby'!AN13</f>
        <v>Vyplň údaj</v>
      </c>
      <c r="K17" s="34"/>
      <c r="L17" s="51"/>
      <c r="S17" s="34"/>
      <c r="T17" s="34"/>
      <c r="U17" s="34"/>
      <c r="V17" s="34"/>
      <c r="W17" s="34"/>
      <c r="X17" s="34"/>
      <c r="Y17" s="34"/>
      <c r="Z17" s="34"/>
      <c r="AA17" s="34"/>
      <c r="AB17" s="34"/>
      <c r="AC17" s="34"/>
      <c r="AD17" s="34"/>
      <c r="AE17" s="34"/>
    </row>
    <row r="18" spans="1:31" s="2" customFormat="1" ht="18" customHeight="1" hidden="1">
      <c r="A18" s="34"/>
      <c r="B18" s="39"/>
      <c r="C18" s="34"/>
      <c r="D18" s="34"/>
      <c r="E18" s="316" t="str">
        <f>'Rekapitulace stavby'!E14</f>
        <v>Vyplň údaj</v>
      </c>
      <c r="F18" s="317"/>
      <c r="G18" s="317"/>
      <c r="H18" s="317"/>
      <c r="I18" s="117" t="s">
        <v>26</v>
      </c>
      <c r="J18" s="30" t="str">
        <f>'Rekapitulace stavby'!AN14</f>
        <v>Vyplň údaj</v>
      </c>
      <c r="K18" s="34"/>
      <c r="L18" s="51"/>
      <c r="S18" s="34"/>
      <c r="T18" s="34"/>
      <c r="U18" s="34"/>
      <c r="V18" s="34"/>
      <c r="W18" s="34"/>
      <c r="X18" s="34"/>
      <c r="Y18" s="34"/>
      <c r="Z18" s="34"/>
      <c r="AA18" s="34"/>
      <c r="AB18" s="34"/>
      <c r="AC18" s="34"/>
      <c r="AD18" s="34"/>
      <c r="AE18" s="34"/>
    </row>
    <row r="19" spans="1:31" s="2" customFormat="1" ht="6.95" customHeight="1" hidden="1">
      <c r="A19" s="34"/>
      <c r="B19" s="39"/>
      <c r="C19" s="34"/>
      <c r="D19" s="34"/>
      <c r="E19" s="34"/>
      <c r="F19" s="34"/>
      <c r="G19" s="34"/>
      <c r="H19" s="34"/>
      <c r="I19" s="115"/>
      <c r="J19" s="34"/>
      <c r="K19" s="34"/>
      <c r="L19" s="51"/>
      <c r="S19" s="34"/>
      <c r="T19" s="34"/>
      <c r="U19" s="34"/>
      <c r="V19" s="34"/>
      <c r="W19" s="34"/>
      <c r="X19" s="34"/>
      <c r="Y19" s="34"/>
      <c r="Z19" s="34"/>
      <c r="AA19" s="34"/>
      <c r="AB19" s="34"/>
      <c r="AC19" s="34"/>
      <c r="AD19" s="34"/>
      <c r="AE19" s="34"/>
    </row>
    <row r="20" spans="1:31" s="2" customFormat="1" ht="12" customHeight="1" hidden="1">
      <c r="A20" s="34"/>
      <c r="B20" s="39"/>
      <c r="C20" s="34"/>
      <c r="D20" s="114" t="s">
        <v>29</v>
      </c>
      <c r="E20" s="34"/>
      <c r="F20" s="34"/>
      <c r="G20" s="34"/>
      <c r="H20" s="34"/>
      <c r="I20" s="117" t="s">
        <v>25</v>
      </c>
      <c r="J20" s="116" t="str">
        <f>IF('Rekapitulace stavby'!AN16="","",'Rekapitulace stavby'!AN16)</f>
        <v/>
      </c>
      <c r="K20" s="34"/>
      <c r="L20" s="51"/>
      <c r="S20" s="34"/>
      <c r="T20" s="34"/>
      <c r="U20" s="34"/>
      <c r="V20" s="34"/>
      <c r="W20" s="34"/>
      <c r="X20" s="34"/>
      <c r="Y20" s="34"/>
      <c r="Z20" s="34"/>
      <c r="AA20" s="34"/>
      <c r="AB20" s="34"/>
      <c r="AC20" s="34"/>
      <c r="AD20" s="34"/>
      <c r="AE20" s="34"/>
    </row>
    <row r="21" spans="1:31" s="2" customFormat="1" ht="18" customHeight="1" hidden="1">
      <c r="A21" s="34"/>
      <c r="B21" s="39"/>
      <c r="C21" s="34"/>
      <c r="D21" s="34"/>
      <c r="E21" s="116" t="str">
        <f>IF('Rekapitulace stavby'!E17="","",'Rekapitulace stavby'!E17)</f>
        <v xml:space="preserve"> </v>
      </c>
      <c r="F21" s="34"/>
      <c r="G21" s="34"/>
      <c r="H21" s="34"/>
      <c r="I21" s="117" t="s">
        <v>26</v>
      </c>
      <c r="J21" s="116" t="str">
        <f>IF('Rekapitulace stavby'!AN17="","",'Rekapitulace stavby'!AN17)</f>
        <v/>
      </c>
      <c r="K21" s="34"/>
      <c r="L21" s="51"/>
      <c r="S21" s="34"/>
      <c r="T21" s="34"/>
      <c r="U21" s="34"/>
      <c r="V21" s="34"/>
      <c r="W21" s="34"/>
      <c r="X21" s="34"/>
      <c r="Y21" s="34"/>
      <c r="Z21" s="34"/>
      <c r="AA21" s="34"/>
      <c r="AB21" s="34"/>
      <c r="AC21" s="34"/>
      <c r="AD21" s="34"/>
      <c r="AE21" s="34"/>
    </row>
    <row r="22" spans="1:31" s="2" customFormat="1" ht="6.95" customHeight="1" hidden="1">
      <c r="A22" s="34"/>
      <c r="B22" s="39"/>
      <c r="C22" s="34"/>
      <c r="D22" s="34"/>
      <c r="E22" s="34"/>
      <c r="F22" s="34"/>
      <c r="G22" s="34"/>
      <c r="H22" s="34"/>
      <c r="I22" s="115"/>
      <c r="J22" s="34"/>
      <c r="K22" s="34"/>
      <c r="L22" s="51"/>
      <c r="S22" s="34"/>
      <c r="T22" s="34"/>
      <c r="U22" s="34"/>
      <c r="V22" s="34"/>
      <c r="W22" s="34"/>
      <c r="X22" s="34"/>
      <c r="Y22" s="34"/>
      <c r="Z22" s="34"/>
      <c r="AA22" s="34"/>
      <c r="AB22" s="34"/>
      <c r="AC22" s="34"/>
      <c r="AD22" s="34"/>
      <c r="AE22" s="34"/>
    </row>
    <row r="23" spans="1:31" s="2" customFormat="1" ht="12" customHeight="1" hidden="1">
      <c r="A23" s="34"/>
      <c r="B23" s="39"/>
      <c r="C23" s="34"/>
      <c r="D23" s="114" t="s">
        <v>31</v>
      </c>
      <c r="E23" s="34"/>
      <c r="F23" s="34"/>
      <c r="G23" s="34"/>
      <c r="H23" s="34"/>
      <c r="I23" s="117" t="s">
        <v>25</v>
      </c>
      <c r="J23" s="116" t="str">
        <f>IF('Rekapitulace stavby'!AN19="","",'Rekapitulace stavby'!AN19)</f>
        <v/>
      </c>
      <c r="K23" s="34"/>
      <c r="L23" s="51"/>
      <c r="S23" s="34"/>
      <c r="T23" s="34"/>
      <c r="U23" s="34"/>
      <c r="V23" s="34"/>
      <c r="W23" s="34"/>
      <c r="X23" s="34"/>
      <c r="Y23" s="34"/>
      <c r="Z23" s="34"/>
      <c r="AA23" s="34"/>
      <c r="AB23" s="34"/>
      <c r="AC23" s="34"/>
      <c r="AD23" s="34"/>
      <c r="AE23" s="34"/>
    </row>
    <row r="24" spans="1:31" s="2" customFormat="1" ht="18" customHeight="1" hidden="1">
      <c r="A24" s="34"/>
      <c r="B24" s="39"/>
      <c r="C24" s="34"/>
      <c r="D24" s="34"/>
      <c r="E24" s="116" t="str">
        <f>IF('Rekapitulace stavby'!E20="","",'Rekapitulace stavby'!E20)</f>
        <v xml:space="preserve"> </v>
      </c>
      <c r="F24" s="34"/>
      <c r="G24" s="34"/>
      <c r="H24" s="34"/>
      <c r="I24" s="117" t="s">
        <v>26</v>
      </c>
      <c r="J24" s="116" t="str">
        <f>IF('Rekapitulace stavby'!AN20="","",'Rekapitulace stavby'!AN20)</f>
        <v/>
      </c>
      <c r="K24" s="34"/>
      <c r="L24" s="51"/>
      <c r="S24" s="34"/>
      <c r="T24" s="34"/>
      <c r="U24" s="34"/>
      <c r="V24" s="34"/>
      <c r="W24" s="34"/>
      <c r="X24" s="34"/>
      <c r="Y24" s="34"/>
      <c r="Z24" s="34"/>
      <c r="AA24" s="34"/>
      <c r="AB24" s="34"/>
      <c r="AC24" s="34"/>
      <c r="AD24" s="34"/>
      <c r="AE24" s="34"/>
    </row>
    <row r="25" spans="1:31" s="2" customFormat="1" ht="6.95" customHeight="1" hidden="1">
      <c r="A25" s="34"/>
      <c r="B25" s="39"/>
      <c r="C25" s="34"/>
      <c r="D25" s="34"/>
      <c r="E25" s="34"/>
      <c r="F25" s="34"/>
      <c r="G25" s="34"/>
      <c r="H25" s="34"/>
      <c r="I25" s="115"/>
      <c r="J25" s="34"/>
      <c r="K25" s="34"/>
      <c r="L25" s="51"/>
      <c r="S25" s="34"/>
      <c r="T25" s="34"/>
      <c r="U25" s="34"/>
      <c r="V25" s="34"/>
      <c r="W25" s="34"/>
      <c r="X25" s="34"/>
      <c r="Y25" s="34"/>
      <c r="Z25" s="34"/>
      <c r="AA25" s="34"/>
      <c r="AB25" s="34"/>
      <c r="AC25" s="34"/>
      <c r="AD25" s="34"/>
      <c r="AE25" s="34"/>
    </row>
    <row r="26" spans="1:31" s="2" customFormat="1" ht="12" customHeight="1" hidden="1">
      <c r="A26" s="34"/>
      <c r="B26" s="39"/>
      <c r="C26" s="34"/>
      <c r="D26" s="114" t="s">
        <v>32</v>
      </c>
      <c r="E26" s="34"/>
      <c r="F26" s="34"/>
      <c r="G26" s="34"/>
      <c r="H26" s="34"/>
      <c r="I26" s="115"/>
      <c r="J26" s="34"/>
      <c r="K26" s="34"/>
      <c r="L26" s="51"/>
      <c r="S26" s="34"/>
      <c r="T26" s="34"/>
      <c r="U26" s="34"/>
      <c r="V26" s="34"/>
      <c r="W26" s="34"/>
      <c r="X26" s="34"/>
      <c r="Y26" s="34"/>
      <c r="Z26" s="34"/>
      <c r="AA26" s="34"/>
      <c r="AB26" s="34"/>
      <c r="AC26" s="34"/>
      <c r="AD26" s="34"/>
      <c r="AE26" s="34"/>
    </row>
    <row r="27" spans="1:31" s="8" customFormat="1" ht="16.5" customHeight="1" hidden="1">
      <c r="A27" s="119"/>
      <c r="B27" s="120"/>
      <c r="C27" s="119"/>
      <c r="D27" s="119"/>
      <c r="E27" s="318" t="s">
        <v>1</v>
      </c>
      <c r="F27" s="318"/>
      <c r="G27" s="318"/>
      <c r="H27" s="318"/>
      <c r="I27" s="121"/>
      <c r="J27" s="119"/>
      <c r="K27" s="119"/>
      <c r="L27" s="122"/>
      <c r="S27" s="119"/>
      <c r="T27" s="119"/>
      <c r="U27" s="119"/>
      <c r="V27" s="119"/>
      <c r="W27" s="119"/>
      <c r="X27" s="119"/>
      <c r="Y27" s="119"/>
      <c r="Z27" s="119"/>
      <c r="AA27" s="119"/>
      <c r="AB27" s="119"/>
      <c r="AC27" s="119"/>
      <c r="AD27" s="119"/>
      <c r="AE27" s="119"/>
    </row>
    <row r="28" spans="1:31" s="2" customFormat="1" ht="6.95" customHeight="1" hidden="1">
      <c r="A28" s="34"/>
      <c r="B28" s="39"/>
      <c r="C28" s="34"/>
      <c r="D28" s="34"/>
      <c r="E28" s="34"/>
      <c r="F28" s="34"/>
      <c r="G28" s="34"/>
      <c r="H28" s="34"/>
      <c r="I28" s="115"/>
      <c r="J28" s="34"/>
      <c r="K28" s="34"/>
      <c r="L28" s="51"/>
      <c r="S28" s="34"/>
      <c r="T28" s="34"/>
      <c r="U28" s="34"/>
      <c r="V28" s="34"/>
      <c r="W28" s="34"/>
      <c r="X28" s="34"/>
      <c r="Y28" s="34"/>
      <c r="Z28" s="34"/>
      <c r="AA28" s="34"/>
      <c r="AB28" s="34"/>
      <c r="AC28" s="34"/>
      <c r="AD28" s="34"/>
      <c r="AE28" s="34"/>
    </row>
    <row r="29" spans="1:31" s="2" customFormat="1" ht="6.95" customHeight="1" hidden="1">
      <c r="A29" s="34"/>
      <c r="B29" s="39"/>
      <c r="C29" s="34"/>
      <c r="D29" s="123"/>
      <c r="E29" s="123"/>
      <c r="F29" s="123"/>
      <c r="G29" s="123"/>
      <c r="H29" s="123"/>
      <c r="I29" s="124"/>
      <c r="J29" s="123"/>
      <c r="K29" s="123"/>
      <c r="L29" s="51"/>
      <c r="S29" s="34"/>
      <c r="T29" s="34"/>
      <c r="U29" s="34"/>
      <c r="V29" s="34"/>
      <c r="W29" s="34"/>
      <c r="X29" s="34"/>
      <c r="Y29" s="34"/>
      <c r="Z29" s="34"/>
      <c r="AA29" s="34"/>
      <c r="AB29" s="34"/>
      <c r="AC29" s="34"/>
      <c r="AD29" s="34"/>
      <c r="AE29" s="34"/>
    </row>
    <row r="30" spans="1:31" s="2" customFormat="1" ht="25.35" customHeight="1" hidden="1">
      <c r="A30" s="34"/>
      <c r="B30" s="39"/>
      <c r="C30" s="34"/>
      <c r="D30" s="125" t="s">
        <v>33</v>
      </c>
      <c r="E30" s="34"/>
      <c r="F30" s="34"/>
      <c r="G30" s="34"/>
      <c r="H30" s="34"/>
      <c r="I30" s="115"/>
      <c r="J30" s="126">
        <f>ROUND(J125,2)</f>
        <v>0</v>
      </c>
      <c r="K30" s="34"/>
      <c r="L30" s="51"/>
      <c r="S30" s="34"/>
      <c r="T30" s="34"/>
      <c r="U30" s="34"/>
      <c r="V30" s="34"/>
      <c r="W30" s="34"/>
      <c r="X30" s="34"/>
      <c r="Y30" s="34"/>
      <c r="Z30" s="34"/>
      <c r="AA30" s="34"/>
      <c r="AB30" s="34"/>
      <c r="AC30" s="34"/>
      <c r="AD30" s="34"/>
      <c r="AE30" s="34"/>
    </row>
    <row r="31" spans="1:31" s="2" customFormat="1" ht="6.95" customHeight="1" hidden="1">
      <c r="A31" s="34"/>
      <c r="B31" s="39"/>
      <c r="C31" s="34"/>
      <c r="D31" s="123"/>
      <c r="E31" s="123"/>
      <c r="F31" s="123"/>
      <c r="G31" s="123"/>
      <c r="H31" s="123"/>
      <c r="I31" s="124"/>
      <c r="J31" s="123"/>
      <c r="K31" s="123"/>
      <c r="L31" s="51"/>
      <c r="S31" s="34"/>
      <c r="T31" s="34"/>
      <c r="U31" s="34"/>
      <c r="V31" s="34"/>
      <c r="W31" s="34"/>
      <c r="X31" s="34"/>
      <c r="Y31" s="34"/>
      <c r="Z31" s="34"/>
      <c r="AA31" s="34"/>
      <c r="AB31" s="34"/>
      <c r="AC31" s="34"/>
      <c r="AD31" s="34"/>
      <c r="AE31" s="34"/>
    </row>
    <row r="32" spans="1:31" s="2" customFormat="1" ht="14.45" customHeight="1" hidden="1">
      <c r="A32" s="34"/>
      <c r="B32" s="39"/>
      <c r="C32" s="34"/>
      <c r="D32" s="34"/>
      <c r="E32" s="34"/>
      <c r="F32" s="127" t="s">
        <v>35</v>
      </c>
      <c r="G32" s="34"/>
      <c r="H32" s="34"/>
      <c r="I32" s="128" t="s">
        <v>34</v>
      </c>
      <c r="J32" s="127" t="s">
        <v>36</v>
      </c>
      <c r="K32" s="34"/>
      <c r="L32" s="51"/>
      <c r="S32" s="34"/>
      <c r="T32" s="34"/>
      <c r="U32" s="34"/>
      <c r="V32" s="34"/>
      <c r="W32" s="34"/>
      <c r="X32" s="34"/>
      <c r="Y32" s="34"/>
      <c r="Z32" s="34"/>
      <c r="AA32" s="34"/>
      <c r="AB32" s="34"/>
      <c r="AC32" s="34"/>
      <c r="AD32" s="34"/>
      <c r="AE32" s="34"/>
    </row>
    <row r="33" spans="1:31" s="2" customFormat="1" ht="14.45" customHeight="1" hidden="1">
      <c r="A33" s="34"/>
      <c r="B33" s="39"/>
      <c r="C33" s="34"/>
      <c r="D33" s="129" t="s">
        <v>37</v>
      </c>
      <c r="E33" s="114" t="s">
        <v>38</v>
      </c>
      <c r="F33" s="130">
        <f>ROUND((SUM(BE125:BE172)),2)</f>
        <v>0</v>
      </c>
      <c r="G33" s="34"/>
      <c r="H33" s="34"/>
      <c r="I33" s="131">
        <v>0.21</v>
      </c>
      <c r="J33" s="130">
        <f>ROUND(((SUM(BE125:BE172))*I33),2)</f>
        <v>0</v>
      </c>
      <c r="K33" s="34"/>
      <c r="L33" s="51"/>
      <c r="S33" s="34"/>
      <c r="T33" s="34"/>
      <c r="U33" s="34"/>
      <c r="V33" s="34"/>
      <c r="W33" s="34"/>
      <c r="X33" s="34"/>
      <c r="Y33" s="34"/>
      <c r="Z33" s="34"/>
      <c r="AA33" s="34"/>
      <c r="AB33" s="34"/>
      <c r="AC33" s="34"/>
      <c r="AD33" s="34"/>
      <c r="AE33" s="34"/>
    </row>
    <row r="34" spans="1:31" s="2" customFormat="1" ht="14.45" customHeight="1" hidden="1">
      <c r="A34" s="34"/>
      <c r="B34" s="39"/>
      <c r="C34" s="34"/>
      <c r="D34" s="34"/>
      <c r="E34" s="114" t="s">
        <v>39</v>
      </c>
      <c r="F34" s="130">
        <f>ROUND((SUM(BF125:BF172)),2)</f>
        <v>0</v>
      </c>
      <c r="G34" s="34"/>
      <c r="H34" s="34"/>
      <c r="I34" s="131">
        <v>0.15</v>
      </c>
      <c r="J34" s="130">
        <f>ROUND(((SUM(BF125:BF172))*I34),2)</f>
        <v>0</v>
      </c>
      <c r="K34" s="34"/>
      <c r="L34" s="51"/>
      <c r="S34" s="34"/>
      <c r="T34" s="34"/>
      <c r="U34" s="34"/>
      <c r="V34" s="34"/>
      <c r="W34" s="34"/>
      <c r="X34" s="34"/>
      <c r="Y34" s="34"/>
      <c r="Z34" s="34"/>
      <c r="AA34" s="34"/>
      <c r="AB34" s="34"/>
      <c r="AC34" s="34"/>
      <c r="AD34" s="34"/>
      <c r="AE34" s="34"/>
    </row>
    <row r="35" spans="1:31" s="2" customFormat="1" ht="14.45" customHeight="1" hidden="1">
      <c r="A35" s="34"/>
      <c r="B35" s="39"/>
      <c r="C35" s="34"/>
      <c r="D35" s="34"/>
      <c r="E35" s="114" t="s">
        <v>40</v>
      </c>
      <c r="F35" s="130">
        <f>ROUND((SUM(BG125:BG172)),2)</f>
        <v>0</v>
      </c>
      <c r="G35" s="34"/>
      <c r="H35" s="34"/>
      <c r="I35" s="131">
        <v>0.21</v>
      </c>
      <c r="J35" s="130">
        <f>0</f>
        <v>0</v>
      </c>
      <c r="K35" s="34"/>
      <c r="L35" s="51"/>
      <c r="S35" s="34"/>
      <c r="T35" s="34"/>
      <c r="U35" s="34"/>
      <c r="V35" s="34"/>
      <c r="W35" s="34"/>
      <c r="X35" s="34"/>
      <c r="Y35" s="34"/>
      <c r="Z35" s="34"/>
      <c r="AA35" s="34"/>
      <c r="AB35" s="34"/>
      <c r="AC35" s="34"/>
      <c r="AD35" s="34"/>
      <c r="AE35" s="34"/>
    </row>
    <row r="36" spans="1:31" s="2" customFormat="1" ht="14.45" customHeight="1" hidden="1">
      <c r="A36" s="34"/>
      <c r="B36" s="39"/>
      <c r="C36" s="34"/>
      <c r="D36" s="34"/>
      <c r="E36" s="114" t="s">
        <v>41</v>
      </c>
      <c r="F36" s="130">
        <f>ROUND((SUM(BH125:BH172)),2)</f>
        <v>0</v>
      </c>
      <c r="G36" s="34"/>
      <c r="H36" s="34"/>
      <c r="I36" s="131">
        <v>0.15</v>
      </c>
      <c r="J36" s="130">
        <f>0</f>
        <v>0</v>
      </c>
      <c r="K36" s="34"/>
      <c r="L36" s="51"/>
      <c r="S36" s="34"/>
      <c r="T36" s="34"/>
      <c r="U36" s="34"/>
      <c r="V36" s="34"/>
      <c r="W36" s="34"/>
      <c r="X36" s="34"/>
      <c r="Y36" s="34"/>
      <c r="Z36" s="34"/>
      <c r="AA36" s="34"/>
      <c r="AB36" s="34"/>
      <c r="AC36" s="34"/>
      <c r="AD36" s="34"/>
      <c r="AE36" s="34"/>
    </row>
    <row r="37" spans="1:31" s="2" customFormat="1" ht="14.45" customHeight="1" hidden="1">
      <c r="A37" s="34"/>
      <c r="B37" s="39"/>
      <c r="C37" s="34"/>
      <c r="D37" s="34"/>
      <c r="E37" s="114" t="s">
        <v>42</v>
      </c>
      <c r="F37" s="130">
        <f>ROUND((SUM(BI125:BI172)),2)</f>
        <v>0</v>
      </c>
      <c r="G37" s="34"/>
      <c r="H37" s="34"/>
      <c r="I37" s="131">
        <v>0</v>
      </c>
      <c r="J37" s="130">
        <f>0</f>
        <v>0</v>
      </c>
      <c r="K37" s="34"/>
      <c r="L37" s="51"/>
      <c r="S37" s="34"/>
      <c r="T37" s="34"/>
      <c r="U37" s="34"/>
      <c r="V37" s="34"/>
      <c r="W37" s="34"/>
      <c r="X37" s="34"/>
      <c r="Y37" s="34"/>
      <c r="Z37" s="34"/>
      <c r="AA37" s="34"/>
      <c r="AB37" s="34"/>
      <c r="AC37" s="34"/>
      <c r="AD37" s="34"/>
      <c r="AE37" s="34"/>
    </row>
    <row r="38" spans="1:31" s="2" customFormat="1" ht="6.95" customHeight="1" hidden="1">
      <c r="A38" s="34"/>
      <c r="B38" s="39"/>
      <c r="C38" s="34"/>
      <c r="D38" s="34"/>
      <c r="E38" s="34"/>
      <c r="F38" s="34"/>
      <c r="G38" s="34"/>
      <c r="H38" s="34"/>
      <c r="I38" s="115"/>
      <c r="J38" s="34"/>
      <c r="K38" s="34"/>
      <c r="L38" s="51"/>
      <c r="S38" s="34"/>
      <c r="T38" s="34"/>
      <c r="U38" s="34"/>
      <c r="V38" s="34"/>
      <c r="W38" s="34"/>
      <c r="X38" s="34"/>
      <c r="Y38" s="34"/>
      <c r="Z38" s="34"/>
      <c r="AA38" s="34"/>
      <c r="AB38" s="34"/>
      <c r="AC38" s="34"/>
      <c r="AD38" s="34"/>
      <c r="AE38" s="34"/>
    </row>
    <row r="39" spans="1:31" s="2" customFormat="1" ht="25.35" customHeight="1" hidden="1">
      <c r="A39" s="34"/>
      <c r="B39" s="39"/>
      <c r="C39" s="132"/>
      <c r="D39" s="133" t="s">
        <v>43</v>
      </c>
      <c r="E39" s="134"/>
      <c r="F39" s="134"/>
      <c r="G39" s="135" t="s">
        <v>44</v>
      </c>
      <c r="H39" s="136" t="s">
        <v>45</v>
      </c>
      <c r="I39" s="137"/>
      <c r="J39" s="138">
        <f>SUM(J30:J37)</f>
        <v>0</v>
      </c>
      <c r="K39" s="139"/>
      <c r="L39" s="51"/>
      <c r="S39" s="34"/>
      <c r="T39" s="34"/>
      <c r="U39" s="34"/>
      <c r="V39" s="34"/>
      <c r="W39" s="34"/>
      <c r="X39" s="34"/>
      <c r="Y39" s="34"/>
      <c r="Z39" s="34"/>
      <c r="AA39" s="34"/>
      <c r="AB39" s="34"/>
      <c r="AC39" s="34"/>
      <c r="AD39" s="34"/>
      <c r="AE39" s="34"/>
    </row>
    <row r="40" spans="1:31" s="2" customFormat="1" ht="14.45" customHeight="1" hidden="1">
      <c r="A40" s="34"/>
      <c r="B40" s="39"/>
      <c r="C40" s="34"/>
      <c r="D40" s="34"/>
      <c r="E40" s="34"/>
      <c r="F40" s="34"/>
      <c r="G40" s="34"/>
      <c r="H40" s="34"/>
      <c r="I40" s="115"/>
      <c r="J40" s="34"/>
      <c r="K40" s="34"/>
      <c r="L40" s="51"/>
      <c r="S40" s="34"/>
      <c r="T40" s="34"/>
      <c r="U40" s="34"/>
      <c r="V40" s="34"/>
      <c r="W40" s="34"/>
      <c r="X40" s="34"/>
      <c r="Y40" s="34"/>
      <c r="Z40" s="34"/>
      <c r="AA40" s="34"/>
      <c r="AB40" s="34"/>
      <c r="AC40" s="34"/>
      <c r="AD40" s="34"/>
      <c r="AE40" s="34"/>
    </row>
    <row r="41" spans="2:12" s="1" customFormat="1" ht="14.45" customHeight="1" hidden="1">
      <c r="B41" s="20"/>
      <c r="I41" s="108"/>
      <c r="L41" s="20"/>
    </row>
    <row r="42" spans="2:12" s="1" customFormat="1" ht="14.45" customHeight="1" hidden="1">
      <c r="B42" s="20"/>
      <c r="I42" s="108"/>
      <c r="L42" s="20"/>
    </row>
    <row r="43" spans="2:12" s="1" customFormat="1" ht="14.45" customHeight="1" hidden="1">
      <c r="B43" s="20"/>
      <c r="I43" s="108"/>
      <c r="L43" s="20"/>
    </row>
    <row r="44" spans="2:12" s="1" customFormat="1" ht="14.45" customHeight="1" hidden="1">
      <c r="B44" s="20"/>
      <c r="I44" s="108"/>
      <c r="L44" s="20"/>
    </row>
    <row r="45" spans="2:12" s="1" customFormat="1" ht="14.45" customHeight="1" hidden="1">
      <c r="B45" s="20"/>
      <c r="I45" s="108"/>
      <c r="L45" s="20"/>
    </row>
    <row r="46" spans="2:12" s="1" customFormat="1" ht="14.45" customHeight="1" hidden="1">
      <c r="B46" s="20"/>
      <c r="I46" s="108"/>
      <c r="L46" s="20"/>
    </row>
    <row r="47" spans="2:12" s="1" customFormat="1" ht="14.45" customHeight="1" hidden="1">
      <c r="B47" s="20"/>
      <c r="I47" s="108"/>
      <c r="L47" s="20"/>
    </row>
    <row r="48" spans="2:12" s="1" customFormat="1" ht="14.45" customHeight="1" hidden="1">
      <c r="B48" s="20"/>
      <c r="I48" s="108"/>
      <c r="L48" s="20"/>
    </row>
    <row r="49" spans="2:12" s="1" customFormat="1" ht="14.45" customHeight="1" hidden="1">
      <c r="B49" s="20"/>
      <c r="I49" s="108"/>
      <c r="L49" s="20"/>
    </row>
    <row r="50" spans="2:12" s="2" customFormat="1" ht="14.45" customHeight="1" hidden="1">
      <c r="B50" s="51"/>
      <c r="D50" s="140" t="s">
        <v>46</v>
      </c>
      <c r="E50" s="141"/>
      <c r="F50" s="141"/>
      <c r="G50" s="140" t="s">
        <v>47</v>
      </c>
      <c r="H50" s="141"/>
      <c r="I50" s="142"/>
      <c r="J50" s="141"/>
      <c r="K50" s="141"/>
      <c r="L50" s="51"/>
    </row>
    <row r="51" spans="2:12" ht="12" hidden="1">
      <c r="B51" s="20"/>
      <c r="L51" s="20"/>
    </row>
    <row r="52" spans="2:12" ht="12" hidden="1">
      <c r="B52" s="20"/>
      <c r="L52" s="20"/>
    </row>
    <row r="53" spans="2:12" ht="12" hidden="1">
      <c r="B53" s="20"/>
      <c r="L53" s="20"/>
    </row>
    <row r="54" spans="2:12" ht="12" hidden="1">
      <c r="B54" s="20"/>
      <c r="L54" s="20"/>
    </row>
    <row r="55" spans="2:12" ht="12" hidden="1">
      <c r="B55" s="20"/>
      <c r="L55" s="20"/>
    </row>
    <row r="56" spans="2:12" ht="12" hidden="1">
      <c r="B56" s="20"/>
      <c r="L56" s="20"/>
    </row>
    <row r="57" spans="2:12" ht="12" hidden="1">
      <c r="B57" s="20"/>
      <c r="L57" s="20"/>
    </row>
    <row r="58" spans="2:12" ht="12" hidden="1">
      <c r="B58" s="20"/>
      <c r="L58" s="20"/>
    </row>
    <row r="59" spans="2:12" ht="12" hidden="1">
      <c r="B59" s="20"/>
      <c r="L59" s="20"/>
    </row>
    <row r="60" spans="2:12" ht="12" hidden="1">
      <c r="B60" s="20"/>
      <c r="L60" s="20"/>
    </row>
    <row r="61" spans="1:31" s="2" customFormat="1" ht="12.75" hidden="1">
      <c r="A61" s="34"/>
      <c r="B61" s="39"/>
      <c r="C61" s="34"/>
      <c r="D61" s="143" t="s">
        <v>48</v>
      </c>
      <c r="E61" s="144"/>
      <c r="F61" s="145" t="s">
        <v>49</v>
      </c>
      <c r="G61" s="143" t="s">
        <v>48</v>
      </c>
      <c r="H61" s="144"/>
      <c r="I61" s="146"/>
      <c r="J61" s="147" t="s">
        <v>49</v>
      </c>
      <c r="K61" s="144"/>
      <c r="L61" s="51"/>
      <c r="S61" s="34"/>
      <c r="T61" s="34"/>
      <c r="U61" s="34"/>
      <c r="V61" s="34"/>
      <c r="W61" s="34"/>
      <c r="X61" s="34"/>
      <c r="Y61" s="34"/>
      <c r="Z61" s="34"/>
      <c r="AA61" s="34"/>
      <c r="AB61" s="34"/>
      <c r="AC61" s="34"/>
      <c r="AD61" s="34"/>
      <c r="AE61" s="34"/>
    </row>
    <row r="62" spans="2:12" ht="12" hidden="1">
      <c r="B62" s="20"/>
      <c r="L62" s="20"/>
    </row>
    <row r="63" spans="2:12" ht="12" hidden="1">
      <c r="B63" s="20"/>
      <c r="L63" s="20"/>
    </row>
    <row r="64" spans="2:12" ht="12" hidden="1">
      <c r="B64" s="20"/>
      <c r="L64" s="20"/>
    </row>
    <row r="65" spans="1:31" s="2" customFormat="1" ht="12.75" hidden="1">
      <c r="A65" s="34"/>
      <c r="B65" s="39"/>
      <c r="C65" s="34"/>
      <c r="D65" s="140" t="s">
        <v>50</v>
      </c>
      <c r="E65" s="148"/>
      <c r="F65" s="148"/>
      <c r="G65" s="140" t="s">
        <v>51</v>
      </c>
      <c r="H65" s="148"/>
      <c r="I65" s="149"/>
      <c r="J65" s="148"/>
      <c r="K65" s="148"/>
      <c r="L65" s="51"/>
      <c r="S65" s="34"/>
      <c r="T65" s="34"/>
      <c r="U65" s="34"/>
      <c r="V65" s="34"/>
      <c r="W65" s="34"/>
      <c r="X65" s="34"/>
      <c r="Y65" s="34"/>
      <c r="Z65" s="34"/>
      <c r="AA65" s="34"/>
      <c r="AB65" s="34"/>
      <c r="AC65" s="34"/>
      <c r="AD65" s="34"/>
      <c r="AE65" s="34"/>
    </row>
    <row r="66" spans="2:12" ht="12" hidden="1">
      <c r="B66" s="20"/>
      <c r="L66" s="20"/>
    </row>
    <row r="67" spans="2:12" ht="12" hidden="1">
      <c r="B67" s="20"/>
      <c r="L67" s="20"/>
    </row>
    <row r="68" spans="2:12" ht="12" hidden="1">
      <c r="B68" s="20"/>
      <c r="L68" s="20"/>
    </row>
    <row r="69" spans="2:12" ht="12" hidden="1">
      <c r="B69" s="20"/>
      <c r="L69" s="20"/>
    </row>
    <row r="70" spans="2:12" ht="12" hidden="1">
      <c r="B70" s="20"/>
      <c r="L70" s="20"/>
    </row>
    <row r="71" spans="2:12" ht="12" hidden="1">
      <c r="B71" s="20"/>
      <c r="L71" s="20"/>
    </row>
    <row r="72" spans="2:12" ht="12" hidden="1">
      <c r="B72" s="20"/>
      <c r="L72" s="20"/>
    </row>
    <row r="73" spans="2:12" ht="12" hidden="1">
      <c r="B73" s="20"/>
      <c r="L73" s="20"/>
    </row>
    <row r="74" spans="2:12" ht="12" hidden="1">
      <c r="B74" s="20"/>
      <c r="L74" s="20"/>
    </row>
    <row r="75" spans="2:12" ht="12" hidden="1">
      <c r="B75" s="20"/>
      <c r="L75" s="20"/>
    </row>
    <row r="76" spans="1:31" s="2" customFormat="1" ht="12.75" hidden="1">
      <c r="A76" s="34"/>
      <c r="B76" s="39"/>
      <c r="C76" s="34"/>
      <c r="D76" s="143" t="s">
        <v>48</v>
      </c>
      <c r="E76" s="144"/>
      <c r="F76" s="145" t="s">
        <v>49</v>
      </c>
      <c r="G76" s="143" t="s">
        <v>48</v>
      </c>
      <c r="H76" s="144"/>
      <c r="I76" s="146"/>
      <c r="J76" s="147" t="s">
        <v>49</v>
      </c>
      <c r="K76" s="144"/>
      <c r="L76" s="51"/>
      <c r="S76" s="34"/>
      <c r="T76" s="34"/>
      <c r="U76" s="34"/>
      <c r="V76" s="34"/>
      <c r="W76" s="34"/>
      <c r="X76" s="34"/>
      <c r="Y76" s="34"/>
      <c r="Z76" s="34"/>
      <c r="AA76" s="34"/>
      <c r="AB76" s="34"/>
      <c r="AC76" s="34"/>
      <c r="AD76" s="34"/>
      <c r="AE76" s="34"/>
    </row>
    <row r="77" spans="1:31" s="2" customFormat="1" ht="14.45" customHeight="1" hidden="1">
      <c r="A77" s="34"/>
      <c r="B77" s="150"/>
      <c r="C77" s="151"/>
      <c r="D77" s="151"/>
      <c r="E77" s="151"/>
      <c r="F77" s="151"/>
      <c r="G77" s="151"/>
      <c r="H77" s="151"/>
      <c r="I77" s="152"/>
      <c r="J77" s="151"/>
      <c r="K77" s="151"/>
      <c r="L77" s="51"/>
      <c r="S77" s="34"/>
      <c r="T77" s="34"/>
      <c r="U77" s="34"/>
      <c r="V77" s="34"/>
      <c r="W77" s="34"/>
      <c r="X77" s="34"/>
      <c r="Y77" s="34"/>
      <c r="Z77" s="34"/>
      <c r="AA77" s="34"/>
      <c r="AB77" s="34"/>
      <c r="AC77" s="34"/>
      <c r="AD77" s="34"/>
      <c r="AE77" s="34"/>
    </row>
    <row r="78" ht="12" hidden="1"/>
    <row r="79" ht="12" hidden="1"/>
    <row r="80" ht="12" hidden="1"/>
    <row r="81" spans="1:31" s="2" customFormat="1" ht="6.95" customHeight="1">
      <c r="A81" s="34"/>
      <c r="B81" s="153"/>
      <c r="C81" s="154"/>
      <c r="D81" s="154"/>
      <c r="E81" s="154"/>
      <c r="F81" s="154"/>
      <c r="G81" s="154"/>
      <c r="H81" s="154"/>
      <c r="I81" s="155"/>
      <c r="J81" s="154"/>
      <c r="K81" s="154"/>
      <c r="L81" s="51"/>
      <c r="S81" s="34"/>
      <c r="T81" s="34"/>
      <c r="U81" s="34"/>
      <c r="V81" s="34"/>
      <c r="W81" s="34"/>
      <c r="X81" s="34"/>
      <c r="Y81" s="34"/>
      <c r="Z81" s="34"/>
      <c r="AA81" s="34"/>
      <c r="AB81" s="34"/>
      <c r="AC81" s="34"/>
      <c r="AD81" s="34"/>
      <c r="AE81" s="34"/>
    </row>
    <row r="82" spans="1:31" s="2" customFormat="1" ht="24.95" customHeight="1">
      <c r="A82" s="34"/>
      <c r="B82" s="35"/>
      <c r="C82" s="23" t="s">
        <v>98</v>
      </c>
      <c r="D82" s="36"/>
      <c r="E82" s="36"/>
      <c r="F82" s="36"/>
      <c r="G82" s="36"/>
      <c r="H82" s="36"/>
      <c r="I82" s="115"/>
      <c r="J82" s="36"/>
      <c r="K82" s="36"/>
      <c r="L82" s="51"/>
      <c r="S82" s="34"/>
      <c r="T82" s="34"/>
      <c r="U82" s="34"/>
      <c r="V82" s="34"/>
      <c r="W82" s="34"/>
      <c r="X82" s="34"/>
      <c r="Y82" s="34"/>
      <c r="Z82" s="34"/>
      <c r="AA82" s="34"/>
      <c r="AB82" s="34"/>
      <c r="AC82" s="34"/>
      <c r="AD82" s="34"/>
      <c r="AE82" s="34"/>
    </row>
    <row r="83" spans="1:31" s="2" customFormat="1" ht="6.95" customHeight="1">
      <c r="A83" s="34"/>
      <c r="B83" s="35"/>
      <c r="C83" s="36"/>
      <c r="D83" s="36"/>
      <c r="E83" s="36"/>
      <c r="F83" s="36"/>
      <c r="G83" s="36"/>
      <c r="H83" s="36"/>
      <c r="I83" s="115"/>
      <c r="J83" s="36"/>
      <c r="K83" s="36"/>
      <c r="L83" s="51"/>
      <c r="S83" s="34"/>
      <c r="T83" s="34"/>
      <c r="U83" s="34"/>
      <c r="V83" s="34"/>
      <c r="W83" s="34"/>
      <c r="X83" s="34"/>
      <c r="Y83" s="34"/>
      <c r="Z83" s="34"/>
      <c r="AA83" s="34"/>
      <c r="AB83" s="34"/>
      <c r="AC83" s="34"/>
      <c r="AD83" s="34"/>
      <c r="AE83" s="34"/>
    </row>
    <row r="84" spans="1:31" s="2" customFormat="1" ht="12" customHeight="1">
      <c r="A84" s="34"/>
      <c r="B84" s="35"/>
      <c r="C84" s="29" t="s">
        <v>16</v>
      </c>
      <c r="D84" s="36"/>
      <c r="E84" s="36"/>
      <c r="F84" s="36"/>
      <c r="G84" s="36"/>
      <c r="H84" s="36"/>
      <c r="I84" s="115"/>
      <c r="J84" s="36"/>
      <c r="K84" s="36"/>
      <c r="L84" s="51"/>
      <c r="S84" s="34"/>
      <c r="T84" s="34"/>
      <c r="U84" s="34"/>
      <c r="V84" s="34"/>
      <c r="W84" s="34"/>
      <c r="X84" s="34"/>
      <c r="Y84" s="34"/>
      <c r="Z84" s="34"/>
      <c r="AA84" s="34"/>
      <c r="AB84" s="34"/>
      <c r="AC84" s="34"/>
      <c r="AD84" s="34"/>
      <c r="AE84" s="34"/>
    </row>
    <row r="85" spans="1:31" s="2" customFormat="1" ht="16.5" customHeight="1">
      <c r="A85" s="34"/>
      <c r="B85" s="35"/>
      <c r="C85" s="36"/>
      <c r="D85" s="36"/>
      <c r="E85" s="310" t="str">
        <f>E7</f>
        <v>Oprava oplechování bytových domů-projekt revitalizace</v>
      </c>
      <c r="F85" s="311"/>
      <c r="G85" s="311"/>
      <c r="H85" s="311"/>
      <c r="I85" s="115"/>
      <c r="J85" s="36"/>
      <c r="K85" s="36"/>
      <c r="L85" s="51"/>
      <c r="S85" s="34"/>
      <c r="T85" s="34"/>
      <c r="U85" s="34"/>
      <c r="V85" s="34"/>
      <c r="W85" s="34"/>
      <c r="X85" s="34"/>
      <c r="Y85" s="34"/>
      <c r="Z85" s="34"/>
      <c r="AA85" s="34"/>
      <c r="AB85" s="34"/>
      <c r="AC85" s="34"/>
      <c r="AD85" s="34"/>
      <c r="AE85" s="34"/>
    </row>
    <row r="86" spans="1:31" s="2" customFormat="1" ht="12" customHeight="1">
      <c r="A86" s="34"/>
      <c r="B86" s="35"/>
      <c r="C86" s="29" t="s">
        <v>96</v>
      </c>
      <c r="D86" s="36"/>
      <c r="E86" s="36"/>
      <c r="F86" s="36"/>
      <c r="G86" s="36"/>
      <c r="H86" s="36"/>
      <c r="I86" s="115"/>
      <c r="J86" s="36"/>
      <c r="K86" s="36"/>
      <c r="L86" s="51"/>
      <c r="S86" s="34"/>
      <c r="T86" s="34"/>
      <c r="U86" s="34"/>
      <c r="V86" s="34"/>
      <c r="W86" s="34"/>
      <c r="X86" s="34"/>
      <c r="Y86" s="34"/>
      <c r="Z86" s="34"/>
      <c r="AA86" s="34"/>
      <c r="AB86" s="34"/>
      <c r="AC86" s="34"/>
      <c r="AD86" s="34"/>
      <c r="AE86" s="34"/>
    </row>
    <row r="87" spans="1:31" s="2" customFormat="1" ht="16.5" customHeight="1">
      <c r="A87" s="34"/>
      <c r="B87" s="35"/>
      <c r="C87" s="36"/>
      <c r="D87" s="36"/>
      <c r="E87" s="298" t="str">
        <f>E9</f>
        <v>032 - 17.listopadu 245,246</v>
      </c>
      <c r="F87" s="309"/>
      <c r="G87" s="309"/>
      <c r="H87" s="309"/>
      <c r="I87" s="115"/>
      <c r="J87" s="36"/>
      <c r="K87" s="36"/>
      <c r="L87" s="51"/>
      <c r="S87" s="34"/>
      <c r="T87" s="34"/>
      <c r="U87" s="34"/>
      <c r="V87" s="34"/>
      <c r="W87" s="34"/>
      <c r="X87" s="34"/>
      <c r="Y87" s="34"/>
      <c r="Z87" s="34"/>
      <c r="AA87" s="34"/>
      <c r="AB87" s="34"/>
      <c r="AC87" s="34"/>
      <c r="AD87" s="34"/>
      <c r="AE87" s="34"/>
    </row>
    <row r="88" spans="1:31" s="2" customFormat="1" ht="6.95" customHeight="1">
      <c r="A88" s="34"/>
      <c r="B88" s="35"/>
      <c r="C88" s="36"/>
      <c r="D88" s="36"/>
      <c r="E88" s="36"/>
      <c r="F88" s="36"/>
      <c r="G88" s="36"/>
      <c r="H88" s="36"/>
      <c r="I88" s="115"/>
      <c r="J88" s="36"/>
      <c r="K88" s="36"/>
      <c r="L88" s="51"/>
      <c r="S88" s="34"/>
      <c r="T88" s="34"/>
      <c r="U88" s="34"/>
      <c r="V88" s="34"/>
      <c r="W88" s="34"/>
      <c r="X88" s="34"/>
      <c r="Y88" s="34"/>
      <c r="Z88" s="34"/>
      <c r="AA88" s="34"/>
      <c r="AB88" s="34"/>
      <c r="AC88" s="34"/>
      <c r="AD88" s="34"/>
      <c r="AE88" s="34"/>
    </row>
    <row r="89" spans="1:31" s="2" customFormat="1" ht="12" customHeight="1">
      <c r="A89" s="34"/>
      <c r="B89" s="35"/>
      <c r="C89" s="29" t="s">
        <v>20</v>
      </c>
      <c r="D89" s="36"/>
      <c r="E89" s="36"/>
      <c r="F89" s="27" t="str">
        <f>F12</f>
        <v xml:space="preserve"> </v>
      </c>
      <c r="G89" s="36"/>
      <c r="H89" s="36"/>
      <c r="I89" s="117" t="s">
        <v>22</v>
      </c>
      <c r="J89" s="66" t="str">
        <f>IF(J12="","",J12)</f>
        <v>14. 7. 2020</v>
      </c>
      <c r="K89" s="36"/>
      <c r="L89" s="51"/>
      <c r="S89" s="34"/>
      <c r="T89" s="34"/>
      <c r="U89" s="34"/>
      <c r="V89" s="34"/>
      <c r="W89" s="34"/>
      <c r="X89" s="34"/>
      <c r="Y89" s="34"/>
      <c r="Z89" s="34"/>
      <c r="AA89" s="34"/>
      <c r="AB89" s="34"/>
      <c r="AC89" s="34"/>
      <c r="AD89" s="34"/>
      <c r="AE89" s="34"/>
    </row>
    <row r="90" spans="1:31" s="2" customFormat="1" ht="6.95" customHeight="1">
      <c r="A90" s="34"/>
      <c r="B90" s="35"/>
      <c r="C90" s="36"/>
      <c r="D90" s="36"/>
      <c r="E90" s="36"/>
      <c r="F90" s="36"/>
      <c r="G90" s="36"/>
      <c r="H90" s="36"/>
      <c r="I90" s="115"/>
      <c r="J90" s="36"/>
      <c r="K90" s="36"/>
      <c r="L90" s="51"/>
      <c r="S90" s="34"/>
      <c r="T90" s="34"/>
      <c r="U90" s="34"/>
      <c r="V90" s="34"/>
      <c r="W90" s="34"/>
      <c r="X90" s="34"/>
      <c r="Y90" s="34"/>
      <c r="Z90" s="34"/>
      <c r="AA90" s="34"/>
      <c r="AB90" s="34"/>
      <c r="AC90" s="34"/>
      <c r="AD90" s="34"/>
      <c r="AE90" s="34"/>
    </row>
    <row r="91" spans="1:31" s="2" customFormat="1" ht="15.2" customHeight="1">
      <c r="A91" s="34"/>
      <c r="B91" s="35"/>
      <c r="C91" s="29" t="s">
        <v>24</v>
      </c>
      <c r="D91" s="36"/>
      <c r="E91" s="36"/>
      <c r="F91" s="27" t="str">
        <f>E15</f>
        <v xml:space="preserve"> </v>
      </c>
      <c r="G91" s="36"/>
      <c r="H91" s="36"/>
      <c r="I91" s="117" t="s">
        <v>29</v>
      </c>
      <c r="J91" s="32" t="str">
        <f>E21</f>
        <v xml:space="preserve"> </v>
      </c>
      <c r="K91" s="36"/>
      <c r="L91" s="51"/>
      <c r="S91" s="34"/>
      <c r="T91" s="34"/>
      <c r="U91" s="34"/>
      <c r="V91" s="34"/>
      <c r="W91" s="34"/>
      <c r="X91" s="34"/>
      <c r="Y91" s="34"/>
      <c r="Z91" s="34"/>
      <c r="AA91" s="34"/>
      <c r="AB91" s="34"/>
      <c r="AC91" s="34"/>
      <c r="AD91" s="34"/>
      <c r="AE91" s="34"/>
    </row>
    <row r="92" spans="1:31" s="2" customFormat="1" ht="15.2" customHeight="1">
      <c r="A92" s="34"/>
      <c r="B92" s="35"/>
      <c r="C92" s="29" t="s">
        <v>27</v>
      </c>
      <c r="D92" s="36"/>
      <c r="E92" s="36"/>
      <c r="F92" s="27" t="str">
        <f>IF(E18="","",E18)</f>
        <v>Vyplň údaj</v>
      </c>
      <c r="G92" s="36"/>
      <c r="H92" s="36"/>
      <c r="I92" s="117" t="s">
        <v>31</v>
      </c>
      <c r="J92" s="32" t="str">
        <f>E24</f>
        <v xml:space="preserve"> </v>
      </c>
      <c r="K92" s="36"/>
      <c r="L92" s="51"/>
      <c r="S92" s="34"/>
      <c r="T92" s="34"/>
      <c r="U92" s="34"/>
      <c r="V92" s="34"/>
      <c r="W92" s="34"/>
      <c r="X92" s="34"/>
      <c r="Y92" s="34"/>
      <c r="Z92" s="34"/>
      <c r="AA92" s="34"/>
      <c r="AB92" s="34"/>
      <c r="AC92" s="34"/>
      <c r="AD92" s="34"/>
      <c r="AE92" s="34"/>
    </row>
    <row r="93" spans="1:31" s="2" customFormat="1" ht="10.35" customHeight="1">
      <c r="A93" s="34"/>
      <c r="B93" s="35"/>
      <c r="C93" s="36"/>
      <c r="D93" s="36"/>
      <c r="E93" s="36"/>
      <c r="F93" s="36"/>
      <c r="G93" s="36"/>
      <c r="H93" s="36"/>
      <c r="I93" s="115"/>
      <c r="J93" s="36"/>
      <c r="K93" s="36"/>
      <c r="L93" s="51"/>
      <c r="S93" s="34"/>
      <c r="T93" s="34"/>
      <c r="U93" s="34"/>
      <c r="V93" s="34"/>
      <c r="W93" s="34"/>
      <c r="X93" s="34"/>
      <c r="Y93" s="34"/>
      <c r="Z93" s="34"/>
      <c r="AA93" s="34"/>
      <c r="AB93" s="34"/>
      <c r="AC93" s="34"/>
      <c r="AD93" s="34"/>
      <c r="AE93" s="34"/>
    </row>
    <row r="94" spans="1:31" s="2" customFormat="1" ht="29.25" customHeight="1">
      <c r="A94" s="34"/>
      <c r="B94" s="35"/>
      <c r="C94" s="156" t="s">
        <v>99</v>
      </c>
      <c r="D94" s="157"/>
      <c r="E94" s="157"/>
      <c r="F94" s="157"/>
      <c r="G94" s="157"/>
      <c r="H94" s="157"/>
      <c r="I94" s="158"/>
      <c r="J94" s="159" t="s">
        <v>100</v>
      </c>
      <c r="K94" s="157"/>
      <c r="L94" s="51"/>
      <c r="S94" s="34"/>
      <c r="T94" s="34"/>
      <c r="U94" s="34"/>
      <c r="V94" s="34"/>
      <c r="W94" s="34"/>
      <c r="X94" s="34"/>
      <c r="Y94" s="34"/>
      <c r="Z94" s="34"/>
      <c r="AA94" s="34"/>
      <c r="AB94" s="34"/>
      <c r="AC94" s="34"/>
      <c r="AD94" s="34"/>
      <c r="AE94" s="34"/>
    </row>
    <row r="95" spans="1:31" s="2" customFormat="1" ht="10.35" customHeight="1">
      <c r="A95" s="34"/>
      <c r="B95" s="35"/>
      <c r="C95" s="36"/>
      <c r="D95" s="36"/>
      <c r="E95" s="36"/>
      <c r="F95" s="36"/>
      <c r="G95" s="36"/>
      <c r="H95" s="36"/>
      <c r="I95" s="115"/>
      <c r="J95" s="36"/>
      <c r="K95" s="36"/>
      <c r="L95" s="51"/>
      <c r="S95" s="34"/>
      <c r="T95" s="34"/>
      <c r="U95" s="34"/>
      <c r="V95" s="34"/>
      <c r="W95" s="34"/>
      <c r="X95" s="34"/>
      <c r="Y95" s="34"/>
      <c r="Z95" s="34"/>
      <c r="AA95" s="34"/>
      <c r="AB95" s="34"/>
      <c r="AC95" s="34"/>
      <c r="AD95" s="34"/>
      <c r="AE95" s="34"/>
    </row>
    <row r="96" spans="1:47" s="2" customFormat="1" ht="22.9" customHeight="1">
      <c r="A96" s="34"/>
      <c r="B96" s="35"/>
      <c r="C96" s="160" t="s">
        <v>101</v>
      </c>
      <c r="D96" s="36"/>
      <c r="E96" s="36"/>
      <c r="F96" s="36"/>
      <c r="G96" s="36"/>
      <c r="H96" s="36"/>
      <c r="I96" s="115"/>
      <c r="J96" s="84">
        <f>J125</f>
        <v>0</v>
      </c>
      <c r="K96" s="36"/>
      <c r="L96" s="51"/>
      <c r="S96" s="34"/>
      <c r="T96" s="34"/>
      <c r="U96" s="34"/>
      <c r="V96" s="34"/>
      <c r="W96" s="34"/>
      <c r="X96" s="34"/>
      <c r="Y96" s="34"/>
      <c r="Z96" s="34"/>
      <c r="AA96" s="34"/>
      <c r="AB96" s="34"/>
      <c r="AC96" s="34"/>
      <c r="AD96" s="34"/>
      <c r="AE96" s="34"/>
      <c r="AU96" s="17" t="s">
        <v>102</v>
      </c>
    </row>
    <row r="97" spans="2:12" s="9" customFormat="1" ht="24.95" customHeight="1">
      <c r="B97" s="161"/>
      <c r="C97" s="162"/>
      <c r="D97" s="163" t="s">
        <v>103</v>
      </c>
      <c r="E97" s="164"/>
      <c r="F97" s="164"/>
      <c r="G97" s="164"/>
      <c r="H97" s="164"/>
      <c r="I97" s="165"/>
      <c r="J97" s="166">
        <f>J126</f>
        <v>0</v>
      </c>
      <c r="K97" s="162"/>
      <c r="L97" s="167"/>
    </row>
    <row r="98" spans="2:12" s="10" customFormat="1" ht="19.9" customHeight="1">
      <c r="B98" s="168"/>
      <c r="C98" s="169"/>
      <c r="D98" s="170" t="s">
        <v>104</v>
      </c>
      <c r="E98" s="171"/>
      <c r="F98" s="171"/>
      <c r="G98" s="171"/>
      <c r="H98" s="171"/>
      <c r="I98" s="172"/>
      <c r="J98" s="173">
        <f>J127</f>
        <v>0</v>
      </c>
      <c r="K98" s="169"/>
      <c r="L98" s="174"/>
    </row>
    <row r="99" spans="2:12" s="9" customFormat="1" ht="24.95" customHeight="1">
      <c r="B99" s="161"/>
      <c r="C99" s="162"/>
      <c r="D99" s="163" t="s">
        <v>105</v>
      </c>
      <c r="E99" s="164"/>
      <c r="F99" s="164"/>
      <c r="G99" s="164"/>
      <c r="H99" s="164"/>
      <c r="I99" s="165"/>
      <c r="J99" s="166">
        <f>J133</f>
        <v>0</v>
      </c>
      <c r="K99" s="162"/>
      <c r="L99" s="167"/>
    </row>
    <row r="100" spans="2:12" s="10" customFormat="1" ht="19.9" customHeight="1">
      <c r="B100" s="168"/>
      <c r="C100" s="169"/>
      <c r="D100" s="170" t="s">
        <v>106</v>
      </c>
      <c r="E100" s="171"/>
      <c r="F100" s="171"/>
      <c r="G100" s="171"/>
      <c r="H100" s="171"/>
      <c r="I100" s="172"/>
      <c r="J100" s="173">
        <f>J134</f>
        <v>0</v>
      </c>
      <c r="K100" s="169"/>
      <c r="L100" s="174"/>
    </row>
    <row r="101" spans="2:12" s="10" customFormat="1" ht="19.9" customHeight="1">
      <c r="B101" s="168"/>
      <c r="C101" s="169"/>
      <c r="D101" s="170" t="s">
        <v>215</v>
      </c>
      <c r="E101" s="171"/>
      <c r="F101" s="171"/>
      <c r="G101" s="171"/>
      <c r="H101" s="171"/>
      <c r="I101" s="172"/>
      <c r="J101" s="173">
        <f>J142</f>
        <v>0</v>
      </c>
      <c r="K101" s="169"/>
      <c r="L101" s="174"/>
    </row>
    <row r="102" spans="2:12" s="10" customFormat="1" ht="19.9" customHeight="1">
      <c r="B102" s="168"/>
      <c r="C102" s="169"/>
      <c r="D102" s="170" t="s">
        <v>107</v>
      </c>
      <c r="E102" s="171"/>
      <c r="F102" s="171"/>
      <c r="G102" s="171"/>
      <c r="H102" s="171"/>
      <c r="I102" s="172"/>
      <c r="J102" s="173">
        <f>J152</f>
        <v>0</v>
      </c>
      <c r="K102" s="169"/>
      <c r="L102" s="174"/>
    </row>
    <row r="103" spans="2:12" s="9" customFormat="1" ht="24.95" customHeight="1">
      <c r="B103" s="161"/>
      <c r="C103" s="162"/>
      <c r="D103" s="163" t="s">
        <v>108</v>
      </c>
      <c r="E103" s="164"/>
      <c r="F103" s="164"/>
      <c r="G103" s="164"/>
      <c r="H103" s="164"/>
      <c r="I103" s="165"/>
      <c r="J103" s="166">
        <f>J165</f>
        <v>0</v>
      </c>
      <c r="K103" s="162"/>
      <c r="L103" s="167"/>
    </row>
    <row r="104" spans="2:12" s="10" customFormat="1" ht="19.9" customHeight="1">
      <c r="B104" s="168"/>
      <c r="C104" s="169"/>
      <c r="D104" s="170" t="s">
        <v>109</v>
      </c>
      <c r="E104" s="171"/>
      <c r="F104" s="171"/>
      <c r="G104" s="171"/>
      <c r="H104" s="171"/>
      <c r="I104" s="172"/>
      <c r="J104" s="173">
        <f>J168</f>
        <v>0</v>
      </c>
      <c r="K104" s="169"/>
      <c r="L104" s="174"/>
    </row>
    <row r="105" spans="2:12" s="10" customFormat="1" ht="19.9" customHeight="1">
      <c r="B105" s="168"/>
      <c r="C105" s="169"/>
      <c r="D105" s="170" t="s">
        <v>110</v>
      </c>
      <c r="E105" s="171"/>
      <c r="F105" s="171"/>
      <c r="G105" s="171"/>
      <c r="H105" s="171"/>
      <c r="I105" s="172"/>
      <c r="J105" s="173">
        <f>J171</f>
        <v>0</v>
      </c>
      <c r="K105" s="169"/>
      <c r="L105" s="174"/>
    </row>
    <row r="106" spans="1:31" s="2" customFormat="1" ht="21.75" customHeight="1">
      <c r="A106" s="34"/>
      <c r="B106" s="35"/>
      <c r="C106" s="36"/>
      <c r="D106" s="36"/>
      <c r="E106" s="36"/>
      <c r="F106" s="36"/>
      <c r="G106" s="36"/>
      <c r="H106" s="36"/>
      <c r="I106" s="115"/>
      <c r="J106" s="36"/>
      <c r="K106" s="36"/>
      <c r="L106" s="51"/>
      <c r="S106" s="34"/>
      <c r="T106" s="34"/>
      <c r="U106" s="34"/>
      <c r="V106" s="34"/>
      <c r="W106" s="34"/>
      <c r="X106" s="34"/>
      <c r="Y106" s="34"/>
      <c r="Z106" s="34"/>
      <c r="AA106" s="34"/>
      <c r="AB106" s="34"/>
      <c r="AC106" s="34"/>
      <c r="AD106" s="34"/>
      <c r="AE106" s="34"/>
    </row>
    <row r="107" spans="1:31" s="2" customFormat="1" ht="6.95" customHeight="1">
      <c r="A107" s="34"/>
      <c r="B107" s="54"/>
      <c r="C107" s="55"/>
      <c r="D107" s="55"/>
      <c r="E107" s="55"/>
      <c r="F107" s="55"/>
      <c r="G107" s="55"/>
      <c r="H107" s="55"/>
      <c r="I107" s="152"/>
      <c r="J107" s="55"/>
      <c r="K107" s="55"/>
      <c r="L107" s="51"/>
      <c r="S107" s="34"/>
      <c r="T107" s="34"/>
      <c r="U107" s="34"/>
      <c r="V107" s="34"/>
      <c r="W107" s="34"/>
      <c r="X107" s="34"/>
      <c r="Y107" s="34"/>
      <c r="Z107" s="34"/>
      <c r="AA107" s="34"/>
      <c r="AB107" s="34"/>
      <c r="AC107" s="34"/>
      <c r="AD107" s="34"/>
      <c r="AE107" s="34"/>
    </row>
    <row r="111" spans="1:31" s="2" customFormat="1" ht="6.95" customHeight="1">
      <c r="A111" s="34"/>
      <c r="B111" s="56"/>
      <c r="C111" s="57"/>
      <c r="D111" s="57"/>
      <c r="E111" s="57"/>
      <c r="F111" s="57"/>
      <c r="G111" s="57"/>
      <c r="H111" s="57"/>
      <c r="I111" s="155"/>
      <c r="J111" s="57"/>
      <c r="K111" s="57"/>
      <c r="L111" s="51"/>
      <c r="S111" s="34"/>
      <c r="T111" s="34"/>
      <c r="U111" s="34"/>
      <c r="V111" s="34"/>
      <c r="W111" s="34"/>
      <c r="X111" s="34"/>
      <c r="Y111" s="34"/>
      <c r="Z111" s="34"/>
      <c r="AA111" s="34"/>
      <c r="AB111" s="34"/>
      <c r="AC111" s="34"/>
      <c r="AD111" s="34"/>
      <c r="AE111" s="34"/>
    </row>
    <row r="112" spans="1:31" s="2" customFormat="1" ht="24.95" customHeight="1">
      <c r="A112" s="34"/>
      <c r="B112" s="35"/>
      <c r="C112" s="23" t="s">
        <v>111</v>
      </c>
      <c r="D112" s="36"/>
      <c r="E112" s="36"/>
      <c r="F112" s="36"/>
      <c r="G112" s="36"/>
      <c r="H112" s="36"/>
      <c r="I112" s="115"/>
      <c r="J112" s="36"/>
      <c r="K112" s="36"/>
      <c r="L112" s="51"/>
      <c r="S112" s="34"/>
      <c r="T112" s="34"/>
      <c r="U112" s="34"/>
      <c r="V112" s="34"/>
      <c r="W112" s="34"/>
      <c r="X112" s="34"/>
      <c r="Y112" s="34"/>
      <c r="Z112" s="34"/>
      <c r="AA112" s="34"/>
      <c r="AB112" s="34"/>
      <c r="AC112" s="34"/>
      <c r="AD112" s="34"/>
      <c r="AE112" s="34"/>
    </row>
    <row r="113" spans="1:31" s="2" customFormat="1" ht="6.95" customHeight="1">
      <c r="A113" s="34"/>
      <c r="B113" s="35"/>
      <c r="C113" s="36"/>
      <c r="D113" s="36"/>
      <c r="E113" s="36"/>
      <c r="F113" s="36"/>
      <c r="G113" s="36"/>
      <c r="H113" s="36"/>
      <c r="I113" s="115"/>
      <c r="J113" s="36"/>
      <c r="K113" s="36"/>
      <c r="L113" s="51"/>
      <c r="S113" s="34"/>
      <c r="T113" s="34"/>
      <c r="U113" s="34"/>
      <c r="V113" s="34"/>
      <c r="W113" s="34"/>
      <c r="X113" s="34"/>
      <c r="Y113" s="34"/>
      <c r="Z113" s="34"/>
      <c r="AA113" s="34"/>
      <c r="AB113" s="34"/>
      <c r="AC113" s="34"/>
      <c r="AD113" s="34"/>
      <c r="AE113" s="34"/>
    </row>
    <row r="114" spans="1:31" s="2" customFormat="1" ht="12" customHeight="1">
      <c r="A114" s="34"/>
      <c r="B114" s="35"/>
      <c r="C114" s="29" t="s">
        <v>16</v>
      </c>
      <c r="D114" s="36"/>
      <c r="E114" s="36"/>
      <c r="F114" s="36"/>
      <c r="G114" s="36"/>
      <c r="H114" s="36"/>
      <c r="I114" s="115"/>
      <c r="J114" s="36"/>
      <c r="K114" s="36"/>
      <c r="L114" s="51"/>
      <c r="S114" s="34"/>
      <c r="T114" s="34"/>
      <c r="U114" s="34"/>
      <c r="V114" s="34"/>
      <c r="W114" s="34"/>
      <c r="X114" s="34"/>
      <c r="Y114" s="34"/>
      <c r="Z114" s="34"/>
      <c r="AA114" s="34"/>
      <c r="AB114" s="34"/>
      <c r="AC114" s="34"/>
      <c r="AD114" s="34"/>
      <c r="AE114" s="34"/>
    </row>
    <row r="115" spans="1:31" s="2" customFormat="1" ht="16.5" customHeight="1">
      <c r="A115" s="34"/>
      <c r="B115" s="35"/>
      <c r="C115" s="36"/>
      <c r="D115" s="36"/>
      <c r="E115" s="310" t="str">
        <f>E7</f>
        <v>Oprava oplechování bytových domů-projekt revitalizace</v>
      </c>
      <c r="F115" s="311"/>
      <c r="G115" s="311"/>
      <c r="H115" s="311"/>
      <c r="I115" s="115"/>
      <c r="J115" s="36"/>
      <c r="K115" s="36"/>
      <c r="L115" s="51"/>
      <c r="S115" s="34"/>
      <c r="T115" s="34"/>
      <c r="U115" s="34"/>
      <c r="V115" s="34"/>
      <c r="W115" s="34"/>
      <c r="X115" s="34"/>
      <c r="Y115" s="34"/>
      <c r="Z115" s="34"/>
      <c r="AA115" s="34"/>
      <c r="AB115" s="34"/>
      <c r="AC115" s="34"/>
      <c r="AD115" s="34"/>
      <c r="AE115" s="34"/>
    </row>
    <row r="116" spans="1:31" s="2" customFormat="1" ht="12" customHeight="1">
      <c r="A116" s="34"/>
      <c r="B116" s="35"/>
      <c r="C116" s="29" t="s">
        <v>96</v>
      </c>
      <c r="D116" s="36"/>
      <c r="E116" s="36"/>
      <c r="F116" s="36"/>
      <c r="G116" s="36"/>
      <c r="H116" s="36"/>
      <c r="I116" s="115"/>
      <c r="J116" s="36"/>
      <c r="K116" s="36"/>
      <c r="L116" s="51"/>
      <c r="S116" s="34"/>
      <c r="T116" s="34"/>
      <c r="U116" s="34"/>
      <c r="V116" s="34"/>
      <c r="W116" s="34"/>
      <c r="X116" s="34"/>
      <c r="Y116" s="34"/>
      <c r="Z116" s="34"/>
      <c r="AA116" s="34"/>
      <c r="AB116" s="34"/>
      <c r="AC116" s="34"/>
      <c r="AD116" s="34"/>
      <c r="AE116" s="34"/>
    </row>
    <row r="117" spans="1:31" s="2" customFormat="1" ht="16.5" customHeight="1">
      <c r="A117" s="34"/>
      <c r="B117" s="35"/>
      <c r="C117" s="36"/>
      <c r="D117" s="36"/>
      <c r="E117" s="298" t="str">
        <f>E9</f>
        <v>032 - 17.listopadu 245,246</v>
      </c>
      <c r="F117" s="309"/>
      <c r="G117" s="309"/>
      <c r="H117" s="309"/>
      <c r="I117" s="115"/>
      <c r="J117" s="36"/>
      <c r="K117" s="36"/>
      <c r="L117" s="51"/>
      <c r="S117" s="34"/>
      <c r="T117" s="34"/>
      <c r="U117" s="34"/>
      <c r="V117" s="34"/>
      <c r="W117" s="34"/>
      <c r="X117" s="34"/>
      <c r="Y117" s="34"/>
      <c r="Z117" s="34"/>
      <c r="AA117" s="34"/>
      <c r="AB117" s="34"/>
      <c r="AC117" s="34"/>
      <c r="AD117" s="34"/>
      <c r="AE117" s="34"/>
    </row>
    <row r="118" spans="1:31" s="2" customFormat="1" ht="6.95" customHeight="1">
      <c r="A118" s="34"/>
      <c r="B118" s="35"/>
      <c r="C118" s="36"/>
      <c r="D118" s="36"/>
      <c r="E118" s="36"/>
      <c r="F118" s="36"/>
      <c r="G118" s="36"/>
      <c r="H118" s="36"/>
      <c r="I118" s="115"/>
      <c r="J118" s="36"/>
      <c r="K118" s="36"/>
      <c r="L118" s="51"/>
      <c r="S118" s="34"/>
      <c r="T118" s="34"/>
      <c r="U118" s="34"/>
      <c r="V118" s="34"/>
      <c r="W118" s="34"/>
      <c r="X118" s="34"/>
      <c r="Y118" s="34"/>
      <c r="Z118" s="34"/>
      <c r="AA118" s="34"/>
      <c r="AB118" s="34"/>
      <c r="AC118" s="34"/>
      <c r="AD118" s="34"/>
      <c r="AE118" s="34"/>
    </row>
    <row r="119" spans="1:31" s="2" customFormat="1" ht="12" customHeight="1">
      <c r="A119" s="34"/>
      <c r="B119" s="35"/>
      <c r="C119" s="29" t="s">
        <v>20</v>
      </c>
      <c r="D119" s="36"/>
      <c r="E119" s="36"/>
      <c r="F119" s="27" t="str">
        <f>F12</f>
        <v xml:space="preserve"> </v>
      </c>
      <c r="G119" s="36"/>
      <c r="H119" s="36"/>
      <c r="I119" s="117" t="s">
        <v>22</v>
      </c>
      <c r="J119" s="66" t="str">
        <f>IF(J12="","",J12)</f>
        <v>14. 7. 2020</v>
      </c>
      <c r="K119" s="36"/>
      <c r="L119" s="51"/>
      <c r="S119" s="34"/>
      <c r="T119" s="34"/>
      <c r="U119" s="34"/>
      <c r="V119" s="34"/>
      <c r="W119" s="34"/>
      <c r="X119" s="34"/>
      <c r="Y119" s="34"/>
      <c r="Z119" s="34"/>
      <c r="AA119" s="34"/>
      <c r="AB119" s="34"/>
      <c r="AC119" s="34"/>
      <c r="AD119" s="34"/>
      <c r="AE119" s="34"/>
    </row>
    <row r="120" spans="1:31" s="2" customFormat="1" ht="6.95" customHeight="1">
      <c r="A120" s="34"/>
      <c r="B120" s="35"/>
      <c r="C120" s="36"/>
      <c r="D120" s="36"/>
      <c r="E120" s="36"/>
      <c r="F120" s="36"/>
      <c r="G120" s="36"/>
      <c r="H120" s="36"/>
      <c r="I120" s="115"/>
      <c r="J120" s="36"/>
      <c r="K120" s="36"/>
      <c r="L120" s="51"/>
      <c r="S120" s="34"/>
      <c r="T120" s="34"/>
      <c r="U120" s="34"/>
      <c r="V120" s="34"/>
      <c r="W120" s="34"/>
      <c r="X120" s="34"/>
      <c r="Y120" s="34"/>
      <c r="Z120" s="34"/>
      <c r="AA120" s="34"/>
      <c r="AB120" s="34"/>
      <c r="AC120" s="34"/>
      <c r="AD120" s="34"/>
      <c r="AE120" s="34"/>
    </row>
    <row r="121" spans="1:31" s="2" customFormat="1" ht="15.2" customHeight="1">
      <c r="A121" s="34"/>
      <c r="B121" s="35"/>
      <c r="C121" s="29" t="s">
        <v>24</v>
      </c>
      <c r="D121" s="36"/>
      <c r="E121" s="36"/>
      <c r="F121" s="27" t="str">
        <f>E15</f>
        <v xml:space="preserve"> </v>
      </c>
      <c r="G121" s="36"/>
      <c r="H121" s="36"/>
      <c r="I121" s="117" t="s">
        <v>29</v>
      </c>
      <c r="J121" s="32" t="str">
        <f>E21</f>
        <v xml:space="preserve"> </v>
      </c>
      <c r="K121" s="36"/>
      <c r="L121" s="51"/>
      <c r="S121" s="34"/>
      <c r="T121" s="34"/>
      <c r="U121" s="34"/>
      <c r="V121" s="34"/>
      <c r="W121" s="34"/>
      <c r="X121" s="34"/>
      <c r="Y121" s="34"/>
      <c r="Z121" s="34"/>
      <c r="AA121" s="34"/>
      <c r="AB121" s="34"/>
      <c r="AC121" s="34"/>
      <c r="AD121" s="34"/>
      <c r="AE121" s="34"/>
    </row>
    <row r="122" spans="1:31" s="2" customFormat="1" ht="15.2" customHeight="1">
      <c r="A122" s="34"/>
      <c r="B122" s="35"/>
      <c r="C122" s="29" t="s">
        <v>27</v>
      </c>
      <c r="D122" s="36"/>
      <c r="E122" s="36"/>
      <c r="F122" s="27" t="str">
        <f>IF(E18="","",E18)</f>
        <v>Vyplň údaj</v>
      </c>
      <c r="G122" s="36"/>
      <c r="H122" s="36"/>
      <c r="I122" s="117" t="s">
        <v>31</v>
      </c>
      <c r="J122" s="32" t="str">
        <f>E24</f>
        <v xml:space="preserve"> </v>
      </c>
      <c r="K122" s="36"/>
      <c r="L122" s="51"/>
      <c r="S122" s="34"/>
      <c r="T122" s="34"/>
      <c r="U122" s="34"/>
      <c r="V122" s="34"/>
      <c r="W122" s="34"/>
      <c r="X122" s="34"/>
      <c r="Y122" s="34"/>
      <c r="Z122" s="34"/>
      <c r="AA122" s="34"/>
      <c r="AB122" s="34"/>
      <c r="AC122" s="34"/>
      <c r="AD122" s="34"/>
      <c r="AE122" s="34"/>
    </row>
    <row r="123" spans="1:31" s="2" customFormat="1" ht="10.35" customHeight="1">
      <c r="A123" s="34"/>
      <c r="B123" s="35"/>
      <c r="C123" s="36"/>
      <c r="D123" s="36"/>
      <c r="E123" s="36"/>
      <c r="F123" s="36"/>
      <c r="G123" s="36"/>
      <c r="H123" s="36"/>
      <c r="I123" s="115"/>
      <c r="J123" s="36"/>
      <c r="K123" s="36"/>
      <c r="L123" s="51"/>
      <c r="S123" s="34"/>
      <c r="T123" s="34"/>
      <c r="U123" s="34"/>
      <c r="V123" s="34"/>
      <c r="W123" s="34"/>
      <c r="X123" s="34"/>
      <c r="Y123" s="34"/>
      <c r="Z123" s="34"/>
      <c r="AA123" s="34"/>
      <c r="AB123" s="34"/>
      <c r="AC123" s="34"/>
      <c r="AD123" s="34"/>
      <c r="AE123" s="34"/>
    </row>
    <row r="124" spans="1:31" s="11" customFormat="1" ht="29.25" customHeight="1">
      <c r="A124" s="175"/>
      <c r="B124" s="176"/>
      <c r="C124" s="177" t="s">
        <v>112</v>
      </c>
      <c r="D124" s="178" t="s">
        <v>58</v>
      </c>
      <c r="E124" s="178" t="s">
        <v>54</v>
      </c>
      <c r="F124" s="178" t="s">
        <v>55</v>
      </c>
      <c r="G124" s="178" t="s">
        <v>113</v>
      </c>
      <c r="H124" s="178" t="s">
        <v>114</v>
      </c>
      <c r="I124" s="179" t="s">
        <v>115</v>
      </c>
      <c r="J124" s="178" t="s">
        <v>100</v>
      </c>
      <c r="K124" s="180" t="s">
        <v>116</v>
      </c>
      <c r="L124" s="181"/>
      <c r="M124" s="75" t="s">
        <v>1</v>
      </c>
      <c r="N124" s="76" t="s">
        <v>37</v>
      </c>
      <c r="O124" s="76" t="s">
        <v>117</v>
      </c>
      <c r="P124" s="76" t="s">
        <v>118</v>
      </c>
      <c r="Q124" s="76" t="s">
        <v>119</v>
      </c>
      <c r="R124" s="76" t="s">
        <v>120</v>
      </c>
      <c r="S124" s="76" t="s">
        <v>121</v>
      </c>
      <c r="T124" s="77" t="s">
        <v>122</v>
      </c>
      <c r="U124" s="175"/>
      <c r="V124" s="175"/>
      <c r="W124" s="175"/>
      <c r="X124" s="175"/>
      <c r="Y124" s="175"/>
      <c r="Z124" s="175"/>
      <c r="AA124" s="175"/>
      <c r="AB124" s="175"/>
      <c r="AC124" s="175"/>
      <c r="AD124" s="175"/>
      <c r="AE124" s="175"/>
    </row>
    <row r="125" spans="1:63" s="2" customFormat="1" ht="22.9" customHeight="1">
      <c r="A125" s="34"/>
      <c r="B125" s="35"/>
      <c r="C125" s="82" t="s">
        <v>123</v>
      </c>
      <c r="D125" s="36"/>
      <c r="E125" s="36"/>
      <c r="F125" s="36"/>
      <c r="G125" s="36"/>
      <c r="H125" s="36"/>
      <c r="I125" s="115"/>
      <c r="J125" s="182">
        <f>BK125</f>
        <v>0</v>
      </c>
      <c r="K125" s="36"/>
      <c r="L125" s="39"/>
      <c r="M125" s="78"/>
      <c r="N125" s="183"/>
      <c r="O125" s="79"/>
      <c r="P125" s="184">
        <f>P126+P133+P165</f>
        <v>0</v>
      </c>
      <c r="Q125" s="79"/>
      <c r="R125" s="184">
        <f>R126+R133+R165</f>
        <v>0.33872824999999995</v>
      </c>
      <c r="S125" s="79"/>
      <c r="T125" s="185">
        <f>T126+T133+T165</f>
        <v>0.08213</v>
      </c>
      <c r="U125" s="34"/>
      <c r="V125" s="34"/>
      <c r="W125" s="34"/>
      <c r="X125" s="34"/>
      <c r="Y125" s="34"/>
      <c r="Z125" s="34"/>
      <c r="AA125" s="34"/>
      <c r="AB125" s="34"/>
      <c r="AC125" s="34"/>
      <c r="AD125" s="34"/>
      <c r="AE125" s="34"/>
      <c r="AT125" s="17" t="s">
        <v>72</v>
      </c>
      <c r="AU125" s="17" t="s">
        <v>102</v>
      </c>
      <c r="BK125" s="186">
        <f>BK126+BK133+BK165</f>
        <v>0</v>
      </c>
    </row>
    <row r="126" spans="2:63" s="12" customFormat="1" ht="25.9" customHeight="1">
      <c r="B126" s="187"/>
      <c r="C126" s="188"/>
      <c r="D126" s="189" t="s">
        <v>72</v>
      </c>
      <c r="E126" s="190" t="s">
        <v>124</v>
      </c>
      <c r="F126" s="190" t="s">
        <v>125</v>
      </c>
      <c r="G126" s="188"/>
      <c r="H126" s="188"/>
      <c r="I126" s="191"/>
      <c r="J126" s="192">
        <f>BK126</f>
        <v>0</v>
      </c>
      <c r="K126" s="188"/>
      <c r="L126" s="193"/>
      <c r="M126" s="194"/>
      <c r="N126" s="195"/>
      <c r="O126" s="195"/>
      <c r="P126" s="196">
        <f>P127</f>
        <v>0</v>
      </c>
      <c r="Q126" s="195"/>
      <c r="R126" s="196">
        <f>R127</f>
        <v>0.02992655</v>
      </c>
      <c r="S126" s="195"/>
      <c r="T126" s="197">
        <f>T127</f>
        <v>0</v>
      </c>
      <c r="AR126" s="198" t="s">
        <v>81</v>
      </c>
      <c r="AT126" s="199" t="s">
        <v>72</v>
      </c>
      <c r="AU126" s="199" t="s">
        <v>73</v>
      </c>
      <c r="AY126" s="198" t="s">
        <v>126</v>
      </c>
      <c r="BK126" s="200">
        <f>BK127</f>
        <v>0</v>
      </c>
    </row>
    <row r="127" spans="2:63" s="12" customFormat="1" ht="22.9" customHeight="1">
      <c r="B127" s="187"/>
      <c r="C127" s="188"/>
      <c r="D127" s="189" t="s">
        <v>72</v>
      </c>
      <c r="E127" s="201" t="s">
        <v>127</v>
      </c>
      <c r="F127" s="201" t="s">
        <v>128</v>
      </c>
      <c r="G127" s="188"/>
      <c r="H127" s="188"/>
      <c r="I127" s="191"/>
      <c r="J127" s="202">
        <f>BK127</f>
        <v>0</v>
      </c>
      <c r="K127" s="188"/>
      <c r="L127" s="193"/>
      <c r="M127" s="194"/>
      <c r="N127" s="195"/>
      <c r="O127" s="195"/>
      <c r="P127" s="196">
        <f>SUM(P128:P132)</f>
        <v>0</v>
      </c>
      <c r="Q127" s="195"/>
      <c r="R127" s="196">
        <f>SUM(R128:R132)</f>
        <v>0.02992655</v>
      </c>
      <c r="S127" s="195"/>
      <c r="T127" s="197">
        <f>SUM(T128:T132)</f>
        <v>0</v>
      </c>
      <c r="AR127" s="198" t="s">
        <v>81</v>
      </c>
      <c r="AT127" s="199" t="s">
        <v>72</v>
      </c>
      <c r="AU127" s="199" t="s">
        <v>81</v>
      </c>
      <c r="AY127" s="198" t="s">
        <v>126</v>
      </c>
      <c r="BK127" s="200">
        <f>SUM(BK128:BK132)</f>
        <v>0</v>
      </c>
    </row>
    <row r="128" spans="1:65" s="2" customFormat="1" ht="33" customHeight="1">
      <c r="A128" s="34"/>
      <c r="B128" s="35"/>
      <c r="C128" s="203" t="s">
        <v>81</v>
      </c>
      <c r="D128" s="203" t="s">
        <v>129</v>
      </c>
      <c r="E128" s="204" t="s">
        <v>130</v>
      </c>
      <c r="F128" s="205" t="s">
        <v>131</v>
      </c>
      <c r="G128" s="206" t="s">
        <v>132</v>
      </c>
      <c r="H128" s="207">
        <v>103.195</v>
      </c>
      <c r="I128" s="208"/>
      <c r="J128" s="209">
        <f>ROUND(I128*H128,2)</f>
        <v>0</v>
      </c>
      <c r="K128" s="205" t="s">
        <v>1</v>
      </c>
      <c r="L128" s="39"/>
      <c r="M128" s="210" t="s">
        <v>1</v>
      </c>
      <c r="N128" s="211" t="s">
        <v>39</v>
      </c>
      <c r="O128" s="71"/>
      <c r="P128" s="212">
        <f>O128*H128</f>
        <v>0</v>
      </c>
      <c r="Q128" s="212">
        <v>0.00029</v>
      </c>
      <c r="R128" s="212">
        <f>Q128*H128</f>
        <v>0.02992655</v>
      </c>
      <c r="S128" s="212">
        <v>0</v>
      </c>
      <c r="T128" s="213">
        <f>S128*H128</f>
        <v>0</v>
      </c>
      <c r="U128" s="34"/>
      <c r="V128" s="34"/>
      <c r="W128" s="34"/>
      <c r="X128" s="34"/>
      <c r="Y128" s="34"/>
      <c r="Z128" s="34"/>
      <c r="AA128" s="34"/>
      <c r="AB128" s="34"/>
      <c r="AC128" s="34"/>
      <c r="AD128" s="34"/>
      <c r="AE128" s="34"/>
      <c r="AR128" s="214" t="s">
        <v>133</v>
      </c>
      <c r="AT128" s="214" t="s">
        <v>129</v>
      </c>
      <c r="AU128" s="214" t="s">
        <v>134</v>
      </c>
      <c r="AY128" s="17" t="s">
        <v>126</v>
      </c>
      <c r="BE128" s="215">
        <f>IF(N128="základní",J128,0)</f>
        <v>0</v>
      </c>
      <c r="BF128" s="215">
        <f>IF(N128="snížená",J128,0)</f>
        <v>0</v>
      </c>
      <c r="BG128" s="215">
        <f>IF(N128="zákl. přenesená",J128,0)</f>
        <v>0</v>
      </c>
      <c r="BH128" s="215">
        <f>IF(N128="sníž. přenesená",J128,0)</f>
        <v>0</v>
      </c>
      <c r="BI128" s="215">
        <f>IF(N128="nulová",J128,0)</f>
        <v>0</v>
      </c>
      <c r="BJ128" s="17" t="s">
        <v>134</v>
      </c>
      <c r="BK128" s="215">
        <f>ROUND(I128*H128,2)</f>
        <v>0</v>
      </c>
      <c r="BL128" s="17" t="s">
        <v>133</v>
      </c>
      <c r="BM128" s="214" t="s">
        <v>299</v>
      </c>
    </row>
    <row r="129" spans="1:47" s="2" customFormat="1" ht="58.5">
      <c r="A129" s="34"/>
      <c r="B129" s="35"/>
      <c r="C129" s="36"/>
      <c r="D129" s="216" t="s">
        <v>136</v>
      </c>
      <c r="E129" s="36"/>
      <c r="F129" s="217" t="s">
        <v>137</v>
      </c>
      <c r="G129" s="36"/>
      <c r="H129" s="36"/>
      <c r="I129" s="115"/>
      <c r="J129" s="36"/>
      <c r="K129" s="36"/>
      <c r="L129" s="39"/>
      <c r="M129" s="218"/>
      <c r="N129" s="219"/>
      <c r="O129" s="71"/>
      <c r="P129" s="71"/>
      <c r="Q129" s="71"/>
      <c r="R129" s="71"/>
      <c r="S129" s="71"/>
      <c r="T129" s="72"/>
      <c r="U129" s="34"/>
      <c r="V129" s="34"/>
      <c r="W129" s="34"/>
      <c r="X129" s="34"/>
      <c r="Y129" s="34"/>
      <c r="Z129" s="34"/>
      <c r="AA129" s="34"/>
      <c r="AB129" s="34"/>
      <c r="AC129" s="34"/>
      <c r="AD129" s="34"/>
      <c r="AE129" s="34"/>
      <c r="AT129" s="17" t="s">
        <v>136</v>
      </c>
      <c r="AU129" s="17" t="s">
        <v>134</v>
      </c>
    </row>
    <row r="130" spans="1:47" s="2" customFormat="1" ht="39">
      <c r="A130" s="34"/>
      <c r="B130" s="35"/>
      <c r="C130" s="36"/>
      <c r="D130" s="216" t="s">
        <v>138</v>
      </c>
      <c r="E130" s="36"/>
      <c r="F130" s="217" t="s">
        <v>139</v>
      </c>
      <c r="G130" s="36"/>
      <c r="H130" s="36"/>
      <c r="I130" s="115"/>
      <c r="J130" s="36"/>
      <c r="K130" s="36"/>
      <c r="L130" s="39"/>
      <c r="M130" s="218"/>
      <c r="N130" s="219"/>
      <c r="O130" s="71"/>
      <c r="P130" s="71"/>
      <c r="Q130" s="71"/>
      <c r="R130" s="71"/>
      <c r="S130" s="71"/>
      <c r="T130" s="72"/>
      <c r="U130" s="34"/>
      <c r="V130" s="34"/>
      <c r="W130" s="34"/>
      <c r="X130" s="34"/>
      <c r="Y130" s="34"/>
      <c r="Z130" s="34"/>
      <c r="AA130" s="34"/>
      <c r="AB130" s="34"/>
      <c r="AC130" s="34"/>
      <c r="AD130" s="34"/>
      <c r="AE130" s="34"/>
      <c r="AT130" s="17" t="s">
        <v>138</v>
      </c>
      <c r="AU130" s="17" t="s">
        <v>134</v>
      </c>
    </row>
    <row r="131" spans="2:51" s="13" customFormat="1" ht="12">
      <c r="B131" s="220"/>
      <c r="C131" s="221"/>
      <c r="D131" s="216" t="s">
        <v>140</v>
      </c>
      <c r="E131" s="222" t="s">
        <v>1</v>
      </c>
      <c r="F131" s="223" t="s">
        <v>300</v>
      </c>
      <c r="G131" s="221"/>
      <c r="H131" s="224">
        <v>103.195</v>
      </c>
      <c r="I131" s="225"/>
      <c r="J131" s="221"/>
      <c r="K131" s="221"/>
      <c r="L131" s="226"/>
      <c r="M131" s="227"/>
      <c r="N131" s="228"/>
      <c r="O131" s="228"/>
      <c r="P131" s="228"/>
      <c r="Q131" s="228"/>
      <c r="R131" s="228"/>
      <c r="S131" s="228"/>
      <c r="T131" s="229"/>
      <c r="AT131" s="230" t="s">
        <v>140</v>
      </c>
      <c r="AU131" s="230" t="s">
        <v>134</v>
      </c>
      <c r="AV131" s="13" t="s">
        <v>134</v>
      </c>
      <c r="AW131" s="13" t="s">
        <v>30</v>
      </c>
      <c r="AX131" s="13" t="s">
        <v>73</v>
      </c>
      <c r="AY131" s="230" t="s">
        <v>126</v>
      </c>
    </row>
    <row r="132" spans="2:51" s="15" customFormat="1" ht="12">
      <c r="B132" s="252"/>
      <c r="C132" s="253"/>
      <c r="D132" s="216" t="s">
        <v>140</v>
      </c>
      <c r="E132" s="254" t="s">
        <v>1</v>
      </c>
      <c r="F132" s="255" t="s">
        <v>178</v>
      </c>
      <c r="G132" s="253"/>
      <c r="H132" s="256">
        <v>103.195</v>
      </c>
      <c r="I132" s="257"/>
      <c r="J132" s="253"/>
      <c r="K132" s="253"/>
      <c r="L132" s="258"/>
      <c r="M132" s="259"/>
      <c r="N132" s="260"/>
      <c r="O132" s="260"/>
      <c r="P132" s="260"/>
      <c r="Q132" s="260"/>
      <c r="R132" s="260"/>
      <c r="S132" s="260"/>
      <c r="T132" s="261"/>
      <c r="AT132" s="262" t="s">
        <v>140</v>
      </c>
      <c r="AU132" s="262" t="s">
        <v>134</v>
      </c>
      <c r="AV132" s="15" t="s">
        <v>133</v>
      </c>
      <c r="AW132" s="15" t="s">
        <v>30</v>
      </c>
      <c r="AX132" s="15" t="s">
        <v>81</v>
      </c>
      <c r="AY132" s="262" t="s">
        <v>126</v>
      </c>
    </row>
    <row r="133" spans="2:63" s="12" customFormat="1" ht="25.9" customHeight="1">
      <c r="B133" s="187"/>
      <c r="C133" s="188"/>
      <c r="D133" s="189" t="s">
        <v>72</v>
      </c>
      <c r="E133" s="190" t="s">
        <v>142</v>
      </c>
      <c r="F133" s="190" t="s">
        <v>143</v>
      </c>
      <c r="G133" s="188"/>
      <c r="H133" s="188"/>
      <c r="I133" s="191"/>
      <c r="J133" s="192">
        <f>BK133</f>
        <v>0</v>
      </c>
      <c r="K133" s="188"/>
      <c r="L133" s="193"/>
      <c r="M133" s="194"/>
      <c r="N133" s="195"/>
      <c r="O133" s="195"/>
      <c r="P133" s="196">
        <f>P134+P142+P152</f>
        <v>0</v>
      </c>
      <c r="Q133" s="195"/>
      <c r="R133" s="196">
        <f>R134+R142+R152</f>
        <v>0.30880169999999996</v>
      </c>
      <c r="S133" s="195"/>
      <c r="T133" s="197">
        <f>T134+T142+T152</f>
        <v>0.08213</v>
      </c>
      <c r="AR133" s="198" t="s">
        <v>134</v>
      </c>
      <c r="AT133" s="199" t="s">
        <v>72</v>
      </c>
      <c r="AU133" s="199" t="s">
        <v>73</v>
      </c>
      <c r="AY133" s="198" t="s">
        <v>126</v>
      </c>
      <c r="BK133" s="200">
        <f>BK134+BK142+BK152</f>
        <v>0</v>
      </c>
    </row>
    <row r="134" spans="2:63" s="12" customFormat="1" ht="22.9" customHeight="1">
      <c r="B134" s="187"/>
      <c r="C134" s="188"/>
      <c r="D134" s="189" t="s">
        <v>72</v>
      </c>
      <c r="E134" s="201" t="s">
        <v>144</v>
      </c>
      <c r="F134" s="201" t="s">
        <v>145</v>
      </c>
      <c r="G134" s="188"/>
      <c r="H134" s="188"/>
      <c r="I134" s="191"/>
      <c r="J134" s="202">
        <f>BK134</f>
        <v>0</v>
      </c>
      <c r="K134" s="188"/>
      <c r="L134" s="193"/>
      <c r="M134" s="194"/>
      <c r="N134" s="195"/>
      <c r="O134" s="195"/>
      <c r="P134" s="196">
        <f>SUM(P135:P141)</f>
        <v>0</v>
      </c>
      <c r="Q134" s="195"/>
      <c r="R134" s="196">
        <f>SUM(R135:R141)</f>
        <v>0.0007917000000000001</v>
      </c>
      <c r="S134" s="195"/>
      <c r="T134" s="197">
        <f>SUM(T135:T141)</f>
        <v>0</v>
      </c>
      <c r="AR134" s="198" t="s">
        <v>134</v>
      </c>
      <c r="AT134" s="199" t="s">
        <v>72</v>
      </c>
      <c r="AU134" s="199" t="s">
        <v>81</v>
      </c>
      <c r="AY134" s="198" t="s">
        <v>126</v>
      </c>
      <c r="BK134" s="200">
        <f>SUM(BK135:BK141)</f>
        <v>0</v>
      </c>
    </row>
    <row r="135" spans="1:65" s="2" customFormat="1" ht="21.75" customHeight="1">
      <c r="A135" s="34"/>
      <c r="B135" s="35"/>
      <c r="C135" s="203" t="s">
        <v>134</v>
      </c>
      <c r="D135" s="203" t="s">
        <v>129</v>
      </c>
      <c r="E135" s="204" t="s">
        <v>146</v>
      </c>
      <c r="F135" s="205" t="s">
        <v>275</v>
      </c>
      <c r="G135" s="206" t="s">
        <v>132</v>
      </c>
      <c r="H135" s="207">
        <v>37.7</v>
      </c>
      <c r="I135" s="208"/>
      <c r="J135" s="209">
        <f>ROUND(I135*H135,2)</f>
        <v>0</v>
      </c>
      <c r="K135" s="205" t="s">
        <v>1</v>
      </c>
      <c r="L135" s="39"/>
      <c r="M135" s="210" t="s">
        <v>1</v>
      </c>
      <c r="N135" s="211" t="s">
        <v>39</v>
      </c>
      <c r="O135" s="71"/>
      <c r="P135" s="212">
        <f>O135*H135</f>
        <v>0</v>
      </c>
      <c r="Q135" s="212">
        <v>0</v>
      </c>
      <c r="R135" s="212">
        <f>Q135*H135</f>
        <v>0</v>
      </c>
      <c r="S135" s="212">
        <v>0</v>
      </c>
      <c r="T135" s="213">
        <f>S135*H135</f>
        <v>0</v>
      </c>
      <c r="U135" s="34"/>
      <c r="V135" s="34"/>
      <c r="W135" s="34"/>
      <c r="X135" s="34"/>
      <c r="Y135" s="34"/>
      <c r="Z135" s="34"/>
      <c r="AA135" s="34"/>
      <c r="AB135" s="34"/>
      <c r="AC135" s="34"/>
      <c r="AD135" s="34"/>
      <c r="AE135" s="34"/>
      <c r="AR135" s="214" t="s">
        <v>148</v>
      </c>
      <c r="AT135" s="214" t="s">
        <v>129</v>
      </c>
      <c r="AU135" s="214" t="s">
        <v>134</v>
      </c>
      <c r="AY135" s="17" t="s">
        <v>126</v>
      </c>
      <c r="BE135" s="215">
        <f>IF(N135="základní",J135,0)</f>
        <v>0</v>
      </c>
      <c r="BF135" s="215">
        <f>IF(N135="snížená",J135,0)</f>
        <v>0</v>
      </c>
      <c r="BG135" s="215">
        <f>IF(N135="zákl. přenesená",J135,0)</f>
        <v>0</v>
      </c>
      <c r="BH135" s="215">
        <f>IF(N135="sníž. přenesená",J135,0)</f>
        <v>0</v>
      </c>
      <c r="BI135" s="215">
        <f>IF(N135="nulová",J135,0)</f>
        <v>0</v>
      </c>
      <c r="BJ135" s="17" t="s">
        <v>134</v>
      </c>
      <c r="BK135" s="215">
        <f>ROUND(I135*H135,2)</f>
        <v>0</v>
      </c>
      <c r="BL135" s="17" t="s">
        <v>148</v>
      </c>
      <c r="BM135" s="214" t="s">
        <v>301</v>
      </c>
    </row>
    <row r="136" spans="1:47" s="2" customFormat="1" ht="29.25">
      <c r="A136" s="34"/>
      <c r="B136" s="35"/>
      <c r="C136" s="36"/>
      <c r="D136" s="216" t="s">
        <v>136</v>
      </c>
      <c r="E136" s="36"/>
      <c r="F136" s="217" t="s">
        <v>150</v>
      </c>
      <c r="G136" s="36"/>
      <c r="H136" s="36"/>
      <c r="I136" s="115"/>
      <c r="J136" s="36"/>
      <c r="K136" s="36"/>
      <c r="L136" s="39"/>
      <c r="M136" s="218"/>
      <c r="N136" s="219"/>
      <c r="O136" s="71"/>
      <c r="P136" s="71"/>
      <c r="Q136" s="71"/>
      <c r="R136" s="71"/>
      <c r="S136" s="71"/>
      <c r="T136" s="72"/>
      <c r="U136" s="34"/>
      <c r="V136" s="34"/>
      <c r="W136" s="34"/>
      <c r="X136" s="34"/>
      <c r="Y136" s="34"/>
      <c r="Z136" s="34"/>
      <c r="AA136" s="34"/>
      <c r="AB136" s="34"/>
      <c r="AC136" s="34"/>
      <c r="AD136" s="34"/>
      <c r="AE136" s="34"/>
      <c r="AT136" s="17" t="s">
        <v>136</v>
      </c>
      <c r="AU136" s="17" t="s">
        <v>134</v>
      </c>
    </row>
    <row r="137" spans="2:51" s="13" customFormat="1" ht="12">
      <c r="B137" s="220"/>
      <c r="C137" s="221"/>
      <c r="D137" s="216" t="s">
        <v>140</v>
      </c>
      <c r="E137" s="222" t="s">
        <v>1</v>
      </c>
      <c r="F137" s="223" t="s">
        <v>302</v>
      </c>
      <c r="G137" s="221"/>
      <c r="H137" s="224">
        <v>37.7</v>
      </c>
      <c r="I137" s="225"/>
      <c r="J137" s="221"/>
      <c r="K137" s="221"/>
      <c r="L137" s="226"/>
      <c r="M137" s="227"/>
      <c r="N137" s="228"/>
      <c r="O137" s="228"/>
      <c r="P137" s="228"/>
      <c r="Q137" s="228"/>
      <c r="R137" s="228"/>
      <c r="S137" s="228"/>
      <c r="T137" s="229"/>
      <c r="AT137" s="230" t="s">
        <v>140</v>
      </c>
      <c r="AU137" s="230" t="s">
        <v>134</v>
      </c>
      <c r="AV137" s="13" t="s">
        <v>134</v>
      </c>
      <c r="AW137" s="13" t="s">
        <v>30</v>
      </c>
      <c r="AX137" s="13" t="s">
        <v>81</v>
      </c>
      <c r="AY137" s="230" t="s">
        <v>126</v>
      </c>
    </row>
    <row r="138" spans="1:65" s="2" customFormat="1" ht="33.75" customHeight="1">
      <c r="A138" s="34"/>
      <c r="B138" s="35"/>
      <c r="C138" s="231" t="s">
        <v>152</v>
      </c>
      <c r="D138" s="231" t="s">
        <v>153</v>
      </c>
      <c r="E138" s="232" t="s">
        <v>154</v>
      </c>
      <c r="F138" s="233" t="s">
        <v>155</v>
      </c>
      <c r="G138" s="234" t="s">
        <v>132</v>
      </c>
      <c r="H138" s="235">
        <v>39.585</v>
      </c>
      <c r="I138" s="236"/>
      <c r="J138" s="237">
        <f>ROUND(I138*H138,2)</f>
        <v>0</v>
      </c>
      <c r="K138" s="233" t="s">
        <v>1</v>
      </c>
      <c r="L138" s="238"/>
      <c r="M138" s="239" t="s">
        <v>1</v>
      </c>
      <c r="N138" s="240" t="s">
        <v>39</v>
      </c>
      <c r="O138" s="71"/>
      <c r="P138" s="212">
        <f>O138*H138</f>
        <v>0</v>
      </c>
      <c r="Q138" s="212">
        <v>2E-05</v>
      </c>
      <c r="R138" s="212">
        <f>Q138*H138</f>
        <v>0.0007917000000000001</v>
      </c>
      <c r="S138" s="212">
        <v>0</v>
      </c>
      <c r="T138" s="213">
        <f>S138*H138</f>
        <v>0</v>
      </c>
      <c r="U138" s="34"/>
      <c r="V138" s="34"/>
      <c r="W138" s="34"/>
      <c r="X138" s="34"/>
      <c r="Y138" s="34"/>
      <c r="Z138" s="34"/>
      <c r="AA138" s="34"/>
      <c r="AB138" s="34"/>
      <c r="AC138" s="34"/>
      <c r="AD138" s="34"/>
      <c r="AE138" s="34"/>
      <c r="AR138" s="214" t="s">
        <v>156</v>
      </c>
      <c r="AT138" s="214" t="s">
        <v>153</v>
      </c>
      <c r="AU138" s="214" t="s">
        <v>134</v>
      </c>
      <c r="AY138" s="17" t="s">
        <v>126</v>
      </c>
      <c r="BE138" s="215">
        <f>IF(N138="základní",J138,0)</f>
        <v>0</v>
      </c>
      <c r="BF138" s="215">
        <f>IF(N138="snížená",J138,0)</f>
        <v>0</v>
      </c>
      <c r="BG138" s="215">
        <f>IF(N138="zákl. přenesená",J138,0)</f>
        <v>0</v>
      </c>
      <c r="BH138" s="215">
        <f>IF(N138="sníž. přenesená",J138,0)</f>
        <v>0</v>
      </c>
      <c r="BI138" s="215">
        <f>IF(N138="nulová",J138,0)</f>
        <v>0</v>
      </c>
      <c r="BJ138" s="17" t="s">
        <v>134</v>
      </c>
      <c r="BK138" s="215">
        <f>ROUND(I138*H138,2)</f>
        <v>0</v>
      </c>
      <c r="BL138" s="17" t="s">
        <v>148</v>
      </c>
      <c r="BM138" s="214" t="s">
        <v>303</v>
      </c>
    </row>
    <row r="139" spans="2:51" s="13" customFormat="1" ht="12">
      <c r="B139" s="220"/>
      <c r="C139" s="221"/>
      <c r="D139" s="216" t="s">
        <v>140</v>
      </c>
      <c r="E139" s="221"/>
      <c r="F139" s="223" t="s">
        <v>304</v>
      </c>
      <c r="G139" s="221"/>
      <c r="H139" s="224">
        <v>39.585</v>
      </c>
      <c r="I139" s="225"/>
      <c r="J139" s="221"/>
      <c r="K139" s="221"/>
      <c r="L139" s="226"/>
      <c r="M139" s="227"/>
      <c r="N139" s="228"/>
      <c r="O139" s="228"/>
      <c r="P139" s="228"/>
      <c r="Q139" s="228"/>
      <c r="R139" s="228"/>
      <c r="S139" s="228"/>
      <c r="T139" s="229"/>
      <c r="AT139" s="230" t="s">
        <v>140</v>
      </c>
      <c r="AU139" s="230" t="s">
        <v>134</v>
      </c>
      <c r="AV139" s="13" t="s">
        <v>134</v>
      </c>
      <c r="AW139" s="13" t="s">
        <v>4</v>
      </c>
      <c r="AX139" s="13" t="s">
        <v>81</v>
      </c>
      <c r="AY139" s="230" t="s">
        <v>126</v>
      </c>
    </row>
    <row r="140" spans="1:65" s="2" customFormat="1" ht="44.25" customHeight="1">
      <c r="A140" s="34"/>
      <c r="B140" s="35"/>
      <c r="C140" s="203" t="s">
        <v>133</v>
      </c>
      <c r="D140" s="203" t="s">
        <v>129</v>
      </c>
      <c r="E140" s="204" t="s">
        <v>159</v>
      </c>
      <c r="F140" s="205" t="s">
        <v>160</v>
      </c>
      <c r="G140" s="206" t="s">
        <v>161</v>
      </c>
      <c r="H140" s="241"/>
      <c r="I140" s="208"/>
      <c r="J140" s="209">
        <f>ROUND(I140*H140,2)</f>
        <v>0</v>
      </c>
      <c r="K140" s="205" t="s">
        <v>162</v>
      </c>
      <c r="L140" s="39"/>
      <c r="M140" s="210" t="s">
        <v>1</v>
      </c>
      <c r="N140" s="211" t="s">
        <v>39</v>
      </c>
      <c r="O140" s="71"/>
      <c r="P140" s="212">
        <f>O140*H140</f>
        <v>0</v>
      </c>
      <c r="Q140" s="212">
        <v>0</v>
      </c>
      <c r="R140" s="212">
        <f>Q140*H140</f>
        <v>0</v>
      </c>
      <c r="S140" s="212">
        <v>0</v>
      </c>
      <c r="T140" s="213">
        <f>S140*H140</f>
        <v>0</v>
      </c>
      <c r="U140" s="34"/>
      <c r="V140" s="34"/>
      <c r="W140" s="34"/>
      <c r="X140" s="34"/>
      <c r="Y140" s="34"/>
      <c r="Z140" s="34"/>
      <c r="AA140" s="34"/>
      <c r="AB140" s="34"/>
      <c r="AC140" s="34"/>
      <c r="AD140" s="34"/>
      <c r="AE140" s="34"/>
      <c r="AR140" s="214" t="s">
        <v>148</v>
      </c>
      <c r="AT140" s="214" t="s">
        <v>129</v>
      </c>
      <c r="AU140" s="214" t="s">
        <v>134</v>
      </c>
      <c r="AY140" s="17" t="s">
        <v>126</v>
      </c>
      <c r="BE140" s="215">
        <f>IF(N140="základní",J140,0)</f>
        <v>0</v>
      </c>
      <c r="BF140" s="215">
        <f>IF(N140="snížená",J140,0)</f>
        <v>0</v>
      </c>
      <c r="BG140" s="215">
        <f>IF(N140="zákl. přenesená",J140,0)</f>
        <v>0</v>
      </c>
      <c r="BH140" s="215">
        <f>IF(N140="sníž. přenesená",J140,0)</f>
        <v>0</v>
      </c>
      <c r="BI140" s="215">
        <f>IF(N140="nulová",J140,0)</f>
        <v>0</v>
      </c>
      <c r="BJ140" s="17" t="s">
        <v>134</v>
      </c>
      <c r="BK140" s="215">
        <f>ROUND(I140*H140,2)</f>
        <v>0</v>
      </c>
      <c r="BL140" s="17" t="s">
        <v>148</v>
      </c>
      <c r="BM140" s="214" t="s">
        <v>305</v>
      </c>
    </row>
    <row r="141" spans="1:47" s="2" customFormat="1" ht="107.25">
      <c r="A141" s="34"/>
      <c r="B141" s="35"/>
      <c r="C141" s="36"/>
      <c r="D141" s="216" t="s">
        <v>136</v>
      </c>
      <c r="E141" s="36"/>
      <c r="F141" s="217" t="s">
        <v>164</v>
      </c>
      <c r="G141" s="36"/>
      <c r="H141" s="36"/>
      <c r="I141" s="115"/>
      <c r="J141" s="36"/>
      <c r="K141" s="36"/>
      <c r="L141" s="39"/>
      <c r="M141" s="218"/>
      <c r="N141" s="219"/>
      <c r="O141" s="71"/>
      <c r="P141" s="71"/>
      <c r="Q141" s="71"/>
      <c r="R141" s="71"/>
      <c r="S141" s="71"/>
      <c r="T141" s="72"/>
      <c r="U141" s="34"/>
      <c r="V141" s="34"/>
      <c r="W141" s="34"/>
      <c r="X141" s="34"/>
      <c r="Y141" s="34"/>
      <c r="Z141" s="34"/>
      <c r="AA141" s="34"/>
      <c r="AB141" s="34"/>
      <c r="AC141" s="34"/>
      <c r="AD141" s="34"/>
      <c r="AE141" s="34"/>
      <c r="AT141" s="17" t="s">
        <v>136</v>
      </c>
      <c r="AU141" s="17" t="s">
        <v>134</v>
      </c>
    </row>
    <row r="142" spans="2:63" s="12" customFormat="1" ht="22.9" customHeight="1">
      <c r="B142" s="187"/>
      <c r="C142" s="188"/>
      <c r="D142" s="189" t="s">
        <v>72</v>
      </c>
      <c r="E142" s="201" t="s">
        <v>225</v>
      </c>
      <c r="F142" s="201" t="s">
        <v>226</v>
      </c>
      <c r="G142" s="188"/>
      <c r="H142" s="188"/>
      <c r="I142" s="191"/>
      <c r="J142" s="202">
        <f>BK142</f>
        <v>0</v>
      </c>
      <c r="K142" s="188"/>
      <c r="L142" s="193"/>
      <c r="M142" s="194"/>
      <c r="N142" s="195"/>
      <c r="O142" s="195"/>
      <c r="P142" s="196">
        <f>SUM(P143:P151)</f>
        <v>0</v>
      </c>
      <c r="Q142" s="195"/>
      <c r="R142" s="196">
        <f>SUM(R143:R151)</f>
        <v>0.24294999999999997</v>
      </c>
      <c r="S142" s="195"/>
      <c r="T142" s="197">
        <f>SUM(T143:T151)</f>
        <v>0.08213</v>
      </c>
      <c r="AR142" s="198" t="s">
        <v>134</v>
      </c>
      <c r="AT142" s="199" t="s">
        <v>72</v>
      </c>
      <c r="AU142" s="199" t="s">
        <v>81</v>
      </c>
      <c r="AY142" s="198" t="s">
        <v>126</v>
      </c>
      <c r="BK142" s="200">
        <f>SUM(BK143:BK151)</f>
        <v>0</v>
      </c>
    </row>
    <row r="143" spans="1:65" s="2" customFormat="1" ht="21.75" customHeight="1">
      <c r="A143" s="34"/>
      <c r="B143" s="35"/>
      <c r="C143" s="203" t="s">
        <v>167</v>
      </c>
      <c r="D143" s="203" t="s">
        <v>129</v>
      </c>
      <c r="E143" s="204" t="s">
        <v>227</v>
      </c>
      <c r="F143" s="205" t="s">
        <v>228</v>
      </c>
      <c r="G143" s="206" t="s">
        <v>229</v>
      </c>
      <c r="H143" s="207">
        <v>4</v>
      </c>
      <c r="I143" s="208"/>
      <c r="J143" s="209">
        <f>ROUND(I143*H143,2)</f>
        <v>0</v>
      </c>
      <c r="K143" s="205" t="s">
        <v>1</v>
      </c>
      <c r="L143" s="39"/>
      <c r="M143" s="210" t="s">
        <v>1</v>
      </c>
      <c r="N143" s="211" t="s">
        <v>39</v>
      </c>
      <c r="O143" s="71"/>
      <c r="P143" s="212">
        <f>O143*H143</f>
        <v>0</v>
      </c>
      <c r="Q143" s="212">
        <v>0</v>
      </c>
      <c r="R143" s="212">
        <f>Q143*H143</f>
        <v>0</v>
      </c>
      <c r="S143" s="212">
        <v>0</v>
      </c>
      <c r="T143" s="213">
        <f>S143*H143</f>
        <v>0</v>
      </c>
      <c r="U143" s="34"/>
      <c r="V143" s="34"/>
      <c r="W143" s="34"/>
      <c r="X143" s="34"/>
      <c r="Y143" s="34"/>
      <c r="Z143" s="34"/>
      <c r="AA143" s="34"/>
      <c r="AB143" s="34"/>
      <c r="AC143" s="34"/>
      <c r="AD143" s="34"/>
      <c r="AE143" s="34"/>
      <c r="AR143" s="214" t="s">
        <v>148</v>
      </c>
      <c r="AT143" s="214" t="s">
        <v>129</v>
      </c>
      <c r="AU143" s="214" t="s">
        <v>134</v>
      </c>
      <c r="AY143" s="17" t="s">
        <v>126</v>
      </c>
      <c r="BE143" s="215">
        <f>IF(N143="základní",J143,0)</f>
        <v>0</v>
      </c>
      <c r="BF143" s="215">
        <f>IF(N143="snížená",J143,0)</f>
        <v>0</v>
      </c>
      <c r="BG143" s="215">
        <f>IF(N143="zákl. přenesená",J143,0)</f>
        <v>0</v>
      </c>
      <c r="BH143" s="215">
        <f>IF(N143="sníž. přenesená",J143,0)</f>
        <v>0</v>
      </c>
      <c r="BI143" s="215">
        <f>IF(N143="nulová",J143,0)</f>
        <v>0</v>
      </c>
      <c r="BJ143" s="17" t="s">
        <v>134</v>
      </c>
      <c r="BK143" s="215">
        <f>ROUND(I143*H143,2)</f>
        <v>0</v>
      </c>
      <c r="BL143" s="17" t="s">
        <v>148</v>
      </c>
      <c r="BM143" s="214" t="s">
        <v>306</v>
      </c>
    </row>
    <row r="144" spans="1:47" s="2" customFormat="1" ht="39">
      <c r="A144" s="34"/>
      <c r="B144" s="35"/>
      <c r="C144" s="36"/>
      <c r="D144" s="216" t="s">
        <v>138</v>
      </c>
      <c r="E144" s="36"/>
      <c r="F144" s="217" t="s">
        <v>231</v>
      </c>
      <c r="G144" s="36"/>
      <c r="H144" s="36"/>
      <c r="I144" s="115"/>
      <c r="J144" s="36"/>
      <c r="K144" s="36"/>
      <c r="L144" s="39"/>
      <c r="M144" s="218"/>
      <c r="N144" s="219"/>
      <c r="O144" s="71"/>
      <c r="P144" s="71"/>
      <c r="Q144" s="71"/>
      <c r="R144" s="71"/>
      <c r="S144" s="71"/>
      <c r="T144" s="72"/>
      <c r="U144" s="34"/>
      <c r="V144" s="34"/>
      <c r="W144" s="34"/>
      <c r="X144" s="34"/>
      <c r="Y144" s="34"/>
      <c r="Z144" s="34"/>
      <c r="AA144" s="34"/>
      <c r="AB144" s="34"/>
      <c r="AC144" s="34"/>
      <c r="AD144" s="34"/>
      <c r="AE144" s="34"/>
      <c r="AT144" s="17" t="s">
        <v>138</v>
      </c>
      <c r="AU144" s="17" t="s">
        <v>134</v>
      </c>
    </row>
    <row r="145" spans="1:65" s="2" customFormat="1" ht="21.75" customHeight="1">
      <c r="A145" s="34"/>
      <c r="B145" s="35"/>
      <c r="C145" s="203" t="s">
        <v>127</v>
      </c>
      <c r="D145" s="203" t="s">
        <v>129</v>
      </c>
      <c r="E145" s="204" t="s">
        <v>232</v>
      </c>
      <c r="F145" s="205" t="s">
        <v>233</v>
      </c>
      <c r="G145" s="206" t="s">
        <v>132</v>
      </c>
      <c r="H145" s="207">
        <v>43</v>
      </c>
      <c r="I145" s="208"/>
      <c r="J145" s="209">
        <f>ROUND(I145*H145,2)</f>
        <v>0</v>
      </c>
      <c r="K145" s="205" t="s">
        <v>1</v>
      </c>
      <c r="L145" s="39"/>
      <c r="M145" s="210" t="s">
        <v>1</v>
      </c>
      <c r="N145" s="211" t="s">
        <v>39</v>
      </c>
      <c r="O145" s="71"/>
      <c r="P145" s="212">
        <f>O145*H145</f>
        <v>0</v>
      </c>
      <c r="Q145" s="212">
        <v>0</v>
      </c>
      <c r="R145" s="212">
        <f>Q145*H145</f>
        <v>0</v>
      </c>
      <c r="S145" s="212">
        <v>0.00191</v>
      </c>
      <c r="T145" s="213">
        <f>S145*H145</f>
        <v>0.08213</v>
      </c>
      <c r="U145" s="34"/>
      <c r="V145" s="34"/>
      <c r="W145" s="34"/>
      <c r="X145" s="34"/>
      <c r="Y145" s="34"/>
      <c r="Z145" s="34"/>
      <c r="AA145" s="34"/>
      <c r="AB145" s="34"/>
      <c r="AC145" s="34"/>
      <c r="AD145" s="34"/>
      <c r="AE145" s="34"/>
      <c r="AR145" s="214" t="s">
        <v>148</v>
      </c>
      <c r="AT145" s="214" t="s">
        <v>129</v>
      </c>
      <c r="AU145" s="214" t="s">
        <v>134</v>
      </c>
      <c r="AY145" s="17" t="s">
        <v>126</v>
      </c>
      <c r="BE145" s="215">
        <f>IF(N145="základní",J145,0)</f>
        <v>0</v>
      </c>
      <c r="BF145" s="215">
        <f>IF(N145="snížená",J145,0)</f>
        <v>0</v>
      </c>
      <c r="BG145" s="215">
        <f>IF(N145="zákl. přenesená",J145,0)</f>
        <v>0</v>
      </c>
      <c r="BH145" s="215">
        <f>IF(N145="sníž. přenesená",J145,0)</f>
        <v>0</v>
      </c>
      <c r="BI145" s="215">
        <f>IF(N145="nulová",J145,0)</f>
        <v>0</v>
      </c>
      <c r="BJ145" s="17" t="s">
        <v>134</v>
      </c>
      <c r="BK145" s="215">
        <f>ROUND(I145*H145,2)</f>
        <v>0</v>
      </c>
      <c r="BL145" s="17" t="s">
        <v>148</v>
      </c>
      <c r="BM145" s="214" t="s">
        <v>307</v>
      </c>
    </row>
    <row r="146" spans="1:47" s="2" customFormat="1" ht="48.75">
      <c r="A146" s="34"/>
      <c r="B146" s="35"/>
      <c r="C146" s="36"/>
      <c r="D146" s="216" t="s">
        <v>138</v>
      </c>
      <c r="E146" s="36"/>
      <c r="F146" s="217" t="s">
        <v>283</v>
      </c>
      <c r="G146" s="36"/>
      <c r="H146" s="36"/>
      <c r="I146" s="115"/>
      <c r="J146" s="36"/>
      <c r="K146" s="36"/>
      <c r="L146" s="39"/>
      <c r="M146" s="218"/>
      <c r="N146" s="219"/>
      <c r="O146" s="71"/>
      <c r="P146" s="71"/>
      <c r="Q146" s="71"/>
      <c r="R146" s="71"/>
      <c r="S146" s="71"/>
      <c r="T146" s="72"/>
      <c r="U146" s="34"/>
      <c r="V146" s="34"/>
      <c r="W146" s="34"/>
      <c r="X146" s="34"/>
      <c r="Y146" s="34"/>
      <c r="Z146" s="34"/>
      <c r="AA146" s="34"/>
      <c r="AB146" s="34"/>
      <c r="AC146" s="34"/>
      <c r="AD146" s="34"/>
      <c r="AE146" s="34"/>
      <c r="AT146" s="17" t="s">
        <v>138</v>
      </c>
      <c r="AU146" s="17" t="s">
        <v>134</v>
      </c>
    </row>
    <row r="147" spans="2:51" s="13" customFormat="1" ht="12">
      <c r="B147" s="220"/>
      <c r="C147" s="221"/>
      <c r="D147" s="216" t="s">
        <v>140</v>
      </c>
      <c r="E147" s="222" t="s">
        <v>1</v>
      </c>
      <c r="F147" s="223" t="s">
        <v>308</v>
      </c>
      <c r="G147" s="221"/>
      <c r="H147" s="224">
        <v>43</v>
      </c>
      <c r="I147" s="225"/>
      <c r="J147" s="221"/>
      <c r="K147" s="221"/>
      <c r="L147" s="226"/>
      <c r="M147" s="227"/>
      <c r="N147" s="228"/>
      <c r="O147" s="228"/>
      <c r="P147" s="228"/>
      <c r="Q147" s="228"/>
      <c r="R147" s="228"/>
      <c r="S147" s="228"/>
      <c r="T147" s="229"/>
      <c r="AT147" s="230" t="s">
        <v>140</v>
      </c>
      <c r="AU147" s="230" t="s">
        <v>134</v>
      </c>
      <c r="AV147" s="13" t="s">
        <v>134</v>
      </c>
      <c r="AW147" s="13" t="s">
        <v>30</v>
      </c>
      <c r="AX147" s="13" t="s">
        <v>81</v>
      </c>
      <c r="AY147" s="230" t="s">
        <v>126</v>
      </c>
    </row>
    <row r="148" spans="1:65" s="2" customFormat="1" ht="44.25" customHeight="1">
      <c r="A148" s="34"/>
      <c r="B148" s="35"/>
      <c r="C148" s="203" t="s">
        <v>187</v>
      </c>
      <c r="D148" s="203" t="s">
        <v>129</v>
      </c>
      <c r="E148" s="204" t="s">
        <v>309</v>
      </c>
      <c r="F148" s="205" t="s">
        <v>284</v>
      </c>
      <c r="G148" s="206" t="s">
        <v>132</v>
      </c>
      <c r="H148" s="207">
        <v>43</v>
      </c>
      <c r="I148" s="208"/>
      <c r="J148" s="209">
        <f>ROUND(I148*H148,2)</f>
        <v>0</v>
      </c>
      <c r="K148" s="205" t="s">
        <v>1</v>
      </c>
      <c r="L148" s="39"/>
      <c r="M148" s="210" t="s">
        <v>1</v>
      </c>
      <c r="N148" s="211" t="s">
        <v>39</v>
      </c>
      <c r="O148" s="71"/>
      <c r="P148" s="212">
        <f>O148*H148</f>
        <v>0</v>
      </c>
      <c r="Q148" s="212">
        <v>0.00565</v>
      </c>
      <c r="R148" s="212">
        <f>Q148*H148</f>
        <v>0.24294999999999997</v>
      </c>
      <c r="S148" s="212">
        <v>0</v>
      </c>
      <c r="T148" s="213">
        <f>S148*H148</f>
        <v>0</v>
      </c>
      <c r="U148" s="34"/>
      <c r="V148" s="34"/>
      <c r="W148" s="34"/>
      <c r="X148" s="34"/>
      <c r="Y148" s="34"/>
      <c r="Z148" s="34"/>
      <c r="AA148" s="34"/>
      <c r="AB148" s="34"/>
      <c r="AC148" s="34"/>
      <c r="AD148" s="34"/>
      <c r="AE148" s="34"/>
      <c r="AR148" s="214" t="s">
        <v>148</v>
      </c>
      <c r="AT148" s="214" t="s">
        <v>129</v>
      </c>
      <c r="AU148" s="214" t="s">
        <v>134</v>
      </c>
      <c r="AY148" s="17" t="s">
        <v>126</v>
      </c>
      <c r="BE148" s="215">
        <f>IF(N148="základní",J148,0)</f>
        <v>0</v>
      </c>
      <c r="BF148" s="215">
        <f>IF(N148="snížená",J148,0)</f>
        <v>0</v>
      </c>
      <c r="BG148" s="215">
        <f>IF(N148="zákl. přenesená",J148,0)</f>
        <v>0</v>
      </c>
      <c r="BH148" s="215">
        <f>IF(N148="sníž. přenesená",J148,0)</f>
        <v>0</v>
      </c>
      <c r="BI148" s="215">
        <f>IF(N148="nulová",J148,0)</f>
        <v>0</v>
      </c>
      <c r="BJ148" s="17" t="s">
        <v>134</v>
      </c>
      <c r="BK148" s="215">
        <f>ROUND(I148*H148,2)</f>
        <v>0</v>
      </c>
      <c r="BL148" s="17" t="s">
        <v>148</v>
      </c>
      <c r="BM148" s="214" t="s">
        <v>310</v>
      </c>
    </row>
    <row r="149" spans="1:47" s="2" customFormat="1" ht="29.25">
      <c r="A149" s="34"/>
      <c r="B149" s="35"/>
      <c r="C149" s="36"/>
      <c r="D149" s="216" t="s">
        <v>138</v>
      </c>
      <c r="E149" s="36"/>
      <c r="F149" s="217" t="s">
        <v>239</v>
      </c>
      <c r="G149" s="36"/>
      <c r="H149" s="36"/>
      <c r="I149" s="115"/>
      <c r="J149" s="36"/>
      <c r="K149" s="36"/>
      <c r="L149" s="39"/>
      <c r="M149" s="218"/>
      <c r="N149" s="219"/>
      <c r="O149" s="71"/>
      <c r="P149" s="71"/>
      <c r="Q149" s="71"/>
      <c r="R149" s="71"/>
      <c r="S149" s="71"/>
      <c r="T149" s="72"/>
      <c r="U149" s="34"/>
      <c r="V149" s="34"/>
      <c r="W149" s="34"/>
      <c r="X149" s="34"/>
      <c r="Y149" s="34"/>
      <c r="Z149" s="34"/>
      <c r="AA149" s="34"/>
      <c r="AB149" s="34"/>
      <c r="AC149" s="34"/>
      <c r="AD149" s="34"/>
      <c r="AE149" s="34"/>
      <c r="AT149" s="17" t="s">
        <v>138</v>
      </c>
      <c r="AU149" s="17" t="s">
        <v>134</v>
      </c>
    </row>
    <row r="150" spans="1:65" s="2" customFormat="1" ht="33" customHeight="1">
      <c r="A150" s="34"/>
      <c r="B150" s="35"/>
      <c r="C150" s="203" t="s">
        <v>196</v>
      </c>
      <c r="D150" s="203" t="s">
        <v>129</v>
      </c>
      <c r="E150" s="204" t="s">
        <v>240</v>
      </c>
      <c r="F150" s="205" t="s">
        <v>241</v>
      </c>
      <c r="G150" s="206" t="s">
        <v>161</v>
      </c>
      <c r="H150" s="241"/>
      <c r="I150" s="208"/>
      <c r="J150" s="209">
        <f>ROUND(I150*H150,2)</f>
        <v>0</v>
      </c>
      <c r="K150" s="205" t="s">
        <v>162</v>
      </c>
      <c r="L150" s="39"/>
      <c r="M150" s="210" t="s">
        <v>1</v>
      </c>
      <c r="N150" s="211" t="s">
        <v>39</v>
      </c>
      <c r="O150" s="71"/>
      <c r="P150" s="212">
        <f>O150*H150</f>
        <v>0</v>
      </c>
      <c r="Q150" s="212">
        <v>0</v>
      </c>
      <c r="R150" s="212">
        <f>Q150*H150</f>
        <v>0</v>
      </c>
      <c r="S150" s="212">
        <v>0</v>
      </c>
      <c r="T150" s="213">
        <f>S150*H150</f>
        <v>0</v>
      </c>
      <c r="U150" s="34"/>
      <c r="V150" s="34"/>
      <c r="W150" s="34"/>
      <c r="X150" s="34"/>
      <c r="Y150" s="34"/>
      <c r="Z150" s="34"/>
      <c r="AA150" s="34"/>
      <c r="AB150" s="34"/>
      <c r="AC150" s="34"/>
      <c r="AD150" s="34"/>
      <c r="AE150" s="34"/>
      <c r="AR150" s="214" t="s">
        <v>148</v>
      </c>
      <c r="AT150" s="214" t="s">
        <v>129</v>
      </c>
      <c r="AU150" s="214" t="s">
        <v>134</v>
      </c>
      <c r="AY150" s="17" t="s">
        <v>126</v>
      </c>
      <c r="BE150" s="215">
        <f>IF(N150="základní",J150,0)</f>
        <v>0</v>
      </c>
      <c r="BF150" s="215">
        <f>IF(N150="snížená",J150,0)</f>
        <v>0</v>
      </c>
      <c r="BG150" s="215">
        <f>IF(N150="zákl. přenesená",J150,0)</f>
        <v>0</v>
      </c>
      <c r="BH150" s="215">
        <f>IF(N150="sníž. přenesená",J150,0)</f>
        <v>0</v>
      </c>
      <c r="BI150" s="215">
        <f>IF(N150="nulová",J150,0)</f>
        <v>0</v>
      </c>
      <c r="BJ150" s="17" t="s">
        <v>134</v>
      </c>
      <c r="BK150" s="215">
        <f>ROUND(I150*H150,2)</f>
        <v>0</v>
      </c>
      <c r="BL150" s="17" t="s">
        <v>148</v>
      </c>
      <c r="BM150" s="214" t="s">
        <v>311</v>
      </c>
    </row>
    <row r="151" spans="1:47" s="2" customFormat="1" ht="107.25">
      <c r="A151" s="34"/>
      <c r="B151" s="35"/>
      <c r="C151" s="36"/>
      <c r="D151" s="216" t="s">
        <v>136</v>
      </c>
      <c r="E151" s="36"/>
      <c r="F151" s="217" t="s">
        <v>243</v>
      </c>
      <c r="G151" s="36"/>
      <c r="H151" s="36"/>
      <c r="I151" s="115"/>
      <c r="J151" s="36"/>
      <c r="K151" s="36"/>
      <c r="L151" s="39"/>
      <c r="M151" s="218"/>
      <c r="N151" s="219"/>
      <c r="O151" s="71"/>
      <c r="P151" s="71"/>
      <c r="Q151" s="71"/>
      <c r="R151" s="71"/>
      <c r="S151" s="71"/>
      <c r="T151" s="72"/>
      <c r="U151" s="34"/>
      <c r="V151" s="34"/>
      <c r="W151" s="34"/>
      <c r="X151" s="34"/>
      <c r="Y151" s="34"/>
      <c r="Z151" s="34"/>
      <c r="AA151" s="34"/>
      <c r="AB151" s="34"/>
      <c r="AC151" s="34"/>
      <c r="AD151" s="34"/>
      <c r="AE151" s="34"/>
      <c r="AT151" s="17" t="s">
        <v>136</v>
      </c>
      <c r="AU151" s="17" t="s">
        <v>134</v>
      </c>
    </row>
    <row r="152" spans="2:63" s="12" customFormat="1" ht="22.9" customHeight="1">
      <c r="B152" s="187"/>
      <c r="C152" s="188"/>
      <c r="D152" s="189" t="s">
        <v>72</v>
      </c>
      <c r="E152" s="201" t="s">
        <v>165</v>
      </c>
      <c r="F152" s="201" t="s">
        <v>166</v>
      </c>
      <c r="G152" s="188"/>
      <c r="H152" s="188"/>
      <c r="I152" s="191"/>
      <c r="J152" s="202">
        <f>BK152</f>
        <v>0</v>
      </c>
      <c r="K152" s="188"/>
      <c r="L152" s="193"/>
      <c r="M152" s="194"/>
      <c r="N152" s="195"/>
      <c r="O152" s="195"/>
      <c r="P152" s="196">
        <f>SUM(P153:P164)</f>
        <v>0</v>
      </c>
      <c r="Q152" s="195"/>
      <c r="R152" s="196">
        <f>SUM(R153:R164)</f>
        <v>0.06505999999999999</v>
      </c>
      <c r="S152" s="195"/>
      <c r="T152" s="197">
        <f>SUM(T153:T164)</f>
        <v>0</v>
      </c>
      <c r="AR152" s="198" t="s">
        <v>134</v>
      </c>
      <c r="AT152" s="199" t="s">
        <v>72</v>
      </c>
      <c r="AU152" s="199" t="s">
        <v>81</v>
      </c>
      <c r="AY152" s="198" t="s">
        <v>126</v>
      </c>
      <c r="BK152" s="200">
        <f>SUM(BK153:BK164)</f>
        <v>0</v>
      </c>
    </row>
    <row r="153" spans="1:65" s="2" customFormat="1" ht="90" customHeight="1">
      <c r="A153" s="34"/>
      <c r="B153" s="35"/>
      <c r="C153" s="203" t="s">
        <v>203</v>
      </c>
      <c r="D153" s="203" t="s">
        <v>129</v>
      </c>
      <c r="E153" s="204" t="s">
        <v>168</v>
      </c>
      <c r="F153" s="205" t="s">
        <v>312</v>
      </c>
      <c r="G153" s="206" t="s">
        <v>170</v>
      </c>
      <c r="H153" s="207">
        <v>58</v>
      </c>
      <c r="I153" s="208"/>
      <c r="J153" s="209">
        <f>ROUND(I153*H153,2)</f>
        <v>0</v>
      </c>
      <c r="K153" s="205" t="s">
        <v>1</v>
      </c>
      <c r="L153" s="39"/>
      <c r="M153" s="210" t="s">
        <v>1</v>
      </c>
      <c r="N153" s="211" t="s">
        <v>39</v>
      </c>
      <c r="O153" s="71"/>
      <c r="P153" s="212">
        <f>O153*H153</f>
        <v>0</v>
      </c>
      <c r="Q153" s="212">
        <v>7E-05</v>
      </c>
      <c r="R153" s="212">
        <f>Q153*H153</f>
        <v>0.004059999999999999</v>
      </c>
      <c r="S153" s="212">
        <v>0</v>
      </c>
      <c r="T153" s="213">
        <f>S153*H153</f>
        <v>0</v>
      </c>
      <c r="U153" s="34"/>
      <c r="V153" s="34"/>
      <c r="W153" s="34"/>
      <c r="X153" s="34"/>
      <c r="Y153" s="34"/>
      <c r="Z153" s="34"/>
      <c r="AA153" s="34"/>
      <c r="AB153" s="34"/>
      <c r="AC153" s="34"/>
      <c r="AD153" s="34"/>
      <c r="AE153" s="34"/>
      <c r="AR153" s="214" t="s">
        <v>148</v>
      </c>
      <c r="AT153" s="214" t="s">
        <v>129</v>
      </c>
      <c r="AU153" s="214" t="s">
        <v>134</v>
      </c>
      <c r="AY153" s="17" t="s">
        <v>126</v>
      </c>
      <c r="BE153" s="215">
        <f>IF(N153="základní",J153,0)</f>
        <v>0</v>
      </c>
      <c r="BF153" s="215">
        <f>IF(N153="snížená",J153,0)</f>
        <v>0</v>
      </c>
      <c r="BG153" s="215">
        <f>IF(N153="zákl. přenesená",J153,0)</f>
        <v>0</v>
      </c>
      <c r="BH153" s="215">
        <f>IF(N153="sníž. přenesená",J153,0)</f>
        <v>0</v>
      </c>
      <c r="BI153" s="215">
        <f>IF(N153="nulová",J153,0)</f>
        <v>0</v>
      </c>
      <c r="BJ153" s="17" t="s">
        <v>134</v>
      </c>
      <c r="BK153" s="215">
        <f>ROUND(I153*H153,2)</f>
        <v>0</v>
      </c>
      <c r="BL153" s="17" t="s">
        <v>148</v>
      </c>
      <c r="BM153" s="214" t="s">
        <v>313</v>
      </c>
    </row>
    <row r="154" spans="1:47" s="2" customFormat="1" ht="29.25">
      <c r="A154" s="34"/>
      <c r="B154" s="35"/>
      <c r="C154" s="36"/>
      <c r="D154" s="216" t="s">
        <v>136</v>
      </c>
      <c r="E154" s="36"/>
      <c r="F154" s="217" t="s">
        <v>172</v>
      </c>
      <c r="G154" s="36"/>
      <c r="H154" s="36"/>
      <c r="I154" s="115"/>
      <c r="J154" s="36"/>
      <c r="K154" s="36"/>
      <c r="L154" s="39"/>
      <c r="M154" s="218"/>
      <c r="N154" s="219"/>
      <c r="O154" s="71"/>
      <c r="P154" s="71"/>
      <c r="Q154" s="71"/>
      <c r="R154" s="71"/>
      <c r="S154" s="71"/>
      <c r="T154" s="72"/>
      <c r="U154" s="34"/>
      <c r="V154" s="34"/>
      <c r="W154" s="34"/>
      <c r="X154" s="34"/>
      <c r="Y154" s="34"/>
      <c r="Z154" s="34"/>
      <c r="AA154" s="34"/>
      <c r="AB154" s="34"/>
      <c r="AC154" s="34"/>
      <c r="AD154" s="34"/>
      <c r="AE154" s="34"/>
      <c r="AT154" s="17" t="s">
        <v>136</v>
      </c>
      <c r="AU154" s="17" t="s">
        <v>134</v>
      </c>
    </row>
    <row r="155" spans="1:47" s="2" customFormat="1" ht="39">
      <c r="A155" s="34"/>
      <c r="B155" s="35"/>
      <c r="C155" s="36"/>
      <c r="D155" s="216" t="s">
        <v>138</v>
      </c>
      <c r="E155" s="36"/>
      <c r="F155" s="217" t="s">
        <v>173</v>
      </c>
      <c r="G155" s="36"/>
      <c r="H155" s="36"/>
      <c r="I155" s="115"/>
      <c r="J155" s="36"/>
      <c r="K155" s="36"/>
      <c r="L155" s="39"/>
      <c r="M155" s="218"/>
      <c r="N155" s="219"/>
      <c r="O155" s="71"/>
      <c r="P155" s="71"/>
      <c r="Q155" s="71"/>
      <c r="R155" s="71"/>
      <c r="S155" s="71"/>
      <c r="T155" s="72"/>
      <c r="U155" s="34"/>
      <c r="V155" s="34"/>
      <c r="W155" s="34"/>
      <c r="X155" s="34"/>
      <c r="Y155" s="34"/>
      <c r="Z155" s="34"/>
      <c r="AA155" s="34"/>
      <c r="AB155" s="34"/>
      <c r="AC155" s="34"/>
      <c r="AD155" s="34"/>
      <c r="AE155" s="34"/>
      <c r="AT155" s="17" t="s">
        <v>138</v>
      </c>
      <c r="AU155" s="17" t="s">
        <v>134</v>
      </c>
    </row>
    <row r="156" spans="2:51" s="14" customFormat="1" ht="12">
      <c r="B156" s="242"/>
      <c r="C156" s="243"/>
      <c r="D156" s="216" t="s">
        <v>140</v>
      </c>
      <c r="E156" s="244" t="s">
        <v>1</v>
      </c>
      <c r="F156" s="245" t="s">
        <v>314</v>
      </c>
      <c r="G156" s="243"/>
      <c r="H156" s="244" t="s">
        <v>1</v>
      </c>
      <c r="I156" s="246"/>
      <c r="J156" s="243"/>
      <c r="K156" s="243"/>
      <c r="L156" s="247"/>
      <c r="M156" s="248"/>
      <c r="N156" s="249"/>
      <c r="O156" s="249"/>
      <c r="P156" s="249"/>
      <c r="Q156" s="249"/>
      <c r="R156" s="249"/>
      <c r="S156" s="249"/>
      <c r="T156" s="250"/>
      <c r="AT156" s="251" t="s">
        <v>140</v>
      </c>
      <c r="AU156" s="251" t="s">
        <v>134</v>
      </c>
      <c r="AV156" s="14" t="s">
        <v>81</v>
      </c>
      <c r="AW156" s="14" t="s">
        <v>30</v>
      </c>
      <c r="AX156" s="14" t="s">
        <v>73</v>
      </c>
      <c r="AY156" s="251" t="s">
        <v>126</v>
      </c>
    </row>
    <row r="157" spans="2:51" s="13" customFormat="1" ht="12">
      <c r="B157" s="220"/>
      <c r="C157" s="221"/>
      <c r="D157" s="216" t="s">
        <v>140</v>
      </c>
      <c r="E157" s="222" t="s">
        <v>1</v>
      </c>
      <c r="F157" s="223" t="s">
        <v>315</v>
      </c>
      <c r="G157" s="221"/>
      <c r="H157" s="224">
        <v>58</v>
      </c>
      <c r="I157" s="225"/>
      <c r="J157" s="221"/>
      <c r="K157" s="221"/>
      <c r="L157" s="226"/>
      <c r="M157" s="227"/>
      <c r="N157" s="228"/>
      <c r="O157" s="228"/>
      <c r="P157" s="228"/>
      <c r="Q157" s="228"/>
      <c r="R157" s="228"/>
      <c r="S157" s="228"/>
      <c r="T157" s="229"/>
      <c r="AT157" s="230" t="s">
        <v>140</v>
      </c>
      <c r="AU157" s="230" t="s">
        <v>134</v>
      </c>
      <c r="AV157" s="13" t="s">
        <v>134</v>
      </c>
      <c r="AW157" s="13" t="s">
        <v>30</v>
      </c>
      <c r="AX157" s="13" t="s">
        <v>81</v>
      </c>
      <c r="AY157" s="230" t="s">
        <v>126</v>
      </c>
    </row>
    <row r="158" spans="1:65" s="2" customFormat="1" ht="16.5" customHeight="1">
      <c r="A158" s="34"/>
      <c r="B158" s="35"/>
      <c r="C158" s="231" t="s">
        <v>210</v>
      </c>
      <c r="D158" s="231" t="s">
        <v>153</v>
      </c>
      <c r="E158" s="232" t="s">
        <v>180</v>
      </c>
      <c r="F158" s="233" t="s">
        <v>181</v>
      </c>
      <c r="G158" s="234" t="s">
        <v>182</v>
      </c>
      <c r="H158" s="235">
        <v>0.061</v>
      </c>
      <c r="I158" s="236"/>
      <c r="J158" s="237">
        <f>ROUND(I158*H158,2)</f>
        <v>0</v>
      </c>
      <c r="K158" s="233" t="s">
        <v>1</v>
      </c>
      <c r="L158" s="238"/>
      <c r="M158" s="239" t="s">
        <v>1</v>
      </c>
      <c r="N158" s="240" t="s">
        <v>39</v>
      </c>
      <c r="O158" s="71"/>
      <c r="P158" s="212">
        <f>O158*H158</f>
        <v>0</v>
      </c>
      <c r="Q158" s="212">
        <v>1</v>
      </c>
      <c r="R158" s="212">
        <f>Q158*H158</f>
        <v>0.061</v>
      </c>
      <c r="S158" s="212">
        <v>0</v>
      </c>
      <c r="T158" s="213">
        <f>S158*H158</f>
        <v>0</v>
      </c>
      <c r="U158" s="34"/>
      <c r="V158" s="34"/>
      <c r="W158" s="34"/>
      <c r="X158" s="34"/>
      <c r="Y158" s="34"/>
      <c r="Z158" s="34"/>
      <c r="AA158" s="34"/>
      <c r="AB158" s="34"/>
      <c r="AC158" s="34"/>
      <c r="AD158" s="34"/>
      <c r="AE158" s="34"/>
      <c r="AR158" s="214" t="s">
        <v>156</v>
      </c>
      <c r="AT158" s="214" t="s">
        <v>153</v>
      </c>
      <c r="AU158" s="214" t="s">
        <v>134</v>
      </c>
      <c r="AY158" s="17" t="s">
        <v>126</v>
      </c>
      <c r="BE158" s="215">
        <f>IF(N158="základní",J158,0)</f>
        <v>0</v>
      </c>
      <c r="BF158" s="215">
        <f>IF(N158="snížená",J158,0)</f>
        <v>0</v>
      </c>
      <c r="BG158" s="215">
        <f>IF(N158="zákl. přenesená",J158,0)</f>
        <v>0</v>
      </c>
      <c r="BH158" s="215">
        <f>IF(N158="sníž. přenesená",J158,0)</f>
        <v>0</v>
      </c>
      <c r="BI158" s="215">
        <f>IF(N158="nulová",J158,0)</f>
        <v>0</v>
      </c>
      <c r="BJ158" s="17" t="s">
        <v>134</v>
      </c>
      <c r="BK158" s="215">
        <f>ROUND(I158*H158,2)</f>
        <v>0</v>
      </c>
      <c r="BL158" s="17" t="s">
        <v>148</v>
      </c>
      <c r="BM158" s="214" t="s">
        <v>316</v>
      </c>
    </row>
    <row r="159" spans="1:47" s="2" customFormat="1" ht="39">
      <c r="A159" s="34"/>
      <c r="B159" s="35"/>
      <c r="C159" s="36"/>
      <c r="D159" s="216" t="s">
        <v>138</v>
      </c>
      <c r="E159" s="36"/>
      <c r="F159" s="217" t="s">
        <v>173</v>
      </c>
      <c r="G159" s="36"/>
      <c r="H159" s="36"/>
      <c r="I159" s="115"/>
      <c r="J159" s="36"/>
      <c r="K159" s="36"/>
      <c r="L159" s="39"/>
      <c r="M159" s="218"/>
      <c r="N159" s="219"/>
      <c r="O159" s="71"/>
      <c r="P159" s="71"/>
      <c r="Q159" s="71"/>
      <c r="R159" s="71"/>
      <c r="S159" s="71"/>
      <c r="T159" s="72"/>
      <c r="U159" s="34"/>
      <c r="V159" s="34"/>
      <c r="W159" s="34"/>
      <c r="X159" s="34"/>
      <c r="Y159" s="34"/>
      <c r="Z159" s="34"/>
      <c r="AA159" s="34"/>
      <c r="AB159" s="34"/>
      <c r="AC159" s="34"/>
      <c r="AD159" s="34"/>
      <c r="AE159" s="34"/>
      <c r="AT159" s="17" t="s">
        <v>138</v>
      </c>
      <c r="AU159" s="17" t="s">
        <v>134</v>
      </c>
    </row>
    <row r="160" spans="2:51" s="14" customFormat="1" ht="22.5">
      <c r="B160" s="242"/>
      <c r="C160" s="243"/>
      <c r="D160" s="216" t="s">
        <v>140</v>
      </c>
      <c r="E160" s="244" t="s">
        <v>1</v>
      </c>
      <c r="F160" s="245" t="s">
        <v>317</v>
      </c>
      <c r="G160" s="243"/>
      <c r="H160" s="244" t="s">
        <v>1</v>
      </c>
      <c r="I160" s="246"/>
      <c r="J160" s="243"/>
      <c r="K160" s="243"/>
      <c r="L160" s="247"/>
      <c r="M160" s="248"/>
      <c r="N160" s="249"/>
      <c r="O160" s="249"/>
      <c r="P160" s="249"/>
      <c r="Q160" s="249"/>
      <c r="R160" s="249"/>
      <c r="S160" s="249"/>
      <c r="T160" s="250"/>
      <c r="AT160" s="251" t="s">
        <v>140</v>
      </c>
      <c r="AU160" s="251" t="s">
        <v>134</v>
      </c>
      <c r="AV160" s="14" t="s">
        <v>81</v>
      </c>
      <c r="AW160" s="14" t="s">
        <v>30</v>
      </c>
      <c r="AX160" s="14" t="s">
        <v>73</v>
      </c>
      <c r="AY160" s="251" t="s">
        <v>126</v>
      </c>
    </row>
    <row r="161" spans="2:51" s="13" customFormat="1" ht="12">
      <c r="B161" s="220"/>
      <c r="C161" s="221"/>
      <c r="D161" s="216" t="s">
        <v>140</v>
      </c>
      <c r="E161" s="222" t="s">
        <v>1</v>
      </c>
      <c r="F161" s="223" t="s">
        <v>318</v>
      </c>
      <c r="G161" s="221"/>
      <c r="H161" s="224">
        <v>0.058</v>
      </c>
      <c r="I161" s="225"/>
      <c r="J161" s="221"/>
      <c r="K161" s="221"/>
      <c r="L161" s="226"/>
      <c r="M161" s="227"/>
      <c r="N161" s="228"/>
      <c r="O161" s="228"/>
      <c r="P161" s="228"/>
      <c r="Q161" s="228"/>
      <c r="R161" s="228"/>
      <c r="S161" s="228"/>
      <c r="T161" s="229"/>
      <c r="AT161" s="230" t="s">
        <v>140</v>
      </c>
      <c r="AU161" s="230" t="s">
        <v>134</v>
      </c>
      <c r="AV161" s="13" t="s">
        <v>134</v>
      </c>
      <c r="AW161" s="13" t="s">
        <v>30</v>
      </c>
      <c r="AX161" s="13" t="s">
        <v>81</v>
      </c>
      <c r="AY161" s="230" t="s">
        <v>126</v>
      </c>
    </row>
    <row r="162" spans="2:51" s="13" customFormat="1" ht="12">
      <c r="B162" s="220"/>
      <c r="C162" s="221"/>
      <c r="D162" s="216" t="s">
        <v>140</v>
      </c>
      <c r="E162" s="221"/>
      <c r="F162" s="223" t="s">
        <v>319</v>
      </c>
      <c r="G162" s="221"/>
      <c r="H162" s="224">
        <v>0.061</v>
      </c>
      <c r="I162" s="225"/>
      <c r="J162" s="221"/>
      <c r="K162" s="221"/>
      <c r="L162" s="226"/>
      <c r="M162" s="227"/>
      <c r="N162" s="228"/>
      <c r="O162" s="228"/>
      <c r="P162" s="228"/>
      <c r="Q162" s="228"/>
      <c r="R162" s="228"/>
      <c r="S162" s="228"/>
      <c r="T162" s="229"/>
      <c r="AT162" s="230" t="s">
        <v>140</v>
      </c>
      <c r="AU162" s="230" t="s">
        <v>134</v>
      </c>
      <c r="AV162" s="13" t="s">
        <v>134</v>
      </c>
      <c r="AW162" s="13" t="s">
        <v>4</v>
      </c>
      <c r="AX162" s="13" t="s">
        <v>81</v>
      </c>
      <c r="AY162" s="230" t="s">
        <v>126</v>
      </c>
    </row>
    <row r="163" spans="1:65" s="2" customFormat="1" ht="44.25" customHeight="1">
      <c r="A163" s="34"/>
      <c r="B163" s="35"/>
      <c r="C163" s="203" t="s">
        <v>252</v>
      </c>
      <c r="D163" s="203" t="s">
        <v>129</v>
      </c>
      <c r="E163" s="204" t="s">
        <v>188</v>
      </c>
      <c r="F163" s="205" t="s">
        <v>189</v>
      </c>
      <c r="G163" s="206" t="s">
        <v>182</v>
      </c>
      <c r="H163" s="207">
        <v>0.065</v>
      </c>
      <c r="I163" s="208"/>
      <c r="J163" s="209">
        <f>ROUND(I163*H163,2)</f>
        <v>0</v>
      </c>
      <c r="K163" s="205" t="s">
        <v>162</v>
      </c>
      <c r="L163" s="39"/>
      <c r="M163" s="210" t="s">
        <v>1</v>
      </c>
      <c r="N163" s="211" t="s">
        <v>39</v>
      </c>
      <c r="O163" s="71"/>
      <c r="P163" s="212">
        <f>O163*H163</f>
        <v>0</v>
      </c>
      <c r="Q163" s="212">
        <v>0</v>
      </c>
      <c r="R163" s="212">
        <f>Q163*H163</f>
        <v>0</v>
      </c>
      <c r="S163" s="212">
        <v>0</v>
      </c>
      <c r="T163" s="213">
        <f>S163*H163</f>
        <v>0</v>
      </c>
      <c r="U163" s="34"/>
      <c r="V163" s="34"/>
      <c r="W163" s="34"/>
      <c r="X163" s="34"/>
      <c r="Y163" s="34"/>
      <c r="Z163" s="34"/>
      <c r="AA163" s="34"/>
      <c r="AB163" s="34"/>
      <c r="AC163" s="34"/>
      <c r="AD163" s="34"/>
      <c r="AE163" s="34"/>
      <c r="AR163" s="214" t="s">
        <v>148</v>
      </c>
      <c r="AT163" s="214" t="s">
        <v>129</v>
      </c>
      <c r="AU163" s="214" t="s">
        <v>134</v>
      </c>
      <c r="AY163" s="17" t="s">
        <v>126</v>
      </c>
      <c r="BE163" s="215">
        <f>IF(N163="základní",J163,0)</f>
        <v>0</v>
      </c>
      <c r="BF163" s="215">
        <f>IF(N163="snížená",J163,0)</f>
        <v>0</v>
      </c>
      <c r="BG163" s="215">
        <f>IF(N163="zákl. přenesená",J163,0)</f>
        <v>0</v>
      </c>
      <c r="BH163" s="215">
        <f>IF(N163="sníž. přenesená",J163,0)</f>
        <v>0</v>
      </c>
      <c r="BI163" s="215">
        <f>IF(N163="nulová",J163,0)</f>
        <v>0</v>
      </c>
      <c r="BJ163" s="17" t="s">
        <v>134</v>
      </c>
      <c r="BK163" s="215">
        <f>ROUND(I163*H163,2)</f>
        <v>0</v>
      </c>
      <c r="BL163" s="17" t="s">
        <v>148</v>
      </c>
      <c r="BM163" s="214" t="s">
        <v>320</v>
      </c>
    </row>
    <row r="164" spans="1:47" s="2" customFormat="1" ht="107.25">
      <c r="A164" s="34"/>
      <c r="B164" s="35"/>
      <c r="C164" s="36"/>
      <c r="D164" s="216" t="s">
        <v>136</v>
      </c>
      <c r="E164" s="36"/>
      <c r="F164" s="217" t="s">
        <v>191</v>
      </c>
      <c r="G164" s="36"/>
      <c r="H164" s="36"/>
      <c r="I164" s="115"/>
      <c r="J164" s="36"/>
      <c r="K164" s="36"/>
      <c r="L164" s="39"/>
      <c r="M164" s="218"/>
      <c r="N164" s="219"/>
      <c r="O164" s="71"/>
      <c r="P164" s="71"/>
      <c r="Q164" s="71"/>
      <c r="R164" s="71"/>
      <c r="S164" s="71"/>
      <c r="T164" s="72"/>
      <c r="U164" s="34"/>
      <c r="V164" s="34"/>
      <c r="W164" s="34"/>
      <c r="X164" s="34"/>
      <c r="Y164" s="34"/>
      <c r="Z164" s="34"/>
      <c r="AA164" s="34"/>
      <c r="AB164" s="34"/>
      <c r="AC164" s="34"/>
      <c r="AD164" s="34"/>
      <c r="AE164" s="34"/>
      <c r="AT164" s="17" t="s">
        <v>136</v>
      </c>
      <c r="AU164" s="17" t="s">
        <v>134</v>
      </c>
    </row>
    <row r="165" spans="2:63" s="12" customFormat="1" ht="25.9" customHeight="1">
      <c r="B165" s="187"/>
      <c r="C165" s="188"/>
      <c r="D165" s="189" t="s">
        <v>72</v>
      </c>
      <c r="E165" s="190" t="s">
        <v>192</v>
      </c>
      <c r="F165" s="190" t="s">
        <v>193</v>
      </c>
      <c r="G165" s="188"/>
      <c r="H165" s="188"/>
      <c r="I165" s="191"/>
      <c r="J165" s="192">
        <f>BK165</f>
        <v>0</v>
      </c>
      <c r="K165" s="188"/>
      <c r="L165" s="193"/>
      <c r="M165" s="194"/>
      <c r="N165" s="195"/>
      <c r="O165" s="195"/>
      <c r="P165" s="196">
        <f>P166+P167+P168+P171</f>
        <v>0</v>
      </c>
      <c r="Q165" s="195"/>
      <c r="R165" s="196">
        <f>R166+R167+R168+R171</f>
        <v>0</v>
      </c>
      <c r="S165" s="195"/>
      <c r="T165" s="197">
        <f>T166+T167+T168+T171</f>
        <v>0</v>
      </c>
      <c r="AR165" s="198" t="s">
        <v>167</v>
      </c>
      <c r="AT165" s="199" t="s">
        <v>72</v>
      </c>
      <c r="AU165" s="199" t="s">
        <v>73</v>
      </c>
      <c r="AY165" s="198" t="s">
        <v>126</v>
      </c>
      <c r="BK165" s="200">
        <f>BK166+BK167+BK168+BK171</f>
        <v>0</v>
      </c>
    </row>
    <row r="166" spans="1:65" s="2" customFormat="1" ht="16.5" customHeight="1">
      <c r="A166" s="34"/>
      <c r="B166" s="35"/>
      <c r="C166" s="203" t="s">
        <v>254</v>
      </c>
      <c r="D166" s="203" t="s">
        <v>129</v>
      </c>
      <c r="E166" s="204" t="s">
        <v>197</v>
      </c>
      <c r="F166" s="205" t="s">
        <v>198</v>
      </c>
      <c r="G166" s="206" t="s">
        <v>199</v>
      </c>
      <c r="H166" s="207">
        <v>1</v>
      </c>
      <c r="I166" s="208"/>
      <c r="J166" s="209">
        <f>ROUND(I166*H166,2)</f>
        <v>0</v>
      </c>
      <c r="K166" s="205" t="s">
        <v>162</v>
      </c>
      <c r="L166" s="39"/>
      <c r="M166" s="210" t="s">
        <v>1</v>
      </c>
      <c r="N166" s="211" t="s">
        <v>39</v>
      </c>
      <c r="O166" s="71"/>
      <c r="P166" s="212">
        <f>O166*H166</f>
        <v>0</v>
      </c>
      <c r="Q166" s="212">
        <v>0</v>
      </c>
      <c r="R166" s="212">
        <f>Q166*H166</f>
        <v>0</v>
      </c>
      <c r="S166" s="212">
        <v>0</v>
      </c>
      <c r="T166" s="213">
        <f>S166*H166</f>
        <v>0</v>
      </c>
      <c r="U166" s="34"/>
      <c r="V166" s="34"/>
      <c r="W166" s="34"/>
      <c r="X166" s="34"/>
      <c r="Y166" s="34"/>
      <c r="Z166" s="34"/>
      <c r="AA166" s="34"/>
      <c r="AB166" s="34"/>
      <c r="AC166" s="34"/>
      <c r="AD166" s="34"/>
      <c r="AE166" s="34"/>
      <c r="AR166" s="214" t="s">
        <v>200</v>
      </c>
      <c r="AT166" s="214" t="s">
        <v>129</v>
      </c>
      <c r="AU166" s="214" t="s">
        <v>81</v>
      </c>
      <c r="AY166" s="17" t="s">
        <v>126</v>
      </c>
      <c r="BE166" s="215">
        <f>IF(N166="základní",J166,0)</f>
        <v>0</v>
      </c>
      <c r="BF166" s="215">
        <f>IF(N166="snížená",J166,0)</f>
        <v>0</v>
      </c>
      <c r="BG166" s="215">
        <f>IF(N166="zákl. přenesená",J166,0)</f>
        <v>0</v>
      </c>
      <c r="BH166" s="215">
        <f>IF(N166="sníž. přenesená",J166,0)</f>
        <v>0</v>
      </c>
      <c r="BI166" s="215">
        <f>IF(N166="nulová",J166,0)</f>
        <v>0</v>
      </c>
      <c r="BJ166" s="17" t="s">
        <v>134</v>
      </c>
      <c r="BK166" s="215">
        <f>ROUND(I166*H166,2)</f>
        <v>0</v>
      </c>
      <c r="BL166" s="17" t="s">
        <v>200</v>
      </c>
      <c r="BM166" s="214" t="s">
        <v>321</v>
      </c>
    </row>
    <row r="167" spans="1:47" s="2" customFormat="1" ht="39">
      <c r="A167" s="34"/>
      <c r="B167" s="35"/>
      <c r="C167" s="36"/>
      <c r="D167" s="216" t="s">
        <v>138</v>
      </c>
      <c r="E167" s="36"/>
      <c r="F167" s="217" t="s">
        <v>202</v>
      </c>
      <c r="G167" s="36"/>
      <c r="H167" s="36"/>
      <c r="I167" s="115"/>
      <c r="J167" s="36"/>
      <c r="K167" s="36"/>
      <c r="L167" s="39"/>
      <c r="M167" s="218"/>
      <c r="N167" s="219"/>
      <c r="O167" s="71"/>
      <c r="P167" s="71"/>
      <c r="Q167" s="71"/>
      <c r="R167" s="71"/>
      <c r="S167" s="71"/>
      <c r="T167" s="72"/>
      <c r="U167" s="34"/>
      <c r="V167" s="34"/>
      <c r="W167" s="34"/>
      <c r="X167" s="34"/>
      <c r="Y167" s="34"/>
      <c r="Z167" s="34"/>
      <c r="AA167" s="34"/>
      <c r="AB167" s="34"/>
      <c r="AC167" s="34"/>
      <c r="AD167" s="34"/>
      <c r="AE167" s="34"/>
      <c r="AT167" s="17" t="s">
        <v>138</v>
      </c>
      <c r="AU167" s="17" t="s">
        <v>81</v>
      </c>
    </row>
    <row r="168" spans="2:63" s="12" customFormat="1" ht="22.9" customHeight="1">
      <c r="B168" s="187"/>
      <c r="C168" s="188"/>
      <c r="D168" s="189" t="s">
        <v>72</v>
      </c>
      <c r="E168" s="201" t="s">
        <v>194</v>
      </c>
      <c r="F168" s="201" t="s">
        <v>195</v>
      </c>
      <c r="G168" s="188"/>
      <c r="H168" s="188"/>
      <c r="I168" s="191"/>
      <c r="J168" s="202">
        <f>BK168</f>
        <v>0</v>
      </c>
      <c r="K168" s="188"/>
      <c r="L168" s="193"/>
      <c r="M168" s="194"/>
      <c r="N168" s="195"/>
      <c r="O168" s="195"/>
      <c r="P168" s="196">
        <f>SUM(P169:P170)</f>
        <v>0</v>
      </c>
      <c r="Q168" s="195"/>
      <c r="R168" s="196">
        <f>SUM(R169:R170)</f>
        <v>0</v>
      </c>
      <c r="S168" s="195"/>
      <c r="T168" s="197">
        <f>SUM(T169:T170)</f>
        <v>0</v>
      </c>
      <c r="AR168" s="198" t="s">
        <v>167</v>
      </c>
      <c r="AT168" s="199" t="s">
        <v>72</v>
      </c>
      <c r="AU168" s="199" t="s">
        <v>81</v>
      </c>
      <c r="AY168" s="198" t="s">
        <v>126</v>
      </c>
      <c r="BK168" s="200">
        <f>SUM(BK169:BK170)</f>
        <v>0</v>
      </c>
    </row>
    <row r="169" spans="1:65" s="2" customFormat="1" ht="16.5" customHeight="1">
      <c r="A169" s="34"/>
      <c r="B169" s="35"/>
      <c r="C169" s="203" t="s">
        <v>256</v>
      </c>
      <c r="D169" s="203" t="s">
        <v>129</v>
      </c>
      <c r="E169" s="204" t="s">
        <v>204</v>
      </c>
      <c r="F169" s="205" t="s">
        <v>205</v>
      </c>
      <c r="G169" s="206" t="s">
        <v>199</v>
      </c>
      <c r="H169" s="207">
        <v>1</v>
      </c>
      <c r="I169" s="208"/>
      <c r="J169" s="209">
        <f>ROUND(I169*H169,2)</f>
        <v>0</v>
      </c>
      <c r="K169" s="205" t="s">
        <v>162</v>
      </c>
      <c r="L169" s="39"/>
      <c r="M169" s="210" t="s">
        <v>1</v>
      </c>
      <c r="N169" s="211" t="s">
        <v>39</v>
      </c>
      <c r="O169" s="71"/>
      <c r="P169" s="212">
        <f>O169*H169</f>
        <v>0</v>
      </c>
      <c r="Q169" s="212">
        <v>0</v>
      </c>
      <c r="R169" s="212">
        <f>Q169*H169</f>
        <v>0</v>
      </c>
      <c r="S169" s="212">
        <v>0</v>
      </c>
      <c r="T169" s="213">
        <f>S169*H169</f>
        <v>0</v>
      </c>
      <c r="U169" s="34"/>
      <c r="V169" s="34"/>
      <c r="W169" s="34"/>
      <c r="X169" s="34"/>
      <c r="Y169" s="34"/>
      <c r="Z169" s="34"/>
      <c r="AA169" s="34"/>
      <c r="AB169" s="34"/>
      <c r="AC169" s="34"/>
      <c r="AD169" s="34"/>
      <c r="AE169" s="34"/>
      <c r="AR169" s="214" t="s">
        <v>200</v>
      </c>
      <c r="AT169" s="214" t="s">
        <v>129</v>
      </c>
      <c r="AU169" s="214" t="s">
        <v>134</v>
      </c>
      <c r="AY169" s="17" t="s">
        <v>126</v>
      </c>
      <c r="BE169" s="215">
        <f>IF(N169="základní",J169,0)</f>
        <v>0</v>
      </c>
      <c r="BF169" s="215">
        <f>IF(N169="snížená",J169,0)</f>
        <v>0</v>
      </c>
      <c r="BG169" s="215">
        <f>IF(N169="zákl. přenesená",J169,0)</f>
        <v>0</v>
      </c>
      <c r="BH169" s="215">
        <f>IF(N169="sníž. přenesená",J169,0)</f>
        <v>0</v>
      </c>
      <c r="BI169" s="215">
        <f>IF(N169="nulová",J169,0)</f>
        <v>0</v>
      </c>
      <c r="BJ169" s="17" t="s">
        <v>134</v>
      </c>
      <c r="BK169" s="215">
        <f>ROUND(I169*H169,2)</f>
        <v>0</v>
      </c>
      <c r="BL169" s="17" t="s">
        <v>200</v>
      </c>
      <c r="BM169" s="214" t="s">
        <v>322</v>
      </c>
    </row>
    <row r="170" spans="1:47" s="2" customFormat="1" ht="29.25">
      <c r="A170" s="34"/>
      <c r="B170" s="35"/>
      <c r="C170" s="36"/>
      <c r="D170" s="216" t="s">
        <v>138</v>
      </c>
      <c r="E170" s="36"/>
      <c r="F170" s="217" t="s">
        <v>207</v>
      </c>
      <c r="G170" s="36"/>
      <c r="H170" s="36"/>
      <c r="I170" s="115"/>
      <c r="J170" s="36"/>
      <c r="K170" s="36"/>
      <c r="L170" s="39"/>
      <c r="M170" s="218"/>
      <c r="N170" s="219"/>
      <c r="O170" s="71"/>
      <c r="P170" s="71"/>
      <c r="Q170" s="71"/>
      <c r="R170" s="71"/>
      <c r="S170" s="71"/>
      <c r="T170" s="72"/>
      <c r="U170" s="34"/>
      <c r="V170" s="34"/>
      <c r="W170" s="34"/>
      <c r="X170" s="34"/>
      <c r="Y170" s="34"/>
      <c r="Z170" s="34"/>
      <c r="AA170" s="34"/>
      <c r="AB170" s="34"/>
      <c r="AC170" s="34"/>
      <c r="AD170" s="34"/>
      <c r="AE170" s="34"/>
      <c r="AT170" s="17" t="s">
        <v>138</v>
      </c>
      <c r="AU170" s="17" t="s">
        <v>134</v>
      </c>
    </row>
    <row r="171" spans="2:63" s="12" customFormat="1" ht="22.9" customHeight="1">
      <c r="B171" s="187"/>
      <c r="C171" s="188"/>
      <c r="D171" s="189" t="s">
        <v>72</v>
      </c>
      <c r="E171" s="201" t="s">
        <v>208</v>
      </c>
      <c r="F171" s="201" t="s">
        <v>209</v>
      </c>
      <c r="G171" s="188"/>
      <c r="H171" s="188"/>
      <c r="I171" s="191"/>
      <c r="J171" s="202">
        <f>BK171</f>
        <v>0</v>
      </c>
      <c r="K171" s="188"/>
      <c r="L171" s="193"/>
      <c r="M171" s="194"/>
      <c r="N171" s="195"/>
      <c r="O171" s="195"/>
      <c r="P171" s="196">
        <f>P172</f>
        <v>0</v>
      </c>
      <c r="Q171" s="195"/>
      <c r="R171" s="196">
        <f>R172</f>
        <v>0</v>
      </c>
      <c r="S171" s="195"/>
      <c r="T171" s="197">
        <f>T172</f>
        <v>0</v>
      </c>
      <c r="AR171" s="198" t="s">
        <v>167</v>
      </c>
      <c r="AT171" s="199" t="s">
        <v>72</v>
      </c>
      <c r="AU171" s="199" t="s">
        <v>81</v>
      </c>
      <c r="AY171" s="198" t="s">
        <v>126</v>
      </c>
      <c r="BK171" s="200">
        <f>BK172</f>
        <v>0</v>
      </c>
    </row>
    <row r="172" spans="1:65" s="2" customFormat="1" ht="33.75" customHeight="1">
      <c r="A172" s="34"/>
      <c r="B172" s="35"/>
      <c r="C172" s="203" t="s">
        <v>258</v>
      </c>
      <c r="D172" s="203" t="s">
        <v>129</v>
      </c>
      <c r="E172" s="204" t="s">
        <v>211</v>
      </c>
      <c r="F172" s="205" t="s">
        <v>212</v>
      </c>
      <c r="G172" s="206" t="s">
        <v>199</v>
      </c>
      <c r="H172" s="207">
        <v>1</v>
      </c>
      <c r="I172" s="208"/>
      <c r="J172" s="209">
        <f>ROUND(I172*H172,2)</f>
        <v>0</v>
      </c>
      <c r="K172" s="205" t="s">
        <v>162</v>
      </c>
      <c r="L172" s="39"/>
      <c r="M172" s="263" t="s">
        <v>1</v>
      </c>
      <c r="N172" s="264" t="s">
        <v>39</v>
      </c>
      <c r="O172" s="265"/>
      <c r="P172" s="266">
        <f>O172*H172</f>
        <v>0</v>
      </c>
      <c r="Q172" s="266">
        <v>0</v>
      </c>
      <c r="R172" s="266">
        <f>Q172*H172</f>
        <v>0</v>
      </c>
      <c r="S172" s="266">
        <v>0</v>
      </c>
      <c r="T172" s="267">
        <f>S172*H172</f>
        <v>0</v>
      </c>
      <c r="U172" s="34"/>
      <c r="V172" s="34"/>
      <c r="W172" s="34"/>
      <c r="X172" s="34"/>
      <c r="Y172" s="34"/>
      <c r="Z172" s="34"/>
      <c r="AA172" s="34"/>
      <c r="AB172" s="34"/>
      <c r="AC172" s="34"/>
      <c r="AD172" s="34"/>
      <c r="AE172" s="34"/>
      <c r="AR172" s="214" t="s">
        <v>200</v>
      </c>
      <c r="AT172" s="214" t="s">
        <v>129</v>
      </c>
      <c r="AU172" s="214" t="s">
        <v>134</v>
      </c>
      <c r="AY172" s="17" t="s">
        <v>126</v>
      </c>
      <c r="BE172" s="215">
        <f>IF(N172="základní",J172,0)</f>
        <v>0</v>
      </c>
      <c r="BF172" s="215">
        <f>IF(N172="snížená",J172,0)</f>
        <v>0</v>
      </c>
      <c r="BG172" s="215">
        <f>IF(N172="zákl. přenesená",J172,0)</f>
        <v>0</v>
      </c>
      <c r="BH172" s="215">
        <f>IF(N172="sníž. přenesená",J172,0)</f>
        <v>0</v>
      </c>
      <c r="BI172" s="215">
        <f>IF(N172="nulová",J172,0)</f>
        <v>0</v>
      </c>
      <c r="BJ172" s="17" t="s">
        <v>134</v>
      </c>
      <c r="BK172" s="215">
        <f>ROUND(I172*H172,2)</f>
        <v>0</v>
      </c>
      <c r="BL172" s="17" t="s">
        <v>200</v>
      </c>
      <c r="BM172" s="214" t="s">
        <v>323</v>
      </c>
    </row>
    <row r="173" spans="1:31" s="2" customFormat="1" ht="6.95" customHeight="1">
      <c r="A173" s="34"/>
      <c r="B173" s="54"/>
      <c r="C173" s="55"/>
      <c r="D173" s="55"/>
      <c r="E173" s="55"/>
      <c r="F173" s="55"/>
      <c r="G173" s="55"/>
      <c r="H173" s="55"/>
      <c r="I173" s="152"/>
      <c r="J173" s="55"/>
      <c r="K173" s="55"/>
      <c r="L173" s="39"/>
      <c r="M173" s="34"/>
      <c r="O173" s="34"/>
      <c r="P173" s="34"/>
      <c r="Q173" s="34"/>
      <c r="R173" s="34"/>
      <c r="S173" s="34"/>
      <c r="T173" s="34"/>
      <c r="U173" s="34"/>
      <c r="V173" s="34"/>
      <c r="W173" s="34"/>
      <c r="X173" s="34"/>
      <c r="Y173" s="34"/>
      <c r="Z173" s="34"/>
      <c r="AA173" s="34"/>
      <c r="AB173" s="34"/>
      <c r="AC173" s="34"/>
      <c r="AD173" s="34"/>
      <c r="AE173" s="34"/>
    </row>
  </sheetData>
  <sheetProtection algorithmName="SHA-512" hashValue="N8gUsWT6UqMqJhz21bfzEza/AYL80MvQwBMqBkLebIS/gLaEoUKFe2+RpTX9aZ0bMAemvzgt7lrw7vstpwSy4Q==" saltValue="ieZbx8jmp3WND5xG5bxh80283PGgef+zuSywz+b/gpPPVjXwWb/UNnUXAV5ldsqfdWvR5jzXARFxifsvMERnFg==" spinCount="100000" sheet="1" objects="1" scenarios="1" formatColumns="0" formatRows="0" autoFilter="0"/>
  <autoFilter ref="C124:K172"/>
  <mergeCells count="9">
    <mergeCell ref="E87:H87"/>
    <mergeCell ref="E115:H115"/>
    <mergeCell ref="E117:H117"/>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2:BM176"/>
  <sheetViews>
    <sheetView showGridLines="0" tabSelected="1" workbookViewId="0" topLeftCell="A138">
      <selection activeCell="H152" sqref="H152"/>
    </sheetView>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08"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08"/>
      <c r="L2" s="268"/>
      <c r="M2" s="268"/>
      <c r="N2" s="268"/>
      <c r="O2" s="268"/>
      <c r="P2" s="268"/>
      <c r="Q2" s="268"/>
      <c r="R2" s="268"/>
      <c r="S2" s="268"/>
      <c r="T2" s="268"/>
      <c r="U2" s="268"/>
      <c r="V2" s="268"/>
      <c r="AT2" s="17" t="s">
        <v>94</v>
      </c>
    </row>
    <row r="3" spans="2:46" s="1" customFormat="1" ht="6.95" customHeight="1" hidden="1">
      <c r="B3" s="109"/>
      <c r="C3" s="110"/>
      <c r="D3" s="110"/>
      <c r="E3" s="110"/>
      <c r="F3" s="110"/>
      <c r="G3" s="110"/>
      <c r="H3" s="110"/>
      <c r="I3" s="111"/>
      <c r="J3" s="110"/>
      <c r="K3" s="110"/>
      <c r="L3" s="20"/>
      <c r="AT3" s="17" t="s">
        <v>81</v>
      </c>
    </row>
    <row r="4" spans="2:46" s="1" customFormat="1" ht="24.95" customHeight="1" hidden="1">
      <c r="B4" s="20"/>
      <c r="D4" s="112" t="s">
        <v>95</v>
      </c>
      <c r="I4" s="108"/>
      <c r="L4" s="20"/>
      <c r="M4" s="113" t="s">
        <v>10</v>
      </c>
      <c r="AT4" s="17" t="s">
        <v>4</v>
      </c>
    </row>
    <row r="5" spans="2:12" s="1" customFormat="1" ht="6.95" customHeight="1" hidden="1">
      <c r="B5" s="20"/>
      <c r="I5" s="108"/>
      <c r="L5" s="20"/>
    </row>
    <row r="6" spans="2:12" s="1" customFormat="1" ht="12" customHeight="1" hidden="1">
      <c r="B6" s="20"/>
      <c r="D6" s="114" t="s">
        <v>16</v>
      </c>
      <c r="I6" s="108"/>
      <c r="L6" s="20"/>
    </row>
    <row r="7" spans="2:12" s="1" customFormat="1" ht="16.5" customHeight="1" hidden="1">
      <c r="B7" s="20"/>
      <c r="E7" s="312" t="str">
        <f>'Rekapitulace stavby'!K6</f>
        <v>Oprava oplechování bytových domů-projekt revitalizace</v>
      </c>
      <c r="F7" s="313"/>
      <c r="G7" s="313"/>
      <c r="H7" s="313"/>
      <c r="I7" s="108"/>
      <c r="L7" s="20"/>
    </row>
    <row r="8" spans="1:31" s="2" customFormat="1" ht="12" customHeight="1" hidden="1">
      <c r="A8" s="34"/>
      <c r="B8" s="39"/>
      <c r="C8" s="34"/>
      <c r="D8" s="114" t="s">
        <v>96</v>
      </c>
      <c r="E8" s="34"/>
      <c r="F8" s="34"/>
      <c r="G8" s="34"/>
      <c r="H8" s="34"/>
      <c r="I8" s="115"/>
      <c r="J8" s="34"/>
      <c r="K8" s="34"/>
      <c r="L8" s="51"/>
      <c r="S8" s="34"/>
      <c r="T8" s="34"/>
      <c r="U8" s="34"/>
      <c r="V8" s="34"/>
      <c r="W8" s="34"/>
      <c r="X8" s="34"/>
      <c r="Y8" s="34"/>
      <c r="Z8" s="34"/>
      <c r="AA8" s="34"/>
      <c r="AB8" s="34"/>
      <c r="AC8" s="34"/>
      <c r="AD8" s="34"/>
      <c r="AE8" s="34"/>
    </row>
    <row r="9" spans="1:31" s="2" customFormat="1" ht="16.5" customHeight="1" hidden="1">
      <c r="A9" s="34"/>
      <c r="B9" s="39"/>
      <c r="C9" s="34"/>
      <c r="D9" s="34"/>
      <c r="E9" s="314" t="s">
        <v>324</v>
      </c>
      <c r="F9" s="315"/>
      <c r="G9" s="315"/>
      <c r="H9" s="315"/>
      <c r="I9" s="115"/>
      <c r="J9" s="34"/>
      <c r="K9" s="34"/>
      <c r="L9" s="51"/>
      <c r="S9" s="34"/>
      <c r="T9" s="34"/>
      <c r="U9" s="34"/>
      <c r="V9" s="34"/>
      <c r="W9" s="34"/>
      <c r="X9" s="34"/>
      <c r="Y9" s="34"/>
      <c r="Z9" s="34"/>
      <c r="AA9" s="34"/>
      <c r="AB9" s="34"/>
      <c r="AC9" s="34"/>
      <c r="AD9" s="34"/>
      <c r="AE9" s="34"/>
    </row>
    <row r="10" spans="1:31" s="2" customFormat="1" ht="12" hidden="1">
      <c r="A10" s="34"/>
      <c r="B10" s="39"/>
      <c r="C10" s="34"/>
      <c r="D10" s="34"/>
      <c r="E10" s="34"/>
      <c r="F10" s="34"/>
      <c r="G10" s="34"/>
      <c r="H10" s="34"/>
      <c r="I10" s="115"/>
      <c r="J10" s="34"/>
      <c r="K10" s="34"/>
      <c r="L10" s="51"/>
      <c r="S10" s="34"/>
      <c r="T10" s="34"/>
      <c r="U10" s="34"/>
      <c r="V10" s="34"/>
      <c r="W10" s="34"/>
      <c r="X10" s="34"/>
      <c r="Y10" s="34"/>
      <c r="Z10" s="34"/>
      <c r="AA10" s="34"/>
      <c r="AB10" s="34"/>
      <c r="AC10" s="34"/>
      <c r="AD10" s="34"/>
      <c r="AE10" s="34"/>
    </row>
    <row r="11" spans="1:31" s="2" customFormat="1" ht="12" customHeight="1" hidden="1">
      <c r="A11" s="34"/>
      <c r="B11" s="39"/>
      <c r="C11" s="34"/>
      <c r="D11" s="114" t="s">
        <v>18</v>
      </c>
      <c r="E11" s="34"/>
      <c r="F11" s="116" t="s">
        <v>1</v>
      </c>
      <c r="G11" s="34"/>
      <c r="H11" s="34"/>
      <c r="I11" s="117" t="s">
        <v>19</v>
      </c>
      <c r="J11" s="116" t="s">
        <v>1</v>
      </c>
      <c r="K11" s="34"/>
      <c r="L11" s="51"/>
      <c r="S11" s="34"/>
      <c r="T11" s="34"/>
      <c r="U11" s="34"/>
      <c r="V11" s="34"/>
      <c r="W11" s="34"/>
      <c r="X11" s="34"/>
      <c r="Y11" s="34"/>
      <c r="Z11" s="34"/>
      <c r="AA11" s="34"/>
      <c r="AB11" s="34"/>
      <c r="AC11" s="34"/>
      <c r="AD11" s="34"/>
      <c r="AE11" s="34"/>
    </row>
    <row r="12" spans="1:31" s="2" customFormat="1" ht="12" customHeight="1" hidden="1">
      <c r="A12" s="34"/>
      <c r="B12" s="39"/>
      <c r="C12" s="34"/>
      <c r="D12" s="114" t="s">
        <v>20</v>
      </c>
      <c r="E12" s="34"/>
      <c r="F12" s="116" t="s">
        <v>21</v>
      </c>
      <c r="G12" s="34"/>
      <c r="H12" s="34"/>
      <c r="I12" s="117" t="s">
        <v>22</v>
      </c>
      <c r="J12" s="118" t="str">
        <f>'Rekapitulace stavby'!AN8</f>
        <v>14. 7. 2020</v>
      </c>
      <c r="K12" s="34"/>
      <c r="L12" s="51"/>
      <c r="S12" s="34"/>
      <c r="T12" s="34"/>
      <c r="U12" s="34"/>
      <c r="V12" s="34"/>
      <c r="W12" s="34"/>
      <c r="X12" s="34"/>
      <c r="Y12" s="34"/>
      <c r="Z12" s="34"/>
      <c r="AA12" s="34"/>
      <c r="AB12" s="34"/>
      <c r="AC12" s="34"/>
      <c r="AD12" s="34"/>
      <c r="AE12" s="34"/>
    </row>
    <row r="13" spans="1:31" s="2" customFormat="1" ht="10.9" customHeight="1" hidden="1">
      <c r="A13" s="34"/>
      <c r="B13" s="39"/>
      <c r="C13" s="34"/>
      <c r="D13" s="34"/>
      <c r="E13" s="34"/>
      <c r="F13" s="34"/>
      <c r="G13" s="34"/>
      <c r="H13" s="34"/>
      <c r="I13" s="115"/>
      <c r="J13" s="34"/>
      <c r="K13" s="34"/>
      <c r="L13" s="51"/>
      <c r="S13" s="34"/>
      <c r="T13" s="34"/>
      <c r="U13" s="34"/>
      <c r="V13" s="34"/>
      <c r="W13" s="34"/>
      <c r="X13" s="34"/>
      <c r="Y13" s="34"/>
      <c r="Z13" s="34"/>
      <c r="AA13" s="34"/>
      <c r="AB13" s="34"/>
      <c r="AC13" s="34"/>
      <c r="AD13" s="34"/>
      <c r="AE13" s="34"/>
    </row>
    <row r="14" spans="1:31" s="2" customFormat="1" ht="12" customHeight="1" hidden="1">
      <c r="A14" s="34"/>
      <c r="B14" s="39"/>
      <c r="C14" s="34"/>
      <c r="D14" s="114" t="s">
        <v>24</v>
      </c>
      <c r="E14" s="34"/>
      <c r="F14" s="34"/>
      <c r="G14" s="34"/>
      <c r="H14" s="34"/>
      <c r="I14" s="117" t="s">
        <v>25</v>
      </c>
      <c r="J14" s="116" t="str">
        <f>IF('Rekapitulace stavby'!AN10="","",'Rekapitulace stavby'!AN10)</f>
        <v/>
      </c>
      <c r="K14" s="34"/>
      <c r="L14" s="51"/>
      <c r="S14" s="34"/>
      <c r="T14" s="34"/>
      <c r="U14" s="34"/>
      <c r="V14" s="34"/>
      <c r="W14" s="34"/>
      <c r="X14" s="34"/>
      <c r="Y14" s="34"/>
      <c r="Z14" s="34"/>
      <c r="AA14" s="34"/>
      <c r="AB14" s="34"/>
      <c r="AC14" s="34"/>
      <c r="AD14" s="34"/>
      <c r="AE14" s="34"/>
    </row>
    <row r="15" spans="1:31" s="2" customFormat="1" ht="18" customHeight="1" hidden="1">
      <c r="A15" s="34"/>
      <c r="B15" s="39"/>
      <c r="C15" s="34"/>
      <c r="D15" s="34"/>
      <c r="E15" s="116" t="str">
        <f>IF('Rekapitulace stavby'!E11="","",'Rekapitulace stavby'!E11)</f>
        <v xml:space="preserve"> </v>
      </c>
      <c r="F15" s="34"/>
      <c r="G15" s="34"/>
      <c r="H15" s="34"/>
      <c r="I15" s="117" t="s">
        <v>26</v>
      </c>
      <c r="J15" s="116" t="str">
        <f>IF('Rekapitulace stavby'!AN11="","",'Rekapitulace stavby'!AN11)</f>
        <v/>
      </c>
      <c r="K15" s="34"/>
      <c r="L15" s="51"/>
      <c r="S15" s="34"/>
      <c r="T15" s="34"/>
      <c r="U15" s="34"/>
      <c r="V15" s="34"/>
      <c r="W15" s="34"/>
      <c r="X15" s="34"/>
      <c r="Y15" s="34"/>
      <c r="Z15" s="34"/>
      <c r="AA15" s="34"/>
      <c r="AB15" s="34"/>
      <c r="AC15" s="34"/>
      <c r="AD15" s="34"/>
      <c r="AE15" s="34"/>
    </row>
    <row r="16" spans="1:31" s="2" customFormat="1" ht="6.95" customHeight="1" hidden="1">
      <c r="A16" s="34"/>
      <c r="B16" s="39"/>
      <c r="C16" s="34"/>
      <c r="D16" s="34"/>
      <c r="E16" s="34"/>
      <c r="F16" s="34"/>
      <c r="G16" s="34"/>
      <c r="H16" s="34"/>
      <c r="I16" s="115"/>
      <c r="J16" s="34"/>
      <c r="K16" s="34"/>
      <c r="L16" s="51"/>
      <c r="S16" s="34"/>
      <c r="T16" s="34"/>
      <c r="U16" s="34"/>
      <c r="V16" s="34"/>
      <c r="W16" s="34"/>
      <c r="X16" s="34"/>
      <c r="Y16" s="34"/>
      <c r="Z16" s="34"/>
      <c r="AA16" s="34"/>
      <c r="AB16" s="34"/>
      <c r="AC16" s="34"/>
      <c r="AD16" s="34"/>
      <c r="AE16" s="34"/>
    </row>
    <row r="17" spans="1:31" s="2" customFormat="1" ht="12" customHeight="1" hidden="1">
      <c r="A17" s="34"/>
      <c r="B17" s="39"/>
      <c r="C17" s="34"/>
      <c r="D17" s="114" t="s">
        <v>27</v>
      </c>
      <c r="E17" s="34"/>
      <c r="F17" s="34"/>
      <c r="G17" s="34"/>
      <c r="H17" s="34"/>
      <c r="I17" s="117" t="s">
        <v>25</v>
      </c>
      <c r="J17" s="30" t="str">
        <f>'Rekapitulace stavby'!AN13</f>
        <v>Vyplň údaj</v>
      </c>
      <c r="K17" s="34"/>
      <c r="L17" s="51"/>
      <c r="S17" s="34"/>
      <c r="T17" s="34"/>
      <c r="U17" s="34"/>
      <c r="V17" s="34"/>
      <c r="W17" s="34"/>
      <c r="X17" s="34"/>
      <c r="Y17" s="34"/>
      <c r="Z17" s="34"/>
      <c r="AA17" s="34"/>
      <c r="AB17" s="34"/>
      <c r="AC17" s="34"/>
      <c r="AD17" s="34"/>
      <c r="AE17" s="34"/>
    </row>
    <row r="18" spans="1:31" s="2" customFormat="1" ht="18" customHeight="1" hidden="1">
      <c r="A18" s="34"/>
      <c r="B18" s="39"/>
      <c r="C18" s="34"/>
      <c r="D18" s="34"/>
      <c r="E18" s="316" t="str">
        <f>'Rekapitulace stavby'!E14</f>
        <v>Vyplň údaj</v>
      </c>
      <c r="F18" s="317"/>
      <c r="G18" s="317"/>
      <c r="H18" s="317"/>
      <c r="I18" s="117" t="s">
        <v>26</v>
      </c>
      <c r="J18" s="30" t="str">
        <f>'Rekapitulace stavby'!AN14</f>
        <v>Vyplň údaj</v>
      </c>
      <c r="K18" s="34"/>
      <c r="L18" s="51"/>
      <c r="S18" s="34"/>
      <c r="T18" s="34"/>
      <c r="U18" s="34"/>
      <c r="V18" s="34"/>
      <c r="W18" s="34"/>
      <c r="X18" s="34"/>
      <c r="Y18" s="34"/>
      <c r="Z18" s="34"/>
      <c r="AA18" s="34"/>
      <c r="AB18" s="34"/>
      <c r="AC18" s="34"/>
      <c r="AD18" s="34"/>
      <c r="AE18" s="34"/>
    </row>
    <row r="19" spans="1:31" s="2" customFormat="1" ht="6.95" customHeight="1" hidden="1">
      <c r="A19" s="34"/>
      <c r="B19" s="39"/>
      <c r="C19" s="34"/>
      <c r="D19" s="34"/>
      <c r="E19" s="34"/>
      <c r="F19" s="34"/>
      <c r="G19" s="34"/>
      <c r="H19" s="34"/>
      <c r="I19" s="115"/>
      <c r="J19" s="34"/>
      <c r="K19" s="34"/>
      <c r="L19" s="51"/>
      <c r="S19" s="34"/>
      <c r="T19" s="34"/>
      <c r="U19" s="34"/>
      <c r="V19" s="34"/>
      <c r="W19" s="34"/>
      <c r="X19" s="34"/>
      <c r="Y19" s="34"/>
      <c r="Z19" s="34"/>
      <c r="AA19" s="34"/>
      <c r="AB19" s="34"/>
      <c r="AC19" s="34"/>
      <c r="AD19" s="34"/>
      <c r="AE19" s="34"/>
    </row>
    <row r="20" spans="1:31" s="2" customFormat="1" ht="12" customHeight="1" hidden="1">
      <c r="A20" s="34"/>
      <c r="B20" s="39"/>
      <c r="C20" s="34"/>
      <c r="D20" s="114" t="s">
        <v>29</v>
      </c>
      <c r="E20" s="34"/>
      <c r="F20" s="34"/>
      <c r="G20" s="34"/>
      <c r="H20" s="34"/>
      <c r="I20" s="117" t="s">
        <v>25</v>
      </c>
      <c r="J20" s="116" t="str">
        <f>IF('Rekapitulace stavby'!AN16="","",'Rekapitulace stavby'!AN16)</f>
        <v/>
      </c>
      <c r="K20" s="34"/>
      <c r="L20" s="51"/>
      <c r="S20" s="34"/>
      <c r="T20" s="34"/>
      <c r="U20" s="34"/>
      <c r="V20" s="34"/>
      <c r="W20" s="34"/>
      <c r="X20" s="34"/>
      <c r="Y20" s="34"/>
      <c r="Z20" s="34"/>
      <c r="AA20" s="34"/>
      <c r="AB20" s="34"/>
      <c r="AC20" s="34"/>
      <c r="AD20" s="34"/>
      <c r="AE20" s="34"/>
    </row>
    <row r="21" spans="1:31" s="2" customFormat="1" ht="18" customHeight="1" hidden="1">
      <c r="A21" s="34"/>
      <c r="B21" s="39"/>
      <c r="C21" s="34"/>
      <c r="D21" s="34"/>
      <c r="E21" s="116" t="str">
        <f>IF('Rekapitulace stavby'!E17="","",'Rekapitulace stavby'!E17)</f>
        <v xml:space="preserve"> </v>
      </c>
      <c r="F21" s="34"/>
      <c r="G21" s="34"/>
      <c r="H21" s="34"/>
      <c r="I21" s="117" t="s">
        <v>26</v>
      </c>
      <c r="J21" s="116" t="str">
        <f>IF('Rekapitulace stavby'!AN17="","",'Rekapitulace stavby'!AN17)</f>
        <v/>
      </c>
      <c r="K21" s="34"/>
      <c r="L21" s="51"/>
      <c r="S21" s="34"/>
      <c r="T21" s="34"/>
      <c r="U21" s="34"/>
      <c r="V21" s="34"/>
      <c r="W21" s="34"/>
      <c r="X21" s="34"/>
      <c r="Y21" s="34"/>
      <c r="Z21" s="34"/>
      <c r="AA21" s="34"/>
      <c r="AB21" s="34"/>
      <c r="AC21" s="34"/>
      <c r="AD21" s="34"/>
      <c r="AE21" s="34"/>
    </row>
    <row r="22" spans="1:31" s="2" customFormat="1" ht="6.95" customHeight="1" hidden="1">
      <c r="A22" s="34"/>
      <c r="B22" s="39"/>
      <c r="C22" s="34"/>
      <c r="D22" s="34"/>
      <c r="E22" s="34"/>
      <c r="F22" s="34"/>
      <c r="G22" s="34"/>
      <c r="H22" s="34"/>
      <c r="I22" s="115"/>
      <c r="J22" s="34"/>
      <c r="K22" s="34"/>
      <c r="L22" s="51"/>
      <c r="S22" s="34"/>
      <c r="T22" s="34"/>
      <c r="U22" s="34"/>
      <c r="V22" s="34"/>
      <c r="W22" s="34"/>
      <c r="X22" s="34"/>
      <c r="Y22" s="34"/>
      <c r="Z22" s="34"/>
      <c r="AA22" s="34"/>
      <c r="AB22" s="34"/>
      <c r="AC22" s="34"/>
      <c r="AD22" s="34"/>
      <c r="AE22" s="34"/>
    </row>
    <row r="23" spans="1:31" s="2" customFormat="1" ht="12" customHeight="1" hidden="1">
      <c r="A23" s="34"/>
      <c r="B23" s="39"/>
      <c r="C23" s="34"/>
      <c r="D23" s="114" t="s">
        <v>31</v>
      </c>
      <c r="E23" s="34"/>
      <c r="F23" s="34"/>
      <c r="G23" s="34"/>
      <c r="H23" s="34"/>
      <c r="I23" s="117" t="s">
        <v>25</v>
      </c>
      <c r="J23" s="116" t="str">
        <f>IF('Rekapitulace stavby'!AN19="","",'Rekapitulace stavby'!AN19)</f>
        <v/>
      </c>
      <c r="K23" s="34"/>
      <c r="L23" s="51"/>
      <c r="S23" s="34"/>
      <c r="T23" s="34"/>
      <c r="U23" s="34"/>
      <c r="V23" s="34"/>
      <c r="W23" s="34"/>
      <c r="X23" s="34"/>
      <c r="Y23" s="34"/>
      <c r="Z23" s="34"/>
      <c r="AA23" s="34"/>
      <c r="AB23" s="34"/>
      <c r="AC23" s="34"/>
      <c r="AD23" s="34"/>
      <c r="AE23" s="34"/>
    </row>
    <row r="24" spans="1:31" s="2" customFormat="1" ht="18" customHeight="1" hidden="1">
      <c r="A24" s="34"/>
      <c r="B24" s="39"/>
      <c r="C24" s="34"/>
      <c r="D24" s="34"/>
      <c r="E24" s="116" t="str">
        <f>IF('Rekapitulace stavby'!E20="","",'Rekapitulace stavby'!E20)</f>
        <v xml:space="preserve"> </v>
      </c>
      <c r="F24" s="34"/>
      <c r="G24" s="34"/>
      <c r="H24" s="34"/>
      <c r="I24" s="117" t="s">
        <v>26</v>
      </c>
      <c r="J24" s="116" t="str">
        <f>IF('Rekapitulace stavby'!AN20="","",'Rekapitulace stavby'!AN20)</f>
        <v/>
      </c>
      <c r="K24" s="34"/>
      <c r="L24" s="51"/>
      <c r="S24" s="34"/>
      <c r="T24" s="34"/>
      <c r="U24" s="34"/>
      <c r="V24" s="34"/>
      <c r="W24" s="34"/>
      <c r="X24" s="34"/>
      <c r="Y24" s="34"/>
      <c r="Z24" s="34"/>
      <c r="AA24" s="34"/>
      <c r="AB24" s="34"/>
      <c r="AC24" s="34"/>
      <c r="AD24" s="34"/>
      <c r="AE24" s="34"/>
    </row>
    <row r="25" spans="1:31" s="2" customFormat="1" ht="6.95" customHeight="1" hidden="1">
      <c r="A25" s="34"/>
      <c r="B25" s="39"/>
      <c r="C25" s="34"/>
      <c r="D25" s="34"/>
      <c r="E25" s="34"/>
      <c r="F25" s="34"/>
      <c r="G25" s="34"/>
      <c r="H25" s="34"/>
      <c r="I25" s="115"/>
      <c r="J25" s="34"/>
      <c r="K25" s="34"/>
      <c r="L25" s="51"/>
      <c r="S25" s="34"/>
      <c r="T25" s="34"/>
      <c r="U25" s="34"/>
      <c r="V25" s="34"/>
      <c r="W25" s="34"/>
      <c r="X25" s="34"/>
      <c r="Y25" s="34"/>
      <c r="Z25" s="34"/>
      <c r="AA25" s="34"/>
      <c r="AB25" s="34"/>
      <c r="AC25" s="34"/>
      <c r="AD25" s="34"/>
      <c r="AE25" s="34"/>
    </row>
    <row r="26" spans="1:31" s="2" customFormat="1" ht="12" customHeight="1" hidden="1">
      <c r="A26" s="34"/>
      <c r="B26" s="39"/>
      <c r="C26" s="34"/>
      <c r="D26" s="114" t="s">
        <v>32</v>
      </c>
      <c r="E26" s="34"/>
      <c r="F26" s="34"/>
      <c r="G26" s="34"/>
      <c r="H26" s="34"/>
      <c r="I26" s="115"/>
      <c r="J26" s="34"/>
      <c r="K26" s="34"/>
      <c r="L26" s="51"/>
      <c r="S26" s="34"/>
      <c r="T26" s="34"/>
      <c r="U26" s="34"/>
      <c r="V26" s="34"/>
      <c r="W26" s="34"/>
      <c r="X26" s="34"/>
      <c r="Y26" s="34"/>
      <c r="Z26" s="34"/>
      <c r="AA26" s="34"/>
      <c r="AB26" s="34"/>
      <c r="AC26" s="34"/>
      <c r="AD26" s="34"/>
      <c r="AE26" s="34"/>
    </row>
    <row r="27" spans="1:31" s="8" customFormat="1" ht="16.5" customHeight="1" hidden="1">
      <c r="A27" s="119"/>
      <c r="B27" s="120"/>
      <c r="C27" s="119"/>
      <c r="D27" s="119"/>
      <c r="E27" s="318" t="s">
        <v>1</v>
      </c>
      <c r="F27" s="318"/>
      <c r="G27" s="318"/>
      <c r="H27" s="318"/>
      <c r="I27" s="121"/>
      <c r="J27" s="119"/>
      <c r="K27" s="119"/>
      <c r="L27" s="122"/>
      <c r="S27" s="119"/>
      <c r="T27" s="119"/>
      <c r="U27" s="119"/>
      <c r="V27" s="119"/>
      <c r="W27" s="119"/>
      <c r="X27" s="119"/>
      <c r="Y27" s="119"/>
      <c r="Z27" s="119"/>
      <c r="AA27" s="119"/>
      <c r="AB27" s="119"/>
      <c r="AC27" s="119"/>
      <c r="AD27" s="119"/>
      <c r="AE27" s="119"/>
    </row>
    <row r="28" spans="1:31" s="2" customFormat="1" ht="6.95" customHeight="1" hidden="1">
      <c r="A28" s="34"/>
      <c r="B28" s="39"/>
      <c r="C28" s="34"/>
      <c r="D28" s="34"/>
      <c r="E28" s="34"/>
      <c r="F28" s="34"/>
      <c r="G28" s="34"/>
      <c r="H28" s="34"/>
      <c r="I28" s="115"/>
      <c r="J28" s="34"/>
      <c r="K28" s="34"/>
      <c r="L28" s="51"/>
      <c r="S28" s="34"/>
      <c r="T28" s="34"/>
      <c r="U28" s="34"/>
      <c r="V28" s="34"/>
      <c r="W28" s="34"/>
      <c r="X28" s="34"/>
      <c r="Y28" s="34"/>
      <c r="Z28" s="34"/>
      <c r="AA28" s="34"/>
      <c r="AB28" s="34"/>
      <c r="AC28" s="34"/>
      <c r="AD28" s="34"/>
      <c r="AE28" s="34"/>
    </row>
    <row r="29" spans="1:31" s="2" customFormat="1" ht="6.95" customHeight="1" hidden="1">
      <c r="A29" s="34"/>
      <c r="B29" s="39"/>
      <c r="C29" s="34"/>
      <c r="D29" s="123"/>
      <c r="E29" s="123"/>
      <c r="F29" s="123"/>
      <c r="G29" s="123"/>
      <c r="H29" s="123"/>
      <c r="I29" s="124"/>
      <c r="J29" s="123"/>
      <c r="K29" s="123"/>
      <c r="L29" s="51"/>
      <c r="S29" s="34"/>
      <c r="T29" s="34"/>
      <c r="U29" s="34"/>
      <c r="V29" s="34"/>
      <c r="W29" s="34"/>
      <c r="X29" s="34"/>
      <c r="Y29" s="34"/>
      <c r="Z29" s="34"/>
      <c r="AA29" s="34"/>
      <c r="AB29" s="34"/>
      <c r="AC29" s="34"/>
      <c r="AD29" s="34"/>
      <c r="AE29" s="34"/>
    </row>
    <row r="30" spans="1:31" s="2" customFormat="1" ht="25.35" customHeight="1" hidden="1">
      <c r="A30" s="34"/>
      <c r="B30" s="39"/>
      <c r="C30" s="34"/>
      <c r="D30" s="125" t="s">
        <v>33</v>
      </c>
      <c r="E30" s="34"/>
      <c r="F30" s="34"/>
      <c r="G30" s="34"/>
      <c r="H30" s="34"/>
      <c r="I30" s="115"/>
      <c r="J30" s="126">
        <f>ROUND(J126,2)</f>
        <v>0</v>
      </c>
      <c r="K30" s="34"/>
      <c r="L30" s="51"/>
      <c r="S30" s="34"/>
      <c r="T30" s="34"/>
      <c r="U30" s="34"/>
      <c r="V30" s="34"/>
      <c r="W30" s="34"/>
      <c r="X30" s="34"/>
      <c r="Y30" s="34"/>
      <c r="Z30" s="34"/>
      <c r="AA30" s="34"/>
      <c r="AB30" s="34"/>
      <c r="AC30" s="34"/>
      <c r="AD30" s="34"/>
      <c r="AE30" s="34"/>
    </row>
    <row r="31" spans="1:31" s="2" customFormat="1" ht="6.95" customHeight="1" hidden="1">
      <c r="A31" s="34"/>
      <c r="B31" s="39"/>
      <c r="C31" s="34"/>
      <c r="D31" s="123"/>
      <c r="E31" s="123"/>
      <c r="F31" s="123"/>
      <c r="G31" s="123"/>
      <c r="H31" s="123"/>
      <c r="I31" s="124"/>
      <c r="J31" s="123"/>
      <c r="K31" s="123"/>
      <c r="L31" s="51"/>
      <c r="S31" s="34"/>
      <c r="T31" s="34"/>
      <c r="U31" s="34"/>
      <c r="V31" s="34"/>
      <c r="W31" s="34"/>
      <c r="X31" s="34"/>
      <c r="Y31" s="34"/>
      <c r="Z31" s="34"/>
      <c r="AA31" s="34"/>
      <c r="AB31" s="34"/>
      <c r="AC31" s="34"/>
      <c r="AD31" s="34"/>
      <c r="AE31" s="34"/>
    </row>
    <row r="32" spans="1:31" s="2" customFormat="1" ht="14.45" customHeight="1" hidden="1">
      <c r="A32" s="34"/>
      <c r="B32" s="39"/>
      <c r="C32" s="34"/>
      <c r="D32" s="34"/>
      <c r="E32" s="34"/>
      <c r="F32" s="127" t="s">
        <v>35</v>
      </c>
      <c r="G32" s="34"/>
      <c r="H32" s="34"/>
      <c r="I32" s="128" t="s">
        <v>34</v>
      </c>
      <c r="J32" s="127" t="s">
        <v>36</v>
      </c>
      <c r="K32" s="34"/>
      <c r="L32" s="51"/>
      <c r="S32" s="34"/>
      <c r="T32" s="34"/>
      <c r="U32" s="34"/>
      <c r="V32" s="34"/>
      <c r="W32" s="34"/>
      <c r="X32" s="34"/>
      <c r="Y32" s="34"/>
      <c r="Z32" s="34"/>
      <c r="AA32" s="34"/>
      <c r="AB32" s="34"/>
      <c r="AC32" s="34"/>
      <c r="AD32" s="34"/>
      <c r="AE32" s="34"/>
    </row>
    <row r="33" spans="1:31" s="2" customFormat="1" ht="14.45" customHeight="1" hidden="1">
      <c r="A33" s="34"/>
      <c r="B33" s="39"/>
      <c r="C33" s="34"/>
      <c r="D33" s="129" t="s">
        <v>37</v>
      </c>
      <c r="E33" s="114" t="s">
        <v>38</v>
      </c>
      <c r="F33" s="130">
        <f>ROUND((SUM(BE126:BE175)),2)</f>
        <v>0</v>
      </c>
      <c r="G33" s="34"/>
      <c r="H33" s="34"/>
      <c r="I33" s="131">
        <v>0.21</v>
      </c>
      <c r="J33" s="130">
        <f>ROUND(((SUM(BE126:BE175))*I33),2)</f>
        <v>0</v>
      </c>
      <c r="K33" s="34"/>
      <c r="L33" s="51"/>
      <c r="S33" s="34"/>
      <c r="T33" s="34"/>
      <c r="U33" s="34"/>
      <c r="V33" s="34"/>
      <c r="W33" s="34"/>
      <c r="X33" s="34"/>
      <c r="Y33" s="34"/>
      <c r="Z33" s="34"/>
      <c r="AA33" s="34"/>
      <c r="AB33" s="34"/>
      <c r="AC33" s="34"/>
      <c r="AD33" s="34"/>
      <c r="AE33" s="34"/>
    </row>
    <row r="34" spans="1:31" s="2" customFormat="1" ht="14.45" customHeight="1" hidden="1">
      <c r="A34" s="34"/>
      <c r="B34" s="39"/>
      <c r="C34" s="34"/>
      <c r="D34" s="34"/>
      <c r="E34" s="114" t="s">
        <v>39</v>
      </c>
      <c r="F34" s="130">
        <f>ROUND((SUM(BF126:BF175)),2)</f>
        <v>0</v>
      </c>
      <c r="G34" s="34"/>
      <c r="H34" s="34"/>
      <c r="I34" s="131">
        <v>0.15</v>
      </c>
      <c r="J34" s="130">
        <f>ROUND(((SUM(BF126:BF175))*I34),2)</f>
        <v>0</v>
      </c>
      <c r="K34" s="34"/>
      <c r="L34" s="51"/>
      <c r="S34" s="34"/>
      <c r="T34" s="34"/>
      <c r="U34" s="34"/>
      <c r="V34" s="34"/>
      <c r="W34" s="34"/>
      <c r="X34" s="34"/>
      <c r="Y34" s="34"/>
      <c r="Z34" s="34"/>
      <c r="AA34" s="34"/>
      <c r="AB34" s="34"/>
      <c r="AC34" s="34"/>
      <c r="AD34" s="34"/>
      <c r="AE34" s="34"/>
    </row>
    <row r="35" spans="1:31" s="2" customFormat="1" ht="14.45" customHeight="1" hidden="1">
      <c r="A35" s="34"/>
      <c r="B35" s="39"/>
      <c r="C35" s="34"/>
      <c r="D35" s="34"/>
      <c r="E35" s="114" t="s">
        <v>40</v>
      </c>
      <c r="F35" s="130">
        <f>ROUND((SUM(BG126:BG175)),2)</f>
        <v>0</v>
      </c>
      <c r="G35" s="34"/>
      <c r="H35" s="34"/>
      <c r="I35" s="131">
        <v>0.21</v>
      </c>
      <c r="J35" s="130">
        <f>0</f>
        <v>0</v>
      </c>
      <c r="K35" s="34"/>
      <c r="L35" s="51"/>
      <c r="S35" s="34"/>
      <c r="T35" s="34"/>
      <c r="U35" s="34"/>
      <c r="V35" s="34"/>
      <c r="W35" s="34"/>
      <c r="X35" s="34"/>
      <c r="Y35" s="34"/>
      <c r="Z35" s="34"/>
      <c r="AA35" s="34"/>
      <c r="AB35" s="34"/>
      <c r="AC35" s="34"/>
      <c r="AD35" s="34"/>
      <c r="AE35" s="34"/>
    </row>
    <row r="36" spans="1:31" s="2" customFormat="1" ht="14.45" customHeight="1" hidden="1">
      <c r="A36" s="34"/>
      <c r="B36" s="39"/>
      <c r="C36" s="34"/>
      <c r="D36" s="34"/>
      <c r="E36" s="114" t="s">
        <v>41</v>
      </c>
      <c r="F36" s="130">
        <f>ROUND((SUM(BH126:BH175)),2)</f>
        <v>0</v>
      </c>
      <c r="G36" s="34"/>
      <c r="H36" s="34"/>
      <c r="I36" s="131">
        <v>0.15</v>
      </c>
      <c r="J36" s="130">
        <f>0</f>
        <v>0</v>
      </c>
      <c r="K36" s="34"/>
      <c r="L36" s="51"/>
      <c r="S36" s="34"/>
      <c r="T36" s="34"/>
      <c r="U36" s="34"/>
      <c r="V36" s="34"/>
      <c r="W36" s="34"/>
      <c r="X36" s="34"/>
      <c r="Y36" s="34"/>
      <c r="Z36" s="34"/>
      <c r="AA36" s="34"/>
      <c r="AB36" s="34"/>
      <c r="AC36" s="34"/>
      <c r="AD36" s="34"/>
      <c r="AE36" s="34"/>
    </row>
    <row r="37" spans="1:31" s="2" customFormat="1" ht="14.45" customHeight="1" hidden="1">
      <c r="A37" s="34"/>
      <c r="B37" s="39"/>
      <c r="C37" s="34"/>
      <c r="D37" s="34"/>
      <c r="E37" s="114" t="s">
        <v>42</v>
      </c>
      <c r="F37" s="130">
        <f>ROUND((SUM(BI126:BI175)),2)</f>
        <v>0</v>
      </c>
      <c r="G37" s="34"/>
      <c r="H37" s="34"/>
      <c r="I37" s="131">
        <v>0</v>
      </c>
      <c r="J37" s="130">
        <f>0</f>
        <v>0</v>
      </c>
      <c r="K37" s="34"/>
      <c r="L37" s="51"/>
      <c r="S37" s="34"/>
      <c r="T37" s="34"/>
      <c r="U37" s="34"/>
      <c r="V37" s="34"/>
      <c r="W37" s="34"/>
      <c r="X37" s="34"/>
      <c r="Y37" s="34"/>
      <c r="Z37" s="34"/>
      <c r="AA37" s="34"/>
      <c r="AB37" s="34"/>
      <c r="AC37" s="34"/>
      <c r="AD37" s="34"/>
      <c r="AE37" s="34"/>
    </row>
    <row r="38" spans="1:31" s="2" customFormat="1" ht="6.95" customHeight="1" hidden="1">
      <c r="A38" s="34"/>
      <c r="B38" s="39"/>
      <c r="C38" s="34"/>
      <c r="D38" s="34"/>
      <c r="E38" s="34"/>
      <c r="F38" s="34"/>
      <c r="G38" s="34"/>
      <c r="H38" s="34"/>
      <c r="I38" s="115"/>
      <c r="J38" s="34"/>
      <c r="K38" s="34"/>
      <c r="L38" s="51"/>
      <c r="S38" s="34"/>
      <c r="T38" s="34"/>
      <c r="U38" s="34"/>
      <c r="V38" s="34"/>
      <c r="W38" s="34"/>
      <c r="X38" s="34"/>
      <c r="Y38" s="34"/>
      <c r="Z38" s="34"/>
      <c r="AA38" s="34"/>
      <c r="AB38" s="34"/>
      <c r="AC38" s="34"/>
      <c r="AD38" s="34"/>
      <c r="AE38" s="34"/>
    </row>
    <row r="39" spans="1:31" s="2" customFormat="1" ht="25.35" customHeight="1" hidden="1">
      <c r="A39" s="34"/>
      <c r="B39" s="39"/>
      <c r="C39" s="132"/>
      <c r="D39" s="133" t="s">
        <v>43</v>
      </c>
      <c r="E39" s="134"/>
      <c r="F39" s="134"/>
      <c r="G39" s="135" t="s">
        <v>44</v>
      </c>
      <c r="H39" s="136" t="s">
        <v>45</v>
      </c>
      <c r="I39" s="137"/>
      <c r="J39" s="138">
        <f>SUM(J30:J37)</f>
        <v>0</v>
      </c>
      <c r="K39" s="139"/>
      <c r="L39" s="51"/>
      <c r="S39" s="34"/>
      <c r="T39" s="34"/>
      <c r="U39" s="34"/>
      <c r="V39" s="34"/>
      <c r="W39" s="34"/>
      <c r="X39" s="34"/>
      <c r="Y39" s="34"/>
      <c r="Z39" s="34"/>
      <c r="AA39" s="34"/>
      <c r="AB39" s="34"/>
      <c r="AC39" s="34"/>
      <c r="AD39" s="34"/>
      <c r="AE39" s="34"/>
    </row>
    <row r="40" spans="1:31" s="2" customFormat="1" ht="14.45" customHeight="1" hidden="1">
      <c r="A40" s="34"/>
      <c r="B40" s="39"/>
      <c r="C40" s="34"/>
      <c r="D40" s="34"/>
      <c r="E40" s="34"/>
      <c r="F40" s="34"/>
      <c r="G40" s="34"/>
      <c r="H40" s="34"/>
      <c r="I40" s="115"/>
      <c r="J40" s="34"/>
      <c r="K40" s="34"/>
      <c r="L40" s="51"/>
      <c r="S40" s="34"/>
      <c r="T40" s="34"/>
      <c r="U40" s="34"/>
      <c r="V40" s="34"/>
      <c r="W40" s="34"/>
      <c r="X40" s="34"/>
      <c r="Y40" s="34"/>
      <c r="Z40" s="34"/>
      <c r="AA40" s="34"/>
      <c r="AB40" s="34"/>
      <c r="AC40" s="34"/>
      <c r="AD40" s="34"/>
      <c r="AE40" s="34"/>
    </row>
    <row r="41" spans="2:12" s="1" customFormat="1" ht="14.45" customHeight="1" hidden="1">
      <c r="B41" s="20"/>
      <c r="I41" s="108"/>
      <c r="L41" s="20"/>
    </row>
    <row r="42" spans="2:12" s="1" customFormat="1" ht="14.45" customHeight="1" hidden="1">
      <c r="B42" s="20"/>
      <c r="I42" s="108"/>
      <c r="L42" s="20"/>
    </row>
    <row r="43" spans="2:12" s="1" customFormat="1" ht="14.45" customHeight="1" hidden="1">
      <c r="B43" s="20"/>
      <c r="I43" s="108"/>
      <c r="L43" s="20"/>
    </row>
    <row r="44" spans="2:12" s="1" customFormat="1" ht="14.45" customHeight="1" hidden="1">
      <c r="B44" s="20"/>
      <c r="I44" s="108"/>
      <c r="L44" s="20"/>
    </row>
    <row r="45" spans="2:12" s="1" customFormat="1" ht="14.45" customHeight="1" hidden="1">
      <c r="B45" s="20"/>
      <c r="I45" s="108"/>
      <c r="L45" s="20"/>
    </row>
    <row r="46" spans="2:12" s="1" customFormat="1" ht="14.45" customHeight="1" hidden="1">
      <c r="B46" s="20"/>
      <c r="I46" s="108"/>
      <c r="L46" s="20"/>
    </row>
    <row r="47" spans="2:12" s="1" customFormat="1" ht="14.45" customHeight="1" hidden="1">
      <c r="B47" s="20"/>
      <c r="I47" s="108"/>
      <c r="L47" s="20"/>
    </row>
    <row r="48" spans="2:12" s="1" customFormat="1" ht="14.45" customHeight="1" hidden="1">
      <c r="B48" s="20"/>
      <c r="I48" s="108"/>
      <c r="L48" s="20"/>
    </row>
    <row r="49" spans="2:12" s="1" customFormat="1" ht="14.45" customHeight="1" hidden="1">
      <c r="B49" s="20"/>
      <c r="I49" s="108"/>
      <c r="L49" s="20"/>
    </row>
    <row r="50" spans="2:12" s="2" customFormat="1" ht="14.45" customHeight="1" hidden="1">
      <c r="B50" s="51"/>
      <c r="D50" s="140" t="s">
        <v>46</v>
      </c>
      <c r="E50" s="141"/>
      <c r="F50" s="141"/>
      <c r="G50" s="140" t="s">
        <v>47</v>
      </c>
      <c r="H50" s="141"/>
      <c r="I50" s="142"/>
      <c r="J50" s="141"/>
      <c r="K50" s="141"/>
      <c r="L50" s="51"/>
    </row>
    <row r="51" spans="2:12" ht="12" hidden="1">
      <c r="B51" s="20"/>
      <c r="L51" s="20"/>
    </row>
    <row r="52" spans="2:12" ht="12" hidden="1">
      <c r="B52" s="20"/>
      <c r="L52" s="20"/>
    </row>
    <row r="53" spans="2:12" ht="12" hidden="1">
      <c r="B53" s="20"/>
      <c r="L53" s="20"/>
    </row>
    <row r="54" spans="2:12" ht="12" hidden="1">
      <c r="B54" s="20"/>
      <c r="L54" s="20"/>
    </row>
    <row r="55" spans="2:12" ht="12" hidden="1">
      <c r="B55" s="20"/>
      <c r="L55" s="20"/>
    </row>
    <row r="56" spans="2:12" ht="12" hidden="1">
      <c r="B56" s="20"/>
      <c r="L56" s="20"/>
    </row>
    <row r="57" spans="2:12" ht="12" hidden="1">
      <c r="B57" s="20"/>
      <c r="L57" s="20"/>
    </row>
    <row r="58" spans="2:12" ht="12" hidden="1">
      <c r="B58" s="20"/>
      <c r="L58" s="20"/>
    </row>
    <row r="59" spans="2:12" ht="12" hidden="1">
      <c r="B59" s="20"/>
      <c r="L59" s="20"/>
    </row>
    <row r="60" spans="2:12" ht="12" hidden="1">
      <c r="B60" s="20"/>
      <c r="L60" s="20"/>
    </row>
    <row r="61" spans="1:31" s="2" customFormat="1" ht="12.75" hidden="1">
      <c r="A61" s="34"/>
      <c r="B61" s="39"/>
      <c r="C61" s="34"/>
      <c r="D61" s="143" t="s">
        <v>48</v>
      </c>
      <c r="E61" s="144"/>
      <c r="F61" s="145" t="s">
        <v>49</v>
      </c>
      <c r="G61" s="143" t="s">
        <v>48</v>
      </c>
      <c r="H61" s="144"/>
      <c r="I61" s="146"/>
      <c r="J61" s="147" t="s">
        <v>49</v>
      </c>
      <c r="K61" s="144"/>
      <c r="L61" s="51"/>
      <c r="S61" s="34"/>
      <c r="T61" s="34"/>
      <c r="U61" s="34"/>
      <c r="V61" s="34"/>
      <c r="W61" s="34"/>
      <c r="X61" s="34"/>
      <c r="Y61" s="34"/>
      <c r="Z61" s="34"/>
      <c r="AA61" s="34"/>
      <c r="AB61" s="34"/>
      <c r="AC61" s="34"/>
      <c r="AD61" s="34"/>
      <c r="AE61" s="34"/>
    </row>
    <row r="62" spans="2:12" ht="12" hidden="1">
      <c r="B62" s="20"/>
      <c r="L62" s="20"/>
    </row>
    <row r="63" spans="2:12" ht="12" hidden="1">
      <c r="B63" s="20"/>
      <c r="L63" s="20"/>
    </row>
    <row r="64" spans="2:12" ht="12" hidden="1">
      <c r="B64" s="20"/>
      <c r="L64" s="20"/>
    </row>
    <row r="65" spans="1:31" s="2" customFormat="1" ht="12.75" hidden="1">
      <c r="A65" s="34"/>
      <c r="B65" s="39"/>
      <c r="C65" s="34"/>
      <c r="D65" s="140" t="s">
        <v>50</v>
      </c>
      <c r="E65" s="148"/>
      <c r="F65" s="148"/>
      <c r="G65" s="140" t="s">
        <v>51</v>
      </c>
      <c r="H65" s="148"/>
      <c r="I65" s="149"/>
      <c r="J65" s="148"/>
      <c r="K65" s="148"/>
      <c r="L65" s="51"/>
      <c r="S65" s="34"/>
      <c r="T65" s="34"/>
      <c r="U65" s="34"/>
      <c r="V65" s="34"/>
      <c r="W65" s="34"/>
      <c r="X65" s="34"/>
      <c r="Y65" s="34"/>
      <c r="Z65" s="34"/>
      <c r="AA65" s="34"/>
      <c r="AB65" s="34"/>
      <c r="AC65" s="34"/>
      <c r="AD65" s="34"/>
      <c r="AE65" s="34"/>
    </row>
    <row r="66" spans="2:12" ht="12" hidden="1">
      <c r="B66" s="20"/>
      <c r="L66" s="20"/>
    </row>
    <row r="67" spans="2:12" ht="12" hidden="1">
      <c r="B67" s="20"/>
      <c r="L67" s="20"/>
    </row>
    <row r="68" spans="2:12" ht="12" hidden="1">
      <c r="B68" s="20"/>
      <c r="L68" s="20"/>
    </row>
    <row r="69" spans="2:12" ht="12" hidden="1">
      <c r="B69" s="20"/>
      <c r="L69" s="20"/>
    </row>
    <row r="70" spans="2:12" ht="12" hidden="1">
      <c r="B70" s="20"/>
      <c r="L70" s="20"/>
    </row>
    <row r="71" spans="2:12" ht="12" hidden="1">
      <c r="B71" s="20"/>
      <c r="L71" s="20"/>
    </row>
    <row r="72" spans="2:12" ht="12" hidden="1">
      <c r="B72" s="20"/>
      <c r="L72" s="20"/>
    </row>
    <row r="73" spans="2:12" ht="12" hidden="1">
      <c r="B73" s="20"/>
      <c r="L73" s="20"/>
    </row>
    <row r="74" spans="2:12" ht="12" hidden="1">
      <c r="B74" s="20"/>
      <c r="L74" s="20"/>
    </row>
    <row r="75" spans="2:12" ht="12" hidden="1">
      <c r="B75" s="20"/>
      <c r="L75" s="20"/>
    </row>
    <row r="76" spans="1:31" s="2" customFormat="1" ht="12.75" hidden="1">
      <c r="A76" s="34"/>
      <c r="B76" s="39"/>
      <c r="C76" s="34"/>
      <c r="D76" s="143" t="s">
        <v>48</v>
      </c>
      <c r="E76" s="144"/>
      <c r="F76" s="145" t="s">
        <v>49</v>
      </c>
      <c r="G76" s="143" t="s">
        <v>48</v>
      </c>
      <c r="H76" s="144"/>
      <c r="I76" s="146"/>
      <c r="J76" s="147" t="s">
        <v>49</v>
      </c>
      <c r="K76" s="144"/>
      <c r="L76" s="51"/>
      <c r="S76" s="34"/>
      <c r="T76" s="34"/>
      <c r="U76" s="34"/>
      <c r="V76" s="34"/>
      <c r="W76" s="34"/>
      <c r="X76" s="34"/>
      <c r="Y76" s="34"/>
      <c r="Z76" s="34"/>
      <c r="AA76" s="34"/>
      <c r="AB76" s="34"/>
      <c r="AC76" s="34"/>
      <c r="AD76" s="34"/>
      <c r="AE76" s="34"/>
    </row>
    <row r="77" spans="1:31" s="2" customFormat="1" ht="14.45" customHeight="1" hidden="1">
      <c r="A77" s="34"/>
      <c r="B77" s="150"/>
      <c r="C77" s="151"/>
      <c r="D77" s="151"/>
      <c r="E77" s="151"/>
      <c r="F77" s="151"/>
      <c r="G77" s="151"/>
      <c r="H77" s="151"/>
      <c r="I77" s="152"/>
      <c r="J77" s="151"/>
      <c r="K77" s="151"/>
      <c r="L77" s="51"/>
      <c r="S77" s="34"/>
      <c r="T77" s="34"/>
      <c r="U77" s="34"/>
      <c r="V77" s="34"/>
      <c r="W77" s="34"/>
      <c r="X77" s="34"/>
      <c r="Y77" s="34"/>
      <c r="Z77" s="34"/>
      <c r="AA77" s="34"/>
      <c r="AB77" s="34"/>
      <c r="AC77" s="34"/>
      <c r="AD77" s="34"/>
      <c r="AE77" s="34"/>
    </row>
    <row r="78" ht="12" hidden="1"/>
    <row r="79" ht="12" hidden="1"/>
    <row r="80" ht="12" hidden="1"/>
    <row r="81" spans="1:31" s="2" customFormat="1" ht="6.95" customHeight="1">
      <c r="A81" s="34"/>
      <c r="B81" s="153"/>
      <c r="C81" s="154"/>
      <c r="D81" s="154"/>
      <c r="E81" s="154"/>
      <c r="F81" s="154"/>
      <c r="G81" s="154"/>
      <c r="H81" s="154"/>
      <c r="I81" s="155"/>
      <c r="J81" s="154"/>
      <c r="K81" s="154"/>
      <c r="L81" s="51"/>
      <c r="S81" s="34"/>
      <c r="T81" s="34"/>
      <c r="U81" s="34"/>
      <c r="V81" s="34"/>
      <c r="W81" s="34"/>
      <c r="X81" s="34"/>
      <c r="Y81" s="34"/>
      <c r="Z81" s="34"/>
      <c r="AA81" s="34"/>
      <c r="AB81" s="34"/>
      <c r="AC81" s="34"/>
      <c r="AD81" s="34"/>
      <c r="AE81" s="34"/>
    </row>
    <row r="82" spans="1:31" s="2" customFormat="1" ht="24.95" customHeight="1">
      <c r="A82" s="34"/>
      <c r="B82" s="35"/>
      <c r="C82" s="23" t="s">
        <v>98</v>
      </c>
      <c r="D82" s="36"/>
      <c r="E82" s="36"/>
      <c r="F82" s="36"/>
      <c r="G82" s="36"/>
      <c r="H82" s="36"/>
      <c r="I82" s="115"/>
      <c r="J82" s="36"/>
      <c r="K82" s="36"/>
      <c r="L82" s="51"/>
      <c r="S82" s="34"/>
      <c r="T82" s="34"/>
      <c r="U82" s="34"/>
      <c r="V82" s="34"/>
      <c r="W82" s="34"/>
      <c r="X82" s="34"/>
      <c r="Y82" s="34"/>
      <c r="Z82" s="34"/>
      <c r="AA82" s="34"/>
      <c r="AB82" s="34"/>
      <c r="AC82" s="34"/>
      <c r="AD82" s="34"/>
      <c r="AE82" s="34"/>
    </row>
    <row r="83" spans="1:31" s="2" customFormat="1" ht="6.95" customHeight="1">
      <c r="A83" s="34"/>
      <c r="B83" s="35"/>
      <c r="C83" s="36"/>
      <c r="D83" s="36"/>
      <c r="E83" s="36"/>
      <c r="F83" s="36"/>
      <c r="G83" s="36"/>
      <c r="H83" s="36"/>
      <c r="I83" s="115"/>
      <c r="J83" s="36"/>
      <c r="K83" s="36"/>
      <c r="L83" s="51"/>
      <c r="S83" s="34"/>
      <c r="T83" s="34"/>
      <c r="U83" s="34"/>
      <c r="V83" s="34"/>
      <c r="W83" s="34"/>
      <c r="X83" s="34"/>
      <c r="Y83" s="34"/>
      <c r="Z83" s="34"/>
      <c r="AA83" s="34"/>
      <c r="AB83" s="34"/>
      <c r="AC83" s="34"/>
      <c r="AD83" s="34"/>
      <c r="AE83" s="34"/>
    </row>
    <row r="84" spans="1:31" s="2" customFormat="1" ht="12" customHeight="1">
      <c r="A84" s="34"/>
      <c r="B84" s="35"/>
      <c r="C84" s="29" t="s">
        <v>16</v>
      </c>
      <c r="D84" s="36"/>
      <c r="E84" s="36"/>
      <c r="F84" s="36"/>
      <c r="G84" s="36"/>
      <c r="H84" s="36"/>
      <c r="I84" s="115"/>
      <c r="J84" s="36"/>
      <c r="K84" s="36"/>
      <c r="L84" s="51"/>
      <c r="S84" s="34"/>
      <c r="T84" s="34"/>
      <c r="U84" s="34"/>
      <c r="V84" s="34"/>
      <c r="W84" s="34"/>
      <c r="X84" s="34"/>
      <c r="Y84" s="34"/>
      <c r="Z84" s="34"/>
      <c r="AA84" s="34"/>
      <c r="AB84" s="34"/>
      <c r="AC84" s="34"/>
      <c r="AD84" s="34"/>
      <c r="AE84" s="34"/>
    </row>
    <row r="85" spans="1:31" s="2" customFormat="1" ht="16.5" customHeight="1">
      <c r="A85" s="34"/>
      <c r="B85" s="35"/>
      <c r="C85" s="36"/>
      <c r="D85" s="36"/>
      <c r="E85" s="310" t="str">
        <f>E7</f>
        <v>Oprava oplechování bytových domů-projekt revitalizace</v>
      </c>
      <c r="F85" s="311"/>
      <c r="G85" s="311"/>
      <c r="H85" s="311"/>
      <c r="I85" s="115"/>
      <c r="J85" s="36"/>
      <c r="K85" s="36"/>
      <c r="L85" s="51"/>
      <c r="S85" s="34"/>
      <c r="T85" s="34"/>
      <c r="U85" s="34"/>
      <c r="V85" s="34"/>
      <c r="W85" s="34"/>
      <c r="X85" s="34"/>
      <c r="Y85" s="34"/>
      <c r="Z85" s="34"/>
      <c r="AA85" s="34"/>
      <c r="AB85" s="34"/>
      <c r="AC85" s="34"/>
      <c r="AD85" s="34"/>
      <c r="AE85" s="34"/>
    </row>
    <row r="86" spans="1:31" s="2" customFormat="1" ht="12" customHeight="1">
      <c r="A86" s="34"/>
      <c r="B86" s="35"/>
      <c r="C86" s="29" t="s">
        <v>96</v>
      </c>
      <c r="D86" s="36"/>
      <c r="E86" s="36"/>
      <c r="F86" s="36"/>
      <c r="G86" s="36"/>
      <c r="H86" s="36"/>
      <c r="I86" s="115"/>
      <c r="J86" s="36"/>
      <c r="K86" s="36"/>
      <c r="L86" s="51"/>
      <c r="S86" s="34"/>
      <c r="T86" s="34"/>
      <c r="U86" s="34"/>
      <c r="V86" s="34"/>
      <c r="W86" s="34"/>
      <c r="X86" s="34"/>
      <c r="Y86" s="34"/>
      <c r="Z86" s="34"/>
      <c r="AA86" s="34"/>
      <c r="AB86" s="34"/>
      <c r="AC86" s="34"/>
      <c r="AD86" s="34"/>
      <c r="AE86" s="34"/>
    </row>
    <row r="87" spans="1:31" s="2" customFormat="1" ht="16.5" customHeight="1">
      <c r="A87" s="34"/>
      <c r="B87" s="35"/>
      <c r="C87" s="36"/>
      <c r="D87" s="36"/>
      <c r="E87" s="298" t="str">
        <f>E9</f>
        <v>04 - Kozinova č.p.235-236</v>
      </c>
      <c r="F87" s="309"/>
      <c r="G87" s="309"/>
      <c r="H87" s="309"/>
      <c r="I87" s="115"/>
      <c r="J87" s="36"/>
      <c r="K87" s="36"/>
      <c r="L87" s="51"/>
      <c r="S87" s="34"/>
      <c r="T87" s="34"/>
      <c r="U87" s="34"/>
      <c r="V87" s="34"/>
      <c r="W87" s="34"/>
      <c r="X87" s="34"/>
      <c r="Y87" s="34"/>
      <c r="Z87" s="34"/>
      <c r="AA87" s="34"/>
      <c r="AB87" s="34"/>
      <c r="AC87" s="34"/>
      <c r="AD87" s="34"/>
      <c r="AE87" s="34"/>
    </row>
    <row r="88" spans="1:31" s="2" customFormat="1" ht="6.95" customHeight="1">
      <c r="A88" s="34"/>
      <c r="B88" s="35"/>
      <c r="C88" s="36"/>
      <c r="D88" s="36"/>
      <c r="E88" s="36"/>
      <c r="F88" s="36"/>
      <c r="G88" s="36"/>
      <c r="H88" s="36"/>
      <c r="I88" s="115"/>
      <c r="J88" s="36"/>
      <c r="K88" s="36"/>
      <c r="L88" s="51"/>
      <c r="S88" s="34"/>
      <c r="T88" s="34"/>
      <c r="U88" s="34"/>
      <c r="V88" s="34"/>
      <c r="W88" s="34"/>
      <c r="X88" s="34"/>
      <c r="Y88" s="34"/>
      <c r="Z88" s="34"/>
      <c r="AA88" s="34"/>
      <c r="AB88" s="34"/>
      <c r="AC88" s="34"/>
      <c r="AD88" s="34"/>
      <c r="AE88" s="34"/>
    </row>
    <row r="89" spans="1:31" s="2" customFormat="1" ht="12" customHeight="1">
      <c r="A89" s="34"/>
      <c r="B89" s="35"/>
      <c r="C89" s="29" t="s">
        <v>20</v>
      </c>
      <c r="D89" s="36"/>
      <c r="E89" s="36"/>
      <c r="F89" s="27" t="str">
        <f>F12</f>
        <v xml:space="preserve"> </v>
      </c>
      <c r="G89" s="36"/>
      <c r="H89" s="36"/>
      <c r="I89" s="117" t="s">
        <v>22</v>
      </c>
      <c r="J89" s="66" t="str">
        <f>IF(J12="","",J12)</f>
        <v>14. 7. 2020</v>
      </c>
      <c r="K89" s="36"/>
      <c r="L89" s="51"/>
      <c r="S89" s="34"/>
      <c r="T89" s="34"/>
      <c r="U89" s="34"/>
      <c r="V89" s="34"/>
      <c r="W89" s="34"/>
      <c r="X89" s="34"/>
      <c r="Y89" s="34"/>
      <c r="Z89" s="34"/>
      <c r="AA89" s="34"/>
      <c r="AB89" s="34"/>
      <c r="AC89" s="34"/>
      <c r="AD89" s="34"/>
      <c r="AE89" s="34"/>
    </row>
    <row r="90" spans="1:31" s="2" customFormat="1" ht="6.95" customHeight="1">
      <c r="A90" s="34"/>
      <c r="B90" s="35"/>
      <c r="C90" s="36"/>
      <c r="D90" s="36"/>
      <c r="E90" s="36"/>
      <c r="F90" s="36"/>
      <c r="G90" s="36"/>
      <c r="H90" s="36"/>
      <c r="I90" s="115"/>
      <c r="J90" s="36"/>
      <c r="K90" s="36"/>
      <c r="L90" s="51"/>
      <c r="S90" s="34"/>
      <c r="T90" s="34"/>
      <c r="U90" s="34"/>
      <c r="V90" s="34"/>
      <c r="W90" s="34"/>
      <c r="X90" s="34"/>
      <c r="Y90" s="34"/>
      <c r="Z90" s="34"/>
      <c r="AA90" s="34"/>
      <c r="AB90" s="34"/>
      <c r="AC90" s="34"/>
      <c r="AD90" s="34"/>
      <c r="AE90" s="34"/>
    </row>
    <row r="91" spans="1:31" s="2" customFormat="1" ht="15.2" customHeight="1">
      <c r="A91" s="34"/>
      <c r="B91" s="35"/>
      <c r="C91" s="29" t="s">
        <v>24</v>
      </c>
      <c r="D91" s="36"/>
      <c r="E91" s="36"/>
      <c r="F91" s="27" t="str">
        <f>E15</f>
        <v xml:space="preserve"> </v>
      </c>
      <c r="G91" s="36"/>
      <c r="H91" s="36"/>
      <c r="I91" s="117" t="s">
        <v>29</v>
      </c>
      <c r="J91" s="32" t="str">
        <f>E21</f>
        <v xml:space="preserve"> </v>
      </c>
      <c r="K91" s="36"/>
      <c r="L91" s="51"/>
      <c r="S91" s="34"/>
      <c r="T91" s="34"/>
      <c r="U91" s="34"/>
      <c r="V91" s="34"/>
      <c r="W91" s="34"/>
      <c r="X91" s="34"/>
      <c r="Y91" s="34"/>
      <c r="Z91" s="34"/>
      <c r="AA91" s="34"/>
      <c r="AB91" s="34"/>
      <c r="AC91" s="34"/>
      <c r="AD91" s="34"/>
      <c r="AE91" s="34"/>
    </row>
    <row r="92" spans="1:31" s="2" customFormat="1" ht="15.2" customHeight="1">
      <c r="A92" s="34"/>
      <c r="B92" s="35"/>
      <c r="C92" s="29" t="s">
        <v>27</v>
      </c>
      <c r="D92" s="36"/>
      <c r="E92" s="36"/>
      <c r="F92" s="27" t="str">
        <f>IF(E18="","",E18)</f>
        <v>Vyplň údaj</v>
      </c>
      <c r="G92" s="36"/>
      <c r="H92" s="36"/>
      <c r="I92" s="117" t="s">
        <v>31</v>
      </c>
      <c r="J92" s="32" t="str">
        <f>E24</f>
        <v xml:space="preserve"> </v>
      </c>
      <c r="K92" s="36"/>
      <c r="L92" s="51"/>
      <c r="S92" s="34"/>
      <c r="T92" s="34"/>
      <c r="U92" s="34"/>
      <c r="V92" s="34"/>
      <c r="W92" s="34"/>
      <c r="X92" s="34"/>
      <c r="Y92" s="34"/>
      <c r="Z92" s="34"/>
      <c r="AA92" s="34"/>
      <c r="AB92" s="34"/>
      <c r="AC92" s="34"/>
      <c r="AD92" s="34"/>
      <c r="AE92" s="34"/>
    </row>
    <row r="93" spans="1:31" s="2" customFormat="1" ht="10.35" customHeight="1">
      <c r="A93" s="34"/>
      <c r="B93" s="35"/>
      <c r="C93" s="36"/>
      <c r="D93" s="36"/>
      <c r="E93" s="36"/>
      <c r="F93" s="36"/>
      <c r="G93" s="36"/>
      <c r="H93" s="36"/>
      <c r="I93" s="115"/>
      <c r="J93" s="36"/>
      <c r="K93" s="36"/>
      <c r="L93" s="51"/>
      <c r="S93" s="34"/>
      <c r="T93" s="34"/>
      <c r="U93" s="34"/>
      <c r="V93" s="34"/>
      <c r="W93" s="34"/>
      <c r="X93" s="34"/>
      <c r="Y93" s="34"/>
      <c r="Z93" s="34"/>
      <c r="AA93" s="34"/>
      <c r="AB93" s="34"/>
      <c r="AC93" s="34"/>
      <c r="AD93" s="34"/>
      <c r="AE93" s="34"/>
    </row>
    <row r="94" spans="1:31" s="2" customFormat="1" ht="29.25" customHeight="1">
      <c r="A94" s="34"/>
      <c r="B94" s="35"/>
      <c r="C94" s="156" t="s">
        <v>99</v>
      </c>
      <c r="D94" s="157"/>
      <c r="E94" s="157"/>
      <c r="F94" s="157"/>
      <c r="G94" s="157"/>
      <c r="H94" s="157"/>
      <c r="I94" s="158"/>
      <c r="J94" s="159" t="s">
        <v>100</v>
      </c>
      <c r="K94" s="157"/>
      <c r="L94" s="51"/>
      <c r="S94" s="34"/>
      <c r="T94" s="34"/>
      <c r="U94" s="34"/>
      <c r="V94" s="34"/>
      <c r="W94" s="34"/>
      <c r="X94" s="34"/>
      <c r="Y94" s="34"/>
      <c r="Z94" s="34"/>
      <c r="AA94" s="34"/>
      <c r="AB94" s="34"/>
      <c r="AC94" s="34"/>
      <c r="AD94" s="34"/>
      <c r="AE94" s="34"/>
    </row>
    <row r="95" spans="1:31" s="2" customFormat="1" ht="10.35" customHeight="1">
      <c r="A95" s="34"/>
      <c r="B95" s="35"/>
      <c r="C95" s="36"/>
      <c r="D95" s="36"/>
      <c r="E95" s="36"/>
      <c r="F95" s="36"/>
      <c r="G95" s="36"/>
      <c r="H95" s="36"/>
      <c r="I95" s="115"/>
      <c r="J95" s="36"/>
      <c r="K95" s="36"/>
      <c r="L95" s="51"/>
      <c r="S95" s="34"/>
      <c r="T95" s="34"/>
      <c r="U95" s="34"/>
      <c r="V95" s="34"/>
      <c r="W95" s="34"/>
      <c r="X95" s="34"/>
      <c r="Y95" s="34"/>
      <c r="Z95" s="34"/>
      <c r="AA95" s="34"/>
      <c r="AB95" s="34"/>
      <c r="AC95" s="34"/>
      <c r="AD95" s="34"/>
      <c r="AE95" s="34"/>
    </row>
    <row r="96" spans="1:47" s="2" customFormat="1" ht="22.9" customHeight="1">
      <c r="A96" s="34"/>
      <c r="B96" s="35"/>
      <c r="C96" s="160" t="s">
        <v>101</v>
      </c>
      <c r="D96" s="36"/>
      <c r="E96" s="36"/>
      <c r="F96" s="36"/>
      <c r="G96" s="36"/>
      <c r="H96" s="36"/>
      <c r="I96" s="115"/>
      <c r="J96" s="84">
        <f>J126</f>
        <v>0</v>
      </c>
      <c r="K96" s="36"/>
      <c r="L96" s="51"/>
      <c r="S96" s="34"/>
      <c r="T96" s="34"/>
      <c r="U96" s="34"/>
      <c r="V96" s="34"/>
      <c r="W96" s="34"/>
      <c r="X96" s="34"/>
      <c r="Y96" s="34"/>
      <c r="Z96" s="34"/>
      <c r="AA96" s="34"/>
      <c r="AB96" s="34"/>
      <c r="AC96" s="34"/>
      <c r="AD96" s="34"/>
      <c r="AE96" s="34"/>
      <c r="AU96" s="17" t="s">
        <v>102</v>
      </c>
    </row>
    <row r="97" spans="2:12" s="9" customFormat="1" ht="24.95" customHeight="1">
      <c r="B97" s="161"/>
      <c r="C97" s="162"/>
      <c r="D97" s="163" t="s">
        <v>103</v>
      </c>
      <c r="E97" s="164"/>
      <c r="F97" s="164"/>
      <c r="G97" s="164"/>
      <c r="H97" s="164"/>
      <c r="I97" s="165"/>
      <c r="J97" s="166">
        <f>J127</f>
        <v>0</v>
      </c>
      <c r="K97" s="162"/>
      <c r="L97" s="167"/>
    </row>
    <row r="98" spans="2:12" s="10" customFormat="1" ht="19.9" customHeight="1">
      <c r="B98" s="168"/>
      <c r="C98" s="169"/>
      <c r="D98" s="170" t="s">
        <v>104</v>
      </c>
      <c r="E98" s="171"/>
      <c r="F98" s="171"/>
      <c r="G98" s="171"/>
      <c r="H98" s="171"/>
      <c r="I98" s="172"/>
      <c r="J98" s="173">
        <f>J128</f>
        <v>0</v>
      </c>
      <c r="K98" s="169"/>
      <c r="L98" s="174"/>
    </row>
    <row r="99" spans="2:12" s="10" customFormat="1" ht="19.9" customHeight="1">
      <c r="B99" s="168"/>
      <c r="C99" s="169"/>
      <c r="D99" s="170" t="s">
        <v>261</v>
      </c>
      <c r="E99" s="171"/>
      <c r="F99" s="171"/>
      <c r="G99" s="171"/>
      <c r="H99" s="171"/>
      <c r="I99" s="172"/>
      <c r="J99" s="173">
        <f>J134</f>
        <v>0</v>
      </c>
      <c r="K99" s="169"/>
      <c r="L99" s="174"/>
    </row>
    <row r="100" spans="2:12" s="9" customFormat="1" ht="24.95" customHeight="1">
      <c r="B100" s="161"/>
      <c r="C100" s="162"/>
      <c r="D100" s="163" t="s">
        <v>105</v>
      </c>
      <c r="E100" s="164"/>
      <c r="F100" s="164"/>
      <c r="G100" s="164"/>
      <c r="H100" s="164"/>
      <c r="I100" s="165"/>
      <c r="J100" s="166">
        <f>J137</f>
        <v>0</v>
      </c>
      <c r="K100" s="162"/>
      <c r="L100" s="167"/>
    </row>
    <row r="101" spans="2:12" s="10" customFormat="1" ht="19.9" customHeight="1">
      <c r="B101" s="168"/>
      <c r="C101" s="169"/>
      <c r="D101" s="170" t="s">
        <v>106</v>
      </c>
      <c r="E101" s="171"/>
      <c r="F101" s="171"/>
      <c r="G101" s="171"/>
      <c r="H101" s="171"/>
      <c r="I101" s="172"/>
      <c r="J101" s="173">
        <f>J138</f>
        <v>0</v>
      </c>
      <c r="K101" s="169"/>
      <c r="L101" s="174"/>
    </row>
    <row r="102" spans="2:12" s="10" customFormat="1" ht="19.9" customHeight="1">
      <c r="B102" s="168"/>
      <c r="C102" s="169"/>
      <c r="D102" s="170" t="s">
        <v>215</v>
      </c>
      <c r="E102" s="171"/>
      <c r="F102" s="171"/>
      <c r="G102" s="171"/>
      <c r="H102" s="171"/>
      <c r="I102" s="172"/>
      <c r="J102" s="173">
        <f>J146</f>
        <v>0</v>
      </c>
      <c r="K102" s="169"/>
      <c r="L102" s="174"/>
    </row>
    <row r="103" spans="2:12" s="10" customFormat="1" ht="19.9" customHeight="1">
      <c r="B103" s="168"/>
      <c r="C103" s="169"/>
      <c r="D103" s="170" t="s">
        <v>107</v>
      </c>
      <c r="E103" s="171"/>
      <c r="F103" s="171"/>
      <c r="G103" s="171"/>
      <c r="H103" s="171"/>
      <c r="I103" s="172"/>
      <c r="J103" s="173">
        <f>J155</f>
        <v>0</v>
      </c>
      <c r="K103" s="169"/>
      <c r="L103" s="174"/>
    </row>
    <row r="104" spans="2:12" s="9" customFormat="1" ht="24.95" customHeight="1">
      <c r="B104" s="161"/>
      <c r="C104" s="162"/>
      <c r="D104" s="163" t="s">
        <v>108</v>
      </c>
      <c r="E104" s="164"/>
      <c r="F104" s="164"/>
      <c r="G104" s="164"/>
      <c r="H104" s="164"/>
      <c r="I104" s="165"/>
      <c r="J104" s="166">
        <f>J168</f>
        <v>0</v>
      </c>
      <c r="K104" s="162"/>
      <c r="L104" s="167"/>
    </row>
    <row r="105" spans="2:12" s="10" customFormat="1" ht="19.9" customHeight="1">
      <c r="B105" s="168"/>
      <c r="C105" s="169"/>
      <c r="D105" s="170" t="s">
        <v>109</v>
      </c>
      <c r="E105" s="171"/>
      <c r="F105" s="171"/>
      <c r="G105" s="171"/>
      <c r="H105" s="171"/>
      <c r="I105" s="172"/>
      <c r="J105" s="173">
        <f>J171</f>
        <v>0</v>
      </c>
      <c r="K105" s="169"/>
      <c r="L105" s="174"/>
    </row>
    <row r="106" spans="2:12" s="10" customFormat="1" ht="19.9" customHeight="1">
      <c r="B106" s="168"/>
      <c r="C106" s="169"/>
      <c r="D106" s="170" t="s">
        <v>110</v>
      </c>
      <c r="E106" s="171"/>
      <c r="F106" s="171"/>
      <c r="G106" s="171"/>
      <c r="H106" s="171"/>
      <c r="I106" s="172"/>
      <c r="J106" s="173">
        <f>J174</f>
        <v>0</v>
      </c>
      <c r="K106" s="169"/>
      <c r="L106" s="174"/>
    </row>
    <row r="107" spans="1:31" s="2" customFormat="1" ht="21.75" customHeight="1">
      <c r="A107" s="34"/>
      <c r="B107" s="35"/>
      <c r="C107" s="36"/>
      <c r="D107" s="36"/>
      <c r="E107" s="36"/>
      <c r="F107" s="36"/>
      <c r="G107" s="36"/>
      <c r="H107" s="36"/>
      <c r="I107" s="115"/>
      <c r="J107" s="36"/>
      <c r="K107" s="36"/>
      <c r="L107" s="51"/>
      <c r="S107" s="34"/>
      <c r="T107" s="34"/>
      <c r="U107" s="34"/>
      <c r="V107" s="34"/>
      <c r="W107" s="34"/>
      <c r="X107" s="34"/>
      <c r="Y107" s="34"/>
      <c r="Z107" s="34"/>
      <c r="AA107" s="34"/>
      <c r="AB107" s="34"/>
      <c r="AC107" s="34"/>
      <c r="AD107" s="34"/>
      <c r="AE107" s="34"/>
    </row>
    <row r="108" spans="1:31" s="2" customFormat="1" ht="6.95" customHeight="1">
      <c r="A108" s="34"/>
      <c r="B108" s="54"/>
      <c r="C108" s="55"/>
      <c r="D108" s="55"/>
      <c r="E108" s="55"/>
      <c r="F108" s="55"/>
      <c r="G108" s="55"/>
      <c r="H108" s="55"/>
      <c r="I108" s="152"/>
      <c r="J108" s="55"/>
      <c r="K108" s="55"/>
      <c r="L108" s="51"/>
      <c r="S108" s="34"/>
      <c r="T108" s="34"/>
      <c r="U108" s="34"/>
      <c r="V108" s="34"/>
      <c r="W108" s="34"/>
      <c r="X108" s="34"/>
      <c r="Y108" s="34"/>
      <c r="Z108" s="34"/>
      <c r="AA108" s="34"/>
      <c r="AB108" s="34"/>
      <c r="AC108" s="34"/>
      <c r="AD108" s="34"/>
      <c r="AE108" s="34"/>
    </row>
    <row r="112" spans="1:31" s="2" customFormat="1" ht="6.95" customHeight="1">
      <c r="A112" s="34"/>
      <c r="B112" s="56"/>
      <c r="C112" s="57"/>
      <c r="D112" s="57"/>
      <c r="E112" s="57"/>
      <c r="F112" s="57"/>
      <c r="G112" s="57"/>
      <c r="H112" s="57"/>
      <c r="I112" s="155"/>
      <c r="J112" s="57"/>
      <c r="K112" s="57"/>
      <c r="L112" s="51"/>
      <c r="S112" s="34"/>
      <c r="T112" s="34"/>
      <c r="U112" s="34"/>
      <c r="V112" s="34"/>
      <c r="W112" s="34"/>
      <c r="X112" s="34"/>
      <c r="Y112" s="34"/>
      <c r="Z112" s="34"/>
      <c r="AA112" s="34"/>
      <c r="AB112" s="34"/>
      <c r="AC112" s="34"/>
      <c r="AD112" s="34"/>
      <c r="AE112" s="34"/>
    </row>
    <row r="113" spans="1:31" s="2" customFormat="1" ht="24.95" customHeight="1">
      <c r="A113" s="34"/>
      <c r="B113" s="35"/>
      <c r="C113" s="23" t="s">
        <v>111</v>
      </c>
      <c r="D113" s="36"/>
      <c r="E113" s="36"/>
      <c r="F113" s="36"/>
      <c r="G113" s="36"/>
      <c r="H113" s="36"/>
      <c r="I113" s="115"/>
      <c r="J113" s="36"/>
      <c r="K113" s="36"/>
      <c r="L113" s="51"/>
      <c r="S113" s="34"/>
      <c r="T113" s="34"/>
      <c r="U113" s="34"/>
      <c r="V113" s="34"/>
      <c r="W113" s="34"/>
      <c r="X113" s="34"/>
      <c r="Y113" s="34"/>
      <c r="Z113" s="34"/>
      <c r="AA113" s="34"/>
      <c r="AB113" s="34"/>
      <c r="AC113" s="34"/>
      <c r="AD113" s="34"/>
      <c r="AE113" s="34"/>
    </row>
    <row r="114" spans="1:31" s="2" customFormat="1" ht="6.95" customHeight="1">
      <c r="A114" s="34"/>
      <c r="B114" s="35"/>
      <c r="C114" s="36"/>
      <c r="D114" s="36"/>
      <c r="E114" s="36"/>
      <c r="F114" s="36"/>
      <c r="G114" s="36"/>
      <c r="H114" s="36"/>
      <c r="I114" s="115"/>
      <c r="J114" s="36"/>
      <c r="K114" s="36"/>
      <c r="L114" s="51"/>
      <c r="S114" s="34"/>
      <c r="T114" s="34"/>
      <c r="U114" s="34"/>
      <c r="V114" s="34"/>
      <c r="W114" s="34"/>
      <c r="X114" s="34"/>
      <c r="Y114" s="34"/>
      <c r="Z114" s="34"/>
      <c r="AA114" s="34"/>
      <c r="AB114" s="34"/>
      <c r="AC114" s="34"/>
      <c r="AD114" s="34"/>
      <c r="AE114" s="34"/>
    </row>
    <row r="115" spans="1:31" s="2" customFormat="1" ht="12" customHeight="1">
      <c r="A115" s="34"/>
      <c r="B115" s="35"/>
      <c r="C115" s="29" t="s">
        <v>16</v>
      </c>
      <c r="D115" s="36"/>
      <c r="E115" s="36"/>
      <c r="F115" s="36"/>
      <c r="G115" s="36"/>
      <c r="H115" s="36"/>
      <c r="I115" s="115"/>
      <c r="J115" s="36"/>
      <c r="K115" s="36"/>
      <c r="L115" s="51"/>
      <c r="S115" s="34"/>
      <c r="T115" s="34"/>
      <c r="U115" s="34"/>
      <c r="V115" s="34"/>
      <c r="W115" s="34"/>
      <c r="X115" s="34"/>
      <c r="Y115" s="34"/>
      <c r="Z115" s="34"/>
      <c r="AA115" s="34"/>
      <c r="AB115" s="34"/>
      <c r="AC115" s="34"/>
      <c r="AD115" s="34"/>
      <c r="AE115" s="34"/>
    </row>
    <row r="116" spans="1:31" s="2" customFormat="1" ht="16.5" customHeight="1">
      <c r="A116" s="34"/>
      <c r="B116" s="35"/>
      <c r="C116" s="36"/>
      <c r="D116" s="36"/>
      <c r="E116" s="310" t="str">
        <f>E7</f>
        <v>Oprava oplechování bytových domů-projekt revitalizace</v>
      </c>
      <c r="F116" s="311"/>
      <c r="G116" s="311"/>
      <c r="H116" s="311"/>
      <c r="I116" s="115"/>
      <c r="J116" s="36"/>
      <c r="K116" s="36"/>
      <c r="L116" s="51"/>
      <c r="S116" s="34"/>
      <c r="T116" s="34"/>
      <c r="U116" s="34"/>
      <c r="V116" s="34"/>
      <c r="W116" s="34"/>
      <c r="X116" s="34"/>
      <c r="Y116" s="34"/>
      <c r="Z116" s="34"/>
      <c r="AA116" s="34"/>
      <c r="AB116" s="34"/>
      <c r="AC116" s="34"/>
      <c r="AD116" s="34"/>
      <c r="AE116" s="34"/>
    </row>
    <row r="117" spans="1:31" s="2" customFormat="1" ht="12" customHeight="1">
      <c r="A117" s="34"/>
      <c r="B117" s="35"/>
      <c r="C117" s="29" t="s">
        <v>96</v>
      </c>
      <c r="D117" s="36"/>
      <c r="E117" s="36"/>
      <c r="F117" s="36"/>
      <c r="G117" s="36"/>
      <c r="H117" s="36"/>
      <c r="I117" s="115"/>
      <c r="J117" s="36"/>
      <c r="K117" s="36"/>
      <c r="L117" s="51"/>
      <c r="S117" s="34"/>
      <c r="T117" s="34"/>
      <c r="U117" s="34"/>
      <c r="V117" s="34"/>
      <c r="W117" s="34"/>
      <c r="X117" s="34"/>
      <c r="Y117" s="34"/>
      <c r="Z117" s="34"/>
      <c r="AA117" s="34"/>
      <c r="AB117" s="34"/>
      <c r="AC117" s="34"/>
      <c r="AD117" s="34"/>
      <c r="AE117" s="34"/>
    </row>
    <row r="118" spans="1:31" s="2" customFormat="1" ht="16.5" customHeight="1">
      <c r="A118" s="34"/>
      <c r="B118" s="35"/>
      <c r="C118" s="36"/>
      <c r="D118" s="36"/>
      <c r="E118" s="298" t="str">
        <f>E9</f>
        <v>04 - Kozinova č.p.235-236</v>
      </c>
      <c r="F118" s="309"/>
      <c r="G118" s="309"/>
      <c r="H118" s="309"/>
      <c r="I118" s="115"/>
      <c r="J118" s="36"/>
      <c r="K118" s="36"/>
      <c r="L118" s="51"/>
      <c r="S118" s="34"/>
      <c r="T118" s="34"/>
      <c r="U118" s="34"/>
      <c r="V118" s="34"/>
      <c r="W118" s="34"/>
      <c r="X118" s="34"/>
      <c r="Y118" s="34"/>
      <c r="Z118" s="34"/>
      <c r="AA118" s="34"/>
      <c r="AB118" s="34"/>
      <c r="AC118" s="34"/>
      <c r="AD118" s="34"/>
      <c r="AE118" s="34"/>
    </row>
    <row r="119" spans="1:31" s="2" customFormat="1" ht="6.95" customHeight="1">
      <c r="A119" s="34"/>
      <c r="B119" s="35"/>
      <c r="C119" s="36"/>
      <c r="D119" s="36"/>
      <c r="E119" s="36"/>
      <c r="F119" s="36"/>
      <c r="G119" s="36"/>
      <c r="H119" s="36"/>
      <c r="I119" s="115"/>
      <c r="J119" s="36"/>
      <c r="K119" s="36"/>
      <c r="L119" s="51"/>
      <c r="S119" s="34"/>
      <c r="T119" s="34"/>
      <c r="U119" s="34"/>
      <c r="V119" s="34"/>
      <c r="W119" s="34"/>
      <c r="X119" s="34"/>
      <c r="Y119" s="34"/>
      <c r="Z119" s="34"/>
      <c r="AA119" s="34"/>
      <c r="AB119" s="34"/>
      <c r="AC119" s="34"/>
      <c r="AD119" s="34"/>
      <c r="AE119" s="34"/>
    </row>
    <row r="120" spans="1:31" s="2" customFormat="1" ht="12" customHeight="1">
      <c r="A120" s="34"/>
      <c r="B120" s="35"/>
      <c r="C120" s="29" t="s">
        <v>20</v>
      </c>
      <c r="D120" s="36"/>
      <c r="E120" s="36"/>
      <c r="F120" s="27" t="str">
        <f>F12</f>
        <v xml:space="preserve"> </v>
      </c>
      <c r="G120" s="36"/>
      <c r="H120" s="36"/>
      <c r="I120" s="117" t="s">
        <v>22</v>
      </c>
      <c r="J120" s="66" t="str">
        <f>IF(J12="","",J12)</f>
        <v>14. 7. 2020</v>
      </c>
      <c r="K120" s="36"/>
      <c r="L120" s="51"/>
      <c r="S120" s="34"/>
      <c r="T120" s="34"/>
      <c r="U120" s="34"/>
      <c r="V120" s="34"/>
      <c r="W120" s="34"/>
      <c r="X120" s="34"/>
      <c r="Y120" s="34"/>
      <c r="Z120" s="34"/>
      <c r="AA120" s="34"/>
      <c r="AB120" s="34"/>
      <c r="AC120" s="34"/>
      <c r="AD120" s="34"/>
      <c r="AE120" s="34"/>
    </row>
    <row r="121" spans="1:31" s="2" customFormat="1" ht="6.95" customHeight="1">
      <c r="A121" s="34"/>
      <c r="B121" s="35"/>
      <c r="C121" s="36"/>
      <c r="D121" s="36"/>
      <c r="E121" s="36"/>
      <c r="F121" s="36"/>
      <c r="G121" s="36"/>
      <c r="H121" s="36"/>
      <c r="I121" s="115"/>
      <c r="J121" s="36"/>
      <c r="K121" s="36"/>
      <c r="L121" s="51"/>
      <c r="S121" s="34"/>
      <c r="T121" s="34"/>
      <c r="U121" s="34"/>
      <c r="V121" s="34"/>
      <c r="W121" s="34"/>
      <c r="X121" s="34"/>
      <c r="Y121" s="34"/>
      <c r="Z121" s="34"/>
      <c r="AA121" s="34"/>
      <c r="AB121" s="34"/>
      <c r="AC121" s="34"/>
      <c r="AD121" s="34"/>
      <c r="AE121" s="34"/>
    </row>
    <row r="122" spans="1:31" s="2" customFormat="1" ht="15.2" customHeight="1">
      <c r="A122" s="34"/>
      <c r="B122" s="35"/>
      <c r="C122" s="29" t="s">
        <v>24</v>
      </c>
      <c r="D122" s="36"/>
      <c r="E122" s="36"/>
      <c r="F122" s="27" t="str">
        <f>E15</f>
        <v xml:space="preserve"> </v>
      </c>
      <c r="G122" s="36"/>
      <c r="H122" s="36"/>
      <c r="I122" s="117" t="s">
        <v>29</v>
      </c>
      <c r="J122" s="32" t="str">
        <f>E21</f>
        <v xml:space="preserve"> </v>
      </c>
      <c r="K122" s="36"/>
      <c r="L122" s="51"/>
      <c r="S122" s="34"/>
      <c r="T122" s="34"/>
      <c r="U122" s="34"/>
      <c r="V122" s="34"/>
      <c r="W122" s="34"/>
      <c r="X122" s="34"/>
      <c r="Y122" s="34"/>
      <c r="Z122" s="34"/>
      <c r="AA122" s="34"/>
      <c r="AB122" s="34"/>
      <c r="AC122" s="34"/>
      <c r="AD122" s="34"/>
      <c r="AE122" s="34"/>
    </row>
    <row r="123" spans="1:31" s="2" customFormat="1" ht="15.2" customHeight="1">
      <c r="A123" s="34"/>
      <c r="B123" s="35"/>
      <c r="C123" s="29" t="s">
        <v>27</v>
      </c>
      <c r="D123" s="36"/>
      <c r="E123" s="36"/>
      <c r="F123" s="27" t="str">
        <f>IF(E18="","",E18)</f>
        <v>Vyplň údaj</v>
      </c>
      <c r="G123" s="36"/>
      <c r="H123" s="36"/>
      <c r="I123" s="117" t="s">
        <v>31</v>
      </c>
      <c r="J123" s="32" t="str">
        <f>E24</f>
        <v xml:space="preserve"> </v>
      </c>
      <c r="K123" s="36"/>
      <c r="L123" s="51"/>
      <c r="S123" s="34"/>
      <c r="T123" s="34"/>
      <c r="U123" s="34"/>
      <c r="V123" s="34"/>
      <c r="W123" s="34"/>
      <c r="X123" s="34"/>
      <c r="Y123" s="34"/>
      <c r="Z123" s="34"/>
      <c r="AA123" s="34"/>
      <c r="AB123" s="34"/>
      <c r="AC123" s="34"/>
      <c r="AD123" s="34"/>
      <c r="AE123" s="34"/>
    </row>
    <row r="124" spans="1:31" s="2" customFormat="1" ht="10.35" customHeight="1">
      <c r="A124" s="34"/>
      <c r="B124" s="35"/>
      <c r="C124" s="36"/>
      <c r="D124" s="36"/>
      <c r="E124" s="36"/>
      <c r="F124" s="36"/>
      <c r="G124" s="36"/>
      <c r="H124" s="36"/>
      <c r="I124" s="115"/>
      <c r="J124" s="36"/>
      <c r="K124" s="36"/>
      <c r="L124" s="51"/>
      <c r="S124" s="34"/>
      <c r="T124" s="34"/>
      <c r="U124" s="34"/>
      <c r="V124" s="34"/>
      <c r="W124" s="34"/>
      <c r="X124" s="34"/>
      <c r="Y124" s="34"/>
      <c r="Z124" s="34"/>
      <c r="AA124" s="34"/>
      <c r="AB124" s="34"/>
      <c r="AC124" s="34"/>
      <c r="AD124" s="34"/>
      <c r="AE124" s="34"/>
    </row>
    <row r="125" spans="1:31" s="11" customFormat="1" ht="29.25" customHeight="1">
      <c r="A125" s="175"/>
      <c r="B125" s="176"/>
      <c r="C125" s="177" t="s">
        <v>112</v>
      </c>
      <c r="D125" s="178" t="s">
        <v>58</v>
      </c>
      <c r="E125" s="178" t="s">
        <v>54</v>
      </c>
      <c r="F125" s="178" t="s">
        <v>55</v>
      </c>
      <c r="G125" s="178" t="s">
        <v>113</v>
      </c>
      <c r="H125" s="178" t="s">
        <v>114</v>
      </c>
      <c r="I125" s="179" t="s">
        <v>115</v>
      </c>
      <c r="J125" s="178" t="s">
        <v>100</v>
      </c>
      <c r="K125" s="180" t="s">
        <v>116</v>
      </c>
      <c r="L125" s="181"/>
      <c r="M125" s="75" t="s">
        <v>1</v>
      </c>
      <c r="N125" s="76" t="s">
        <v>37</v>
      </c>
      <c r="O125" s="76" t="s">
        <v>117</v>
      </c>
      <c r="P125" s="76" t="s">
        <v>118</v>
      </c>
      <c r="Q125" s="76" t="s">
        <v>119</v>
      </c>
      <c r="R125" s="76" t="s">
        <v>120</v>
      </c>
      <c r="S125" s="76" t="s">
        <v>121</v>
      </c>
      <c r="T125" s="77" t="s">
        <v>122</v>
      </c>
      <c r="U125" s="175"/>
      <c r="V125" s="175"/>
      <c r="W125" s="175"/>
      <c r="X125" s="175"/>
      <c r="Y125" s="175"/>
      <c r="Z125" s="175"/>
      <c r="AA125" s="175"/>
      <c r="AB125" s="175"/>
      <c r="AC125" s="175"/>
      <c r="AD125" s="175"/>
      <c r="AE125" s="175"/>
    </row>
    <row r="126" spans="1:63" s="2" customFormat="1" ht="22.9" customHeight="1">
      <c r="A126" s="34"/>
      <c r="B126" s="35"/>
      <c r="C126" s="82" t="s">
        <v>123</v>
      </c>
      <c r="D126" s="36"/>
      <c r="E126" s="36"/>
      <c r="F126" s="36"/>
      <c r="G126" s="36"/>
      <c r="H126" s="36"/>
      <c r="I126" s="115"/>
      <c r="J126" s="182">
        <f>BK126</f>
        <v>0</v>
      </c>
      <c r="K126" s="36"/>
      <c r="L126" s="39"/>
      <c r="M126" s="78"/>
      <c r="N126" s="183"/>
      <c r="O126" s="79"/>
      <c r="P126" s="184">
        <f>P127+P137+P168</f>
        <v>0</v>
      </c>
      <c r="Q126" s="79"/>
      <c r="R126" s="184">
        <f>R127+R137+R168</f>
        <v>0.09222517</v>
      </c>
      <c r="S126" s="79"/>
      <c r="T126" s="185">
        <f>T127+T137+T168</f>
        <v>0.00382</v>
      </c>
      <c r="U126" s="34"/>
      <c r="V126" s="34"/>
      <c r="W126" s="34"/>
      <c r="X126" s="34"/>
      <c r="Y126" s="34"/>
      <c r="Z126" s="34"/>
      <c r="AA126" s="34"/>
      <c r="AB126" s="34"/>
      <c r="AC126" s="34"/>
      <c r="AD126" s="34"/>
      <c r="AE126" s="34"/>
      <c r="AT126" s="17" t="s">
        <v>72</v>
      </c>
      <c r="AU126" s="17" t="s">
        <v>102</v>
      </c>
      <c r="BK126" s="186">
        <f>BK127+BK137+BK168</f>
        <v>0</v>
      </c>
    </row>
    <row r="127" spans="2:63" s="12" customFormat="1" ht="25.9" customHeight="1">
      <c r="B127" s="187"/>
      <c r="C127" s="188"/>
      <c r="D127" s="189" t="s">
        <v>72</v>
      </c>
      <c r="E127" s="190" t="s">
        <v>124</v>
      </c>
      <c r="F127" s="190" t="s">
        <v>125</v>
      </c>
      <c r="G127" s="188"/>
      <c r="H127" s="188"/>
      <c r="I127" s="191"/>
      <c r="J127" s="192">
        <f>BK127</f>
        <v>0</v>
      </c>
      <c r="K127" s="188"/>
      <c r="L127" s="193"/>
      <c r="M127" s="194"/>
      <c r="N127" s="195"/>
      <c r="O127" s="195"/>
      <c r="P127" s="196">
        <f>P128+P134</f>
        <v>0</v>
      </c>
      <c r="Q127" s="195"/>
      <c r="R127" s="196">
        <f>R128+R134</f>
        <v>0.02541995</v>
      </c>
      <c r="S127" s="195"/>
      <c r="T127" s="197">
        <f>T128+T134</f>
        <v>0</v>
      </c>
      <c r="AR127" s="198" t="s">
        <v>81</v>
      </c>
      <c r="AT127" s="199" t="s">
        <v>72</v>
      </c>
      <c r="AU127" s="199" t="s">
        <v>73</v>
      </c>
      <c r="AY127" s="198" t="s">
        <v>126</v>
      </c>
      <c r="BK127" s="200">
        <f>BK128+BK134</f>
        <v>0</v>
      </c>
    </row>
    <row r="128" spans="2:63" s="12" customFormat="1" ht="22.9" customHeight="1">
      <c r="B128" s="187"/>
      <c r="C128" s="188"/>
      <c r="D128" s="189" t="s">
        <v>72</v>
      </c>
      <c r="E128" s="201" t="s">
        <v>127</v>
      </c>
      <c r="F128" s="201" t="s">
        <v>128</v>
      </c>
      <c r="G128" s="188"/>
      <c r="H128" s="188"/>
      <c r="I128" s="191"/>
      <c r="J128" s="202">
        <f>BK128</f>
        <v>0</v>
      </c>
      <c r="K128" s="188"/>
      <c r="L128" s="193"/>
      <c r="M128" s="194"/>
      <c r="N128" s="195"/>
      <c r="O128" s="195"/>
      <c r="P128" s="196">
        <f>SUM(P129:P133)</f>
        <v>0</v>
      </c>
      <c r="Q128" s="195"/>
      <c r="R128" s="196">
        <f>SUM(R129:R133)</f>
        <v>0.02541995</v>
      </c>
      <c r="S128" s="195"/>
      <c r="T128" s="197">
        <f>SUM(T129:T133)</f>
        <v>0</v>
      </c>
      <c r="AR128" s="198" t="s">
        <v>81</v>
      </c>
      <c r="AT128" s="199" t="s">
        <v>72</v>
      </c>
      <c r="AU128" s="199" t="s">
        <v>81</v>
      </c>
      <c r="AY128" s="198" t="s">
        <v>126</v>
      </c>
      <c r="BK128" s="200">
        <f>SUM(BK129:BK133)</f>
        <v>0</v>
      </c>
    </row>
    <row r="129" spans="1:65" s="2" customFormat="1" ht="33" customHeight="1">
      <c r="A129" s="34"/>
      <c r="B129" s="35"/>
      <c r="C129" s="203" t="s">
        <v>81</v>
      </c>
      <c r="D129" s="203" t="s">
        <v>129</v>
      </c>
      <c r="E129" s="204" t="s">
        <v>130</v>
      </c>
      <c r="F129" s="205" t="s">
        <v>131</v>
      </c>
      <c r="G129" s="206" t="s">
        <v>132</v>
      </c>
      <c r="H129" s="207">
        <v>87.655</v>
      </c>
      <c r="I129" s="208"/>
      <c r="J129" s="209">
        <f>ROUND(I129*H129,2)</f>
        <v>0</v>
      </c>
      <c r="K129" s="205" t="s">
        <v>1</v>
      </c>
      <c r="L129" s="39"/>
      <c r="M129" s="210" t="s">
        <v>1</v>
      </c>
      <c r="N129" s="211" t="s">
        <v>39</v>
      </c>
      <c r="O129" s="71"/>
      <c r="P129" s="212">
        <f>O129*H129</f>
        <v>0</v>
      </c>
      <c r="Q129" s="212">
        <v>0.00029</v>
      </c>
      <c r="R129" s="212">
        <f>Q129*H129</f>
        <v>0.02541995</v>
      </c>
      <c r="S129" s="212">
        <v>0</v>
      </c>
      <c r="T129" s="213">
        <f>S129*H129</f>
        <v>0</v>
      </c>
      <c r="U129" s="34"/>
      <c r="V129" s="34"/>
      <c r="W129" s="34"/>
      <c r="X129" s="34"/>
      <c r="Y129" s="34"/>
      <c r="Z129" s="34"/>
      <c r="AA129" s="34"/>
      <c r="AB129" s="34"/>
      <c r="AC129" s="34"/>
      <c r="AD129" s="34"/>
      <c r="AE129" s="34"/>
      <c r="AR129" s="214" t="s">
        <v>133</v>
      </c>
      <c r="AT129" s="214" t="s">
        <v>129</v>
      </c>
      <c r="AU129" s="214" t="s">
        <v>134</v>
      </c>
      <c r="AY129" s="17" t="s">
        <v>126</v>
      </c>
      <c r="BE129" s="215">
        <f>IF(N129="základní",J129,0)</f>
        <v>0</v>
      </c>
      <c r="BF129" s="215">
        <f>IF(N129="snížená",J129,0)</f>
        <v>0</v>
      </c>
      <c r="BG129" s="215">
        <f>IF(N129="zákl. přenesená",J129,0)</f>
        <v>0</v>
      </c>
      <c r="BH129" s="215">
        <f>IF(N129="sníž. přenesená",J129,0)</f>
        <v>0</v>
      </c>
      <c r="BI129" s="215">
        <f>IF(N129="nulová",J129,0)</f>
        <v>0</v>
      </c>
      <c r="BJ129" s="17" t="s">
        <v>134</v>
      </c>
      <c r="BK129" s="215">
        <f>ROUND(I129*H129,2)</f>
        <v>0</v>
      </c>
      <c r="BL129" s="17" t="s">
        <v>133</v>
      </c>
      <c r="BM129" s="214" t="s">
        <v>325</v>
      </c>
    </row>
    <row r="130" spans="1:47" s="2" customFormat="1" ht="58.5">
      <c r="A130" s="34"/>
      <c r="B130" s="35"/>
      <c r="C130" s="36"/>
      <c r="D130" s="216" t="s">
        <v>136</v>
      </c>
      <c r="E130" s="36"/>
      <c r="F130" s="217" t="s">
        <v>137</v>
      </c>
      <c r="G130" s="36"/>
      <c r="H130" s="36"/>
      <c r="I130" s="115"/>
      <c r="J130" s="36"/>
      <c r="K130" s="36"/>
      <c r="L130" s="39"/>
      <c r="M130" s="218"/>
      <c r="N130" s="219"/>
      <c r="O130" s="71"/>
      <c r="P130" s="71"/>
      <c r="Q130" s="71"/>
      <c r="R130" s="71"/>
      <c r="S130" s="71"/>
      <c r="T130" s="72"/>
      <c r="U130" s="34"/>
      <c r="V130" s="34"/>
      <c r="W130" s="34"/>
      <c r="X130" s="34"/>
      <c r="Y130" s="34"/>
      <c r="Z130" s="34"/>
      <c r="AA130" s="34"/>
      <c r="AB130" s="34"/>
      <c r="AC130" s="34"/>
      <c r="AD130" s="34"/>
      <c r="AE130" s="34"/>
      <c r="AT130" s="17" t="s">
        <v>136</v>
      </c>
      <c r="AU130" s="17" t="s">
        <v>134</v>
      </c>
    </row>
    <row r="131" spans="1:47" s="2" customFormat="1" ht="39">
      <c r="A131" s="34"/>
      <c r="B131" s="35"/>
      <c r="C131" s="36"/>
      <c r="D131" s="216" t="s">
        <v>138</v>
      </c>
      <c r="E131" s="36"/>
      <c r="F131" s="217" t="s">
        <v>139</v>
      </c>
      <c r="G131" s="36"/>
      <c r="H131" s="36"/>
      <c r="I131" s="115"/>
      <c r="J131" s="36"/>
      <c r="K131" s="36"/>
      <c r="L131" s="39"/>
      <c r="M131" s="218"/>
      <c r="N131" s="219"/>
      <c r="O131" s="71"/>
      <c r="P131" s="71"/>
      <c r="Q131" s="71"/>
      <c r="R131" s="71"/>
      <c r="S131" s="71"/>
      <c r="T131" s="72"/>
      <c r="U131" s="34"/>
      <c r="V131" s="34"/>
      <c r="W131" s="34"/>
      <c r="X131" s="34"/>
      <c r="Y131" s="34"/>
      <c r="Z131" s="34"/>
      <c r="AA131" s="34"/>
      <c r="AB131" s="34"/>
      <c r="AC131" s="34"/>
      <c r="AD131" s="34"/>
      <c r="AE131" s="34"/>
      <c r="AT131" s="17" t="s">
        <v>138</v>
      </c>
      <c r="AU131" s="17" t="s">
        <v>134</v>
      </c>
    </row>
    <row r="132" spans="2:51" s="13" customFormat="1" ht="12">
      <c r="B132" s="220"/>
      <c r="C132" s="221"/>
      <c r="D132" s="216" t="s">
        <v>140</v>
      </c>
      <c r="E132" s="222" t="s">
        <v>1</v>
      </c>
      <c r="F132" s="223" t="s">
        <v>326</v>
      </c>
      <c r="G132" s="221"/>
      <c r="H132" s="224">
        <v>87.655</v>
      </c>
      <c r="I132" s="225"/>
      <c r="J132" s="221"/>
      <c r="K132" s="221"/>
      <c r="L132" s="226"/>
      <c r="M132" s="227"/>
      <c r="N132" s="228"/>
      <c r="O132" s="228"/>
      <c r="P132" s="228"/>
      <c r="Q132" s="228"/>
      <c r="R132" s="228"/>
      <c r="S132" s="228"/>
      <c r="T132" s="229"/>
      <c r="AT132" s="230" t="s">
        <v>140</v>
      </c>
      <c r="AU132" s="230" t="s">
        <v>134</v>
      </c>
      <c r="AV132" s="13" t="s">
        <v>134</v>
      </c>
      <c r="AW132" s="13" t="s">
        <v>30</v>
      </c>
      <c r="AX132" s="13" t="s">
        <v>73</v>
      </c>
      <c r="AY132" s="230" t="s">
        <v>126</v>
      </c>
    </row>
    <row r="133" spans="2:51" s="15" customFormat="1" ht="12">
      <c r="B133" s="252"/>
      <c r="C133" s="253"/>
      <c r="D133" s="216" t="s">
        <v>140</v>
      </c>
      <c r="E133" s="254" t="s">
        <v>1</v>
      </c>
      <c r="F133" s="255" t="s">
        <v>178</v>
      </c>
      <c r="G133" s="253"/>
      <c r="H133" s="256">
        <v>87.655</v>
      </c>
      <c r="I133" s="257"/>
      <c r="J133" s="253"/>
      <c r="K133" s="253"/>
      <c r="L133" s="258"/>
      <c r="M133" s="259"/>
      <c r="N133" s="260"/>
      <c r="O133" s="260"/>
      <c r="P133" s="260"/>
      <c r="Q133" s="260"/>
      <c r="R133" s="260"/>
      <c r="S133" s="260"/>
      <c r="T133" s="261"/>
      <c r="AT133" s="262" t="s">
        <v>140</v>
      </c>
      <c r="AU133" s="262" t="s">
        <v>134</v>
      </c>
      <c r="AV133" s="15" t="s">
        <v>133</v>
      </c>
      <c r="AW133" s="15" t="s">
        <v>30</v>
      </c>
      <c r="AX133" s="15" t="s">
        <v>81</v>
      </c>
      <c r="AY133" s="262" t="s">
        <v>126</v>
      </c>
    </row>
    <row r="134" spans="2:63" s="12" customFormat="1" ht="22.9" customHeight="1">
      <c r="B134" s="187"/>
      <c r="C134" s="188"/>
      <c r="D134" s="189" t="s">
        <v>72</v>
      </c>
      <c r="E134" s="201" t="s">
        <v>269</v>
      </c>
      <c r="F134" s="201" t="s">
        <v>270</v>
      </c>
      <c r="G134" s="188"/>
      <c r="H134" s="188"/>
      <c r="I134" s="191"/>
      <c r="J134" s="202">
        <f>BK134</f>
        <v>0</v>
      </c>
      <c r="K134" s="188"/>
      <c r="L134" s="193"/>
      <c r="M134" s="194"/>
      <c r="N134" s="195"/>
      <c r="O134" s="195"/>
      <c r="P134" s="196">
        <f>SUM(P135:P136)</f>
        <v>0</v>
      </c>
      <c r="Q134" s="195"/>
      <c r="R134" s="196">
        <f>SUM(R135:R136)</f>
        <v>0</v>
      </c>
      <c r="S134" s="195"/>
      <c r="T134" s="197">
        <f>SUM(T135:T136)</f>
        <v>0</v>
      </c>
      <c r="AR134" s="198" t="s">
        <v>81</v>
      </c>
      <c r="AT134" s="199" t="s">
        <v>72</v>
      </c>
      <c r="AU134" s="199" t="s">
        <v>81</v>
      </c>
      <c r="AY134" s="198" t="s">
        <v>126</v>
      </c>
      <c r="BK134" s="200">
        <f>SUM(BK135:BK136)</f>
        <v>0</v>
      </c>
    </row>
    <row r="135" spans="1:65" s="2" customFormat="1" ht="44.25" customHeight="1">
      <c r="A135" s="34"/>
      <c r="B135" s="35"/>
      <c r="C135" s="203" t="s">
        <v>134</v>
      </c>
      <c r="D135" s="203" t="s">
        <v>129</v>
      </c>
      <c r="E135" s="204" t="s">
        <v>327</v>
      </c>
      <c r="F135" s="205" t="s">
        <v>328</v>
      </c>
      <c r="G135" s="206" t="s">
        <v>182</v>
      </c>
      <c r="H135" s="207">
        <v>0.025</v>
      </c>
      <c r="I135" s="208"/>
      <c r="J135" s="209">
        <f>ROUND(I135*H135,2)</f>
        <v>0</v>
      </c>
      <c r="K135" s="205" t="s">
        <v>162</v>
      </c>
      <c r="L135" s="39"/>
      <c r="M135" s="210" t="s">
        <v>1</v>
      </c>
      <c r="N135" s="211" t="s">
        <v>39</v>
      </c>
      <c r="O135" s="71"/>
      <c r="P135" s="212">
        <f>O135*H135</f>
        <v>0</v>
      </c>
      <c r="Q135" s="212">
        <v>0</v>
      </c>
      <c r="R135" s="212">
        <f>Q135*H135</f>
        <v>0</v>
      </c>
      <c r="S135" s="212">
        <v>0</v>
      </c>
      <c r="T135" s="213">
        <f>S135*H135</f>
        <v>0</v>
      </c>
      <c r="U135" s="34"/>
      <c r="V135" s="34"/>
      <c r="W135" s="34"/>
      <c r="X135" s="34"/>
      <c r="Y135" s="34"/>
      <c r="Z135" s="34"/>
      <c r="AA135" s="34"/>
      <c r="AB135" s="34"/>
      <c r="AC135" s="34"/>
      <c r="AD135" s="34"/>
      <c r="AE135" s="34"/>
      <c r="AR135" s="214" t="s">
        <v>133</v>
      </c>
      <c r="AT135" s="214" t="s">
        <v>129</v>
      </c>
      <c r="AU135" s="214" t="s">
        <v>134</v>
      </c>
      <c r="AY135" s="17" t="s">
        <v>126</v>
      </c>
      <c r="BE135" s="215">
        <f>IF(N135="základní",J135,0)</f>
        <v>0</v>
      </c>
      <c r="BF135" s="215">
        <f>IF(N135="snížená",J135,0)</f>
        <v>0</v>
      </c>
      <c r="BG135" s="215">
        <f>IF(N135="zákl. přenesená",J135,0)</f>
        <v>0</v>
      </c>
      <c r="BH135" s="215">
        <f>IF(N135="sníž. přenesená",J135,0)</f>
        <v>0</v>
      </c>
      <c r="BI135" s="215">
        <f>IF(N135="nulová",J135,0)</f>
        <v>0</v>
      </c>
      <c r="BJ135" s="17" t="s">
        <v>134</v>
      </c>
      <c r="BK135" s="215">
        <f>ROUND(I135*H135,2)</f>
        <v>0</v>
      </c>
      <c r="BL135" s="17" t="s">
        <v>133</v>
      </c>
      <c r="BM135" s="214" t="s">
        <v>329</v>
      </c>
    </row>
    <row r="136" spans="1:47" s="2" customFormat="1" ht="68.25">
      <c r="A136" s="34"/>
      <c r="B136" s="35"/>
      <c r="C136" s="36"/>
      <c r="D136" s="216" t="s">
        <v>136</v>
      </c>
      <c r="E136" s="36"/>
      <c r="F136" s="217" t="s">
        <v>274</v>
      </c>
      <c r="G136" s="36"/>
      <c r="H136" s="36"/>
      <c r="I136" s="115"/>
      <c r="J136" s="36"/>
      <c r="K136" s="36"/>
      <c r="L136" s="39"/>
      <c r="M136" s="218"/>
      <c r="N136" s="219"/>
      <c r="O136" s="71"/>
      <c r="P136" s="71"/>
      <c r="Q136" s="71"/>
      <c r="R136" s="71"/>
      <c r="S136" s="71"/>
      <c r="T136" s="72"/>
      <c r="U136" s="34"/>
      <c r="V136" s="34"/>
      <c r="W136" s="34"/>
      <c r="X136" s="34"/>
      <c r="Y136" s="34"/>
      <c r="Z136" s="34"/>
      <c r="AA136" s="34"/>
      <c r="AB136" s="34"/>
      <c r="AC136" s="34"/>
      <c r="AD136" s="34"/>
      <c r="AE136" s="34"/>
      <c r="AT136" s="17" t="s">
        <v>136</v>
      </c>
      <c r="AU136" s="17" t="s">
        <v>134</v>
      </c>
    </row>
    <row r="137" spans="2:63" s="12" customFormat="1" ht="25.9" customHeight="1">
      <c r="B137" s="187"/>
      <c r="C137" s="188"/>
      <c r="D137" s="189" t="s">
        <v>72</v>
      </c>
      <c r="E137" s="190" t="s">
        <v>142</v>
      </c>
      <c r="F137" s="190" t="s">
        <v>143</v>
      </c>
      <c r="G137" s="188"/>
      <c r="H137" s="188"/>
      <c r="I137" s="191"/>
      <c r="J137" s="192">
        <f>BK137</f>
        <v>0</v>
      </c>
      <c r="K137" s="188"/>
      <c r="L137" s="193"/>
      <c r="M137" s="194"/>
      <c r="N137" s="195"/>
      <c r="O137" s="195"/>
      <c r="P137" s="196">
        <f>P138+P146+P155</f>
        <v>0</v>
      </c>
      <c r="Q137" s="195"/>
      <c r="R137" s="196">
        <f>R138+R146+R155</f>
        <v>0.06680522</v>
      </c>
      <c r="S137" s="195"/>
      <c r="T137" s="197">
        <f>T138+T146+T155</f>
        <v>0.00382</v>
      </c>
      <c r="AR137" s="198" t="s">
        <v>134</v>
      </c>
      <c r="AT137" s="199" t="s">
        <v>72</v>
      </c>
      <c r="AU137" s="199" t="s">
        <v>73</v>
      </c>
      <c r="AY137" s="198" t="s">
        <v>126</v>
      </c>
      <c r="BK137" s="200">
        <f>BK138+BK146+BK155</f>
        <v>0</v>
      </c>
    </row>
    <row r="138" spans="2:63" s="12" customFormat="1" ht="22.9" customHeight="1">
      <c r="B138" s="187"/>
      <c r="C138" s="188"/>
      <c r="D138" s="189" t="s">
        <v>72</v>
      </c>
      <c r="E138" s="201" t="s">
        <v>144</v>
      </c>
      <c r="F138" s="201" t="s">
        <v>145</v>
      </c>
      <c r="G138" s="188"/>
      <c r="H138" s="188"/>
      <c r="I138" s="191"/>
      <c r="J138" s="202">
        <f>BK138</f>
        <v>0</v>
      </c>
      <c r="K138" s="188"/>
      <c r="L138" s="193"/>
      <c r="M138" s="194"/>
      <c r="N138" s="195"/>
      <c r="O138" s="195"/>
      <c r="P138" s="196">
        <f>SUM(P139:P145)</f>
        <v>0</v>
      </c>
      <c r="Q138" s="195"/>
      <c r="R138" s="196">
        <f>SUM(R139:R145)</f>
        <v>0.0007212200000000001</v>
      </c>
      <c r="S138" s="195"/>
      <c r="T138" s="197">
        <f>SUM(T139:T145)</f>
        <v>0</v>
      </c>
      <c r="AR138" s="198" t="s">
        <v>134</v>
      </c>
      <c r="AT138" s="199" t="s">
        <v>72</v>
      </c>
      <c r="AU138" s="199" t="s">
        <v>81</v>
      </c>
      <c r="AY138" s="198" t="s">
        <v>126</v>
      </c>
      <c r="BK138" s="200">
        <f>SUM(BK139:BK145)</f>
        <v>0</v>
      </c>
    </row>
    <row r="139" spans="1:65" s="2" customFormat="1" ht="21.75" customHeight="1">
      <c r="A139" s="34"/>
      <c r="B139" s="35"/>
      <c r="C139" s="203" t="s">
        <v>152</v>
      </c>
      <c r="D139" s="203" t="s">
        <v>129</v>
      </c>
      <c r="E139" s="204" t="s">
        <v>146</v>
      </c>
      <c r="F139" s="205" t="s">
        <v>275</v>
      </c>
      <c r="G139" s="206" t="s">
        <v>132</v>
      </c>
      <c r="H139" s="207">
        <v>33.28</v>
      </c>
      <c r="I139" s="208"/>
      <c r="J139" s="209">
        <f>ROUND(I139*H139,2)</f>
        <v>0</v>
      </c>
      <c r="K139" s="205" t="s">
        <v>1</v>
      </c>
      <c r="L139" s="39"/>
      <c r="M139" s="210" t="s">
        <v>1</v>
      </c>
      <c r="N139" s="211" t="s">
        <v>39</v>
      </c>
      <c r="O139" s="71"/>
      <c r="P139" s="212">
        <f>O139*H139</f>
        <v>0</v>
      </c>
      <c r="Q139" s="212">
        <v>0</v>
      </c>
      <c r="R139" s="212">
        <f>Q139*H139</f>
        <v>0</v>
      </c>
      <c r="S139" s="212">
        <v>0</v>
      </c>
      <c r="T139" s="213">
        <f>S139*H139</f>
        <v>0</v>
      </c>
      <c r="U139" s="34"/>
      <c r="V139" s="34"/>
      <c r="W139" s="34"/>
      <c r="X139" s="34"/>
      <c r="Y139" s="34"/>
      <c r="Z139" s="34"/>
      <c r="AA139" s="34"/>
      <c r="AB139" s="34"/>
      <c r="AC139" s="34"/>
      <c r="AD139" s="34"/>
      <c r="AE139" s="34"/>
      <c r="AR139" s="214" t="s">
        <v>148</v>
      </c>
      <c r="AT139" s="214" t="s">
        <v>129</v>
      </c>
      <c r="AU139" s="214" t="s">
        <v>134</v>
      </c>
      <c r="AY139" s="17" t="s">
        <v>126</v>
      </c>
      <c r="BE139" s="215">
        <f>IF(N139="základní",J139,0)</f>
        <v>0</v>
      </c>
      <c r="BF139" s="215">
        <f>IF(N139="snížená",J139,0)</f>
        <v>0</v>
      </c>
      <c r="BG139" s="215">
        <f>IF(N139="zákl. přenesená",J139,0)</f>
        <v>0</v>
      </c>
      <c r="BH139" s="215">
        <f>IF(N139="sníž. přenesená",J139,0)</f>
        <v>0</v>
      </c>
      <c r="BI139" s="215">
        <f>IF(N139="nulová",J139,0)</f>
        <v>0</v>
      </c>
      <c r="BJ139" s="17" t="s">
        <v>134</v>
      </c>
      <c r="BK139" s="215">
        <f>ROUND(I139*H139,2)</f>
        <v>0</v>
      </c>
      <c r="BL139" s="17" t="s">
        <v>148</v>
      </c>
      <c r="BM139" s="214" t="s">
        <v>330</v>
      </c>
    </row>
    <row r="140" spans="1:47" s="2" customFormat="1" ht="29.25">
      <c r="A140" s="34"/>
      <c r="B140" s="35"/>
      <c r="C140" s="36"/>
      <c r="D140" s="216" t="s">
        <v>136</v>
      </c>
      <c r="E140" s="36"/>
      <c r="F140" s="217" t="s">
        <v>150</v>
      </c>
      <c r="G140" s="36"/>
      <c r="H140" s="36"/>
      <c r="I140" s="115"/>
      <c r="J140" s="36"/>
      <c r="K140" s="36"/>
      <c r="L140" s="39"/>
      <c r="M140" s="218"/>
      <c r="N140" s="219"/>
      <c r="O140" s="71"/>
      <c r="P140" s="71"/>
      <c r="Q140" s="71"/>
      <c r="R140" s="71"/>
      <c r="S140" s="71"/>
      <c r="T140" s="72"/>
      <c r="U140" s="34"/>
      <c r="V140" s="34"/>
      <c r="W140" s="34"/>
      <c r="X140" s="34"/>
      <c r="Y140" s="34"/>
      <c r="Z140" s="34"/>
      <c r="AA140" s="34"/>
      <c r="AB140" s="34"/>
      <c r="AC140" s="34"/>
      <c r="AD140" s="34"/>
      <c r="AE140" s="34"/>
      <c r="AT140" s="17" t="s">
        <v>136</v>
      </c>
      <c r="AU140" s="17" t="s">
        <v>134</v>
      </c>
    </row>
    <row r="141" spans="2:51" s="13" customFormat="1" ht="12">
      <c r="B141" s="220"/>
      <c r="C141" s="221"/>
      <c r="D141" s="216" t="s">
        <v>140</v>
      </c>
      <c r="E141" s="222" t="s">
        <v>1</v>
      </c>
      <c r="F141" s="223" t="s">
        <v>331</v>
      </c>
      <c r="G141" s="221"/>
      <c r="H141" s="224">
        <v>33.28</v>
      </c>
      <c r="I141" s="225"/>
      <c r="J141" s="221"/>
      <c r="K141" s="221"/>
      <c r="L141" s="226"/>
      <c r="M141" s="227"/>
      <c r="N141" s="228"/>
      <c r="O141" s="228"/>
      <c r="P141" s="228"/>
      <c r="Q141" s="228"/>
      <c r="R141" s="228"/>
      <c r="S141" s="228"/>
      <c r="T141" s="229"/>
      <c r="AT141" s="230" t="s">
        <v>140</v>
      </c>
      <c r="AU141" s="230" t="s">
        <v>134</v>
      </c>
      <c r="AV141" s="13" t="s">
        <v>134</v>
      </c>
      <c r="AW141" s="13" t="s">
        <v>30</v>
      </c>
      <c r="AX141" s="13" t="s">
        <v>81</v>
      </c>
      <c r="AY141" s="230" t="s">
        <v>126</v>
      </c>
    </row>
    <row r="142" spans="1:65" s="2" customFormat="1" ht="33.75" customHeight="1">
      <c r="A142" s="34"/>
      <c r="B142" s="35"/>
      <c r="C142" s="231" t="s">
        <v>133</v>
      </c>
      <c r="D142" s="231" t="s">
        <v>153</v>
      </c>
      <c r="E142" s="232" t="s">
        <v>154</v>
      </c>
      <c r="F142" s="233" t="s">
        <v>155</v>
      </c>
      <c r="G142" s="234" t="s">
        <v>132</v>
      </c>
      <c r="H142" s="235">
        <v>36.061</v>
      </c>
      <c r="I142" s="236"/>
      <c r="J142" s="237">
        <f>ROUND(I142*H142,2)</f>
        <v>0</v>
      </c>
      <c r="K142" s="233" t="s">
        <v>1</v>
      </c>
      <c r="L142" s="238"/>
      <c r="M142" s="239" t="s">
        <v>1</v>
      </c>
      <c r="N142" s="240" t="s">
        <v>39</v>
      </c>
      <c r="O142" s="71"/>
      <c r="P142" s="212">
        <f>O142*H142</f>
        <v>0</v>
      </c>
      <c r="Q142" s="212">
        <v>2E-05</v>
      </c>
      <c r="R142" s="212">
        <f>Q142*H142</f>
        <v>0.0007212200000000001</v>
      </c>
      <c r="S142" s="212">
        <v>0</v>
      </c>
      <c r="T142" s="213">
        <f>S142*H142</f>
        <v>0</v>
      </c>
      <c r="U142" s="34"/>
      <c r="V142" s="34"/>
      <c r="W142" s="34"/>
      <c r="X142" s="34"/>
      <c r="Y142" s="34"/>
      <c r="Z142" s="34"/>
      <c r="AA142" s="34"/>
      <c r="AB142" s="34"/>
      <c r="AC142" s="34"/>
      <c r="AD142" s="34"/>
      <c r="AE142" s="34"/>
      <c r="AR142" s="214" t="s">
        <v>156</v>
      </c>
      <c r="AT142" s="214" t="s">
        <v>153</v>
      </c>
      <c r="AU142" s="214" t="s">
        <v>134</v>
      </c>
      <c r="AY142" s="17" t="s">
        <v>126</v>
      </c>
      <c r="BE142" s="215">
        <f>IF(N142="základní",J142,0)</f>
        <v>0</v>
      </c>
      <c r="BF142" s="215">
        <f>IF(N142="snížená",J142,0)</f>
        <v>0</v>
      </c>
      <c r="BG142" s="215">
        <f>IF(N142="zákl. přenesená",J142,0)</f>
        <v>0</v>
      </c>
      <c r="BH142" s="215">
        <f>IF(N142="sníž. přenesená",J142,0)</f>
        <v>0</v>
      </c>
      <c r="BI142" s="215">
        <f>IF(N142="nulová",J142,0)</f>
        <v>0</v>
      </c>
      <c r="BJ142" s="17" t="s">
        <v>134</v>
      </c>
      <c r="BK142" s="215">
        <f>ROUND(I142*H142,2)</f>
        <v>0</v>
      </c>
      <c r="BL142" s="17" t="s">
        <v>148</v>
      </c>
      <c r="BM142" s="214" t="s">
        <v>332</v>
      </c>
    </row>
    <row r="143" spans="2:51" s="13" customFormat="1" ht="12">
      <c r="B143" s="220"/>
      <c r="C143" s="221"/>
      <c r="D143" s="216" t="s">
        <v>140</v>
      </c>
      <c r="E143" s="221"/>
      <c r="F143" s="223" t="s">
        <v>333</v>
      </c>
      <c r="G143" s="221"/>
      <c r="H143" s="224">
        <v>36.061</v>
      </c>
      <c r="I143" s="225"/>
      <c r="J143" s="221"/>
      <c r="K143" s="221"/>
      <c r="L143" s="226"/>
      <c r="M143" s="227"/>
      <c r="N143" s="228"/>
      <c r="O143" s="228"/>
      <c r="P143" s="228"/>
      <c r="Q143" s="228"/>
      <c r="R143" s="228"/>
      <c r="S143" s="228"/>
      <c r="T143" s="229"/>
      <c r="AT143" s="230" t="s">
        <v>140</v>
      </c>
      <c r="AU143" s="230" t="s">
        <v>134</v>
      </c>
      <c r="AV143" s="13" t="s">
        <v>134</v>
      </c>
      <c r="AW143" s="13" t="s">
        <v>4</v>
      </c>
      <c r="AX143" s="13" t="s">
        <v>81</v>
      </c>
      <c r="AY143" s="230" t="s">
        <v>126</v>
      </c>
    </row>
    <row r="144" spans="1:65" s="2" customFormat="1" ht="44.25" customHeight="1">
      <c r="A144" s="34"/>
      <c r="B144" s="35"/>
      <c r="C144" s="203" t="s">
        <v>167</v>
      </c>
      <c r="D144" s="203" t="s">
        <v>129</v>
      </c>
      <c r="E144" s="204" t="s">
        <v>334</v>
      </c>
      <c r="F144" s="205" t="s">
        <v>335</v>
      </c>
      <c r="G144" s="206" t="s">
        <v>161</v>
      </c>
      <c r="H144" s="241"/>
      <c r="I144" s="208"/>
      <c r="J144" s="209">
        <f>ROUND(I144*H144,2)</f>
        <v>0</v>
      </c>
      <c r="K144" s="205" t="s">
        <v>162</v>
      </c>
      <c r="L144" s="39"/>
      <c r="M144" s="210" t="s">
        <v>1</v>
      </c>
      <c r="N144" s="211" t="s">
        <v>39</v>
      </c>
      <c r="O144" s="71"/>
      <c r="P144" s="212">
        <f>O144*H144</f>
        <v>0</v>
      </c>
      <c r="Q144" s="212">
        <v>0</v>
      </c>
      <c r="R144" s="212">
        <f>Q144*H144</f>
        <v>0</v>
      </c>
      <c r="S144" s="212">
        <v>0</v>
      </c>
      <c r="T144" s="213">
        <f>S144*H144</f>
        <v>0</v>
      </c>
      <c r="U144" s="34"/>
      <c r="V144" s="34"/>
      <c r="W144" s="34"/>
      <c r="X144" s="34"/>
      <c r="Y144" s="34"/>
      <c r="Z144" s="34"/>
      <c r="AA144" s="34"/>
      <c r="AB144" s="34"/>
      <c r="AC144" s="34"/>
      <c r="AD144" s="34"/>
      <c r="AE144" s="34"/>
      <c r="AR144" s="214" t="s">
        <v>148</v>
      </c>
      <c r="AT144" s="214" t="s">
        <v>129</v>
      </c>
      <c r="AU144" s="214" t="s">
        <v>134</v>
      </c>
      <c r="AY144" s="17" t="s">
        <v>126</v>
      </c>
      <c r="BE144" s="215">
        <f>IF(N144="základní",J144,0)</f>
        <v>0</v>
      </c>
      <c r="BF144" s="215">
        <f>IF(N144="snížená",J144,0)</f>
        <v>0</v>
      </c>
      <c r="BG144" s="215">
        <f>IF(N144="zákl. přenesená",J144,0)</f>
        <v>0</v>
      </c>
      <c r="BH144" s="215">
        <f>IF(N144="sníž. přenesená",J144,0)</f>
        <v>0</v>
      </c>
      <c r="BI144" s="215">
        <f>IF(N144="nulová",J144,0)</f>
        <v>0</v>
      </c>
      <c r="BJ144" s="17" t="s">
        <v>134</v>
      </c>
      <c r="BK144" s="215">
        <f>ROUND(I144*H144,2)</f>
        <v>0</v>
      </c>
      <c r="BL144" s="17" t="s">
        <v>148</v>
      </c>
      <c r="BM144" s="214" t="s">
        <v>336</v>
      </c>
    </row>
    <row r="145" spans="1:47" s="2" customFormat="1" ht="107.25">
      <c r="A145" s="34"/>
      <c r="B145" s="35"/>
      <c r="C145" s="36"/>
      <c r="D145" s="216" t="s">
        <v>136</v>
      </c>
      <c r="E145" s="36"/>
      <c r="F145" s="217" t="s">
        <v>164</v>
      </c>
      <c r="G145" s="36"/>
      <c r="H145" s="36"/>
      <c r="I145" s="115"/>
      <c r="J145" s="36"/>
      <c r="K145" s="36"/>
      <c r="L145" s="39"/>
      <c r="M145" s="218"/>
      <c r="N145" s="219"/>
      <c r="O145" s="71"/>
      <c r="P145" s="71"/>
      <c r="Q145" s="71"/>
      <c r="R145" s="71"/>
      <c r="S145" s="71"/>
      <c r="T145" s="72"/>
      <c r="U145" s="34"/>
      <c r="V145" s="34"/>
      <c r="W145" s="34"/>
      <c r="X145" s="34"/>
      <c r="Y145" s="34"/>
      <c r="Z145" s="34"/>
      <c r="AA145" s="34"/>
      <c r="AB145" s="34"/>
      <c r="AC145" s="34"/>
      <c r="AD145" s="34"/>
      <c r="AE145" s="34"/>
      <c r="AT145" s="17" t="s">
        <v>136</v>
      </c>
      <c r="AU145" s="17" t="s">
        <v>134</v>
      </c>
    </row>
    <row r="146" spans="2:63" s="12" customFormat="1" ht="22.9" customHeight="1">
      <c r="B146" s="187"/>
      <c r="C146" s="188"/>
      <c r="D146" s="189" t="s">
        <v>72</v>
      </c>
      <c r="E146" s="201" t="s">
        <v>225</v>
      </c>
      <c r="F146" s="201" t="s">
        <v>226</v>
      </c>
      <c r="G146" s="188"/>
      <c r="H146" s="188"/>
      <c r="I146" s="191"/>
      <c r="J146" s="202">
        <f>BK146</f>
        <v>0</v>
      </c>
      <c r="K146" s="188"/>
      <c r="L146" s="193"/>
      <c r="M146" s="194"/>
      <c r="N146" s="195"/>
      <c r="O146" s="195"/>
      <c r="P146" s="196">
        <f>SUM(P147:P154)</f>
        <v>0</v>
      </c>
      <c r="Q146" s="195"/>
      <c r="R146" s="196">
        <f>SUM(R147:R154)</f>
        <v>0.0085</v>
      </c>
      <c r="S146" s="195"/>
      <c r="T146" s="197">
        <f>SUM(T147:T154)</f>
        <v>0.00382</v>
      </c>
      <c r="AR146" s="198" t="s">
        <v>134</v>
      </c>
      <c r="AT146" s="199" t="s">
        <v>72</v>
      </c>
      <c r="AU146" s="199" t="s">
        <v>81</v>
      </c>
      <c r="AY146" s="198" t="s">
        <v>126</v>
      </c>
      <c r="BK146" s="200">
        <f>SUM(BK147:BK154)</f>
        <v>0</v>
      </c>
    </row>
    <row r="147" spans="1:65" s="2" customFormat="1" ht="21.75" customHeight="1">
      <c r="A147" s="34"/>
      <c r="B147" s="35"/>
      <c r="C147" s="203" t="s">
        <v>127</v>
      </c>
      <c r="D147" s="203" t="s">
        <v>129</v>
      </c>
      <c r="E147" s="204" t="s">
        <v>227</v>
      </c>
      <c r="F147" s="205" t="s">
        <v>228</v>
      </c>
      <c r="G147" s="206" t="s">
        <v>229</v>
      </c>
      <c r="H147" s="207">
        <v>2</v>
      </c>
      <c r="I147" s="208"/>
      <c r="J147" s="209">
        <f>ROUND(I147*H147,2)</f>
        <v>0</v>
      </c>
      <c r="K147" s="205" t="s">
        <v>1</v>
      </c>
      <c r="L147" s="39"/>
      <c r="M147" s="210" t="s">
        <v>1</v>
      </c>
      <c r="N147" s="211" t="s">
        <v>39</v>
      </c>
      <c r="O147" s="71"/>
      <c r="P147" s="212">
        <f>O147*H147</f>
        <v>0</v>
      </c>
      <c r="Q147" s="212">
        <v>0</v>
      </c>
      <c r="R147" s="212">
        <f>Q147*H147</f>
        <v>0</v>
      </c>
      <c r="S147" s="212">
        <v>0</v>
      </c>
      <c r="T147" s="213">
        <f>S147*H147</f>
        <v>0</v>
      </c>
      <c r="U147" s="34"/>
      <c r="V147" s="34"/>
      <c r="W147" s="34"/>
      <c r="X147" s="34"/>
      <c r="Y147" s="34"/>
      <c r="Z147" s="34"/>
      <c r="AA147" s="34"/>
      <c r="AB147" s="34"/>
      <c r="AC147" s="34"/>
      <c r="AD147" s="34"/>
      <c r="AE147" s="34"/>
      <c r="AR147" s="214" t="s">
        <v>148</v>
      </c>
      <c r="AT147" s="214" t="s">
        <v>129</v>
      </c>
      <c r="AU147" s="214" t="s">
        <v>134</v>
      </c>
      <c r="AY147" s="17" t="s">
        <v>126</v>
      </c>
      <c r="BE147" s="215">
        <f>IF(N147="základní",J147,0)</f>
        <v>0</v>
      </c>
      <c r="BF147" s="215">
        <f>IF(N147="snížená",J147,0)</f>
        <v>0</v>
      </c>
      <c r="BG147" s="215">
        <f>IF(N147="zákl. přenesená",J147,0)</f>
        <v>0</v>
      </c>
      <c r="BH147" s="215">
        <f>IF(N147="sníž. přenesená",J147,0)</f>
        <v>0</v>
      </c>
      <c r="BI147" s="215">
        <f>IF(N147="nulová",J147,0)</f>
        <v>0</v>
      </c>
      <c r="BJ147" s="17" t="s">
        <v>134</v>
      </c>
      <c r="BK147" s="215">
        <f>ROUND(I147*H147,2)</f>
        <v>0</v>
      </c>
      <c r="BL147" s="17" t="s">
        <v>148</v>
      </c>
      <c r="BM147" s="214" t="s">
        <v>337</v>
      </c>
    </row>
    <row r="148" spans="1:47" s="2" customFormat="1" ht="39">
      <c r="A148" s="34"/>
      <c r="B148" s="35"/>
      <c r="C148" s="36"/>
      <c r="D148" s="216" t="s">
        <v>138</v>
      </c>
      <c r="E148" s="36"/>
      <c r="F148" s="217" t="s">
        <v>231</v>
      </c>
      <c r="G148" s="36"/>
      <c r="H148" s="36"/>
      <c r="I148" s="115"/>
      <c r="J148" s="36"/>
      <c r="K148" s="36"/>
      <c r="L148" s="39"/>
      <c r="M148" s="218"/>
      <c r="N148" s="219"/>
      <c r="O148" s="71"/>
      <c r="P148" s="71"/>
      <c r="Q148" s="71"/>
      <c r="R148" s="71"/>
      <c r="S148" s="71"/>
      <c r="T148" s="72"/>
      <c r="U148" s="34"/>
      <c r="V148" s="34"/>
      <c r="W148" s="34"/>
      <c r="X148" s="34"/>
      <c r="Y148" s="34"/>
      <c r="Z148" s="34"/>
      <c r="AA148" s="34"/>
      <c r="AB148" s="34"/>
      <c r="AC148" s="34"/>
      <c r="AD148" s="34"/>
      <c r="AE148" s="34"/>
      <c r="AT148" s="17" t="s">
        <v>138</v>
      </c>
      <c r="AU148" s="17" t="s">
        <v>134</v>
      </c>
    </row>
    <row r="149" spans="1:65" s="2" customFormat="1" ht="21.75" customHeight="1">
      <c r="A149" s="34"/>
      <c r="B149" s="35"/>
      <c r="C149" s="203" t="s">
        <v>187</v>
      </c>
      <c r="D149" s="203" t="s">
        <v>129</v>
      </c>
      <c r="E149" s="204" t="s">
        <v>232</v>
      </c>
      <c r="F149" s="205" t="s">
        <v>233</v>
      </c>
      <c r="G149" s="206" t="s">
        <v>132</v>
      </c>
      <c r="H149" s="207">
        <v>2</v>
      </c>
      <c r="I149" s="208"/>
      <c r="J149" s="209">
        <f>ROUND(I149*H149,2)</f>
        <v>0</v>
      </c>
      <c r="K149" s="205" t="s">
        <v>1</v>
      </c>
      <c r="L149" s="39"/>
      <c r="M149" s="210" t="s">
        <v>1</v>
      </c>
      <c r="N149" s="211" t="s">
        <v>39</v>
      </c>
      <c r="O149" s="71"/>
      <c r="P149" s="212">
        <f>O149*H149</f>
        <v>0</v>
      </c>
      <c r="Q149" s="212">
        <v>0</v>
      </c>
      <c r="R149" s="212">
        <f>Q149*H149</f>
        <v>0</v>
      </c>
      <c r="S149" s="212">
        <v>0.00191</v>
      </c>
      <c r="T149" s="213">
        <f>S149*H149</f>
        <v>0.00382</v>
      </c>
      <c r="U149" s="34"/>
      <c r="V149" s="34"/>
      <c r="W149" s="34"/>
      <c r="X149" s="34"/>
      <c r="Y149" s="34"/>
      <c r="Z149" s="34"/>
      <c r="AA149" s="34"/>
      <c r="AB149" s="34"/>
      <c r="AC149" s="34"/>
      <c r="AD149" s="34"/>
      <c r="AE149" s="34"/>
      <c r="AR149" s="214" t="s">
        <v>148</v>
      </c>
      <c r="AT149" s="214" t="s">
        <v>129</v>
      </c>
      <c r="AU149" s="214" t="s">
        <v>134</v>
      </c>
      <c r="AY149" s="17" t="s">
        <v>126</v>
      </c>
      <c r="BE149" s="215">
        <f>IF(N149="základní",J149,0)</f>
        <v>0</v>
      </c>
      <c r="BF149" s="215">
        <f>IF(N149="snížená",J149,0)</f>
        <v>0</v>
      </c>
      <c r="BG149" s="215">
        <f>IF(N149="zákl. přenesená",J149,0)</f>
        <v>0</v>
      </c>
      <c r="BH149" s="215">
        <f>IF(N149="sníž. přenesená",J149,0)</f>
        <v>0</v>
      </c>
      <c r="BI149" s="215">
        <f>IF(N149="nulová",J149,0)</f>
        <v>0</v>
      </c>
      <c r="BJ149" s="17" t="s">
        <v>134</v>
      </c>
      <c r="BK149" s="215">
        <f>ROUND(I149*H149,2)</f>
        <v>0</v>
      </c>
      <c r="BL149" s="17" t="s">
        <v>148</v>
      </c>
      <c r="BM149" s="214" t="s">
        <v>338</v>
      </c>
    </row>
    <row r="150" spans="1:47" s="2" customFormat="1" ht="48.75">
      <c r="A150" s="34"/>
      <c r="B150" s="35"/>
      <c r="C150" s="36"/>
      <c r="D150" s="216" t="s">
        <v>138</v>
      </c>
      <c r="E150" s="36"/>
      <c r="F150" s="217" t="s">
        <v>283</v>
      </c>
      <c r="G150" s="36"/>
      <c r="H150" s="36"/>
      <c r="I150" s="115"/>
      <c r="J150" s="36"/>
      <c r="K150" s="36"/>
      <c r="L150" s="39"/>
      <c r="M150" s="218"/>
      <c r="N150" s="219"/>
      <c r="O150" s="71"/>
      <c r="P150" s="71"/>
      <c r="Q150" s="71"/>
      <c r="R150" s="71"/>
      <c r="S150" s="71"/>
      <c r="T150" s="72"/>
      <c r="U150" s="34"/>
      <c r="V150" s="34"/>
      <c r="W150" s="34"/>
      <c r="X150" s="34"/>
      <c r="Y150" s="34"/>
      <c r="Z150" s="34"/>
      <c r="AA150" s="34"/>
      <c r="AB150" s="34"/>
      <c r="AC150" s="34"/>
      <c r="AD150" s="34"/>
      <c r="AE150" s="34"/>
      <c r="AT150" s="17" t="s">
        <v>138</v>
      </c>
      <c r="AU150" s="17" t="s">
        <v>134</v>
      </c>
    </row>
    <row r="151" spans="1:65" s="2" customFormat="1" ht="44.25" customHeight="1">
      <c r="A151" s="34"/>
      <c r="B151" s="35"/>
      <c r="C151" s="203" t="s">
        <v>196</v>
      </c>
      <c r="D151" s="203" t="s">
        <v>129</v>
      </c>
      <c r="E151" s="204" t="s">
        <v>339</v>
      </c>
      <c r="F151" s="205" t="s">
        <v>340</v>
      </c>
      <c r="G151" s="206" t="s">
        <v>132</v>
      </c>
      <c r="H151" s="207">
        <v>2</v>
      </c>
      <c r="I151" s="208"/>
      <c r="J151" s="209">
        <f>ROUND(I151*H151,2)</f>
        <v>0</v>
      </c>
      <c r="K151" s="205" t="s">
        <v>162</v>
      </c>
      <c r="L151" s="39"/>
      <c r="M151" s="210" t="s">
        <v>1</v>
      </c>
      <c r="N151" s="211" t="s">
        <v>39</v>
      </c>
      <c r="O151" s="71"/>
      <c r="P151" s="212">
        <f>O151*H151</f>
        <v>0</v>
      </c>
      <c r="Q151" s="212">
        <v>0.00425</v>
      </c>
      <c r="R151" s="212">
        <f>Q151*H151</f>
        <v>0.0085</v>
      </c>
      <c r="S151" s="212">
        <v>0</v>
      </c>
      <c r="T151" s="213">
        <f>S151*H151</f>
        <v>0</v>
      </c>
      <c r="U151" s="34"/>
      <c r="V151" s="34"/>
      <c r="W151" s="34"/>
      <c r="X151" s="34"/>
      <c r="Y151" s="34"/>
      <c r="Z151" s="34"/>
      <c r="AA151" s="34"/>
      <c r="AB151" s="34"/>
      <c r="AC151" s="34"/>
      <c r="AD151" s="34"/>
      <c r="AE151" s="34"/>
      <c r="AR151" s="214" t="s">
        <v>148</v>
      </c>
      <c r="AT151" s="214" t="s">
        <v>129</v>
      </c>
      <c r="AU151" s="214" t="s">
        <v>134</v>
      </c>
      <c r="AY151" s="17" t="s">
        <v>126</v>
      </c>
      <c r="BE151" s="215">
        <f>IF(N151="základní",J151,0)</f>
        <v>0</v>
      </c>
      <c r="BF151" s="215">
        <f>IF(N151="snížená",J151,0)</f>
        <v>0</v>
      </c>
      <c r="BG151" s="215">
        <f>IF(N151="zákl. přenesená",J151,0)</f>
        <v>0</v>
      </c>
      <c r="BH151" s="215">
        <f>IF(N151="sníž. přenesená",J151,0)</f>
        <v>0</v>
      </c>
      <c r="BI151" s="215">
        <f>IF(N151="nulová",J151,0)</f>
        <v>0</v>
      </c>
      <c r="BJ151" s="17" t="s">
        <v>134</v>
      </c>
      <c r="BK151" s="215">
        <f>ROUND(I151*H151,2)</f>
        <v>0</v>
      </c>
      <c r="BL151" s="17" t="s">
        <v>148</v>
      </c>
      <c r="BM151" s="214" t="s">
        <v>341</v>
      </c>
    </row>
    <row r="152" spans="1:47" s="2" customFormat="1" ht="29.25">
      <c r="A152" s="34"/>
      <c r="B152" s="35"/>
      <c r="C152" s="36"/>
      <c r="D152" s="216" t="s">
        <v>138</v>
      </c>
      <c r="E152" s="36"/>
      <c r="F152" s="217" t="s">
        <v>239</v>
      </c>
      <c r="G152" s="36"/>
      <c r="H152" s="36"/>
      <c r="I152" s="115"/>
      <c r="J152" s="36"/>
      <c r="K152" s="36"/>
      <c r="L152" s="39"/>
      <c r="M152" s="218"/>
      <c r="N152" s="219"/>
      <c r="O152" s="71"/>
      <c r="P152" s="71"/>
      <c r="Q152" s="71"/>
      <c r="R152" s="71"/>
      <c r="S152" s="71"/>
      <c r="T152" s="72"/>
      <c r="U152" s="34"/>
      <c r="V152" s="34"/>
      <c r="W152" s="34"/>
      <c r="X152" s="34"/>
      <c r="Y152" s="34"/>
      <c r="Z152" s="34"/>
      <c r="AA152" s="34"/>
      <c r="AB152" s="34"/>
      <c r="AC152" s="34"/>
      <c r="AD152" s="34"/>
      <c r="AE152" s="34"/>
      <c r="AT152" s="17" t="s">
        <v>138</v>
      </c>
      <c r="AU152" s="17" t="s">
        <v>134</v>
      </c>
    </row>
    <row r="153" spans="1:65" s="2" customFormat="1" ht="33" customHeight="1">
      <c r="A153" s="34"/>
      <c r="B153" s="35"/>
      <c r="C153" s="203" t="s">
        <v>203</v>
      </c>
      <c r="D153" s="203" t="s">
        <v>129</v>
      </c>
      <c r="E153" s="204" t="s">
        <v>240</v>
      </c>
      <c r="F153" s="205" t="s">
        <v>241</v>
      </c>
      <c r="G153" s="206" t="s">
        <v>161</v>
      </c>
      <c r="H153" s="241"/>
      <c r="I153" s="208"/>
      <c r="J153" s="209">
        <f>ROUND(I153*H153,2)</f>
        <v>0</v>
      </c>
      <c r="K153" s="205" t="s">
        <v>162</v>
      </c>
      <c r="L153" s="39"/>
      <c r="M153" s="210" t="s">
        <v>1</v>
      </c>
      <c r="N153" s="211" t="s">
        <v>39</v>
      </c>
      <c r="O153" s="71"/>
      <c r="P153" s="212">
        <f>O153*H153</f>
        <v>0</v>
      </c>
      <c r="Q153" s="212">
        <v>0</v>
      </c>
      <c r="R153" s="212">
        <f>Q153*H153</f>
        <v>0</v>
      </c>
      <c r="S153" s="212">
        <v>0</v>
      </c>
      <c r="T153" s="213">
        <f>S153*H153</f>
        <v>0</v>
      </c>
      <c r="U153" s="34"/>
      <c r="V153" s="34"/>
      <c r="W153" s="34"/>
      <c r="X153" s="34"/>
      <c r="Y153" s="34"/>
      <c r="Z153" s="34"/>
      <c r="AA153" s="34"/>
      <c r="AB153" s="34"/>
      <c r="AC153" s="34"/>
      <c r="AD153" s="34"/>
      <c r="AE153" s="34"/>
      <c r="AR153" s="214" t="s">
        <v>148</v>
      </c>
      <c r="AT153" s="214" t="s">
        <v>129</v>
      </c>
      <c r="AU153" s="214" t="s">
        <v>134</v>
      </c>
      <c r="AY153" s="17" t="s">
        <v>126</v>
      </c>
      <c r="BE153" s="215">
        <f>IF(N153="základní",J153,0)</f>
        <v>0</v>
      </c>
      <c r="BF153" s="215">
        <f>IF(N153="snížená",J153,0)</f>
        <v>0</v>
      </c>
      <c r="BG153" s="215">
        <f>IF(N153="zákl. přenesená",J153,0)</f>
        <v>0</v>
      </c>
      <c r="BH153" s="215">
        <f>IF(N153="sníž. přenesená",J153,0)</f>
        <v>0</v>
      </c>
      <c r="BI153" s="215">
        <f>IF(N153="nulová",J153,0)</f>
        <v>0</v>
      </c>
      <c r="BJ153" s="17" t="s">
        <v>134</v>
      </c>
      <c r="BK153" s="215">
        <f>ROUND(I153*H153,2)</f>
        <v>0</v>
      </c>
      <c r="BL153" s="17" t="s">
        <v>148</v>
      </c>
      <c r="BM153" s="214" t="s">
        <v>342</v>
      </c>
    </row>
    <row r="154" spans="1:47" s="2" customFormat="1" ht="107.25">
      <c r="A154" s="34"/>
      <c r="B154" s="35"/>
      <c r="C154" s="36"/>
      <c r="D154" s="216" t="s">
        <v>136</v>
      </c>
      <c r="E154" s="36"/>
      <c r="F154" s="217" t="s">
        <v>243</v>
      </c>
      <c r="G154" s="36"/>
      <c r="H154" s="36"/>
      <c r="I154" s="115"/>
      <c r="J154" s="36"/>
      <c r="K154" s="36"/>
      <c r="L154" s="39"/>
      <c r="M154" s="218"/>
      <c r="N154" s="219"/>
      <c r="O154" s="71"/>
      <c r="P154" s="71"/>
      <c r="Q154" s="71"/>
      <c r="R154" s="71"/>
      <c r="S154" s="71"/>
      <c r="T154" s="72"/>
      <c r="U154" s="34"/>
      <c r="V154" s="34"/>
      <c r="W154" s="34"/>
      <c r="X154" s="34"/>
      <c r="Y154" s="34"/>
      <c r="Z154" s="34"/>
      <c r="AA154" s="34"/>
      <c r="AB154" s="34"/>
      <c r="AC154" s="34"/>
      <c r="AD154" s="34"/>
      <c r="AE154" s="34"/>
      <c r="AT154" s="17" t="s">
        <v>136</v>
      </c>
      <c r="AU154" s="17" t="s">
        <v>134</v>
      </c>
    </row>
    <row r="155" spans="2:63" s="12" customFormat="1" ht="22.9" customHeight="1">
      <c r="B155" s="187"/>
      <c r="C155" s="188"/>
      <c r="D155" s="189" t="s">
        <v>72</v>
      </c>
      <c r="E155" s="201" t="s">
        <v>165</v>
      </c>
      <c r="F155" s="201" t="s">
        <v>166</v>
      </c>
      <c r="G155" s="188"/>
      <c r="H155" s="188"/>
      <c r="I155" s="191"/>
      <c r="J155" s="202">
        <f>BK155</f>
        <v>0</v>
      </c>
      <c r="K155" s="188"/>
      <c r="L155" s="193"/>
      <c r="M155" s="194"/>
      <c r="N155" s="195"/>
      <c r="O155" s="195"/>
      <c r="P155" s="196">
        <f>SUM(P156:P167)</f>
        <v>0</v>
      </c>
      <c r="Q155" s="195"/>
      <c r="R155" s="196">
        <f>SUM(R156:R167)</f>
        <v>0.057583999999999996</v>
      </c>
      <c r="S155" s="195"/>
      <c r="T155" s="197">
        <f>SUM(T156:T167)</f>
        <v>0</v>
      </c>
      <c r="AR155" s="198" t="s">
        <v>134</v>
      </c>
      <c r="AT155" s="199" t="s">
        <v>72</v>
      </c>
      <c r="AU155" s="199" t="s">
        <v>81</v>
      </c>
      <c r="AY155" s="198" t="s">
        <v>126</v>
      </c>
      <c r="BK155" s="200">
        <f>SUM(BK156:BK167)</f>
        <v>0</v>
      </c>
    </row>
    <row r="156" spans="1:65" s="2" customFormat="1" ht="90" customHeight="1">
      <c r="A156" s="34"/>
      <c r="B156" s="35"/>
      <c r="C156" s="203" t="s">
        <v>210</v>
      </c>
      <c r="D156" s="203" t="s">
        <v>129</v>
      </c>
      <c r="E156" s="204" t="s">
        <v>168</v>
      </c>
      <c r="F156" s="205" t="s">
        <v>312</v>
      </c>
      <c r="G156" s="206" t="s">
        <v>170</v>
      </c>
      <c r="H156" s="207">
        <v>51.2</v>
      </c>
      <c r="I156" s="208"/>
      <c r="J156" s="209">
        <f>ROUND(I156*H156,2)</f>
        <v>0</v>
      </c>
      <c r="K156" s="205" t="s">
        <v>1</v>
      </c>
      <c r="L156" s="39"/>
      <c r="M156" s="210" t="s">
        <v>1</v>
      </c>
      <c r="N156" s="211" t="s">
        <v>39</v>
      </c>
      <c r="O156" s="71"/>
      <c r="P156" s="212">
        <f>O156*H156</f>
        <v>0</v>
      </c>
      <c r="Q156" s="212">
        <v>7E-05</v>
      </c>
      <c r="R156" s="212">
        <f>Q156*H156</f>
        <v>0.003584</v>
      </c>
      <c r="S156" s="212">
        <v>0</v>
      </c>
      <c r="T156" s="213">
        <f>S156*H156</f>
        <v>0</v>
      </c>
      <c r="U156" s="34"/>
      <c r="V156" s="34"/>
      <c r="W156" s="34"/>
      <c r="X156" s="34"/>
      <c r="Y156" s="34"/>
      <c r="Z156" s="34"/>
      <c r="AA156" s="34"/>
      <c r="AB156" s="34"/>
      <c r="AC156" s="34"/>
      <c r="AD156" s="34"/>
      <c r="AE156" s="34"/>
      <c r="AR156" s="214" t="s">
        <v>148</v>
      </c>
      <c r="AT156" s="214" t="s">
        <v>129</v>
      </c>
      <c r="AU156" s="214" t="s">
        <v>134</v>
      </c>
      <c r="AY156" s="17" t="s">
        <v>126</v>
      </c>
      <c r="BE156" s="215">
        <f>IF(N156="základní",J156,0)</f>
        <v>0</v>
      </c>
      <c r="BF156" s="215">
        <f>IF(N156="snížená",J156,0)</f>
        <v>0</v>
      </c>
      <c r="BG156" s="215">
        <f>IF(N156="zákl. přenesená",J156,0)</f>
        <v>0</v>
      </c>
      <c r="BH156" s="215">
        <f>IF(N156="sníž. přenesená",J156,0)</f>
        <v>0</v>
      </c>
      <c r="BI156" s="215">
        <f>IF(N156="nulová",J156,0)</f>
        <v>0</v>
      </c>
      <c r="BJ156" s="17" t="s">
        <v>134</v>
      </c>
      <c r="BK156" s="215">
        <f>ROUND(I156*H156,2)</f>
        <v>0</v>
      </c>
      <c r="BL156" s="17" t="s">
        <v>148</v>
      </c>
      <c r="BM156" s="214" t="s">
        <v>343</v>
      </c>
    </row>
    <row r="157" spans="1:47" s="2" customFormat="1" ht="29.25">
      <c r="A157" s="34"/>
      <c r="B157" s="35"/>
      <c r="C157" s="36"/>
      <c r="D157" s="216" t="s">
        <v>136</v>
      </c>
      <c r="E157" s="36"/>
      <c r="F157" s="217" t="s">
        <v>172</v>
      </c>
      <c r="G157" s="36"/>
      <c r="H157" s="36"/>
      <c r="I157" s="115"/>
      <c r="J157" s="36"/>
      <c r="K157" s="36"/>
      <c r="L157" s="39"/>
      <c r="M157" s="218"/>
      <c r="N157" s="219"/>
      <c r="O157" s="71"/>
      <c r="P157" s="71"/>
      <c r="Q157" s="71"/>
      <c r="R157" s="71"/>
      <c r="S157" s="71"/>
      <c r="T157" s="72"/>
      <c r="U157" s="34"/>
      <c r="V157" s="34"/>
      <c r="W157" s="34"/>
      <c r="X157" s="34"/>
      <c r="Y157" s="34"/>
      <c r="Z157" s="34"/>
      <c r="AA157" s="34"/>
      <c r="AB157" s="34"/>
      <c r="AC157" s="34"/>
      <c r="AD157" s="34"/>
      <c r="AE157" s="34"/>
      <c r="AT157" s="17" t="s">
        <v>136</v>
      </c>
      <c r="AU157" s="17" t="s">
        <v>134</v>
      </c>
    </row>
    <row r="158" spans="1:47" s="2" customFormat="1" ht="39">
      <c r="A158" s="34"/>
      <c r="B158" s="35"/>
      <c r="C158" s="36"/>
      <c r="D158" s="216" t="s">
        <v>138</v>
      </c>
      <c r="E158" s="36"/>
      <c r="F158" s="217" t="s">
        <v>173</v>
      </c>
      <c r="G158" s="36"/>
      <c r="H158" s="36"/>
      <c r="I158" s="115"/>
      <c r="J158" s="36"/>
      <c r="K158" s="36"/>
      <c r="L158" s="39"/>
      <c r="M158" s="218"/>
      <c r="N158" s="219"/>
      <c r="O158" s="71"/>
      <c r="P158" s="71"/>
      <c r="Q158" s="71"/>
      <c r="R158" s="71"/>
      <c r="S158" s="71"/>
      <c r="T158" s="72"/>
      <c r="U158" s="34"/>
      <c r="V158" s="34"/>
      <c r="W158" s="34"/>
      <c r="X158" s="34"/>
      <c r="Y158" s="34"/>
      <c r="Z158" s="34"/>
      <c r="AA158" s="34"/>
      <c r="AB158" s="34"/>
      <c r="AC158" s="34"/>
      <c r="AD158" s="34"/>
      <c r="AE158" s="34"/>
      <c r="AT158" s="17" t="s">
        <v>138</v>
      </c>
      <c r="AU158" s="17" t="s">
        <v>134</v>
      </c>
    </row>
    <row r="159" spans="2:51" s="14" customFormat="1" ht="12">
      <c r="B159" s="242"/>
      <c r="C159" s="243"/>
      <c r="D159" s="216" t="s">
        <v>140</v>
      </c>
      <c r="E159" s="244" t="s">
        <v>1</v>
      </c>
      <c r="F159" s="245" t="s">
        <v>344</v>
      </c>
      <c r="G159" s="243"/>
      <c r="H159" s="244" t="s">
        <v>1</v>
      </c>
      <c r="I159" s="246"/>
      <c r="J159" s="243"/>
      <c r="K159" s="243"/>
      <c r="L159" s="247"/>
      <c r="M159" s="248"/>
      <c r="N159" s="249"/>
      <c r="O159" s="249"/>
      <c r="P159" s="249"/>
      <c r="Q159" s="249"/>
      <c r="R159" s="249"/>
      <c r="S159" s="249"/>
      <c r="T159" s="250"/>
      <c r="AT159" s="251" t="s">
        <v>140</v>
      </c>
      <c r="AU159" s="251" t="s">
        <v>134</v>
      </c>
      <c r="AV159" s="14" t="s">
        <v>81</v>
      </c>
      <c r="AW159" s="14" t="s">
        <v>30</v>
      </c>
      <c r="AX159" s="14" t="s">
        <v>73</v>
      </c>
      <c r="AY159" s="251" t="s">
        <v>126</v>
      </c>
    </row>
    <row r="160" spans="2:51" s="13" customFormat="1" ht="12">
      <c r="B160" s="220"/>
      <c r="C160" s="221"/>
      <c r="D160" s="216" t="s">
        <v>140</v>
      </c>
      <c r="E160" s="222" t="s">
        <v>1</v>
      </c>
      <c r="F160" s="223" t="s">
        <v>345</v>
      </c>
      <c r="G160" s="221"/>
      <c r="H160" s="224">
        <v>51.2</v>
      </c>
      <c r="I160" s="225"/>
      <c r="J160" s="221"/>
      <c r="K160" s="221"/>
      <c r="L160" s="226"/>
      <c r="M160" s="227"/>
      <c r="N160" s="228"/>
      <c r="O160" s="228"/>
      <c r="P160" s="228"/>
      <c r="Q160" s="228"/>
      <c r="R160" s="228"/>
      <c r="S160" s="228"/>
      <c r="T160" s="229"/>
      <c r="AT160" s="230" t="s">
        <v>140</v>
      </c>
      <c r="AU160" s="230" t="s">
        <v>134</v>
      </c>
      <c r="AV160" s="13" t="s">
        <v>134</v>
      </c>
      <c r="AW160" s="13" t="s">
        <v>30</v>
      </c>
      <c r="AX160" s="13" t="s">
        <v>81</v>
      </c>
      <c r="AY160" s="230" t="s">
        <v>126</v>
      </c>
    </row>
    <row r="161" spans="1:65" s="2" customFormat="1" ht="16.5" customHeight="1">
      <c r="A161" s="34"/>
      <c r="B161" s="35"/>
      <c r="C161" s="231" t="s">
        <v>252</v>
      </c>
      <c r="D161" s="231" t="s">
        <v>153</v>
      </c>
      <c r="E161" s="232" t="s">
        <v>180</v>
      </c>
      <c r="F161" s="233" t="s">
        <v>181</v>
      </c>
      <c r="G161" s="234" t="s">
        <v>182</v>
      </c>
      <c r="H161" s="235">
        <v>0.054</v>
      </c>
      <c r="I161" s="236"/>
      <c r="J161" s="237">
        <f>ROUND(I161*H161,2)</f>
        <v>0</v>
      </c>
      <c r="K161" s="233" t="s">
        <v>1</v>
      </c>
      <c r="L161" s="238"/>
      <c r="M161" s="239" t="s">
        <v>1</v>
      </c>
      <c r="N161" s="240" t="s">
        <v>39</v>
      </c>
      <c r="O161" s="71"/>
      <c r="P161" s="212">
        <f>O161*H161</f>
        <v>0</v>
      </c>
      <c r="Q161" s="212">
        <v>1</v>
      </c>
      <c r="R161" s="212">
        <f>Q161*H161</f>
        <v>0.054</v>
      </c>
      <c r="S161" s="212">
        <v>0</v>
      </c>
      <c r="T161" s="213">
        <f>S161*H161</f>
        <v>0</v>
      </c>
      <c r="U161" s="34"/>
      <c r="V161" s="34"/>
      <c r="W161" s="34"/>
      <c r="X161" s="34"/>
      <c r="Y161" s="34"/>
      <c r="Z161" s="34"/>
      <c r="AA161" s="34"/>
      <c r="AB161" s="34"/>
      <c r="AC161" s="34"/>
      <c r="AD161" s="34"/>
      <c r="AE161" s="34"/>
      <c r="AR161" s="214" t="s">
        <v>156</v>
      </c>
      <c r="AT161" s="214" t="s">
        <v>153</v>
      </c>
      <c r="AU161" s="214" t="s">
        <v>134</v>
      </c>
      <c r="AY161" s="17" t="s">
        <v>126</v>
      </c>
      <c r="BE161" s="215">
        <f>IF(N161="základní",J161,0)</f>
        <v>0</v>
      </c>
      <c r="BF161" s="215">
        <f>IF(N161="snížená",J161,0)</f>
        <v>0</v>
      </c>
      <c r="BG161" s="215">
        <f>IF(N161="zákl. přenesená",J161,0)</f>
        <v>0</v>
      </c>
      <c r="BH161" s="215">
        <f>IF(N161="sníž. přenesená",J161,0)</f>
        <v>0</v>
      </c>
      <c r="BI161" s="215">
        <f>IF(N161="nulová",J161,0)</f>
        <v>0</v>
      </c>
      <c r="BJ161" s="17" t="s">
        <v>134</v>
      </c>
      <c r="BK161" s="215">
        <f>ROUND(I161*H161,2)</f>
        <v>0</v>
      </c>
      <c r="BL161" s="17" t="s">
        <v>148</v>
      </c>
      <c r="BM161" s="214" t="s">
        <v>346</v>
      </c>
    </row>
    <row r="162" spans="1:47" s="2" customFormat="1" ht="39">
      <c r="A162" s="34"/>
      <c r="B162" s="35"/>
      <c r="C162" s="36"/>
      <c r="D162" s="216" t="s">
        <v>138</v>
      </c>
      <c r="E162" s="36"/>
      <c r="F162" s="217" t="s">
        <v>173</v>
      </c>
      <c r="G162" s="36"/>
      <c r="H162" s="36"/>
      <c r="I162" s="115"/>
      <c r="J162" s="36"/>
      <c r="K162" s="36"/>
      <c r="L162" s="39"/>
      <c r="M162" s="218"/>
      <c r="N162" s="219"/>
      <c r="O162" s="71"/>
      <c r="P162" s="71"/>
      <c r="Q162" s="71"/>
      <c r="R162" s="71"/>
      <c r="S162" s="71"/>
      <c r="T162" s="72"/>
      <c r="U162" s="34"/>
      <c r="V162" s="34"/>
      <c r="W162" s="34"/>
      <c r="X162" s="34"/>
      <c r="Y162" s="34"/>
      <c r="Z162" s="34"/>
      <c r="AA162" s="34"/>
      <c r="AB162" s="34"/>
      <c r="AC162" s="34"/>
      <c r="AD162" s="34"/>
      <c r="AE162" s="34"/>
      <c r="AT162" s="17" t="s">
        <v>138</v>
      </c>
      <c r="AU162" s="17" t="s">
        <v>134</v>
      </c>
    </row>
    <row r="163" spans="2:51" s="14" customFormat="1" ht="22.5">
      <c r="B163" s="242"/>
      <c r="C163" s="243"/>
      <c r="D163" s="216" t="s">
        <v>140</v>
      </c>
      <c r="E163" s="244" t="s">
        <v>1</v>
      </c>
      <c r="F163" s="245" t="s">
        <v>347</v>
      </c>
      <c r="G163" s="243"/>
      <c r="H163" s="244" t="s">
        <v>1</v>
      </c>
      <c r="I163" s="246"/>
      <c r="J163" s="243"/>
      <c r="K163" s="243"/>
      <c r="L163" s="247"/>
      <c r="M163" s="248"/>
      <c r="N163" s="249"/>
      <c r="O163" s="249"/>
      <c r="P163" s="249"/>
      <c r="Q163" s="249"/>
      <c r="R163" s="249"/>
      <c r="S163" s="249"/>
      <c r="T163" s="250"/>
      <c r="AT163" s="251" t="s">
        <v>140</v>
      </c>
      <c r="AU163" s="251" t="s">
        <v>134</v>
      </c>
      <c r="AV163" s="14" t="s">
        <v>81</v>
      </c>
      <c r="AW163" s="14" t="s">
        <v>30</v>
      </c>
      <c r="AX163" s="14" t="s">
        <v>73</v>
      </c>
      <c r="AY163" s="251" t="s">
        <v>126</v>
      </c>
    </row>
    <row r="164" spans="2:51" s="13" customFormat="1" ht="12">
      <c r="B164" s="220"/>
      <c r="C164" s="221"/>
      <c r="D164" s="216" t="s">
        <v>140</v>
      </c>
      <c r="E164" s="222" t="s">
        <v>1</v>
      </c>
      <c r="F164" s="223" t="s">
        <v>348</v>
      </c>
      <c r="G164" s="221"/>
      <c r="H164" s="224">
        <v>0.051</v>
      </c>
      <c r="I164" s="225"/>
      <c r="J164" s="221"/>
      <c r="K164" s="221"/>
      <c r="L164" s="226"/>
      <c r="M164" s="227"/>
      <c r="N164" s="228"/>
      <c r="O164" s="228"/>
      <c r="P164" s="228"/>
      <c r="Q164" s="228"/>
      <c r="R164" s="228"/>
      <c r="S164" s="228"/>
      <c r="T164" s="229"/>
      <c r="AT164" s="230" t="s">
        <v>140</v>
      </c>
      <c r="AU164" s="230" t="s">
        <v>134</v>
      </c>
      <c r="AV164" s="13" t="s">
        <v>134</v>
      </c>
      <c r="AW164" s="13" t="s">
        <v>30</v>
      </c>
      <c r="AX164" s="13" t="s">
        <v>81</v>
      </c>
      <c r="AY164" s="230" t="s">
        <v>126</v>
      </c>
    </row>
    <row r="165" spans="2:51" s="13" customFormat="1" ht="12">
      <c r="B165" s="220"/>
      <c r="C165" s="221"/>
      <c r="D165" s="216" t="s">
        <v>140</v>
      </c>
      <c r="E165" s="221"/>
      <c r="F165" s="223" t="s">
        <v>349</v>
      </c>
      <c r="G165" s="221"/>
      <c r="H165" s="224">
        <v>0.054</v>
      </c>
      <c r="I165" s="225"/>
      <c r="J165" s="221"/>
      <c r="K165" s="221"/>
      <c r="L165" s="226"/>
      <c r="M165" s="227"/>
      <c r="N165" s="228"/>
      <c r="O165" s="228"/>
      <c r="P165" s="228"/>
      <c r="Q165" s="228"/>
      <c r="R165" s="228"/>
      <c r="S165" s="228"/>
      <c r="T165" s="229"/>
      <c r="AT165" s="230" t="s">
        <v>140</v>
      </c>
      <c r="AU165" s="230" t="s">
        <v>134</v>
      </c>
      <c r="AV165" s="13" t="s">
        <v>134</v>
      </c>
      <c r="AW165" s="13" t="s">
        <v>4</v>
      </c>
      <c r="AX165" s="13" t="s">
        <v>81</v>
      </c>
      <c r="AY165" s="230" t="s">
        <v>126</v>
      </c>
    </row>
    <row r="166" spans="1:65" s="2" customFormat="1" ht="44.25" customHeight="1">
      <c r="A166" s="34"/>
      <c r="B166" s="35"/>
      <c r="C166" s="203" t="s">
        <v>254</v>
      </c>
      <c r="D166" s="203" t="s">
        <v>129</v>
      </c>
      <c r="E166" s="204" t="s">
        <v>188</v>
      </c>
      <c r="F166" s="205" t="s">
        <v>189</v>
      </c>
      <c r="G166" s="206" t="s">
        <v>182</v>
      </c>
      <c r="H166" s="207">
        <v>0.058</v>
      </c>
      <c r="I166" s="208"/>
      <c r="J166" s="209">
        <f>ROUND(I166*H166,2)</f>
        <v>0</v>
      </c>
      <c r="K166" s="205" t="s">
        <v>162</v>
      </c>
      <c r="L166" s="39"/>
      <c r="M166" s="210" t="s">
        <v>1</v>
      </c>
      <c r="N166" s="211" t="s">
        <v>39</v>
      </c>
      <c r="O166" s="71"/>
      <c r="P166" s="212">
        <f>O166*H166</f>
        <v>0</v>
      </c>
      <c r="Q166" s="212">
        <v>0</v>
      </c>
      <c r="R166" s="212">
        <f>Q166*H166</f>
        <v>0</v>
      </c>
      <c r="S166" s="212">
        <v>0</v>
      </c>
      <c r="T166" s="213">
        <f>S166*H166</f>
        <v>0</v>
      </c>
      <c r="U166" s="34"/>
      <c r="V166" s="34"/>
      <c r="W166" s="34"/>
      <c r="X166" s="34"/>
      <c r="Y166" s="34"/>
      <c r="Z166" s="34"/>
      <c r="AA166" s="34"/>
      <c r="AB166" s="34"/>
      <c r="AC166" s="34"/>
      <c r="AD166" s="34"/>
      <c r="AE166" s="34"/>
      <c r="AR166" s="214" t="s">
        <v>148</v>
      </c>
      <c r="AT166" s="214" t="s">
        <v>129</v>
      </c>
      <c r="AU166" s="214" t="s">
        <v>134</v>
      </c>
      <c r="AY166" s="17" t="s">
        <v>126</v>
      </c>
      <c r="BE166" s="215">
        <f>IF(N166="základní",J166,0)</f>
        <v>0</v>
      </c>
      <c r="BF166" s="215">
        <f>IF(N166="snížená",J166,0)</f>
        <v>0</v>
      </c>
      <c r="BG166" s="215">
        <f>IF(N166="zákl. přenesená",J166,0)</f>
        <v>0</v>
      </c>
      <c r="BH166" s="215">
        <f>IF(N166="sníž. přenesená",J166,0)</f>
        <v>0</v>
      </c>
      <c r="BI166" s="215">
        <f>IF(N166="nulová",J166,0)</f>
        <v>0</v>
      </c>
      <c r="BJ166" s="17" t="s">
        <v>134</v>
      </c>
      <c r="BK166" s="215">
        <f>ROUND(I166*H166,2)</f>
        <v>0</v>
      </c>
      <c r="BL166" s="17" t="s">
        <v>148</v>
      </c>
      <c r="BM166" s="214" t="s">
        <v>350</v>
      </c>
    </row>
    <row r="167" spans="1:47" s="2" customFormat="1" ht="107.25">
      <c r="A167" s="34"/>
      <c r="B167" s="35"/>
      <c r="C167" s="36"/>
      <c r="D167" s="216" t="s">
        <v>136</v>
      </c>
      <c r="E167" s="36"/>
      <c r="F167" s="217" t="s">
        <v>191</v>
      </c>
      <c r="G167" s="36"/>
      <c r="H167" s="36"/>
      <c r="I167" s="115"/>
      <c r="J167" s="36"/>
      <c r="K167" s="36"/>
      <c r="L167" s="39"/>
      <c r="M167" s="218"/>
      <c r="N167" s="219"/>
      <c r="O167" s="71"/>
      <c r="P167" s="71"/>
      <c r="Q167" s="71"/>
      <c r="R167" s="71"/>
      <c r="S167" s="71"/>
      <c r="T167" s="72"/>
      <c r="U167" s="34"/>
      <c r="V167" s="34"/>
      <c r="W167" s="34"/>
      <c r="X167" s="34"/>
      <c r="Y167" s="34"/>
      <c r="Z167" s="34"/>
      <c r="AA167" s="34"/>
      <c r="AB167" s="34"/>
      <c r="AC167" s="34"/>
      <c r="AD167" s="34"/>
      <c r="AE167" s="34"/>
      <c r="AT167" s="17" t="s">
        <v>136</v>
      </c>
      <c r="AU167" s="17" t="s">
        <v>134</v>
      </c>
    </row>
    <row r="168" spans="2:63" s="12" customFormat="1" ht="25.9" customHeight="1">
      <c r="B168" s="187"/>
      <c r="C168" s="188"/>
      <c r="D168" s="189" t="s">
        <v>72</v>
      </c>
      <c r="E168" s="190" t="s">
        <v>192</v>
      </c>
      <c r="F168" s="190" t="s">
        <v>193</v>
      </c>
      <c r="G168" s="188"/>
      <c r="H168" s="188"/>
      <c r="I168" s="191"/>
      <c r="J168" s="192">
        <f>BK168</f>
        <v>0</v>
      </c>
      <c r="K168" s="188"/>
      <c r="L168" s="193"/>
      <c r="M168" s="194"/>
      <c r="N168" s="195"/>
      <c r="O168" s="195"/>
      <c r="P168" s="196">
        <f>P169+P170+P171+P174</f>
        <v>0</v>
      </c>
      <c r="Q168" s="195"/>
      <c r="R168" s="196">
        <f>R169+R170+R171+R174</f>
        <v>0</v>
      </c>
      <c r="S168" s="195"/>
      <c r="T168" s="197">
        <f>T169+T170+T171+T174</f>
        <v>0</v>
      </c>
      <c r="AR168" s="198" t="s">
        <v>167</v>
      </c>
      <c r="AT168" s="199" t="s">
        <v>72</v>
      </c>
      <c r="AU168" s="199" t="s">
        <v>73</v>
      </c>
      <c r="AY168" s="198" t="s">
        <v>126</v>
      </c>
      <c r="BK168" s="200">
        <f>BK169+BK170+BK171+BK174</f>
        <v>0</v>
      </c>
    </row>
    <row r="169" spans="1:65" s="2" customFormat="1" ht="16.5" customHeight="1">
      <c r="A169" s="34"/>
      <c r="B169" s="35"/>
      <c r="C169" s="203" t="s">
        <v>256</v>
      </c>
      <c r="D169" s="203" t="s">
        <v>129</v>
      </c>
      <c r="E169" s="204" t="s">
        <v>197</v>
      </c>
      <c r="F169" s="205" t="s">
        <v>198</v>
      </c>
      <c r="G169" s="206" t="s">
        <v>199</v>
      </c>
      <c r="H169" s="207">
        <v>1</v>
      </c>
      <c r="I169" s="208"/>
      <c r="J169" s="209">
        <f>ROUND(I169*H169,2)</f>
        <v>0</v>
      </c>
      <c r="K169" s="205" t="s">
        <v>162</v>
      </c>
      <c r="L169" s="39"/>
      <c r="M169" s="210" t="s">
        <v>1</v>
      </c>
      <c r="N169" s="211" t="s">
        <v>39</v>
      </c>
      <c r="O169" s="71"/>
      <c r="P169" s="212">
        <f>O169*H169</f>
        <v>0</v>
      </c>
      <c r="Q169" s="212">
        <v>0</v>
      </c>
      <c r="R169" s="212">
        <f>Q169*H169</f>
        <v>0</v>
      </c>
      <c r="S169" s="212">
        <v>0</v>
      </c>
      <c r="T169" s="213">
        <f>S169*H169</f>
        <v>0</v>
      </c>
      <c r="U169" s="34"/>
      <c r="V169" s="34"/>
      <c r="W169" s="34"/>
      <c r="X169" s="34"/>
      <c r="Y169" s="34"/>
      <c r="Z169" s="34"/>
      <c r="AA169" s="34"/>
      <c r="AB169" s="34"/>
      <c r="AC169" s="34"/>
      <c r="AD169" s="34"/>
      <c r="AE169" s="34"/>
      <c r="AR169" s="214" t="s">
        <v>200</v>
      </c>
      <c r="AT169" s="214" t="s">
        <v>129</v>
      </c>
      <c r="AU169" s="214" t="s">
        <v>81</v>
      </c>
      <c r="AY169" s="17" t="s">
        <v>126</v>
      </c>
      <c r="BE169" s="215">
        <f>IF(N169="základní",J169,0)</f>
        <v>0</v>
      </c>
      <c r="BF169" s="215">
        <f>IF(N169="snížená",J169,0)</f>
        <v>0</v>
      </c>
      <c r="BG169" s="215">
        <f>IF(N169="zákl. přenesená",J169,0)</f>
        <v>0</v>
      </c>
      <c r="BH169" s="215">
        <f>IF(N169="sníž. přenesená",J169,0)</f>
        <v>0</v>
      </c>
      <c r="BI169" s="215">
        <f>IF(N169="nulová",J169,0)</f>
        <v>0</v>
      </c>
      <c r="BJ169" s="17" t="s">
        <v>134</v>
      </c>
      <c r="BK169" s="215">
        <f>ROUND(I169*H169,2)</f>
        <v>0</v>
      </c>
      <c r="BL169" s="17" t="s">
        <v>200</v>
      </c>
      <c r="BM169" s="214" t="s">
        <v>351</v>
      </c>
    </row>
    <row r="170" spans="1:47" s="2" customFormat="1" ht="39">
      <c r="A170" s="34"/>
      <c r="B170" s="35"/>
      <c r="C170" s="36"/>
      <c r="D170" s="216" t="s">
        <v>138</v>
      </c>
      <c r="E170" s="36"/>
      <c r="F170" s="217" t="s">
        <v>202</v>
      </c>
      <c r="G170" s="36"/>
      <c r="H170" s="36"/>
      <c r="I170" s="115"/>
      <c r="J170" s="36"/>
      <c r="K170" s="36"/>
      <c r="L170" s="39"/>
      <c r="M170" s="218"/>
      <c r="N170" s="219"/>
      <c r="O170" s="71"/>
      <c r="P170" s="71"/>
      <c r="Q170" s="71"/>
      <c r="R170" s="71"/>
      <c r="S170" s="71"/>
      <c r="T170" s="72"/>
      <c r="U170" s="34"/>
      <c r="V170" s="34"/>
      <c r="W170" s="34"/>
      <c r="X170" s="34"/>
      <c r="Y170" s="34"/>
      <c r="Z170" s="34"/>
      <c r="AA170" s="34"/>
      <c r="AB170" s="34"/>
      <c r="AC170" s="34"/>
      <c r="AD170" s="34"/>
      <c r="AE170" s="34"/>
      <c r="AT170" s="17" t="s">
        <v>138</v>
      </c>
      <c r="AU170" s="17" t="s">
        <v>81</v>
      </c>
    </row>
    <row r="171" spans="2:63" s="12" customFormat="1" ht="22.9" customHeight="1">
      <c r="B171" s="187"/>
      <c r="C171" s="188"/>
      <c r="D171" s="189" t="s">
        <v>72</v>
      </c>
      <c r="E171" s="201" t="s">
        <v>194</v>
      </c>
      <c r="F171" s="201" t="s">
        <v>195</v>
      </c>
      <c r="G171" s="188"/>
      <c r="H171" s="188"/>
      <c r="I171" s="191"/>
      <c r="J171" s="202">
        <f>BK171</f>
        <v>0</v>
      </c>
      <c r="K171" s="188"/>
      <c r="L171" s="193"/>
      <c r="M171" s="194"/>
      <c r="N171" s="195"/>
      <c r="O171" s="195"/>
      <c r="P171" s="196">
        <f>SUM(P172:P173)</f>
        <v>0</v>
      </c>
      <c r="Q171" s="195"/>
      <c r="R171" s="196">
        <f>SUM(R172:R173)</f>
        <v>0</v>
      </c>
      <c r="S171" s="195"/>
      <c r="T171" s="197">
        <f>SUM(T172:T173)</f>
        <v>0</v>
      </c>
      <c r="AR171" s="198" t="s">
        <v>167</v>
      </c>
      <c r="AT171" s="199" t="s">
        <v>72</v>
      </c>
      <c r="AU171" s="199" t="s">
        <v>81</v>
      </c>
      <c r="AY171" s="198" t="s">
        <v>126</v>
      </c>
      <c r="BK171" s="200">
        <f>SUM(BK172:BK173)</f>
        <v>0</v>
      </c>
    </row>
    <row r="172" spans="1:65" s="2" customFormat="1" ht="16.5" customHeight="1">
      <c r="A172" s="34"/>
      <c r="B172" s="35"/>
      <c r="C172" s="203" t="s">
        <v>258</v>
      </c>
      <c r="D172" s="203" t="s">
        <v>129</v>
      </c>
      <c r="E172" s="204" t="s">
        <v>204</v>
      </c>
      <c r="F172" s="205" t="s">
        <v>205</v>
      </c>
      <c r="G172" s="206" t="s">
        <v>199</v>
      </c>
      <c r="H172" s="207">
        <v>1</v>
      </c>
      <c r="I172" s="208"/>
      <c r="J172" s="209">
        <f>ROUND(I172*H172,2)</f>
        <v>0</v>
      </c>
      <c r="K172" s="205" t="s">
        <v>162</v>
      </c>
      <c r="L172" s="39"/>
      <c r="M172" s="210" t="s">
        <v>1</v>
      </c>
      <c r="N172" s="211" t="s">
        <v>39</v>
      </c>
      <c r="O172" s="71"/>
      <c r="P172" s="212">
        <f>O172*H172</f>
        <v>0</v>
      </c>
      <c r="Q172" s="212">
        <v>0</v>
      </c>
      <c r="R172" s="212">
        <f>Q172*H172</f>
        <v>0</v>
      </c>
      <c r="S172" s="212">
        <v>0</v>
      </c>
      <c r="T172" s="213">
        <f>S172*H172</f>
        <v>0</v>
      </c>
      <c r="U172" s="34"/>
      <c r="V172" s="34"/>
      <c r="W172" s="34"/>
      <c r="X172" s="34"/>
      <c r="Y172" s="34"/>
      <c r="Z172" s="34"/>
      <c r="AA172" s="34"/>
      <c r="AB172" s="34"/>
      <c r="AC172" s="34"/>
      <c r="AD172" s="34"/>
      <c r="AE172" s="34"/>
      <c r="AR172" s="214" t="s">
        <v>200</v>
      </c>
      <c r="AT172" s="214" t="s">
        <v>129</v>
      </c>
      <c r="AU172" s="214" t="s">
        <v>134</v>
      </c>
      <c r="AY172" s="17" t="s">
        <v>126</v>
      </c>
      <c r="BE172" s="215">
        <f>IF(N172="základní",J172,0)</f>
        <v>0</v>
      </c>
      <c r="BF172" s="215">
        <f>IF(N172="snížená",J172,0)</f>
        <v>0</v>
      </c>
      <c r="BG172" s="215">
        <f>IF(N172="zákl. přenesená",J172,0)</f>
        <v>0</v>
      </c>
      <c r="BH172" s="215">
        <f>IF(N172="sníž. přenesená",J172,0)</f>
        <v>0</v>
      </c>
      <c r="BI172" s="215">
        <f>IF(N172="nulová",J172,0)</f>
        <v>0</v>
      </c>
      <c r="BJ172" s="17" t="s">
        <v>134</v>
      </c>
      <c r="BK172" s="215">
        <f>ROUND(I172*H172,2)</f>
        <v>0</v>
      </c>
      <c r="BL172" s="17" t="s">
        <v>200</v>
      </c>
      <c r="BM172" s="214" t="s">
        <v>352</v>
      </c>
    </row>
    <row r="173" spans="1:47" s="2" customFormat="1" ht="29.25">
      <c r="A173" s="34"/>
      <c r="B173" s="35"/>
      <c r="C173" s="36"/>
      <c r="D173" s="216" t="s">
        <v>138</v>
      </c>
      <c r="E173" s="36"/>
      <c r="F173" s="217" t="s">
        <v>207</v>
      </c>
      <c r="G173" s="36"/>
      <c r="H173" s="36"/>
      <c r="I173" s="115"/>
      <c r="J173" s="36"/>
      <c r="K173" s="36"/>
      <c r="L173" s="39"/>
      <c r="M173" s="218"/>
      <c r="N173" s="219"/>
      <c r="O173" s="71"/>
      <c r="P173" s="71"/>
      <c r="Q173" s="71"/>
      <c r="R173" s="71"/>
      <c r="S173" s="71"/>
      <c r="T173" s="72"/>
      <c r="U173" s="34"/>
      <c r="V173" s="34"/>
      <c r="W173" s="34"/>
      <c r="X173" s="34"/>
      <c r="Y173" s="34"/>
      <c r="Z173" s="34"/>
      <c r="AA173" s="34"/>
      <c r="AB173" s="34"/>
      <c r="AC173" s="34"/>
      <c r="AD173" s="34"/>
      <c r="AE173" s="34"/>
      <c r="AT173" s="17" t="s">
        <v>138</v>
      </c>
      <c r="AU173" s="17" t="s">
        <v>134</v>
      </c>
    </row>
    <row r="174" spans="2:63" s="12" customFormat="1" ht="22.9" customHeight="1">
      <c r="B174" s="187"/>
      <c r="C174" s="188"/>
      <c r="D174" s="189" t="s">
        <v>72</v>
      </c>
      <c r="E174" s="201" t="s">
        <v>208</v>
      </c>
      <c r="F174" s="201" t="s">
        <v>209</v>
      </c>
      <c r="G174" s="188"/>
      <c r="H174" s="188"/>
      <c r="I174" s="191"/>
      <c r="J174" s="202">
        <f>BK174</f>
        <v>0</v>
      </c>
      <c r="K174" s="188"/>
      <c r="L174" s="193"/>
      <c r="M174" s="194"/>
      <c r="N174" s="195"/>
      <c r="O174" s="195"/>
      <c r="P174" s="196">
        <f>P175</f>
        <v>0</v>
      </c>
      <c r="Q174" s="195"/>
      <c r="R174" s="196">
        <f>R175</f>
        <v>0</v>
      </c>
      <c r="S174" s="195"/>
      <c r="T174" s="197">
        <f>T175</f>
        <v>0</v>
      </c>
      <c r="AR174" s="198" t="s">
        <v>167</v>
      </c>
      <c r="AT174" s="199" t="s">
        <v>72</v>
      </c>
      <c r="AU174" s="199" t="s">
        <v>81</v>
      </c>
      <c r="AY174" s="198" t="s">
        <v>126</v>
      </c>
      <c r="BK174" s="200">
        <f>BK175</f>
        <v>0</v>
      </c>
    </row>
    <row r="175" spans="1:65" s="2" customFormat="1" ht="33.75" customHeight="1">
      <c r="A175" s="34"/>
      <c r="B175" s="35"/>
      <c r="C175" s="203" t="s">
        <v>8</v>
      </c>
      <c r="D175" s="203" t="s">
        <v>129</v>
      </c>
      <c r="E175" s="204" t="s">
        <v>211</v>
      </c>
      <c r="F175" s="205" t="s">
        <v>212</v>
      </c>
      <c r="G175" s="206" t="s">
        <v>199</v>
      </c>
      <c r="H175" s="207">
        <v>1</v>
      </c>
      <c r="I175" s="208"/>
      <c r="J175" s="209">
        <f>ROUND(I175*H175,2)</f>
        <v>0</v>
      </c>
      <c r="K175" s="205" t="s">
        <v>162</v>
      </c>
      <c r="L175" s="39"/>
      <c r="M175" s="263" t="s">
        <v>1</v>
      </c>
      <c r="N175" s="264" t="s">
        <v>39</v>
      </c>
      <c r="O175" s="265"/>
      <c r="P175" s="266">
        <f>O175*H175</f>
        <v>0</v>
      </c>
      <c r="Q175" s="266">
        <v>0</v>
      </c>
      <c r="R175" s="266">
        <f>Q175*H175</f>
        <v>0</v>
      </c>
      <c r="S175" s="266">
        <v>0</v>
      </c>
      <c r="T175" s="267">
        <f>S175*H175</f>
        <v>0</v>
      </c>
      <c r="U175" s="34"/>
      <c r="V175" s="34"/>
      <c r="W175" s="34"/>
      <c r="X175" s="34"/>
      <c r="Y175" s="34"/>
      <c r="Z175" s="34"/>
      <c r="AA175" s="34"/>
      <c r="AB175" s="34"/>
      <c r="AC175" s="34"/>
      <c r="AD175" s="34"/>
      <c r="AE175" s="34"/>
      <c r="AR175" s="214" t="s">
        <v>200</v>
      </c>
      <c r="AT175" s="214" t="s">
        <v>129</v>
      </c>
      <c r="AU175" s="214" t="s">
        <v>134</v>
      </c>
      <c r="AY175" s="17" t="s">
        <v>126</v>
      </c>
      <c r="BE175" s="215">
        <f>IF(N175="základní",J175,0)</f>
        <v>0</v>
      </c>
      <c r="BF175" s="215">
        <f>IF(N175="snížená",J175,0)</f>
        <v>0</v>
      </c>
      <c r="BG175" s="215">
        <f>IF(N175="zákl. přenesená",J175,0)</f>
        <v>0</v>
      </c>
      <c r="BH175" s="215">
        <f>IF(N175="sníž. přenesená",J175,0)</f>
        <v>0</v>
      </c>
      <c r="BI175" s="215">
        <f>IF(N175="nulová",J175,0)</f>
        <v>0</v>
      </c>
      <c r="BJ175" s="17" t="s">
        <v>134</v>
      </c>
      <c r="BK175" s="215">
        <f>ROUND(I175*H175,2)</f>
        <v>0</v>
      </c>
      <c r="BL175" s="17" t="s">
        <v>200</v>
      </c>
      <c r="BM175" s="214" t="s">
        <v>353</v>
      </c>
    </row>
    <row r="176" spans="1:31" s="2" customFormat="1" ht="6.95" customHeight="1">
      <c r="A176" s="34"/>
      <c r="B176" s="54"/>
      <c r="C176" s="55"/>
      <c r="D176" s="55"/>
      <c r="E176" s="55"/>
      <c r="F176" s="55"/>
      <c r="G176" s="55"/>
      <c r="H176" s="55"/>
      <c r="I176" s="152"/>
      <c r="J176" s="55"/>
      <c r="K176" s="55"/>
      <c r="L176" s="39"/>
      <c r="M176" s="34"/>
      <c r="O176" s="34"/>
      <c r="P176" s="34"/>
      <c r="Q176" s="34"/>
      <c r="R176" s="34"/>
      <c r="S176" s="34"/>
      <c r="T176" s="34"/>
      <c r="U176" s="34"/>
      <c r="V176" s="34"/>
      <c r="W176" s="34"/>
      <c r="X176" s="34"/>
      <c r="Y176" s="34"/>
      <c r="Z176" s="34"/>
      <c r="AA176" s="34"/>
      <c r="AB176" s="34"/>
      <c r="AC176" s="34"/>
      <c r="AD176" s="34"/>
      <c r="AE176" s="34"/>
    </row>
  </sheetData>
  <sheetProtection algorithmName="SHA-512" hashValue="eV18U8fKBuy2+RG5xRMW1fcid5dyWVdy8Ny3i7lgWmxzLWCY8nau52s8xgG5atC/b66n7kWlItFF9xNk2F1rww==" saltValue="Hay9YiUQkbV4B0dKLePr3g==" spinCount="100000" sheet="1" objects="1" scenarios="1" formatColumns="0" formatRows="0" autoFilter="0"/>
  <autoFilter ref="C125:K175"/>
  <mergeCells count="9">
    <mergeCell ref="E87:H87"/>
    <mergeCell ref="E116:H116"/>
    <mergeCell ref="E118:H118"/>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DESKTOP-2FHCJ8N\acer</dc:creator>
  <cp:keywords/>
  <dc:description/>
  <cp:lastModifiedBy>Wolf Zbyněk</cp:lastModifiedBy>
  <dcterms:created xsi:type="dcterms:W3CDTF">2020-07-20T13:37:44Z</dcterms:created>
  <dcterms:modified xsi:type="dcterms:W3CDTF">2021-01-15T08:10:37Z</dcterms:modified>
  <cp:category/>
  <cp:version/>
  <cp:contentType/>
  <cp:contentStatus/>
</cp:coreProperties>
</file>