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D:\Zakázky\Projekty\Domažlice-B-Němcové-knihovna\VÝBĚR DODAVATELE\"/>
    </mc:Choice>
  </mc:AlternateContent>
  <xr:revisionPtr revIDLastSave="0" documentId="8_{B840DA0C-52B6-41CE-B22C-85EA24B4F1EA}" xr6:coauthVersionLast="45" xr6:coauthVersionMax="45" xr10:uidLastSave="{00000000-0000-0000-0000-000000000000}"/>
  <bookViews>
    <workbookView xWindow="2250" yWindow="30" windowWidth="17115" windowHeight="21000" tabRatio="500" activeTab="1" xr2:uid="{00000000-000D-0000-FFFF-FFFF00000000}"/>
  </bookViews>
  <sheets>
    <sheet name="Pokyny pro vyplnění" sheetId="1" r:id="rId1"/>
    <sheet name="Stavba" sheetId="2" r:id="rId2"/>
    <sheet name="VzorPolozky" sheetId="3" state="hidden" r:id="rId3"/>
    <sheet name="01 01 Pol" sheetId="4" r:id="rId4"/>
    <sheet name="Elektroinstalace" sheetId="7" r:id="rId5"/>
    <sheet name="Vytápění" sheetId="6" r:id="rId6"/>
  </sheets>
  <externalReferences>
    <externalReference r:id="rId7"/>
    <externalReference r:id="rId8"/>
    <externalReference r:id="rId9"/>
    <externalReference r:id="rId10"/>
    <externalReference r:id="rId11"/>
    <externalReference r:id="rId12"/>
  </externalReferences>
  <definedNames>
    <definedName name="__MAIN2__" localSheetId="4">#REF!</definedName>
    <definedName name="__MAIN2__">#REF!</definedName>
    <definedName name="__T3__" localSheetId="4">'[4]Stavební část - Zakazka'!#REF!</definedName>
    <definedName name="__T3__">'[2]stavební část - zakazka'!#REF!</definedName>
    <definedName name="__TE1__" localSheetId="4">'[4]Stavební část - Kryci list'!#REF!</definedName>
    <definedName name="__TE1__">'[2]stavební část - kryci list'!#REF!</definedName>
    <definedName name="__TR0__" localSheetId="4">#REF!</definedName>
    <definedName name="__TR0__">#REF!</definedName>
    <definedName name="__TR1__" localSheetId="4">#REF!</definedName>
    <definedName name="__TR1__">#REF!</definedName>
    <definedName name="CelkemDPHVypocet" localSheetId="1">Stavba!$H$43</definedName>
    <definedName name="CenaCelkem">Stavba!$G$29</definedName>
    <definedName name="CenaCelkemBezDPH" localSheetId="4">[5]Stavba!$G$28</definedName>
    <definedName name="CenaCelkemBezDPH">Stavba!$G$28</definedName>
    <definedName name="CenaCelkemVypocet" localSheetId="1">Stavba!$I$43</definedName>
    <definedName name="cisloobjektu">Stavba!$D$3</definedName>
    <definedName name="CisloRozpoctu" localSheetId="4">'[6]Krycí list'!$C$2</definedName>
    <definedName name="CisloRozpoctu">'[1]Krycí list'!$C$2</definedName>
    <definedName name="cislostavby" localSheetId="4">'[6]Krycí list'!$A$7</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 localSheetId="4">[5]Stavba!$G$24</definedName>
    <definedName name="DPHSni">Stavba!$G$24</definedName>
    <definedName name="DPHZakl" localSheetId="4">[5]Stavba!$G$26</definedName>
    <definedName name="DPHZakl">Stavba!$G$26</definedName>
    <definedName name="dpsc" localSheetId="1">Stavba!$D$13</definedName>
    <definedName name="IČO" localSheetId="1">Stavba!$I$11</definedName>
    <definedName name="Mena" localSheetId="4">[5]Stavba!$J$29</definedName>
    <definedName name="Mena">Stavba!$J$29</definedName>
    <definedName name="MistoStavby">Stavba!$D$4</definedName>
    <definedName name="nazevobjektu">Stavba!$E$3</definedName>
    <definedName name="NazevRozpoctu" localSheetId="4">'[6]Krycí list'!$D$2</definedName>
    <definedName name="NazevRozpoctu">'[1]Krycí list'!$D$2</definedName>
    <definedName name="nazevstavby" localSheetId="4">'[6]Krycí list'!$C$7</definedName>
    <definedName name="NazevStavby" localSheetId="1">Stavba!$E$2</definedName>
    <definedName name="nazevstavby">'[1]Krycí list'!$C$7</definedName>
    <definedName name="NazevStavebnihoRozpoctu">Stavba!$E$4</definedName>
    <definedName name="_xlnm.Print_Titles" localSheetId="3">'01 01 Pol'!$1:$7</definedName>
    <definedName name="oadresa">Stavba!$D$6</definedName>
    <definedName name="Objednatel" localSheetId="1">Stavba!$D$5</definedName>
    <definedName name="Objekt" localSheetId="1">Stavba!$B$38</definedName>
    <definedName name="_xlnm.Print_Area" localSheetId="3">'01 01 Pol'!$A$1:$X$644</definedName>
    <definedName name="_xlnm.Print_Area" localSheetId="1">Stavba!$A$1:$J$83</definedName>
    <definedName name="_xlnm.Print_Area" localSheetId="5">Vytápění!$A$1:$H$171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 localSheetId="4">#REF!</definedName>
    <definedName name="PocetMJ">#REF!</definedName>
    <definedName name="PoptavkaID">Stavba!$A$1</definedName>
    <definedName name="pPSC">Stavba!$D$10</definedName>
    <definedName name="Projektant">Stavba!$D$8</definedName>
    <definedName name="SazbaDPH1" localSheetId="4">'[6]Krycí list'!$C$30</definedName>
    <definedName name="SazbaDPH1" localSheetId="1">Stavba!$E$23</definedName>
    <definedName name="SazbaDPH1">'[1]Krycí list'!$C$30</definedName>
    <definedName name="SazbaDPH2" localSheetId="4">'[6]Krycí list'!$C$32</definedName>
    <definedName name="SazbaDPH2" localSheetId="1">Stavba!$E$25</definedName>
    <definedName name="SazbaDPH2">'[1]Krycí list'!$C$32</definedName>
    <definedName name="SloupecCC">#REF!</definedName>
    <definedName name="SloupecCisloPol" localSheetId="4">#REF!</definedName>
    <definedName name="SloupecCisloPol">#REF!</definedName>
    <definedName name="SloupecJC" localSheetId="4">#REF!</definedName>
    <definedName name="SloupecJC">#REF!</definedName>
    <definedName name="SloupecMJ" localSheetId="4">#REF!</definedName>
    <definedName name="SloupecMJ">#REF!</definedName>
    <definedName name="SloupecMnozstvi" localSheetId="4">#REF!</definedName>
    <definedName name="SloupecMnozstvi">#REF!</definedName>
    <definedName name="SloupecNazPol" localSheetId="4">#REF!</definedName>
    <definedName name="SloupecNazPol">#REF!</definedName>
    <definedName name="SloupecPC" localSheetId="4">#REF!</definedName>
    <definedName name="SloupecPC">#REF!</definedName>
    <definedName name="Vypracoval">Stavba!$D$14</definedName>
    <definedName name="Z_B7E7C763_C459_487D_8ABA_5CFDDFBD5A84_.wvu.Cols" localSheetId="1">Stavba!$A:$A</definedName>
    <definedName name="Z_B7E7C763_C459_487D_8ABA_5CFDDFBD5A84_.wvu.PrintArea" localSheetId="1">Stavba!$B$1:$J$36</definedName>
    <definedName name="ZakladDPHSni" localSheetId="4">[5]Stavba!$G$23</definedName>
    <definedName name="ZakladDPHSni">Stavba!$G$23</definedName>
    <definedName name="ZakladDPHSniVypocet" localSheetId="1">Stavba!$F$43</definedName>
    <definedName name="ZakladDPHZakl" localSheetId="4">[5]Stavba!$G$25</definedName>
    <definedName name="ZakladDPHZakl">Stavba!$G$25</definedName>
    <definedName name="ZakladDPHZaklVypocet" localSheetId="1">Stavba!$G$43</definedName>
    <definedName name="ZaObjednatele">Stavba!$G$34</definedName>
    <definedName name="Zaokrouhleni" localSheetId="4">[5]Stavba!$G$27</definedName>
    <definedName name="Zaokrouhleni">Stavba!$G$27</definedName>
    <definedName name="ZaZhotovitele">Stavba!$D$34</definedName>
    <definedName name="Zhotovitel">Stavba!$D$11:$G$11</definedName>
  </definedNames>
  <calcPr calcId="181029" iterateDelta="1E-4"/>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G614" i="4" l="1"/>
  <c r="F116" i="7"/>
  <c r="F114" i="7"/>
  <c r="F112" i="7"/>
  <c r="F110"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8" i="7"/>
  <c r="F67" i="7"/>
  <c r="F66" i="7"/>
  <c r="F65" i="7"/>
  <c r="F64" i="7"/>
  <c r="F63" i="7"/>
  <c r="F62" i="7"/>
  <c r="F61" i="7"/>
  <c r="F60" i="7"/>
  <c r="F59" i="7"/>
  <c r="F58" i="7"/>
  <c r="F57" i="7"/>
  <c r="F55" i="7"/>
  <c r="F54" i="7"/>
  <c r="F53" i="7"/>
  <c r="F52" i="7"/>
  <c r="F51" i="7"/>
  <c r="F50" i="7"/>
  <c r="F49" i="7"/>
  <c r="F48" i="7"/>
  <c r="F46" i="7" s="1"/>
  <c r="F47" i="7"/>
  <c r="F44" i="7"/>
  <c r="F43" i="7"/>
  <c r="F42" i="7"/>
  <c r="F41" i="7"/>
  <c r="F40" i="7" s="1"/>
  <c r="F38" i="7"/>
  <c r="F37" i="7"/>
  <c r="F36" i="7"/>
  <c r="F35" i="7"/>
  <c r="F34" i="7"/>
  <c r="F32" i="7" s="1"/>
  <c r="F33" i="7"/>
  <c r="F30" i="7"/>
  <c r="F29" i="7"/>
  <c r="F28" i="7"/>
  <c r="F27" i="7"/>
  <c r="F26" i="7"/>
  <c r="F25" i="7"/>
  <c r="F24" i="7"/>
  <c r="F23" i="7"/>
  <c r="F22" i="7"/>
  <c r="F21" i="7"/>
  <c r="F20" i="7"/>
  <c r="F19" i="7"/>
  <c r="F18" i="7"/>
  <c r="F17" i="7"/>
  <c r="F16" i="7"/>
  <c r="F15" i="7"/>
  <c r="F14" i="7" s="1"/>
  <c r="F12" i="7"/>
  <c r="F11" i="7"/>
  <c r="F10" i="7"/>
  <c r="F9" i="7"/>
  <c r="F8" i="7"/>
  <c r="F7" i="7"/>
  <c r="F6" i="7"/>
  <c r="F5" i="7"/>
  <c r="F4" i="7"/>
  <c r="F3" i="7"/>
  <c r="F2" i="7" l="1"/>
  <c r="F118" i="7" s="1"/>
  <c r="G165" i="6" l="1"/>
  <c r="G164" i="6"/>
  <c r="G163" i="6"/>
  <c r="G168" i="6" s="1"/>
  <c r="G156" i="6"/>
  <c r="G155" i="6"/>
  <c r="G154" i="6"/>
  <c r="G153" i="6"/>
  <c r="G152" i="6"/>
  <c r="G151" i="6"/>
  <c r="G150" i="6"/>
  <c r="G149" i="6"/>
  <c r="G159" i="6" s="1"/>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145" i="6" s="1"/>
  <c r="G94" i="6"/>
  <c r="G93" i="6"/>
  <c r="G92" i="6"/>
  <c r="G91" i="6"/>
  <c r="G97" i="6" s="1"/>
  <c r="G85" i="6"/>
  <c r="G84" i="6"/>
  <c r="G83" i="6"/>
  <c r="G82" i="6"/>
  <c r="G81" i="6"/>
  <c r="G80" i="6"/>
  <c r="G88" i="6" s="1"/>
  <c r="G75" i="6"/>
  <c r="G72" i="6"/>
  <c r="G64" i="6"/>
  <c r="G63" i="6"/>
  <c r="G62" i="6"/>
  <c r="G61" i="6"/>
  <c r="G60" i="6"/>
  <c r="G59" i="6"/>
  <c r="G58" i="6"/>
  <c r="G57" i="6"/>
  <c r="G56" i="6"/>
  <c r="G55" i="6"/>
  <c r="G54" i="6"/>
  <c r="G53" i="6"/>
  <c r="G52" i="6"/>
  <c r="G51" i="6"/>
  <c r="G50" i="6"/>
  <c r="G49" i="6"/>
  <c r="G48" i="6"/>
  <c r="G47" i="6"/>
  <c r="G46" i="6"/>
  <c r="G45" i="6"/>
  <c r="G44" i="6"/>
  <c r="G43" i="6"/>
  <c r="G42" i="6"/>
  <c r="G41" i="6"/>
  <c r="G40" i="6"/>
  <c r="G39" i="6"/>
  <c r="G67" i="6" s="1"/>
  <c r="G38" i="6"/>
  <c r="G34" i="6"/>
  <c r="G31" i="6"/>
  <c r="G27" i="6"/>
  <c r="G24" i="6"/>
  <c r="G23" i="6"/>
  <c r="G16" i="6"/>
  <c r="G15" i="6"/>
  <c r="G14" i="6"/>
  <c r="G13" i="6"/>
  <c r="G19" i="6" s="1"/>
  <c r="G6" i="6"/>
  <c r="G5" i="6"/>
  <c r="G4" i="6"/>
  <c r="G3" i="6"/>
  <c r="G9" i="6" s="1"/>
  <c r="AE643" i="4"/>
  <c r="F39" i="2" s="1"/>
  <c r="F43" i="2" s="1"/>
  <c r="G23" i="2" s="1"/>
  <c r="BA641" i="4"/>
  <c r="V640" i="4"/>
  <c r="V639" i="4" s="1"/>
  <c r="Q640" i="4"/>
  <c r="Q639" i="4" s="1"/>
  <c r="O640" i="4"/>
  <c r="M640" i="4"/>
  <c r="M639" i="4" s="1"/>
  <c r="K640" i="4"/>
  <c r="K639" i="4" s="1"/>
  <c r="I640" i="4"/>
  <c r="I639" i="4" s="1"/>
  <c r="G640" i="4"/>
  <c r="O639" i="4"/>
  <c r="G639" i="4"/>
  <c r="BA638" i="4"/>
  <c r="V637" i="4"/>
  <c r="Q637" i="4"/>
  <c r="O637" i="4"/>
  <c r="K637" i="4"/>
  <c r="I637" i="4"/>
  <c r="G637" i="4"/>
  <c r="V635" i="4"/>
  <c r="Q635" i="4"/>
  <c r="Q634" i="4" s="1"/>
  <c r="O635" i="4"/>
  <c r="M635" i="4"/>
  <c r="K635" i="4"/>
  <c r="I635" i="4"/>
  <c r="I634" i="4" s="1"/>
  <c r="G635" i="4"/>
  <c r="V634" i="4"/>
  <c r="K634" i="4"/>
  <c r="V633" i="4"/>
  <c r="Q633" i="4"/>
  <c r="O633" i="4"/>
  <c r="M633" i="4"/>
  <c r="K633" i="4"/>
  <c r="I633" i="4"/>
  <c r="G633" i="4"/>
  <c r="V632" i="4"/>
  <c r="Q632" i="4"/>
  <c r="O632" i="4"/>
  <c r="K632" i="4"/>
  <c r="I632" i="4"/>
  <c r="G632" i="4"/>
  <c r="M632" i="4" s="1"/>
  <c r="V631" i="4"/>
  <c r="Q631" i="4"/>
  <c r="O631" i="4"/>
  <c r="M631" i="4"/>
  <c r="K631" i="4"/>
  <c r="I631" i="4"/>
  <c r="G631" i="4"/>
  <c r="V630" i="4"/>
  <c r="Q630" i="4"/>
  <c r="O630" i="4"/>
  <c r="O625" i="4" s="1"/>
  <c r="K630" i="4"/>
  <c r="K625" i="4" s="1"/>
  <c r="I630" i="4"/>
  <c r="G630" i="4"/>
  <c r="M630" i="4" s="1"/>
  <c r="V628" i="4"/>
  <c r="Q628" i="4"/>
  <c r="O628" i="4"/>
  <c r="M628" i="4"/>
  <c r="K628" i="4"/>
  <c r="I628" i="4"/>
  <c r="G628" i="4"/>
  <c r="V627" i="4"/>
  <c r="Q627" i="4"/>
  <c r="O627" i="4"/>
  <c r="K627" i="4"/>
  <c r="I627" i="4"/>
  <c r="G627" i="4"/>
  <c r="M627" i="4" s="1"/>
  <c r="V626" i="4"/>
  <c r="Q626" i="4"/>
  <c r="O626" i="4"/>
  <c r="M626" i="4"/>
  <c r="M625" i="4" s="1"/>
  <c r="K626" i="4"/>
  <c r="I626" i="4"/>
  <c r="G626" i="4"/>
  <c r="V625" i="4"/>
  <c r="V624" i="4"/>
  <c r="Q624" i="4"/>
  <c r="O624" i="4"/>
  <c r="M624" i="4"/>
  <c r="K624" i="4"/>
  <c r="I624" i="4"/>
  <c r="G624" i="4"/>
  <c r="V623" i="4"/>
  <c r="Q623" i="4"/>
  <c r="O623" i="4"/>
  <c r="O615" i="4" s="1"/>
  <c r="K623" i="4"/>
  <c r="I623" i="4"/>
  <c r="G623" i="4"/>
  <c r="M623" i="4" s="1"/>
  <c r="V622" i="4"/>
  <c r="Q622" i="4"/>
  <c r="O622" i="4"/>
  <c r="M622" i="4"/>
  <c r="K622" i="4"/>
  <c r="I622" i="4"/>
  <c r="G622" i="4"/>
  <c r="V621" i="4"/>
  <c r="Q621" i="4"/>
  <c r="O621" i="4"/>
  <c r="K621" i="4"/>
  <c r="I621" i="4"/>
  <c r="G621" i="4"/>
  <c r="M621" i="4" s="1"/>
  <c r="V620" i="4"/>
  <c r="Q620" i="4"/>
  <c r="O620" i="4"/>
  <c r="M620" i="4"/>
  <c r="K620" i="4"/>
  <c r="I620" i="4"/>
  <c r="G620" i="4"/>
  <c r="V619" i="4"/>
  <c r="V615" i="4" s="1"/>
  <c r="Q619" i="4"/>
  <c r="O619" i="4"/>
  <c r="K619" i="4"/>
  <c r="I619" i="4"/>
  <c r="G619" i="4"/>
  <c r="M619" i="4" s="1"/>
  <c r="V616" i="4"/>
  <c r="Q616" i="4"/>
  <c r="Q615" i="4" s="1"/>
  <c r="O616" i="4"/>
  <c r="M616" i="4"/>
  <c r="K616" i="4"/>
  <c r="I616" i="4"/>
  <c r="I615" i="4" s="1"/>
  <c r="G616" i="4"/>
  <c r="K615" i="4"/>
  <c r="V614" i="4"/>
  <c r="Q614" i="4"/>
  <c r="Q613" i="4" s="1"/>
  <c r="O614" i="4"/>
  <c r="K614" i="4"/>
  <c r="I614" i="4"/>
  <c r="I613" i="4" s="1"/>
  <c r="V613" i="4"/>
  <c r="O613" i="4"/>
  <c r="K613" i="4"/>
  <c r="V612" i="4"/>
  <c r="Q612" i="4"/>
  <c r="Q608" i="4" s="1"/>
  <c r="O612" i="4"/>
  <c r="M612" i="4"/>
  <c r="K612" i="4"/>
  <c r="I612" i="4"/>
  <c r="G612" i="4"/>
  <c r="V611" i="4"/>
  <c r="Q611" i="4"/>
  <c r="O611" i="4"/>
  <c r="K611" i="4"/>
  <c r="I611" i="4"/>
  <c r="G611" i="4"/>
  <c r="M611" i="4" s="1"/>
  <c r="V610" i="4"/>
  <c r="Q610" i="4"/>
  <c r="O610" i="4"/>
  <c r="M610" i="4"/>
  <c r="K610" i="4"/>
  <c r="I610" i="4"/>
  <c r="G610" i="4"/>
  <c r="V609" i="4"/>
  <c r="V608" i="4" s="1"/>
  <c r="Q609" i="4"/>
  <c r="O609" i="4"/>
  <c r="K609" i="4"/>
  <c r="K608" i="4" s="1"/>
  <c r="I609" i="4"/>
  <c r="G609" i="4"/>
  <c r="I608" i="4"/>
  <c r="V607" i="4"/>
  <c r="V605" i="4" s="1"/>
  <c r="Q607" i="4"/>
  <c r="O607" i="4"/>
  <c r="K607" i="4"/>
  <c r="I607" i="4"/>
  <c r="G607" i="4"/>
  <c r="M607" i="4" s="1"/>
  <c r="V606" i="4"/>
  <c r="Q606" i="4"/>
  <c r="Q605" i="4" s="1"/>
  <c r="O606" i="4"/>
  <c r="M606" i="4"/>
  <c r="M605" i="4" s="1"/>
  <c r="K606" i="4"/>
  <c r="I606" i="4"/>
  <c r="I605" i="4" s="1"/>
  <c r="G606" i="4"/>
  <c r="O605" i="4"/>
  <c r="K605" i="4"/>
  <c r="G605" i="4"/>
  <c r="V603" i="4"/>
  <c r="Q603" i="4"/>
  <c r="O603" i="4"/>
  <c r="M603" i="4"/>
  <c r="K603" i="4"/>
  <c r="I603" i="4"/>
  <c r="G603" i="4"/>
  <c r="V601" i="4"/>
  <c r="Q601" i="4"/>
  <c r="O601" i="4"/>
  <c r="K601" i="4"/>
  <c r="I601" i="4"/>
  <c r="G601" i="4"/>
  <c r="M601" i="4" s="1"/>
  <c r="V599" i="4"/>
  <c r="Q599" i="4"/>
  <c r="O599" i="4"/>
  <c r="M599" i="4"/>
  <c r="K599" i="4"/>
  <c r="I599" i="4"/>
  <c r="G599" i="4"/>
  <c r="V594" i="4"/>
  <c r="Q594" i="4"/>
  <c r="O594" i="4"/>
  <c r="O585" i="4" s="1"/>
  <c r="K594" i="4"/>
  <c r="K585" i="4" s="1"/>
  <c r="I594" i="4"/>
  <c r="G594" i="4"/>
  <c r="M594" i="4" s="1"/>
  <c r="V592" i="4"/>
  <c r="Q592" i="4"/>
  <c r="O592" i="4"/>
  <c r="M592" i="4"/>
  <c r="K592" i="4"/>
  <c r="I592" i="4"/>
  <c r="G592" i="4"/>
  <c r="V589" i="4"/>
  <c r="Q589" i="4"/>
  <c r="O589" i="4"/>
  <c r="K589" i="4"/>
  <c r="I589" i="4"/>
  <c r="G589" i="4"/>
  <c r="M589" i="4" s="1"/>
  <c r="V586" i="4"/>
  <c r="Q586" i="4"/>
  <c r="O586" i="4"/>
  <c r="M586" i="4"/>
  <c r="M585" i="4" s="1"/>
  <c r="K586" i="4"/>
  <c r="I586" i="4"/>
  <c r="G586" i="4"/>
  <c r="V585" i="4"/>
  <c r="V584" i="4"/>
  <c r="Q584" i="4"/>
  <c r="O584" i="4"/>
  <c r="M584" i="4"/>
  <c r="K584" i="4"/>
  <c r="I584" i="4"/>
  <c r="G584" i="4"/>
  <c r="V582" i="4"/>
  <c r="Q582" i="4"/>
  <c r="O582" i="4"/>
  <c r="O559" i="4" s="1"/>
  <c r="K582" i="4"/>
  <c r="I582" i="4"/>
  <c r="G582" i="4"/>
  <c r="M582" i="4" s="1"/>
  <c r="V580" i="4"/>
  <c r="Q580" i="4"/>
  <c r="O580" i="4"/>
  <c r="M580" i="4"/>
  <c r="K580" i="4"/>
  <c r="I580" i="4"/>
  <c r="G580" i="4"/>
  <c r="V576" i="4"/>
  <c r="Q576" i="4"/>
  <c r="O576" i="4"/>
  <c r="K576" i="4"/>
  <c r="I576" i="4"/>
  <c r="G576" i="4"/>
  <c r="M576" i="4" s="1"/>
  <c r="V575" i="4"/>
  <c r="Q575" i="4"/>
  <c r="O575" i="4"/>
  <c r="M575" i="4"/>
  <c r="K575" i="4"/>
  <c r="I575" i="4"/>
  <c r="G575" i="4"/>
  <c r="V564" i="4"/>
  <c r="V559" i="4" s="1"/>
  <c r="Q564" i="4"/>
  <c r="O564" i="4"/>
  <c r="K564" i="4"/>
  <c r="I564" i="4"/>
  <c r="G564" i="4"/>
  <c r="M564" i="4" s="1"/>
  <c r="V560" i="4"/>
  <c r="Q560" i="4"/>
  <c r="Q559" i="4" s="1"/>
  <c r="O560" i="4"/>
  <c r="M560" i="4"/>
  <c r="K560" i="4"/>
  <c r="I560" i="4"/>
  <c r="I559" i="4" s="1"/>
  <c r="G560" i="4"/>
  <c r="K559" i="4"/>
  <c r="V557" i="4"/>
  <c r="Q557" i="4"/>
  <c r="O557" i="4"/>
  <c r="M557" i="4"/>
  <c r="K557" i="4"/>
  <c r="I557" i="4"/>
  <c r="G557" i="4"/>
  <c r="V555" i="4"/>
  <c r="Q555" i="4"/>
  <c r="O555" i="4"/>
  <c r="K555" i="4"/>
  <c r="I555" i="4"/>
  <c r="G555" i="4"/>
  <c r="M555" i="4" s="1"/>
  <c r="BA553" i="4"/>
  <c r="V552" i="4"/>
  <c r="Q552" i="4"/>
  <c r="O552" i="4"/>
  <c r="K552" i="4"/>
  <c r="I552" i="4"/>
  <c r="G552" i="4"/>
  <c r="M552" i="4" s="1"/>
  <c r="V549" i="4"/>
  <c r="Q549" i="4"/>
  <c r="O549" i="4"/>
  <c r="M549" i="4"/>
  <c r="K549" i="4"/>
  <c r="I549" i="4"/>
  <c r="G549" i="4"/>
  <c r="V545" i="4"/>
  <c r="V539" i="4" s="1"/>
  <c r="Q545" i="4"/>
  <c r="O545" i="4"/>
  <c r="K545" i="4"/>
  <c r="K539" i="4" s="1"/>
  <c r="I545" i="4"/>
  <c r="G545" i="4"/>
  <c r="M545" i="4" s="1"/>
  <c r="V543" i="4"/>
  <c r="Q543" i="4"/>
  <c r="O543" i="4"/>
  <c r="M543" i="4"/>
  <c r="K543" i="4"/>
  <c r="I543" i="4"/>
  <c r="G543" i="4"/>
  <c r="V542" i="4"/>
  <c r="Q542" i="4"/>
  <c r="O542" i="4"/>
  <c r="K542" i="4"/>
  <c r="I542" i="4"/>
  <c r="G542" i="4"/>
  <c r="M542" i="4" s="1"/>
  <c r="V540" i="4"/>
  <c r="Q540" i="4"/>
  <c r="O540" i="4"/>
  <c r="M540" i="4"/>
  <c r="K540" i="4"/>
  <c r="I540" i="4"/>
  <c r="G540" i="4"/>
  <c r="O539" i="4"/>
  <c r="V537" i="4"/>
  <c r="Q537" i="4"/>
  <c r="Q536" i="4" s="1"/>
  <c r="O537" i="4"/>
  <c r="M537" i="4"/>
  <c r="M536" i="4" s="1"/>
  <c r="K537" i="4"/>
  <c r="I537" i="4"/>
  <c r="I536" i="4" s="1"/>
  <c r="G537" i="4"/>
  <c r="V536" i="4"/>
  <c r="O536" i="4"/>
  <c r="K536" i="4"/>
  <c r="G536" i="4"/>
  <c r="V534" i="4"/>
  <c r="Q534" i="4"/>
  <c r="O534" i="4"/>
  <c r="M534" i="4"/>
  <c r="K534" i="4"/>
  <c r="I534" i="4"/>
  <c r="G534" i="4"/>
  <c r="V532" i="4"/>
  <c r="Q532" i="4"/>
  <c r="O532" i="4"/>
  <c r="K532" i="4"/>
  <c r="K523" i="4" s="1"/>
  <c r="I532" i="4"/>
  <c r="G532" i="4"/>
  <c r="M532" i="4" s="1"/>
  <c r="V528" i="4"/>
  <c r="Q528" i="4"/>
  <c r="O528" i="4"/>
  <c r="M528" i="4"/>
  <c r="K528" i="4"/>
  <c r="I528" i="4"/>
  <c r="G528" i="4"/>
  <c r="V526" i="4"/>
  <c r="V523" i="4" s="1"/>
  <c r="Q526" i="4"/>
  <c r="O526" i="4"/>
  <c r="K526" i="4"/>
  <c r="I526" i="4"/>
  <c r="G526" i="4"/>
  <c r="M526" i="4" s="1"/>
  <c r="V524" i="4"/>
  <c r="Q524" i="4"/>
  <c r="O524" i="4"/>
  <c r="M524" i="4"/>
  <c r="K524" i="4"/>
  <c r="I524" i="4"/>
  <c r="G524" i="4"/>
  <c r="O523" i="4"/>
  <c r="G523" i="4"/>
  <c r="V521" i="4"/>
  <c r="Q521" i="4"/>
  <c r="O521" i="4"/>
  <c r="M521" i="4"/>
  <c r="K521" i="4"/>
  <c r="I521" i="4"/>
  <c r="G521" i="4"/>
  <c r="V519" i="4"/>
  <c r="Q519" i="4"/>
  <c r="O519" i="4"/>
  <c r="K519" i="4"/>
  <c r="I519" i="4"/>
  <c r="G519" i="4"/>
  <c r="M519" i="4" s="1"/>
  <c r="V517" i="4"/>
  <c r="Q517" i="4"/>
  <c r="O517" i="4"/>
  <c r="M517" i="4"/>
  <c r="K517" i="4"/>
  <c r="I517" i="4"/>
  <c r="G517" i="4"/>
  <c r="V516" i="4"/>
  <c r="Q516" i="4"/>
  <c r="O516" i="4"/>
  <c r="K516" i="4"/>
  <c r="I516" i="4"/>
  <c r="G516" i="4"/>
  <c r="M516" i="4" s="1"/>
  <c r="V515" i="4"/>
  <c r="Q515" i="4"/>
  <c r="O515" i="4"/>
  <c r="M515" i="4"/>
  <c r="K515" i="4"/>
  <c r="I515" i="4"/>
  <c r="G515" i="4"/>
  <c r="V512" i="4"/>
  <c r="Q512" i="4"/>
  <c r="O512" i="4"/>
  <c r="K512" i="4"/>
  <c r="I512" i="4"/>
  <c r="G512" i="4"/>
  <c r="M512" i="4" s="1"/>
  <c r="M504" i="4" s="1"/>
  <c r="V508" i="4"/>
  <c r="Q508" i="4"/>
  <c r="O508" i="4"/>
  <c r="M508" i="4"/>
  <c r="K508" i="4"/>
  <c r="I508" i="4"/>
  <c r="G508" i="4"/>
  <c r="V505" i="4"/>
  <c r="Q505" i="4"/>
  <c r="O505" i="4"/>
  <c r="O504" i="4" s="1"/>
  <c r="K505" i="4"/>
  <c r="I505" i="4"/>
  <c r="I504" i="4" s="1"/>
  <c r="G505" i="4"/>
  <c r="M505" i="4" s="1"/>
  <c r="Q504" i="4"/>
  <c r="G504" i="4"/>
  <c r="V503" i="4"/>
  <c r="Q503" i="4"/>
  <c r="O503" i="4"/>
  <c r="M503" i="4"/>
  <c r="K503" i="4"/>
  <c r="I503" i="4"/>
  <c r="G503" i="4"/>
  <c r="V502" i="4"/>
  <c r="Q502" i="4"/>
  <c r="O502" i="4"/>
  <c r="M502" i="4"/>
  <c r="K502" i="4"/>
  <c r="I502" i="4"/>
  <c r="G502" i="4"/>
  <c r="V500" i="4"/>
  <c r="Q500" i="4"/>
  <c r="Q499" i="4" s="1"/>
  <c r="O500" i="4"/>
  <c r="O499" i="4" s="1"/>
  <c r="K500" i="4"/>
  <c r="I500" i="4"/>
  <c r="G500" i="4"/>
  <c r="I499" i="4"/>
  <c r="V497" i="4"/>
  <c r="Q497" i="4"/>
  <c r="O497" i="4"/>
  <c r="K497" i="4"/>
  <c r="I497" i="4"/>
  <c r="G497" i="4"/>
  <c r="M497" i="4" s="1"/>
  <c r="V496" i="4"/>
  <c r="Q496" i="4"/>
  <c r="O496" i="4"/>
  <c r="M496" i="4"/>
  <c r="K496" i="4"/>
  <c r="I496" i="4"/>
  <c r="G496" i="4"/>
  <c r="V495" i="4"/>
  <c r="Q495" i="4"/>
  <c r="O495" i="4"/>
  <c r="K495" i="4"/>
  <c r="I495" i="4"/>
  <c r="G495" i="4"/>
  <c r="M495" i="4" s="1"/>
  <c r="V494" i="4"/>
  <c r="Q494" i="4"/>
  <c r="O494" i="4"/>
  <c r="K494" i="4"/>
  <c r="I494" i="4"/>
  <c r="G494" i="4"/>
  <c r="M494" i="4" s="1"/>
  <c r="V493" i="4"/>
  <c r="Q493" i="4"/>
  <c r="O493" i="4"/>
  <c r="M493" i="4"/>
  <c r="K493" i="4"/>
  <c r="I493" i="4"/>
  <c r="G493" i="4"/>
  <c r="V491" i="4"/>
  <c r="Q491" i="4"/>
  <c r="O491" i="4"/>
  <c r="M491" i="4"/>
  <c r="K491" i="4"/>
  <c r="I491" i="4"/>
  <c r="G491" i="4"/>
  <c r="V490" i="4"/>
  <c r="Q490" i="4"/>
  <c r="O490" i="4"/>
  <c r="K490" i="4"/>
  <c r="I490" i="4"/>
  <c r="G490" i="4"/>
  <c r="M490" i="4" s="1"/>
  <c r="V489" i="4"/>
  <c r="Q489" i="4"/>
  <c r="O489" i="4"/>
  <c r="M489" i="4"/>
  <c r="K489" i="4"/>
  <c r="I489" i="4"/>
  <c r="G489" i="4"/>
  <c r="V488" i="4"/>
  <c r="V475" i="4" s="1"/>
  <c r="Q488" i="4"/>
  <c r="O488" i="4"/>
  <c r="K488" i="4"/>
  <c r="I488" i="4"/>
  <c r="G488" i="4"/>
  <c r="M488" i="4" s="1"/>
  <c r="V485" i="4"/>
  <c r="Q485" i="4"/>
  <c r="O485" i="4"/>
  <c r="M485" i="4"/>
  <c r="K485" i="4"/>
  <c r="I485" i="4"/>
  <c r="G485" i="4"/>
  <c r="V484" i="4"/>
  <c r="Q484" i="4"/>
  <c r="O484" i="4"/>
  <c r="K484" i="4"/>
  <c r="I484" i="4"/>
  <c r="G484" i="4"/>
  <c r="M484" i="4" s="1"/>
  <c r="V483" i="4"/>
  <c r="Q483" i="4"/>
  <c r="O483" i="4"/>
  <c r="K483" i="4"/>
  <c r="I483" i="4"/>
  <c r="G483" i="4"/>
  <c r="M483" i="4" s="1"/>
  <c r="V482" i="4"/>
  <c r="Q482" i="4"/>
  <c r="O482" i="4"/>
  <c r="K482" i="4"/>
  <c r="I482" i="4"/>
  <c r="G482" i="4"/>
  <c r="M482" i="4" s="1"/>
  <c r="V481" i="4"/>
  <c r="Q481" i="4"/>
  <c r="O481" i="4"/>
  <c r="M481" i="4"/>
  <c r="K481" i="4"/>
  <c r="I481" i="4"/>
  <c r="G481" i="4"/>
  <c r="V480" i="4"/>
  <c r="Q480" i="4"/>
  <c r="O480" i="4"/>
  <c r="K480" i="4"/>
  <c r="I480" i="4"/>
  <c r="G480" i="4"/>
  <c r="M480" i="4" s="1"/>
  <c r="V479" i="4"/>
  <c r="Q479" i="4"/>
  <c r="O479" i="4"/>
  <c r="K479" i="4"/>
  <c r="I479" i="4"/>
  <c r="G479" i="4"/>
  <c r="M479" i="4" s="1"/>
  <c r="V478" i="4"/>
  <c r="Q478" i="4"/>
  <c r="O478" i="4"/>
  <c r="O475" i="4" s="1"/>
  <c r="K478" i="4"/>
  <c r="I478" i="4"/>
  <c r="G478" i="4"/>
  <c r="V476" i="4"/>
  <c r="Q476" i="4"/>
  <c r="O476" i="4"/>
  <c r="M476" i="4"/>
  <c r="K476" i="4"/>
  <c r="K475" i="4" s="1"/>
  <c r="I476" i="4"/>
  <c r="G476" i="4"/>
  <c r="I475" i="4"/>
  <c r="V473" i="4"/>
  <c r="Q473" i="4"/>
  <c r="O473" i="4"/>
  <c r="O465" i="4" s="1"/>
  <c r="K473" i="4"/>
  <c r="I473" i="4"/>
  <c r="G473" i="4"/>
  <c r="M473" i="4" s="1"/>
  <c r="V471" i="4"/>
  <c r="Q471" i="4"/>
  <c r="O471" i="4"/>
  <c r="M471" i="4"/>
  <c r="K471" i="4"/>
  <c r="I471" i="4"/>
  <c r="G471" i="4"/>
  <c r="V470" i="4"/>
  <c r="Q470" i="4"/>
  <c r="O470" i="4"/>
  <c r="M470" i="4"/>
  <c r="K470" i="4"/>
  <c r="I470" i="4"/>
  <c r="G470" i="4"/>
  <c r="V469" i="4"/>
  <c r="Q469" i="4"/>
  <c r="O469" i="4"/>
  <c r="K469" i="4"/>
  <c r="K465" i="4" s="1"/>
  <c r="I469" i="4"/>
  <c r="G469" i="4"/>
  <c r="M469" i="4" s="1"/>
  <c r="V466" i="4"/>
  <c r="Q466" i="4"/>
  <c r="O466" i="4"/>
  <c r="M466" i="4"/>
  <c r="M465" i="4" s="1"/>
  <c r="K466" i="4"/>
  <c r="I466" i="4"/>
  <c r="G466" i="4"/>
  <c r="V465" i="4"/>
  <c r="G465" i="4"/>
  <c r="V463" i="4"/>
  <c r="Q463" i="4"/>
  <c r="O463" i="4"/>
  <c r="M463" i="4"/>
  <c r="K463" i="4"/>
  <c r="I463" i="4"/>
  <c r="G463" i="4"/>
  <c r="V461" i="4"/>
  <c r="Q461" i="4"/>
  <c r="O461" i="4"/>
  <c r="K461" i="4"/>
  <c r="I461" i="4"/>
  <c r="G461" i="4"/>
  <c r="M461" i="4" s="1"/>
  <c r="V459" i="4"/>
  <c r="Q459" i="4"/>
  <c r="O459" i="4"/>
  <c r="K459" i="4"/>
  <c r="I459" i="4"/>
  <c r="G459" i="4"/>
  <c r="M459" i="4" s="1"/>
  <c r="V457" i="4"/>
  <c r="Q457" i="4"/>
  <c r="O457" i="4"/>
  <c r="M457" i="4"/>
  <c r="K457" i="4"/>
  <c r="I457" i="4"/>
  <c r="G457" i="4"/>
  <c r="V455" i="4"/>
  <c r="Q455" i="4"/>
  <c r="O455" i="4"/>
  <c r="M455" i="4"/>
  <c r="K455" i="4"/>
  <c r="I455" i="4"/>
  <c r="G455" i="4"/>
  <c r="V453" i="4"/>
  <c r="Q453" i="4"/>
  <c r="Q452" i="4" s="1"/>
  <c r="O453" i="4"/>
  <c r="O452" i="4" s="1"/>
  <c r="K453" i="4"/>
  <c r="I453" i="4"/>
  <c r="G453" i="4"/>
  <c r="I452" i="4"/>
  <c r="V451" i="4"/>
  <c r="Q451" i="4"/>
  <c r="O451" i="4"/>
  <c r="O450" i="4" s="1"/>
  <c r="K451" i="4"/>
  <c r="I451" i="4"/>
  <c r="V450" i="4"/>
  <c r="Q450" i="4"/>
  <c r="K450" i="4"/>
  <c r="I450" i="4"/>
  <c r="V448" i="4"/>
  <c r="Q448" i="4"/>
  <c r="O448" i="4"/>
  <c r="K448" i="4"/>
  <c r="I448" i="4"/>
  <c r="G448" i="4"/>
  <c r="M448" i="4" s="1"/>
  <c r="V447" i="4"/>
  <c r="Q447" i="4"/>
  <c r="O447" i="4"/>
  <c r="K447" i="4"/>
  <c r="I447" i="4"/>
  <c r="G447" i="4"/>
  <c r="M447" i="4" s="1"/>
  <c r="V446" i="4"/>
  <c r="Q446" i="4"/>
  <c r="O446" i="4"/>
  <c r="K446" i="4"/>
  <c r="I446" i="4"/>
  <c r="G446" i="4"/>
  <c r="M446" i="4" s="1"/>
  <c r="V445" i="4"/>
  <c r="Q445" i="4"/>
  <c r="O445" i="4"/>
  <c r="M445" i="4"/>
  <c r="K445" i="4"/>
  <c r="I445" i="4"/>
  <c r="G445" i="4"/>
  <c r="V444" i="4"/>
  <c r="Q444" i="4"/>
  <c r="O444" i="4"/>
  <c r="K444" i="4"/>
  <c r="I444" i="4"/>
  <c r="G444" i="4"/>
  <c r="M444" i="4" s="1"/>
  <c r="V443" i="4"/>
  <c r="Q443" i="4"/>
  <c r="O443" i="4"/>
  <c r="K443" i="4"/>
  <c r="I443" i="4"/>
  <c r="G443" i="4"/>
  <c r="M443" i="4" s="1"/>
  <c r="V442" i="4"/>
  <c r="Q442" i="4"/>
  <c r="O442" i="4"/>
  <c r="K442" i="4"/>
  <c r="I442" i="4"/>
  <c r="G442" i="4"/>
  <c r="M442" i="4" s="1"/>
  <c r="V441" i="4"/>
  <c r="Q441" i="4"/>
  <c r="O441" i="4"/>
  <c r="M441" i="4"/>
  <c r="K441" i="4"/>
  <c r="I441" i="4"/>
  <c r="G441" i="4"/>
  <c r="V440" i="4"/>
  <c r="Q440" i="4"/>
  <c r="O440" i="4"/>
  <c r="K440" i="4"/>
  <c r="I440" i="4"/>
  <c r="G440" i="4"/>
  <c r="M440" i="4" s="1"/>
  <c r="V438" i="4"/>
  <c r="Q438" i="4"/>
  <c r="O438" i="4"/>
  <c r="K438" i="4"/>
  <c r="I438" i="4"/>
  <c r="G438" i="4"/>
  <c r="M438" i="4" s="1"/>
  <c r="V437" i="4"/>
  <c r="Q437" i="4"/>
  <c r="O437" i="4"/>
  <c r="M437" i="4"/>
  <c r="K437" i="4"/>
  <c r="I437" i="4"/>
  <c r="G437" i="4"/>
  <c r="V436" i="4"/>
  <c r="Q436" i="4"/>
  <c r="O436" i="4"/>
  <c r="M436" i="4"/>
  <c r="K436" i="4"/>
  <c r="I436" i="4"/>
  <c r="G436" i="4"/>
  <c r="V435" i="4"/>
  <c r="Q435" i="4"/>
  <c r="O435" i="4"/>
  <c r="K435" i="4"/>
  <c r="I435" i="4"/>
  <c r="G435" i="4"/>
  <c r="M435" i="4" s="1"/>
  <c r="V433" i="4"/>
  <c r="Q433" i="4"/>
  <c r="O433" i="4"/>
  <c r="M433" i="4"/>
  <c r="K433" i="4"/>
  <c r="I433" i="4"/>
  <c r="G433" i="4"/>
  <c r="V431" i="4"/>
  <c r="Q431" i="4"/>
  <c r="O431" i="4"/>
  <c r="K431" i="4"/>
  <c r="I431" i="4"/>
  <c r="G431" i="4"/>
  <c r="M431" i="4" s="1"/>
  <c r="V430" i="4"/>
  <c r="Q430" i="4"/>
  <c r="O430" i="4"/>
  <c r="M430" i="4"/>
  <c r="K430" i="4"/>
  <c r="I430" i="4"/>
  <c r="G430" i="4"/>
  <c r="V429" i="4"/>
  <c r="Q429" i="4"/>
  <c r="O429" i="4"/>
  <c r="K429" i="4"/>
  <c r="I429" i="4"/>
  <c r="G429" i="4"/>
  <c r="M429" i="4" s="1"/>
  <c r="V428" i="4"/>
  <c r="Q428" i="4"/>
  <c r="O428" i="4"/>
  <c r="K428" i="4"/>
  <c r="I428" i="4"/>
  <c r="G428" i="4"/>
  <c r="M428" i="4" s="1"/>
  <c r="V427" i="4"/>
  <c r="Q427" i="4"/>
  <c r="O427" i="4"/>
  <c r="K427" i="4"/>
  <c r="I427" i="4"/>
  <c r="G427" i="4"/>
  <c r="M427" i="4" s="1"/>
  <c r="V426" i="4"/>
  <c r="Q426" i="4"/>
  <c r="O426" i="4"/>
  <c r="M426" i="4"/>
  <c r="K426" i="4"/>
  <c r="I426" i="4"/>
  <c r="G426" i="4"/>
  <c r="V425" i="4"/>
  <c r="Q425" i="4"/>
  <c r="O425" i="4"/>
  <c r="K425" i="4"/>
  <c r="I425" i="4"/>
  <c r="G425" i="4"/>
  <c r="M425" i="4" s="1"/>
  <c r="V424" i="4"/>
  <c r="Q424" i="4"/>
  <c r="O424" i="4"/>
  <c r="K424" i="4"/>
  <c r="I424" i="4"/>
  <c r="G424" i="4"/>
  <c r="M424" i="4" s="1"/>
  <c r="V423" i="4"/>
  <c r="Q423" i="4"/>
  <c r="O423" i="4"/>
  <c r="K423" i="4"/>
  <c r="I423" i="4"/>
  <c r="G423" i="4"/>
  <c r="M423" i="4" s="1"/>
  <c r="V422" i="4"/>
  <c r="Q422" i="4"/>
  <c r="O422" i="4"/>
  <c r="M422" i="4"/>
  <c r="K422" i="4"/>
  <c r="I422" i="4"/>
  <c r="G422" i="4"/>
  <c r="V421" i="4"/>
  <c r="Q421" i="4"/>
  <c r="O421" i="4"/>
  <c r="O420" i="4" s="1"/>
  <c r="K421" i="4"/>
  <c r="I421" i="4"/>
  <c r="G421" i="4"/>
  <c r="M421" i="4" s="1"/>
  <c r="M420" i="4"/>
  <c r="V419" i="4"/>
  <c r="Q419" i="4"/>
  <c r="O419" i="4"/>
  <c r="O418" i="4" s="1"/>
  <c r="K419" i="4"/>
  <c r="I419" i="4"/>
  <c r="G419" i="4"/>
  <c r="G418" i="4" s="1"/>
  <c r="V418" i="4"/>
  <c r="Q418" i="4"/>
  <c r="K418" i="4"/>
  <c r="I418" i="4"/>
  <c r="V416" i="4"/>
  <c r="Q416" i="4"/>
  <c r="O416" i="4"/>
  <c r="K416" i="4"/>
  <c r="I416" i="4"/>
  <c r="G416" i="4"/>
  <c r="M416" i="4" s="1"/>
  <c r="V415" i="4"/>
  <c r="Q415" i="4"/>
  <c r="O415" i="4"/>
  <c r="M415" i="4"/>
  <c r="K415" i="4"/>
  <c r="I415" i="4"/>
  <c r="G415" i="4"/>
  <c r="V414" i="4"/>
  <c r="Q414" i="4"/>
  <c r="O414" i="4"/>
  <c r="K414" i="4"/>
  <c r="I414" i="4"/>
  <c r="G414" i="4"/>
  <c r="M414" i="4" s="1"/>
  <c r="V413" i="4"/>
  <c r="Q413" i="4"/>
  <c r="Q380" i="4" s="1"/>
  <c r="O413" i="4"/>
  <c r="M413" i="4"/>
  <c r="K413" i="4"/>
  <c r="I413" i="4"/>
  <c r="G413" i="4"/>
  <c r="V412" i="4"/>
  <c r="Q412" i="4"/>
  <c r="O412" i="4"/>
  <c r="K412" i="4"/>
  <c r="I412" i="4"/>
  <c r="G412" i="4"/>
  <c r="M412" i="4" s="1"/>
  <c r="V411" i="4"/>
  <c r="Q411" i="4"/>
  <c r="O411" i="4"/>
  <c r="K411" i="4"/>
  <c r="I411" i="4"/>
  <c r="G411" i="4"/>
  <c r="M411" i="4" s="1"/>
  <c r="V410" i="4"/>
  <c r="Q410" i="4"/>
  <c r="O410" i="4"/>
  <c r="K410" i="4"/>
  <c r="I410" i="4"/>
  <c r="G410" i="4"/>
  <c r="M410" i="4" s="1"/>
  <c r="V409" i="4"/>
  <c r="Q409" i="4"/>
  <c r="O409" i="4"/>
  <c r="M409" i="4"/>
  <c r="K409" i="4"/>
  <c r="I409" i="4"/>
  <c r="G409" i="4"/>
  <c r="V407" i="4"/>
  <c r="Q407" i="4"/>
  <c r="O407" i="4"/>
  <c r="K407" i="4"/>
  <c r="I407" i="4"/>
  <c r="G407" i="4"/>
  <c r="M407" i="4" s="1"/>
  <c r="V405" i="4"/>
  <c r="Q405" i="4"/>
  <c r="O405" i="4"/>
  <c r="K405" i="4"/>
  <c r="I405" i="4"/>
  <c r="G405" i="4"/>
  <c r="M405" i="4" s="1"/>
  <c r="V403" i="4"/>
  <c r="Q403" i="4"/>
  <c r="O403" i="4"/>
  <c r="M403" i="4"/>
  <c r="K403" i="4"/>
  <c r="I403" i="4"/>
  <c r="G403" i="4"/>
  <c r="V401" i="4"/>
  <c r="Q401" i="4"/>
  <c r="O401" i="4"/>
  <c r="M401" i="4"/>
  <c r="K401" i="4"/>
  <c r="I401" i="4"/>
  <c r="G401" i="4"/>
  <c r="V399" i="4"/>
  <c r="Q399" i="4"/>
  <c r="O399" i="4"/>
  <c r="K399" i="4"/>
  <c r="I399" i="4"/>
  <c r="G399" i="4"/>
  <c r="M399" i="4" s="1"/>
  <c r="V394" i="4"/>
  <c r="Q394" i="4"/>
  <c r="O394" i="4"/>
  <c r="M394" i="4"/>
  <c r="K394" i="4"/>
  <c r="I394" i="4"/>
  <c r="G394" i="4"/>
  <c r="V388" i="4"/>
  <c r="Q388" i="4"/>
  <c r="O388" i="4"/>
  <c r="M388" i="4"/>
  <c r="K388" i="4"/>
  <c r="I388" i="4"/>
  <c r="G388" i="4"/>
  <c r="V382" i="4"/>
  <c r="Q382" i="4"/>
  <c r="O382" i="4"/>
  <c r="M382" i="4"/>
  <c r="K382" i="4"/>
  <c r="I382" i="4"/>
  <c r="I380" i="4" s="1"/>
  <c r="G382" i="4"/>
  <c r="V381" i="4"/>
  <c r="Q381" i="4"/>
  <c r="O381" i="4"/>
  <c r="K381" i="4"/>
  <c r="I381" i="4"/>
  <c r="G381" i="4"/>
  <c r="M381" i="4" s="1"/>
  <c r="G380" i="4"/>
  <c r="I62" i="2" s="1"/>
  <c r="V378" i="4"/>
  <c r="Q378" i="4"/>
  <c r="O378" i="4"/>
  <c r="M378" i="4"/>
  <c r="K378" i="4"/>
  <c r="I378" i="4"/>
  <c r="G378" i="4"/>
  <c r="V377" i="4"/>
  <c r="Q377" i="4"/>
  <c r="O377" i="4"/>
  <c r="M377" i="4"/>
  <c r="K377" i="4"/>
  <c r="I377" i="4"/>
  <c r="G377" i="4"/>
  <c r="V375" i="4"/>
  <c r="Q375" i="4"/>
  <c r="O375" i="4"/>
  <c r="K375" i="4"/>
  <c r="I375" i="4"/>
  <c r="G375" i="4"/>
  <c r="M375" i="4" s="1"/>
  <c r="V374" i="4"/>
  <c r="Q374" i="4"/>
  <c r="O374" i="4"/>
  <c r="M374" i="4"/>
  <c r="K374" i="4"/>
  <c r="I374" i="4"/>
  <c r="G374" i="4"/>
  <c r="V373" i="4"/>
  <c r="Q373" i="4"/>
  <c r="O373" i="4"/>
  <c r="M373" i="4"/>
  <c r="K373" i="4"/>
  <c r="I373" i="4"/>
  <c r="G373" i="4"/>
  <c r="V372" i="4"/>
  <c r="Q372" i="4"/>
  <c r="O372" i="4"/>
  <c r="M372" i="4"/>
  <c r="K372" i="4"/>
  <c r="I372" i="4"/>
  <c r="G372" i="4"/>
  <c r="V369" i="4"/>
  <c r="Q369" i="4"/>
  <c r="O369" i="4"/>
  <c r="K369" i="4"/>
  <c r="I369" i="4"/>
  <c r="G369" i="4"/>
  <c r="M369" i="4" s="1"/>
  <c r="V367" i="4"/>
  <c r="Q367" i="4"/>
  <c r="O367" i="4"/>
  <c r="M367" i="4"/>
  <c r="K367" i="4"/>
  <c r="I367" i="4"/>
  <c r="G367" i="4"/>
  <c r="V365" i="4"/>
  <c r="Q365" i="4"/>
  <c r="O365" i="4"/>
  <c r="K365" i="4"/>
  <c r="I365" i="4"/>
  <c r="G365" i="4"/>
  <c r="M365" i="4" s="1"/>
  <c r="V363" i="4"/>
  <c r="Q363" i="4"/>
  <c r="O363" i="4"/>
  <c r="M363" i="4"/>
  <c r="K363" i="4"/>
  <c r="I363" i="4"/>
  <c r="G363" i="4"/>
  <c r="V361" i="4"/>
  <c r="Q361" i="4"/>
  <c r="O361" i="4"/>
  <c r="K361" i="4"/>
  <c r="I361" i="4"/>
  <c r="G361" i="4"/>
  <c r="M361" i="4" s="1"/>
  <c r="V357" i="4"/>
  <c r="Q357" i="4"/>
  <c r="O357" i="4"/>
  <c r="K357" i="4"/>
  <c r="I357" i="4"/>
  <c r="G357" i="4"/>
  <c r="M357" i="4" s="1"/>
  <c r="V353" i="4"/>
  <c r="Q353" i="4"/>
  <c r="O353" i="4"/>
  <c r="K353" i="4"/>
  <c r="I353" i="4"/>
  <c r="G353" i="4"/>
  <c r="M353" i="4" s="1"/>
  <c r="V349" i="4"/>
  <c r="Q349" i="4"/>
  <c r="O349" i="4"/>
  <c r="M349" i="4"/>
  <c r="K349" i="4"/>
  <c r="I349" i="4"/>
  <c r="G349" i="4"/>
  <c r="V345" i="4"/>
  <c r="Q345" i="4"/>
  <c r="O345" i="4"/>
  <c r="K345" i="4"/>
  <c r="I345" i="4"/>
  <c r="G345" i="4"/>
  <c r="M345" i="4" s="1"/>
  <c r="V341" i="4"/>
  <c r="Q341" i="4"/>
  <c r="O341" i="4"/>
  <c r="K341" i="4"/>
  <c r="I341" i="4"/>
  <c r="G341" i="4"/>
  <c r="M341" i="4" s="1"/>
  <c r="V337" i="4"/>
  <c r="Q337" i="4"/>
  <c r="O337" i="4"/>
  <c r="M337" i="4"/>
  <c r="K337" i="4"/>
  <c r="I337" i="4"/>
  <c r="G337" i="4"/>
  <c r="V333" i="4"/>
  <c r="Q333" i="4"/>
  <c r="O333" i="4"/>
  <c r="M333" i="4"/>
  <c r="K333" i="4"/>
  <c r="I333" i="4"/>
  <c r="G333" i="4"/>
  <c r="V332" i="4"/>
  <c r="Q332" i="4"/>
  <c r="Q331" i="4" s="1"/>
  <c r="O332" i="4"/>
  <c r="K332" i="4"/>
  <c r="I332" i="4"/>
  <c r="I331" i="4" s="1"/>
  <c r="G332" i="4"/>
  <c r="V329" i="4"/>
  <c r="Q329" i="4"/>
  <c r="O329" i="4"/>
  <c r="K329" i="4"/>
  <c r="I329" i="4"/>
  <c r="G329" i="4"/>
  <c r="M329" i="4" s="1"/>
  <c r="V327" i="4"/>
  <c r="Q327" i="4"/>
  <c r="O327" i="4"/>
  <c r="M327" i="4"/>
  <c r="M324" i="4" s="1"/>
  <c r="K327" i="4"/>
  <c r="I327" i="4"/>
  <c r="G327" i="4"/>
  <c r="V325" i="4"/>
  <c r="V324" i="4" s="1"/>
  <c r="Q325" i="4"/>
  <c r="Q324" i="4" s="1"/>
  <c r="O325" i="4"/>
  <c r="K325" i="4"/>
  <c r="K324" i="4" s="1"/>
  <c r="I325" i="4"/>
  <c r="I324" i="4" s="1"/>
  <c r="G325" i="4"/>
  <c r="M325" i="4" s="1"/>
  <c r="O324" i="4"/>
  <c r="V322" i="4"/>
  <c r="V321" i="4" s="1"/>
  <c r="Q322" i="4"/>
  <c r="O322" i="4"/>
  <c r="O321" i="4" s="1"/>
  <c r="K322" i="4"/>
  <c r="K321" i="4" s="1"/>
  <c r="I322" i="4"/>
  <c r="G322" i="4"/>
  <c r="G321" i="4" s="1"/>
  <c r="Q321" i="4"/>
  <c r="I321" i="4"/>
  <c r="V320" i="4"/>
  <c r="Q320" i="4"/>
  <c r="O320" i="4"/>
  <c r="K320" i="4"/>
  <c r="I320" i="4"/>
  <c r="G320" i="4"/>
  <c r="M320" i="4" s="1"/>
  <c r="V318" i="4"/>
  <c r="Q318" i="4"/>
  <c r="O318" i="4"/>
  <c r="M318" i="4"/>
  <c r="K318" i="4"/>
  <c r="I318" i="4"/>
  <c r="G318" i="4"/>
  <c r="V315" i="4"/>
  <c r="Q315" i="4"/>
  <c r="O315" i="4"/>
  <c r="M315" i="4"/>
  <c r="K315" i="4"/>
  <c r="I315" i="4"/>
  <c r="G315" i="4"/>
  <c r="V313" i="4"/>
  <c r="Q313" i="4"/>
  <c r="O313" i="4"/>
  <c r="M313" i="4"/>
  <c r="K313" i="4"/>
  <c r="I313" i="4"/>
  <c r="G313" i="4"/>
  <c r="V308" i="4"/>
  <c r="Q308" i="4"/>
  <c r="O308" i="4"/>
  <c r="K308" i="4"/>
  <c r="I308" i="4"/>
  <c r="G308" i="4"/>
  <c r="M308" i="4" s="1"/>
  <c r="V306" i="4"/>
  <c r="Q306" i="4"/>
  <c r="O306" i="4"/>
  <c r="M306" i="4"/>
  <c r="K306" i="4"/>
  <c r="I306" i="4"/>
  <c r="G306" i="4"/>
  <c r="V305" i="4"/>
  <c r="Q305" i="4"/>
  <c r="O305" i="4"/>
  <c r="K305" i="4"/>
  <c r="I305" i="4"/>
  <c r="G305" i="4"/>
  <c r="M305" i="4" s="1"/>
  <c r="V300" i="4"/>
  <c r="Q300" i="4"/>
  <c r="O300" i="4"/>
  <c r="K300" i="4"/>
  <c r="I300" i="4"/>
  <c r="G300" i="4"/>
  <c r="M300" i="4" s="1"/>
  <c r="V270" i="4"/>
  <c r="Q270" i="4"/>
  <c r="O270" i="4"/>
  <c r="M270" i="4"/>
  <c r="K270" i="4"/>
  <c r="I270" i="4"/>
  <c r="G270" i="4"/>
  <c r="V269" i="4"/>
  <c r="Q269" i="4"/>
  <c r="O269" i="4"/>
  <c r="M269" i="4"/>
  <c r="K269" i="4"/>
  <c r="I269" i="4"/>
  <c r="G269" i="4"/>
  <c r="V266" i="4"/>
  <c r="Q266" i="4"/>
  <c r="O266" i="4"/>
  <c r="K266" i="4"/>
  <c r="I266" i="4"/>
  <c r="G266" i="4"/>
  <c r="M266" i="4" s="1"/>
  <c r="V263" i="4"/>
  <c r="Q263" i="4"/>
  <c r="O263" i="4"/>
  <c r="K263" i="4"/>
  <c r="I263" i="4"/>
  <c r="G263" i="4"/>
  <c r="M263" i="4" s="1"/>
  <c r="V261" i="4"/>
  <c r="Q261" i="4"/>
  <c r="O261" i="4"/>
  <c r="M261" i="4"/>
  <c r="K261" i="4"/>
  <c r="I261" i="4"/>
  <c r="G261" i="4"/>
  <c r="V257" i="4"/>
  <c r="Q257" i="4"/>
  <c r="O257" i="4"/>
  <c r="M257" i="4"/>
  <c r="K257" i="4"/>
  <c r="I257" i="4"/>
  <c r="G257" i="4"/>
  <c r="V252" i="4"/>
  <c r="Q252" i="4"/>
  <c r="O252" i="4"/>
  <c r="K252" i="4"/>
  <c r="I252" i="4"/>
  <c r="G252" i="4"/>
  <c r="M252" i="4" s="1"/>
  <c r="BA251" i="4"/>
  <c r="V250" i="4"/>
  <c r="Q250" i="4"/>
  <c r="O250" i="4"/>
  <c r="M250" i="4"/>
  <c r="K250" i="4"/>
  <c r="I250" i="4"/>
  <c r="G250" i="4"/>
  <c r="V248" i="4"/>
  <c r="Q248" i="4"/>
  <c r="O248" i="4"/>
  <c r="K248" i="4"/>
  <c r="I248" i="4"/>
  <c r="G248" i="4"/>
  <c r="M248" i="4" s="1"/>
  <c r="V246" i="4"/>
  <c r="Q246" i="4"/>
  <c r="O246" i="4"/>
  <c r="M246" i="4"/>
  <c r="K246" i="4"/>
  <c r="I246" i="4"/>
  <c r="G246" i="4"/>
  <c r="V244" i="4"/>
  <c r="Q244" i="4"/>
  <c r="O244" i="4"/>
  <c r="M244" i="4"/>
  <c r="K244" i="4"/>
  <c r="I244" i="4"/>
  <c r="G244" i="4"/>
  <c r="V240" i="4"/>
  <c r="Q240" i="4"/>
  <c r="Q216" i="4" s="1"/>
  <c r="O240" i="4"/>
  <c r="M240" i="4"/>
  <c r="K240" i="4"/>
  <c r="I240" i="4"/>
  <c r="G240" i="4"/>
  <c r="V238" i="4"/>
  <c r="Q238" i="4"/>
  <c r="O238" i="4"/>
  <c r="K238" i="4"/>
  <c r="I238" i="4"/>
  <c r="G238" i="4"/>
  <c r="M238" i="4" s="1"/>
  <c r="BA236" i="4"/>
  <c r="V235" i="4"/>
  <c r="Q235" i="4"/>
  <c r="O235" i="4"/>
  <c r="K235" i="4"/>
  <c r="I235" i="4"/>
  <c r="G235" i="4"/>
  <c r="M235" i="4" s="1"/>
  <c r="V232" i="4"/>
  <c r="Q232" i="4"/>
  <c r="O232" i="4"/>
  <c r="M232" i="4"/>
  <c r="K232" i="4"/>
  <c r="I232" i="4"/>
  <c r="G232" i="4"/>
  <c r="V229" i="4"/>
  <c r="Q229" i="4"/>
  <c r="O229" i="4"/>
  <c r="M229" i="4"/>
  <c r="K229" i="4"/>
  <c r="I229" i="4"/>
  <c r="G229" i="4"/>
  <c r="BA227" i="4"/>
  <c r="V226" i="4"/>
  <c r="Q226" i="4"/>
  <c r="O226" i="4"/>
  <c r="M226" i="4"/>
  <c r="K226" i="4"/>
  <c r="I226" i="4"/>
  <c r="G226" i="4"/>
  <c r="BA222" i="4"/>
  <c r="V221" i="4"/>
  <c r="Q221" i="4"/>
  <c r="O221" i="4"/>
  <c r="M221" i="4"/>
  <c r="K221" i="4"/>
  <c r="I221" i="4"/>
  <c r="G221" i="4"/>
  <c r="BA218" i="4"/>
  <c r="V217" i="4"/>
  <c r="V216" i="4" s="1"/>
  <c r="Q217" i="4"/>
  <c r="O217" i="4"/>
  <c r="M217" i="4"/>
  <c r="K217" i="4"/>
  <c r="K216" i="4" s="1"/>
  <c r="I217" i="4"/>
  <c r="G217" i="4"/>
  <c r="I216" i="4"/>
  <c r="V215" i="4"/>
  <c r="Q215" i="4"/>
  <c r="O215" i="4"/>
  <c r="K215" i="4"/>
  <c r="I215" i="4"/>
  <c r="G215" i="4"/>
  <c r="M215" i="4" s="1"/>
  <c r="V214" i="4"/>
  <c r="Q214" i="4"/>
  <c r="O214" i="4"/>
  <c r="M214" i="4"/>
  <c r="K214" i="4"/>
  <c r="I214" i="4"/>
  <c r="G214" i="4"/>
  <c r="V213" i="4"/>
  <c r="Q213" i="4"/>
  <c r="O213" i="4"/>
  <c r="M213" i="4"/>
  <c r="K213" i="4"/>
  <c r="I213" i="4"/>
  <c r="G213" i="4"/>
  <c r="V210" i="4"/>
  <c r="Q210" i="4"/>
  <c r="O210" i="4"/>
  <c r="K210" i="4"/>
  <c r="K207" i="4" s="1"/>
  <c r="I210" i="4"/>
  <c r="G210" i="4"/>
  <c r="M210" i="4" s="1"/>
  <c r="V208" i="4"/>
  <c r="Q208" i="4"/>
  <c r="Q207" i="4" s="1"/>
  <c r="O208" i="4"/>
  <c r="K208" i="4"/>
  <c r="I208" i="4"/>
  <c r="G208" i="4"/>
  <c r="M208" i="4" s="1"/>
  <c r="M207" i="4" s="1"/>
  <c r="O207" i="4"/>
  <c r="V204" i="4"/>
  <c r="V195" i="4" s="1"/>
  <c r="Q204" i="4"/>
  <c r="O204" i="4"/>
  <c r="M204" i="4"/>
  <c r="K204" i="4"/>
  <c r="I204" i="4"/>
  <c r="G204" i="4"/>
  <c r="V203" i="4"/>
  <c r="Q203" i="4"/>
  <c r="O203" i="4"/>
  <c r="K203" i="4"/>
  <c r="I203" i="4"/>
  <c r="G203" i="4"/>
  <c r="M203" i="4" s="1"/>
  <c r="V200" i="4"/>
  <c r="Q200" i="4"/>
  <c r="O200" i="4"/>
  <c r="K200" i="4"/>
  <c r="I200" i="4"/>
  <c r="G200" i="4"/>
  <c r="M200" i="4" s="1"/>
  <c r="V196" i="4"/>
  <c r="Q196" i="4"/>
  <c r="O196" i="4"/>
  <c r="O195" i="4" s="1"/>
  <c r="M196" i="4"/>
  <c r="M195" i="4" s="1"/>
  <c r="K196" i="4"/>
  <c r="I196" i="4"/>
  <c r="G196" i="4"/>
  <c r="G195" i="4" s="1"/>
  <c r="K195" i="4"/>
  <c r="V194" i="4"/>
  <c r="Q194" i="4"/>
  <c r="O194" i="4"/>
  <c r="K194" i="4"/>
  <c r="I194" i="4"/>
  <c r="G194" i="4"/>
  <c r="M194" i="4" s="1"/>
  <c r="BA192" i="4"/>
  <c r="V191" i="4"/>
  <c r="V190" i="4" s="1"/>
  <c r="Q191" i="4"/>
  <c r="Q190" i="4" s="1"/>
  <c r="O191" i="4"/>
  <c r="K191" i="4"/>
  <c r="I191" i="4"/>
  <c r="I190" i="4" s="1"/>
  <c r="G191" i="4"/>
  <c r="M191" i="4" s="1"/>
  <c r="M190" i="4" s="1"/>
  <c r="O190" i="4"/>
  <c r="G190" i="4"/>
  <c r="V189" i="4"/>
  <c r="Q189" i="4"/>
  <c r="O189" i="4"/>
  <c r="K189" i="4"/>
  <c r="I189" i="4"/>
  <c r="G189" i="4"/>
  <c r="M189" i="4" s="1"/>
  <c r="V188" i="4"/>
  <c r="Q188" i="4"/>
  <c r="O188" i="4"/>
  <c r="M188" i="4"/>
  <c r="K188" i="4"/>
  <c r="I188" i="4"/>
  <c r="G188" i="4"/>
  <c r="V187" i="4"/>
  <c r="Q187" i="4"/>
  <c r="O187" i="4"/>
  <c r="K187" i="4"/>
  <c r="I187" i="4"/>
  <c r="G187" i="4"/>
  <c r="M187" i="4" s="1"/>
  <c r="V186" i="4"/>
  <c r="Q186" i="4"/>
  <c r="O186" i="4"/>
  <c r="K186" i="4"/>
  <c r="I186" i="4"/>
  <c r="G186" i="4"/>
  <c r="M186" i="4" s="1"/>
  <c r="V185" i="4"/>
  <c r="Q185" i="4"/>
  <c r="O185" i="4"/>
  <c r="K185" i="4"/>
  <c r="I185" i="4"/>
  <c r="G185" i="4"/>
  <c r="M185" i="4" s="1"/>
  <c r="V184" i="4"/>
  <c r="Q184" i="4"/>
  <c r="O184" i="4"/>
  <c r="M184" i="4"/>
  <c r="K184" i="4"/>
  <c r="I184" i="4"/>
  <c r="G184" i="4"/>
  <c r="V183" i="4"/>
  <c r="Q183" i="4"/>
  <c r="O183" i="4"/>
  <c r="K183" i="4"/>
  <c r="I183" i="4"/>
  <c r="G183" i="4"/>
  <c r="M183" i="4" s="1"/>
  <c r="BA180" i="4"/>
  <c r="V179" i="4"/>
  <c r="Q179" i="4"/>
  <c r="O179" i="4"/>
  <c r="K179" i="4"/>
  <c r="I179" i="4"/>
  <c r="I169" i="4" s="1"/>
  <c r="G179" i="4"/>
  <c r="M179" i="4" s="1"/>
  <c r="V178" i="4"/>
  <c r="Q178" i="4"/>
  <c r="O178" i="4"/>
  <c r="K178" i="4"/>
  <c r="I178" i="4"/>
  <c r="G178" i="4"/>
  <c r="M178" i="4" s="1"/>
  <c r="V175" i="4"/>
  <c r="Q175" i="4"/>
  <c r="O175" i="4"/>
  <c r="M175" i="4"/>
  <c r="K175" i="4"/>
  <c r="I175" i="4"/>
  <c r="G175" i="4"/>
  <c r="V170" i="4"/>
  <c r="V169" i="4" s="1"/>
  <c r="Q170" i="4"/>
  <c r="O170" i="4"/>
  <c r="M170" i="4"/>
  <c r="K170" i="4"/>
  <c r="K169" i="4" s="1"/>
  <c r="I170" i="4"/>
  <c r="G170" i="4"/>
  <c r="Q169" i="4"/>
  <c r="BA167" i="4"/>
  <c r="V166" i="4"/>
  <c r="Q166" i="4"/>
  <c r="O166" i="4"/>
  <c r="M166" i="4"/>
  <c r="K166" i="4"/>
  <c r="I166" i="4"/>
  <c r="G166" i="4"/>
  <c r="BA164" i="4"/>
  <c r="V163" i="4"/>
  <c r="Q163" i="4"/>
  <c r="O163" i="4"/>
  <c r="M163" i="4"/>
  <c r="K163" i="4"/>
  <c r="I163" i="4"/>
  <c r="G163" i="4"/>
  <c r="V161" i="4"/>
  <c r="Q161" i="4"/>
  <c r="O161" i="4"/>
  <c r="K161" i="4"/>
  <c r="I161" i="4"/>
  <c r="I152" i="4" s="1"/>
  <c r="G161" i="4"/>
  <c r="M161" i="4" s="1"/>
  <c r="V158" i="4"/>
  <c r="Q158" i="4"/>
  <c r="O158" i="4"/>
  <c r="M158" i="4"/>
  <c r="K158" i="4"/>
  <c r="I158" i="4"/>
  <c r="G158" i="4"/>
  <c r="V153" i="4"/>
  <c r="V152" i="4" s="1"/>
  <c r="Q153" i="4"/>
  <c r="O153" i="4"/>
  <c r="M153" i="4"/>
  <c r="K153" i="4"/>
  <c r="K152" i="4" s="1"/>
  <c r="I153" i="4"/>
  <c r="G153" i="4"/>
  <c r="Q152" i="4"/>
  <c r="V146" i="4"/>
  <c r="Q146" i="4"/>
  <c r="O146" i="4"/>
  <c r="K146" i="4"/>
  <c r="I146" i="4"/>
  <c r="I132" i="4" s="1"/>
  <c r="G146" i="4"/>
  <c r="M146" i="4" s="1"/>
  <c r="V141" i="4"/>
  <c r="Q141" i="4"/>
  <c r="O141" i="4"/>
  <c r="O132" i="4" s="1"/>
  <c r="M141" i="4"/>
  <c r="K141" i="4"/>
  <c r="I141" i="4"/>
  <c r="G141" i="4"/>
  <c r="V133" i="4"/>
  <c r="V132" i="4" s="1"/>
  <c r="Q133" i="4"/>
  <c r="O133" i="4"/>
  <c r="M133" i="4"/>
  <c r="K133" i="4"/>
  <c r="K132" i="4" s="1"/>
  <c r="I133" i="4"/>
  <c r="G133" i="4"/>
  <c r="Q132" i="4"/>
  <c r="V127" i="4"/>
  <c r="Q127" i="4"/>
  <c r="O127" i="4"/>
  <c r="K127" i="4"/>
  <c r="I127" i="4"/>
  <c r="G127" i="4"/>
  <c r="M127" i="4" s="1"/>
  <c r="V126" i="4"/>
  <c r="Q126" i="4"/>
  <c r="O126" i="4"/>
  <c r="M126" i="4"/>
  <c r="K126" i="4"/>
  <c r="I126" i="4"/>
  <c r="G126" i="4"/>
  <c r="V120" i="4"/>
  <c r="Q120" i="4"/>
  <c r="O120" i="4"/>
  <c r="M120" i="4"/>
  <c r="K120" i="4"/>
  <c r="I120" i="4"/>
  <c r="G120" i="4"/>
  <c r="BA119" i="4"/>
  <c r="V118" i="4"/>
  <c r="Q118" i="4"/>
  <c r="O118" i="4"/>
  <c r="M118" i="4"/>
  <c r="K118" i="4"/>
  <c r="I118" i="4"/>
  <c r="G118" i="4"/>
  <c r="BA117" i="4"/>
  <c r="V116" i="4"/>
  <c r="Q116" i="4"/>
  <c r="O116" i="4"/>
  <c r="M116" i="4"/>
  <c r="K116" i="4"/>
  <c r="I116" i="4"/>
  <c r="G116" i="4"/>
  <c r="BA105" i="4"/>
  <c r="V104" i="4"/>
  <c r="Q104" i="4"/>
  <c r="O104" i="4"/>
  <c r="M104" i="4"/>
  <c r="K104" i="4"/>
  <c r="I104" i="4"/>
  <c r="G104" i="4"/>
  <c r="BA100" i="4"/>
  <c r="V99" i="4"/>
  <c r="Q99" i="4"/>
  <c r="O99" i="4"/>
  <c r="M99" i="4"/>
  <c r="K99" i="4"/>
  <c r="I99" i="4"/>
  <c r="G99" i="4"/>
  <c r="V68" i="4"/>
  <c r="Q68" i="4"/>
  <c r="O68" i="4"/>
  <c r="K68" i="4"/>
  <c r="I68" i="4"/>
  <c r="G68" i="4"/>
  <c r="M68" i="4" s="1"/>
  <c r="V64" i="4"/>
  <c r="Q64" i="4"/>
  <c r="O64" i="4"/>
  <c r="K64" i="4"/>
  <c r="I64" i="4"/>
  <c r="G64" i="4"/>
  <c r="M64" i="4" s="1"/>
  <c r="V61" i="4"/>
  <c r="Q61" i="4"/>
  <c r="O61" i="4"/>
  <c r="K61" i="4"/>
  <c r="I61" i="4"/>
  <c r="G61" i="4"/>
  <c r="M61" i="4" s="1"/>
  <c r="V59" i="4"/>
  <c r="Q59" i="4"/>
  <c r="O59" i="4"/>
  <c r="M59" i="4"/>
  <c r="K59" i="4"/>
  <c r="I59" i="4"/>
  <c r="G59" i="4"/>
  <c r="V57" i="4"/>
  <c r="Q57" i="4"/>
  <c r="O57" i="4"/>
  <c r="K57" i="4"/>
  <c r="I57" i="4"/>
  <c r="G57" i="4"/>
  <c r="M57" i="4" s="1"/>
  <c r="BA54" i="4"/>
  <c r="V53" i="4"/>
  <c r="Q53" i="4"/>
  <c r="O53" i="4"/>
  <c r="K53" i="4"/>
  <c r="I53" i="4"/>
  <c r="I40" i="4" s="1"/>
  <c r="G53" i="4"/>
  <c r="M53" i="4" s="1"/>
  <c r="V51" i="4"/>
  <c r="Q51" i="4"/>
  <c r="O51" i="4"/>
  <c r="O40" i="4" s="1"/>
  <c r="K51" i="4"/>
  <c r="I51" i="4"/>
  <c r="G51" i="4"/>
  <c r="M51" i="4" s="1"/>
  <c r="V48" i="4"/>
  <c r="Q48" i="4"/>
  <c r="O48" i="4"/>
  <c r="M48" i="4"/>
  <c r="K48" i="4"/>
  <c r="I48" i="4"/>
  <c r="G48" i="4"/>
  <c r="V46" i="4"/>
  <c r="Q46" i="4"/>
  <c r="O46" i="4"/>
  <c r="M46" i="4"/>
  <c r="K46" i="4"/>
  <c r="I46" i="4"/>
  <c r="G46" i="4"/>
  <c r="V41" i="4"/>
  <c r="Q41" i="4"/>
  <c r="O41" i="4"/>
  <c r="K41" i="4"/>
  <c r="I41" i="4"/>
  <c r="G41" i="4"/>
  <c r="M41" i="4" s="1"/>
  <c r="Q40" i="4"/>
  <c r="V38" i="4"/>
  <c r="Q38" i="4"/>
  <c r="O38" i="4"/>
  <c r="M38" i="4"/>
  <c r="K38" i="4"/>
  <c r="I38" i="4"/>
  <c r="G38" i="4"/>
  <c r="V35" i="4"/>
  <c r="Q35" i="4"/>
  <c r="O35" i="4"/>
  <c r="M35" i="4"/>
  <c r="K35" i="4"/>
  <c r="I35" i="4"/>
  <c r="G35" i="4"/>
  <c r="V32" i="4"/>
  <c r="Q32" i="4"/>
  <c r="O32" i="4"/>
  <c r="K32" i="4"/>
  <c r="I32" i="4"/>
  <c r="G32" i="4"/>
  <c r="M32" i="4" s="1"/>
  <c r="V28" i="4"/>
  <c r="Q28" i="4"/>
  <c r="O28" i="4"/>
  <c r="K28" i="4"/>
  <c r="I28" i="4"/>
  <c r="G28" i="4"/>
  <c r="M28" i="4" s="1"/>
  <c r="V25" i="4"/>
  <c r="Q25" i="4"/>
  <c r="O25" i="4"/>
  <c r="K25" i="4"/>
  <c r="I25" i="4"/>
  <c r="G25" i="4"/>
  <c r="M25" i="4" s="1"/>
  <c r="V21" i="4"/>
  <c r="Q21" i="4"/>
  <c r="O21" i="4"/>
  <c r="M21" i="4"/>
  <c r="K21" i="4"/>
  <c r="I21" i="4"/>
  <c r="G21" i="4"/>
  <c r="V16" i="4"/>
  <c r="Q16" i="4"/>
  <c r="O16" i="4"/>
  <c r="K16" i="4"/>
  <c r="I16" i="4"/>
  <c r="I8" i="4" s="1"/>
  <c r="G16" i="4"/>
  <c r="M16" i="4" s="1"/>
  <c r="V13" i="4"/>
  <c r="Q13" i="4"/>
  <c r="O13" i="4"/>
  <c r="K13" i="4"/>
  <c r="I13" i="4"/>
  <c r="G13" i="4"/>
  <c r="M13" i="4" s="1"/>
  <c r="V10" i="4"/>
  <c r="Q10" i="4"/>
  <c r="O10" i="4"/>
  <c r="M10" i="4"/>
  <c r="K10" i="4"/>
  <c r="I10" i="4"/>
  <c r="G10" i="4"/>
  <c r="V9" i="4"/>
  <c r="V8" i="4" s="1"/>
  <c r="Q9" i="4"/>
  <c r="O9" i="4"/>
  <c r="M9" i="4"/>
  <c r="K9" i="4"/>
  <c r="I9" i="4"/>
  <c r="G9" i="4"/>
  <c r="Q8" i="4"/>
  <c r="K8" i="4"/>
  <c r="I82" i="2"/>
  <c r="I76" i="2"/>
  <c r="I72" i="2"/>
  <c r="I71" i="2"/>
  <c r="I70" i="2"/>
  <c r="I67" i="2"/>
  <c r="I63" i="2"/>
  <c r="I59" i="2"/>
  <c r="I56" i="2"/>
  <c r="I55" i="2"/>
  <c r="H43" i="2"/>
  <c r="I40" i="2"/>
  <c r="G38" i="2"/>
  <c r="F38" i="2"/>
  <c r="J28" i="2"/>
  <c r="J27" i="2"/>
  <c r="J26" i="2"/>
  <c r="G26" i="2"/>
  <c r="E26" i="2"/>
  <c r="J25" i="2"/>
  <c r="J24" i="2"/>
  <c r="G24" i="2"/>
  <c r="E24" i="2"/>
  <c r="J23" i="2"/>
  <c r="I20" i="2"/>
  <c r="F42" i="2" l="1"/>
  <c r="F41" i="2"/>
  <c r="G40" i="4"/>
  <c r="I51" i="2" s="1"/>
  <c r="M40" i="4"/>
  <c r="M132" i="4"/>
  <c r="G132" i="4"/>
  <c r="I52" i="2" s="1"/>
  <c r="M152" i="4"/>
  <c r="G152" i="4"/>
  <c r="I53" i="2" s="1"/>
  <c r="M169" i="4"/>
  <c r="G169" i="4"/>
  <c r="I54" i="2" s="1"/>
  <c r="O169" i="4"/>
  <c r="K190" i="4"/>
  <c r="G207" i="4"/>
  <c r="I57" i="2" s="1"/>
  <c r="I207" i="4"/>
  <c r="V331" i="4"/>
  <c r="Q420" i="4"/>
  <c r="M478" i="4"/>
  <c r="M475" i="4" s="1"/>
  <c r="G475" i="4"/>
  <c r="I68" i="2" s="1"/>
  <c r="M8" i="4"/>
  <c r="G8" i="4"/>
  <c r="O8" i="4"/>
  <c r="V40" i="4"/>
  <c r="O152" i="4"/>
  <c r="Q195" i="4"/>
  <c r="O380" i="4"/>
  <c r="I420" i="4"/>
  <c r="V420" i="4"/>
  <c r="M453" i="4"/>
  <c r="M452" i="4" s="1"/>
  <c r="G452" i="4"/>
  <c r="I66" i="2" s="1"/>
  <c r="M500" i="4"/>
  <c r="M499" i="4" s="1"/>
  <c r="G499" i="4"/>
  <c r="I69" i="2" s="1"/>
  <c r="M332" i="4"/>
  <c r="M331" i="4" s="1"/>
  <c r="G331" i="4"/>
  <c r="I61" i="2" s="1"/>
  <c r="K40" i="4"/>
  <c r="I195" i="4"/>
  <c r="V207" i="4"/>
  <c r="M216" i="4"/>
  <c r="G216" i="4"/>
  <c r="I58" i="2" s="1"/>
  <c r="O216" i="4"/>
  <c r="O331" i="4"/>
  <c r="M380" i="4"/>
  <c r="Q475" i="4"/>
  <c r="M637" i="4"/>
  <c r="M634" i="4" s="1"/>
  <c r="G634" i="4"/>
  <c r="I81" i="2" s="1"/>
  <c r="I19" i="2" s="1"/>
  <c r="AF643" i="4"/>
  <c r="M322" i="4"/>
  <c r="M321" i="4" s="1"/>
  <c r="G324" i="4"/>
  <c r="I60" i="2" s="1"/>
  <c r="K331" i="4"/>
  <c r="V380" i="4"/>
  <c r="K420" i="4"/>
  <c r="V452" i="4"/>
  <c r="V499" i="4"/>
  <c r="M523" i="4"/>
  <c r="M539" i="4"/>
  <c r="G585" i="4"/>
  <c r="I75" i="2" s="1"/>
  <c r="G625" i="4"/>
  <c r="I80" i="2" s="1"/>
  <c r="O634" i="4"/>
  <c r="G171" i="6"/>
  <c r="G451" i="4" s="1"/>
  <c r="K380" i="4"/>
  <c r="M419" i="4"/>
  <c r="M418" i="4" s="1"/>
  <c r="G420" i="4"/>
  <c r="I64" i="2" s="1"/>
  <c r="K452" i="4"/>
  <c r="I465" i="4"/>
  <c r="Q465" i="4"/>
  <c r="K499" i="4"/>
  <c r="V504" i="4"/>
  <c r="G539" i="4"/>
  <c r="I73" i="2" s="1"/>
  <c r="M559" i="4"/>
  <c r="I585" i="4"/>
  <c r="Q585" i="4"/>
  <c r="O608" i="4"/>
  <c r="M615" i="4"/>
  <c r="I625" i="4"/>
  <c r="Q625" i="4"/>
  <c r="K504" i="4"/>
  <c r="I523" i="4"/>
  <c r="Q523" i="4"/>
  <c r="I539" i="4"/>
  <c r="Q539" i="4"/>
  <c r="G559" i="4"/>
  <c r="I74" i="2" s="1"/>
  <c r="M609" i="4"/>
  <c r="M608" i="4" s="1"/>
  <c r="G608" i="4"/>
  <c r="I77" i="2" s="1"/>
  <c r="G615" i="4"/>
  <c r="I79" i="2" s="1"/>
  <c r="M614" i="4" l="1"/>
  <c r="M613" i="4" s="1"/>
  <c r="G613" i="4"/>
  <c r="I78" i="2" s="1"/>
  <c r="I18" i="2" s="1"/>
  <c r="I50" i="2"/>
  <c r="G450" i="4"/>
  <c r="I65" i="2" s="1"/>
  <c r="I17" i="2" s="1"/>
  <c r="M451" i="4"/>
  <c r="M450" i="4" s="1"/>
  <c r="G42" i="2"/>
  <c r="I42" i="2" s="1"/>
  <c r="G41" i="2"/>
  <c r="I41" i="2" s="1"/>
  <c r="G39" i="2"/>
  <c r="I16" i="2" l="1"/>
  <c r="I21" i="2" s="1"/>
  <c r="I83" i="2"/>
  <c r="G643" i="4"/>
  <c r="I39" i="2"/>
  <c r="I43" i="2" s="1"/>
  <c r="G43" i="2"/>
  <c r="G25" i="2" s="1"/>
  <c r="A27" i="2" l="1"/>
  <c r="A28" i="2" s="1"/>
  <c r="G28" i="2" s="1"/>
  <c r="G27" i="2" s="1"/>
  <c r="G29" i="2" s="1"/>
  <c r="J41" i="2"/>
  <c r="J40" i="2"/>
  <c r="J39" i="2"/>
  <c r="J43" i="2" s="1"/>
  <c r="J42" i="2"/>
  <c r="J81" i="2"/>
  <c r="J79" i="2"/>
  <c r="J77" i="2"/>
  <c r="J75" i="2"/>
  <c r="J73" i="2"/>
  <c r="J71" i="2"/>
  <c r="J69" i="2"/>
  <c r="J67" i="2"/>
  <c r="J65" i="2"/>
  <c r="J63" i="2"/>
  <c r="J61" i="2"/>
  <c r="J59" i="2"/>
  <c r="J57" i="2"/>
  <c r="J55" i="2"/>
  <c r="J78" i="2"/>
  <c r="J70" i="2"/>
  <c r="J62" i="2"/>
  <c r="J54" i="2"/>
  <c r="J52" i="2"/>
  <c r="J50" i="2"/>
  <c r="J82" i="2"/>
  <c r="J60" i="2"/>
  <c r="J80" i="2"/>
  <c r="J72" i="2"/>
  <c r="J64" i="2"/>
  <c r="J56" i="2"/>
  <c r="J74" i="2"/>
  <c r="J58" i="2"/>
  <c r="J53" i="2"/>
  <c r="J76" i="2"/>
  <c r="J68" i="2"/>
  <c r="J66" i="2"/>
  <c r="J51" i="2"/>
  <c r="J8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1" authorId="0" shapeId="0" xr:uid="{00000000-0006-0000-0100-000001000000}">
      <text>
        <r>
          <rPr>
            <sz val="9"/>
            <color rgb="FF000000"/>
            <rFont val="Tahoma"/>
            <family val="2"/>
            <charset val="238"/>
          </rPr>
          <t>Název</t>
        </r>
      </text>
    </comment>
    <comment ref="I11" authorId="0" shapeId="0" xr:uid="{00000000-0006-0000-0100-000005000000}">
      <text>
        <r>
          <rPr>
            <sz val="9"/>
            <color rgb="FF000000"/>
            <rFont val="Tahoma"/>
            <family val="2"/>
            <charset val="238"/>
          </rPr>
          <t>IČO</t>
        </r>
      </text>
    </comment>
    <comment ref="D12" authorId="0" shapeId="0" xr:uid="{00000000-0006-0000-0100-000002000000}">
      <text>
        <r>
          <rPr>
            <sz val="9"/>
            <color rgb="FF000000"/>
            <rFont val="Tahoma"/>
            <family val="2"/>
            <charset val="238"/>
          </rPr>
          <t>Ulice</t>
        </r>
      </text>
    </comment>
    <comment ref="I12" authorId="0" shapeId="0" xr:uid="{00000000-0006-0000-0100-000006000000}">
      <text>
        <r>
          <rPr>
            <sz val="9"/>
            <color rgb="FF000000"/>
            <rFont val="Tahoma"/>
            <family val="2"/>
            <charset val="238"/>
          </rPr>
          <t>DIČ</t>
        </r>
      </text>
    </comment>
    <comment ref="D13" authorId="0" shapeId="0" xr:uid="{00000000-0006-0000-0100-000003000000}">
      <text>
        <r>
          <rPr>
            <sz val="9"/>
            <color rgb="FF000000"/>
            <rFont val="Tahoma"/>
            <family val="2"/>
            <charset val="238"/>
          </rPr>
          <t>PSČ</t>
        </r>
      </text>
    </comment>
    <comment ref="E13" authorId="0" shapeId="0" xr:uid="{00000000-0006-0000-0100-000004000000}">
      <text>
        <r>
          <rPr>
            <sz val="9"/>
            <color rgb="FF000000"/>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300-000001000000}">
      <text>
        <r>
          <rPr>
            <sz val="9"/>
            <color rgb="FF000000"/>
            <rFont val="Tahoma"/>
            <family val="2"/>
            <charset val="238"/>
          </rPr>
          <t>Jedná se o informaci, zda se jedná o položku, která je do rozpočtu zadána z cenové soustavy RTS, nebo vlastní.</t>
        </r>
      </text>
    </comment>
    <comment ref="T6" authorId="0" shapeId="0" xr:uid="{00000000-0006-0000-0300-000002000000}">
      <text>
        <r>
          <rPr>
            <sz val="9"/>
            <color rgb="FF000000"/>
            <rFont val="Tahoma"/>
            <family val="2"/>
            <charset val="238"/>
          </rPr>
          <t>Jedná se o název CÚ, která je zadána u položky rozpočtu</t>
        </r>
      </text>
    </comment>
  </commentList>
</comments>
</file>

<file path=xl/sharedStrings.xml><?xml version="1.0" encoding="utf-8"?>
<sst xmlns="http://schemas.openxmlformats.org/spreadsheetml/2006/main" count="3602" uniqueCount="1182">
  <si>
    <t>Pokyny pro vyplnění</t>
  </si>
  <si>
    <t>Ve všech listech tohoto souboru můžete měnit pouze buňky s modrým pozadím. Jedná se o tyto údaje : 
- údaje o firmě
- jednotkové ceny položek zadané na maximálně dvě desetinná místa</t>
  </si>
  <si>
    <t>#RTSROZP#</t>
  </si>
  <si>
    <t>Soupis stavebních prací, dodávek a služeb</t>
  </si>
  <si>
    <t>Stavba:</t>
  </si>
  <si>
    <t>Domažlice, Boženy Němcové 118</t>
  </si>
  <si>
    <t>Objekt:</t>
  </si>
  <si>
    <t>Vlastní objekt</t>
  </si>
  <si>
    <t>Rozpočet:</t>
  </si>
  <si>
    <t>Stavební úpravy objektu</t>
  </si>
  <si>
    <t>Zadavatel</t>
  </si>
  <si>
    <t>IČO:</t>
  </si>
  <si>
    <t>DIČ:</t>
  </si>
  <si>
    <t>Projektant:</t>
  </si>
  <si>
    <t>Zhotovitel:</t>
  </si>
  <si>
    <t>Vypracoval:</t>
  </si>
  <si>
    <t>Rozpis ceny</t>
  </si>
  <si>
    <t>Celkem</t>
  </si>
  <si>
    <t>HSV</t>
  </si>
  <si>
    <t>PSV</t>
  </si>
  <si>
    <t>MON</t>
  </si>
  <si>
    <t>VN</t>
  </si>
  <si>
    <t>Vedlejší náklady</t>
  </si>
  <si>
    <t>ON</t>
  </si>
  <si>
    <t>Ostatní náklady</t>
  </si>
  <si>
    <t>Rekapitulace daní</t>
  </si>
  <si>
    <t>Základ pro sníženou DPH</t>
  </si>
  <si>
    <t>%</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</si>
  <si>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</si>
  <si>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</si>
  <si>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</si>
  <si>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</si>
  <si>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</si>
  <si>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</si>
  <si>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</si>
  <si>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</si>
  <si>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</si>
  <si>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</si>
  <si>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</si>
  <si>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Rekapitulace dílčích částí</t>
  </si>
  <si>
    <t>#CASTI&gt;&gt;</t>
  </si>
  <si>
    <t>Číslo</t>
  </si>
  <si>
    <t>Název</t>
  </si>
  <si>
    <t>DPH celkem</t>
  </si>
  <si>
    <t>Cena celkem</t>
  </si>
  <si>
    <t>Stavba</t>
  </si>
  <si>
    <t>Stavební objekt</t>
  </si>
  <si>
    <t>01</t>
  </si>
  <si>
    <t>Celkem za stavbu</t>
  </si>
  <si>
    <t>Rekapitulace dílů</t>
  </si>
  <si>
    <t>Typ dílu</t>
  </si>
  <si>
    <t>3</t>
  </si>
  <si>
    <t>Svislé a kompletní konstrukce</t>
  </si>
  <si>
    <t>61</t>
  </si>
  <si>
    <t>Upravy povrchů vnitřní</t>
  </si>
  <si>
    <t>62</t>
  </si>
  <si>
    <t>Úpravy povrchů vnější</t>
  </si>
  <si>
    <t>63</t>
  </si>
  <si>
    <t>Podlahy a podlahové konstrukce</t>
  </si>
  <si>
    <t>64</t>
  </si>
  <si>
    <t>Výplně otvorů</t>
  </si>
  <si>
    <t>89</t>
  </si>
  <si>
    <t>Ostatní konstrukce na trubním vedení</t>
  </si>
  <si>
    <t>94</t>
  </si>
  <si>
    <t>Lešení a stavební výtahy</t>
  </si>
  <si>
    <t>95</t>
  </si>
  <si>
    <t>Dokončovací konstrukce na pozemních stavbách</t>
  </si>
  <si>
    <t>96</t>
  </si>
  <si>
    <t>Bourání konstrukcí</t>
  </si>
  <si>
    <t>99</t>
  </si>
  <si>
    <t>Staveništní přesun hmot</t>
  </si>
  <si>
    <t>713</t>
  </si>
  <si>
    <t>Izolace tepelné</t>
  </si>
  <si>
    <t>721</t>
  </si>
  <si>
    <t>Vnitřní kanalizace</t>
  </si>
  <si>
    <t>722</t>
  </si>
  <si>
    <t>Vnitřní vodovod</t>
  </si>
  <si>
    <t>723</t>
  </si>
  <si>
    <t>Vnitřní plynovod</t>
  </si>
  <si>
    <t>725</t>
  </si>
  <si>
    <t>Zařizovací předměty</t>
  </si>
  <si>
    <t>730</t>
  </si>
  <si>
    <t>Ústřední vytápění</t>
  </si>
  <si>
    <t>762</t>
  </si>
  <si>
    <t>Konstrukce tesařské</t>
  </si>
  <si>
    <t>764</t>
  </si>
  <si>
    <t>Konstrukce klempířské</t>
  </si>
  <si>
    <t>766</t>
  </si>
  <si>
    <t>Konstrukce truhlářské</t>
  </si>
  <si>
    <t>767</t>
  </si>
  <si>
    <t>Konstrukce zámečnické</t>
  </si>
  <si>
    <t>771</t>
  </si>
  <si>
    <t>Podlahy z dlaždic a obklady</t>
  </si>
  <si>
    <t>772</t>
  </si>
  <si>
    <t>Kamenné  dlažby</t>
  </si>
  <si>
    <t>775</t>
  </si>
  <si>
    <t>Podlahy vlysové a parketové</t>
  </si>
  <si>
    <t>776</t>
  </si>
  <si>
    <t>Podlahy povlakové</t>
  </si>
  <si>
    <t>781</t>
  </si>
  <si>
    <t>Obklady keramické</t>
  </si>
  <si>
    <t>783</t>
  </si>
  <si>
    <t>Nátěry</t>
  </si>
  <si>
    <t>784</t>
  </si>
  <si>
    <t>Malby</t>
  </si>
  <si>
    <t>799</t>
  </si>
  <si>
    <t>Ostatní</t>
  </si>
  <si>
    <t>M21</t>
  </si>
  <si>
    <t>Elektromontáže</t>
  </si>
  <si>
    <t>M24</t>
  </si>
  <si>
    <t>Montáže vzduchotechnických zařízení</t>
  </si>
  <si>
    <t>D96</t>
  </si>
  <si>
    <t>Přesuny suti a vybouraných hmot</t>
  </si>
  <si>
    <t>PSU</t>
  </si>
  <si>
    <t xml:space="preserve">Položkový rozpočet </t>
  </si>
  <si>
    <t>S:</t>
  </si>
  <si>
    <t>O:</t>
  </si>
  <si>
    <t>R:</t>
  </si>
  <si>
    <t>Položkový soupis prací a dodávek</t>
  </si>
  <si>
    <t>#TypZaznamu#</t>
  </si>
  <si>
    <t>STA</t>
  </si>
  <si>
    <t>OBJ</t>
  </si>
  <si>
    <t>ROZ</t>
  </si>
  <si>
    <t>P.č.</t>
  </si>
  <si>
    <t>Číslo položky</t>
  </si>
  <si>
    <t>Název položky</t>
  </si>
  <si>
    <t>MJ</t>
  </si>
  <si>
    <t>Množství</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</si>
  <si>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</si>
  <si>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</si>
  <si>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</si>
  <si>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</si>
  <si>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</si>
  <si>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</si>
  <si>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</si>
  <si>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</si>
  <si>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</si>
  <si>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</si>
  <si>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</si>
  <si>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</si>
  <si>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</si>
  <si>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</si>
  <si>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</si>
  <si>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</si>
  <si>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</si>
  <si>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</si>
  <si>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</si>
  <si>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</si>
  <si>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317121047RT2</t>
  </si>
  <si>
    <t>Překlady pórobetonové nenosné délky 1240 mm, šířky 100 mm, výšky 249 mm</t>
  </si>
  <si>
    <t>kus</t>
  </si>
  <si>
    <t>801-1</t>
  </si>
  <si>
    <t>RTS 19/ II</t>
  </si>
  <si>
    <t>Práce</t>
  </si>
  <si>
    <t>POL1_</t>
  </si>
  <si>
    <t>317234410RT2</t>
  </si>
  <si>
    <t>Vyzdívka mezi nosníky cementovou</t>
  </si>
  <si>
    <t>m3</t>
  </si>
  <si>
    <t>801-4</t>
  </si>
  <si>
    <t>jakýmikoliv cihlami pálenými na jakoukoliv maltu,</t>
  </si>
  <si>
    <t>SPI</t>
  </si>
  <si>
    <t>0,3*1,0*2,6</t>
  </si>
  <si>
    <t>VV</t>
  </si>
  <si>
    <t>317944313RT4</t>
  </si>
  <si>
    <t>Dodání a osazení válcovaných nosníků do připravených otvorů profil I 180</t>
  </si>
  <si>
    <t>t</t>
  </si>
  <si>
    <t>bez zazdění hlav, s nařezáním nosníků na potřebný rozměr,</t>
  </si>
  <si>
    <t>otvor m.č.106 : 18,8*2,6*5*0,001</t>
  </si>
  <si>
    <t>340239212R00</t>
  </si>
  <si>
    <t>Zazdívka otvorů o ploše přes 1 m2 do 4 m2 v příčkách nebo stěnách cihlami  pálenými  tloušťky nad 100 mm</t>
  </si>
  <si>
    <t>m2</t>
  </si>
  <si>
    <t>včetně pomocného pracovního lešení</t>
  </si>
  <si>
    <t>přízemí : 1,4*2,5+1,2*2,5-0,8*2,0+1,0*2,1</t>
  </si>
  <si>
    <t>patro : 1,2*2,5+1,3*2,5</t>
  </si>
  <si>
    <t>patro-nadsvětlíky(zmenšení otvorů) : 1,6*1,2+0,8*1,2*2-0,8*0,75*3+0,8*0,8+0,8*1,2-0,8*0,75</t>
  </si>
  <si>
    <t>342255024RT1</t>
  </si>
  <si>
    <t>Příčky z cihel a tvárnic nepálených příčky z příčkovek pórobetonových tloušťky 100 mm</t>
  </si>
  <si>
    <t>včetně pomocného lešení</t>
  </si>
  <si>
    <t>přízemí : 4,0*(5,5*2+1,4*2+2,2+1,3+0,5+2,4+1,1+1,6+1,1)-0,8*2,0*3+2,25*3,0</t>
  </si>
  <si>
    <t>patro : 3,9*(3,1+1,3+2,3+1,7)-0,8*2,0-0,7*2,0*2</t>
  </si>
  <si>
    <t>342668111R00</t>
  </si>
  <si>
    <t>Těsnění styku příčky se stávající stěnou PU pěnou</t>
  </si>
  <si>
    <t>m</t>
  </si>
  <si>
    <t>POL1_1</t>
  </si>
  <si>
    <t>přízemí : 5,5*2+1,4*2+2,2+1,3+0,5+2,4+1,1+1,6+1,1</t>
  </si>
  <si>
    <t>patro : 3,1+1,3+2,3+1,7</t>
  </si>
  <si>
    <t>342948111R00</t>
  </si>
  <si>
    <t>Kotvení příček ke konstrukci kotvami na hmoždinky</t>
  </si>
  <si>
    <t>Včetně dodávky kotev a spojovacího materiálu.</t>
  </si>
  <si>
    <t>Včetně dodávky kotev i spojovacího materiálu.</t>
  </si>
  <si>
    <t>POP</t>
  </si>
  <si>
    <t>4,0*12+2,5*4+2,2+3,9*3+2,5*2</t>
  </si>
  <si>
    <t>346244314R00</t>
  </si>
  <si>
    <t>Obezdívka van a WC modulů z pórobetonu tloušťky 125 mm</t>
  </si>
  <si>
    <t>závěsná WC : 1,25*(1,05*2+1,0*3+1,2+0,9)</t>
  </si>
  <si>
    <t>1,25*(1,1+1,05)</t>
  </si>
  <si>
    <t>346244381RT2</t>
  </si>
  <si>
    <t>Plentování ocelových nosníků jednostranné výšky do 200 mm</t>
  </si>
  <si>
    <t>jakýmikoliv cihlami,</t>
  </si>
  <si>
    <t>0,18*2,6*2</t>
  </si>
  <si>
    <t>342266111RU7</t>
  </si>
  <si>
    <t>Předstěny opláštěné sádrokartonovými deskami obklad stěn sádrokartonem na ocelovou konstrukci z profilů CW 50 tloušťka desky 12, 5 mm, standard, bez izolace</t>
  </si>
  <si>
    <t>m.č.111 : 4,0*(5,5+1,0)</t>
  </si>
  <si>
    <t>601012131R00</t>
  </si>
  <si>
    <t xml:space="preserve">Omítka stropů a podhledů z hotových směsí stěrka, vápenocementová,  , tloušťka vrstvy 5 mm,  </t>
  </si>
  <si>
    <t>po jednotlivých vrstvách</t>
  </si>
  <si>
    <t>Včetně pomocného lešení.</t>
  </si>
  <si>
    <t>přízemí : 290,55*1,25</t>
  </si>
  <si>
    <t>patro : 303,87</t>
  </si>
  <si>
    <t>601016191R00</t>
  </si>
  <si>
    <t>Omítka stropů a podhledů z hotových směsí Doplňkové práce pro omítky stropů z hotových směsí penetrační natěr stropů akrylátový</t>
  </si>
  <si>
    <t>602012131RT1</t>
  </si>
  <si>
    <t xml:space="preserve">Omítka stěn z hotových směsí jednovrstvá, vápenocementová, hlazená, tloušťka vrstvy 5 mm,  </t>
  </si>
  <si>
    <t>na stávaj.omítkách : 1999,56</t>
  </si>
  <si>
    <t>602016191R00</t>
  </si>
  <si>
    <t>Omítka stěn z hotových směsí Doplňkové práce pro omítky stěn z hotových směsí_x005F_x000D_
 penetrační nátěr stěn akrylátový</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</si>
  <si>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</si>
  <si>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</si>
  <si>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</si>
  <si>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1,25*2,05*4+1,2*2,05*8+2,2*3,2</t>
  </si>
  <si>
    <t>1,2*1,5*19</t>
  </si>
  <si>
    <t>611403399R00</t>
  </si>
  <si>
    <t>Hrubé zaplnění rýh ve stropech maltou z komponent jakékoliv šířky</t>
  </si>
  <si>
    <t>odhad po instalacích elektro : 667,0575*0,05</t>
  </si>
  <si>
    <t>611422221R00</t>
  </si>
  <si>
    <t>Oprava vnitřních vápenných omítek stropů železobetonových žebrových_x005F_x000D_
 v množství opravované plochy přes 5 do 10 %, hladkých</t>
  </si>
  <si>
    <t>Včetně pomocného pracovního lešení o výšce podlahy do 1900 mm a pro zatížení do 1,5 kPa.</t>
  </si>
  <si>
    <t>612403399RT2</t>
  </si>
  <si>
    <t>Hrubá výplň rýh ve stěnách, jakoukoliv maltou maltou ze suchých směsí_x005F_x000D_
 jakékoliv šířky</t>
  </si>
  <si>
    <t>jakékoliv šířky rýhy,</t>
  </si>
  <si>
    <t>odhad po instalacích : 1999*0,08</t>
  </si>
  <si>
    <t>612409991RT2</t>
  </si>
  <si>
    <t>Začištění omítek kolem oken, dveří a obkladů apod. s použitím suché maltové směsi</t>
  </si>
  <si>
    <t>kolem oken přízemí : 5,4*12</t>
  </si>
  <si>
    <t>kolem oken patro : 4,2*19</t>
  </si>
  <si>
    <t>kolem nadsv.vnitř.dveří v patře : 3,1*2*5</t>
  </si>
  <si>
    <t>612421321R00</t>
  </si>
  <si>
    <t>Oprava vnitřních vápenných omítek stěn v množství opravované plochy přes 10 do 30 %, hladkých</t>
  </si>
  <si>
    <t xml:space="preserve">přízemí : </t>
  </si>
  <si>
    <t>101 : 3,9*(7,35*2+5,5*2)-2,2*3,2-4,6*3,2-0,9*2,0-1,0*2,0+0,8*8,6+1,0*11,1</t>
  </si>
  <si>
    <t>102-105 : 3,9*2,2-1,5*2,1+1,2*5,8+1,9*(2,5*2+5,5*2+7,4)</t>
  </si>
  <si>
    <t>106 : 3,9*(5,5*2+7,35*2+1,0*2)-0,9*2,0-1,2*2,0*3+1,0*5,7+0,9*7,5*3</t>
  </si>
  <si>
    <t>107 : 3,9*(3,2*2+1,4+1,2)-1,3*2,1-1,2*2,1-0,8*2,0-0,7*2,0</t>
  </si>
  <si>
    <t>108 : 3,9*(3,1*2+1,2*2)-0,7*2,0</t>
  </si>
  <si>
    <t>109 : 3,9*(2,0*2+5,5*2+1,5*2)-1,2*2,0+0,85*7,5-1,2*2,1+0,5*5,7-1,1*3,9</t>
  </si>
  <si>
    <t>110 : 3,9*(7,9*2+3,8*2)-0,8*2,0*2-1,4*2,0-4,6*3,2</t>
  </si>
  <si>
    <t>111 : 3,9*(7,0*2+10,1*2+0,5*8+1,0*2+0,15*2)-1,4*2,0-1,17*2,0*3+0,85*7,5*3</t>
  </si>
  <si>
    <t>112 : 3,9*(7,3*2+5,6*2+1,2*3+0,5+0,3)-0,8*2,0*2-0,7*2,0-1,17*2,0*2+0,85*7,5*2+0,95*6,1</t>
  </si>
  <si>
    <t>113 : 3,9*(2,9+1,6*2)-0,8*2,0</t>
  </si>
  <si>
    <t>114 : 1,9*(3,5*2+3,5*2)+2,0</t>
  </si>
  <si>
    <t>115 : 1,9*(2,4+1,7*2)</t>
  </si>
  <si>
    <t>116 : 3,9*(1,45*2+4,0*2)-0,8*2,0</t>
  </si>
  <si>
    <t xml:space="preserve">patro : </t>
  </si>
  <si>
    <t>201 : 3,9*(12,2*2+3,85*4+0,3*2)-1,5*2,0*3-1,3*2,0-1,2*1,5*2-0,9*2,0+0,85*6,2*2-1,4*2,0*4+0,7*6,5*2</t>
  </si>
  <si>
    <t>202 : 3,9*(1,8+6,6*2)-0,8*2,0*2-1,5*2,0+0,65*6,5</t>
  </si>
  <si>
    <t>203 : 3,9*(2,95*2+5,7*2)-0,8*2,0-1,2*1,5+0,85*6,2</t>
  </si>
  <si>
    <t>204 : 3,9*(3,05*2+5,7*2)-0,8*2,0-1,2*1,5+0,85*6,2</t>
  </si>
  <si>
    <t>205 : 3,9*(7,6*2+5,5*2)-1,7*3,9-1,3*2,0-1,2*1,5*3+0,85*6,2*3+0,75*6,3</t>
  </si>
  <si>
    <t>206 : 3,9*(5,8*2+12,15*2)-1,2*1,5*5+0,85*6,2*5-1,5*2,0+0,6*6,5</t>
  </si>
  <si>
    <t>207 : 3,9*(1,6*2+5,45*2)-0,8*2,0*3+0,85*6,0</t>
  </si>
  <si>
    <t>208 : 3,9*(4,8*2+4,5*2+0,75*2)-0,8*2,0*2-1,2*1,5+0,85*6,2</t>
  </si>
  <si>
    <t>209 : 3,9*(2,6*2+4,8*2)-0,8*2,0-1,2*1,5+0,85*6,2</t>
  </si>
  <si>
    <t>210 : 3,9*(5,55*2+5,45*2)-0,8*2,0-1,2*1,5*2+0,85*6,2*2</t>
  </si>
  <si>
    <t>211 : 3,9*(3,3*2+3,1*4+2,6+0,3)-0,7*2,0*4-0,8*2,0-0,95*2,0-1,5*2,0+0,75*6,5+0,3*5,0*2</t>
  </si>
  <si>
    <t>212-213 : 1,9*(2,1+3,9+3,1+1,5)+2,0</t>
  </si>
  <si>
    <t>214 : 3,9*(4,1*2+4,15*2)-0,9*2,0-1,2*1,5+0,85*6,2+0,5*6,1</t>
  </si>
  <si>
    <t>215 : 3,9*(2,95*2+4,1*2)-1,2*1,5-0,8*2,0+0,5*6,1+0,85*6,2</t>
  </si>
  <si>
    <t>612425931RT2</t>
  </si>
  <si>
    <t>Omítka vápenná vnitřního ostění omítkou štukovou</t>
  </si>
  <si>
    <t>okenního nebo dveřního, z pomocného pracovního lešení o výšce podlahy do 1900 mm a pro zatížení do 1,5 kPa,</t>
  </si>
  <si>
    <t xml:space="preserve">kolem oken : </t>
  </si>
  <si>
    <t>přízemí : 0,4*(5,4*4+5,3*8)+1,0*11,0</t>
  </si>
  <si>
    <t>patro : 0,3*4,2*19</t>
  </si>
  <si>
    <t>612473181R00</t>
  </si>
  <si>
    <t>Omítky vnitřní zdiva ze suchých směsí hladké, strojně</t>
  </si>
  <si>
    <t>omítka vápenocementová, strojně nebo ručně nanášená v podlaží i ve schodišti na jakýkoliv druh podkladu, kompletní souvrství</t>
  </si>
  <si>
    <t xml:space="preserve">pod obklady : </t>
  </si>
  <si>
    <t>103 : 2,0*(5,5*2+1,4*2+0,6*4-0,8)</t>
  </si>
  <si>
    <t>104 : 2,0*(1,8*2+2,15*2-0,9)</t>
  </si>
  <si>
    <t>105 : 2,0*(5,5*2+3,5*2+1,4*2-0,8)</t>
  </si>
  <si>
    <t>114 : 2,0*(3,5*2+4,3*2-0,8-0,7)</t>
  </si>
  <si>
    <t>115 : 2,0*(1,7*2+2,4*2-0,8)</t>
  </si>
  <si>
    <t>212 : 2,0*(2,35*2+1,3*2+2,0*2-0,7)</t>
  </si>
  <si>
    <t>213 : 2,0*(3,1*2+1,4*2-0,7)+1,0*1,0*2-1,2*1,0</t>
  </si>
  <si>
    <t>612473185R00</t>
  </si>
  <si>
    <t>Omítky vnitřní zdiva ze suchých směsí příplatek za zabudované omítníky v ploše stěn</t>
  </si>
  <si>
    <t>612473186R00</t>
  </si>
  <si>
    <t>Omítky vnitřní zdiva ze suchých směsí příplatek za zabudované rohovníky</t>
  </si>
  <si>
    <t>612475121RT3</t>
  </si>
  <si>
    <t>Omítky vnitřních stěn ze suché směsi s postřikem, vápenocementové, tloušťka vrstvy 15 mm</t>
  </si>
  <si>
    <t>v podlaží i ve schodišti, kompletní souvrství</t>
  </si>
  <si>
    <t xml:space="preserve">na nových příčkách : </t>
  </si>
  <si>
    <t>přízemí : 4,0*(3,6*2+2,2+1,3+0,5+0,4+1,2+2,4*2+1,1*2)+2,3*3,1*2+1,0*(5,5*2+1,4*4+2,2+1,2+1,7*2)</t>
  </si>
  <si>
    <t>1,4*2,5*2+1,2*2,5*2-0,8*2,0*2</t>
  </si>
  <si>
    <t>patro : 3,9*1,7*2-0,8*2,0*2+1,3*2,5*2+1,9*(2,3+1,2+1,3*2+2,0+3,1)+3,9*(2,3+1,0)-0,7*2,0*2</t>
  </si>
  <si>
    <t>622481211RT7</t>
  </si>
  <si>
    <t>Vyztužení povrchových úprav vnějších stěn stěrkou s výztužnou sklotextilní tkaninou, s dodávkou sítě a stěrkového tmelu</t>
  </si>
  <si>
    <t>632451014R00</t>
  </si>
  <si>
    <t>Vyrovnávací potěr ze suché směsi v pásu tloušťky 50 mm</t>
  </si>
  <si>
    <t xml:space="preserve">pod vnitřní parapety oken : </t>
  </si>
  <si>
    <t>přízemí : 0,85*1,5*4+0,85*1,4*8</t>
  </si>
  <si>
    <t>patro : 0,85*1,4*19</t>
  </si>
  <si>
    <t>pod vnější parapety : 0,2*(1,25*4+1,2*8+1,2*19)</t>
  </si>
  <si>
    <t>622423522R00</t>
  </si>
  <si>
    <t>Oprava vnějších omítek vápenných a vápenocementových s překrytím celé plochy štukem stupeň členitosti 3, v množství opravované plochy přes 40 do 50 %, bez nátěru, bez nákladů na umělecké dekorace fasád</t>
  </si>
  <si>
    <t>bez otlučení vadných míst</t>
  </si>
  <si>
    <t>Včetně barvení vždy celé plochy (100%), s výjimkou položek oprav omítek drásaných.</t>
  </si>
  <si>
    <t>sever : 21,0*11,0-1,2*2,0*10+0,2*5,3*10</t>
  </si>
  <si>
    <t>východ : 22,4*11,0-1,2*2,0*4-1,2*1,5*2+0,2*(5,3*4+4,2*2)</t>
  </si>
  <si>
    <t>jih : 21,0*9,6+1,3*1,5-1,2*2,0*10-2,2*2,7+0,2*(5,3*10+8,0)+5,0</t>
  </si>
  <si>
    <t>západ : 22,4*9,5-9,5*4,3-1,2*2,0*5+0,2*5,3*5</t>
  </si>
  <si>
    <t>odečet sanace : -170,55</t>
  </si>
  <si>
    <t>622434124RT1</t>
  </si>
  <si>
    <t>Omítkový sanační systém pro vnější zdivo sanační postřik, vyrovnávací sanační omítka tl. 20 mm, jádrová sanační omítka tl. 20 mm, sananční štuková omítka tl. 2 mm</t>
  </si>
  <si>
    <t>východní strana do v.250cm (pod okenní parapety) : 22,4*2,5+1,3*1,5</t>
  </si>
  <si>
    <t>sev.strana dtto pod parapety : 21,0*2,5</t>
  </si>
  <si>
    <t>jižní  strana do v.2,0 m : 21,0*2,0-1,2*1,0*4-2,3*2,0+0,15*2,0*4+0,3*4,0</t>
  </si>
  <si>
    <t>západní strana do v.2,0m : 13,0*2,0-1,2*1,0+0,15*2,0</t>
  </si>
  <si>
    <t>622471318RS7</t>
  </si>
  <si>
    <t xml:space="preserve">Nátěry a nástřiky vnějších stěn a pilířů základním a krycím nátěrem (nebo přestřikem povrchu) hmota silikátová, složitost 3 ÷ 4,  </t>
  </si>
  <si>
    <t>Penetrace + 2 x krycí nátěr.</t>
  </si>
  <si>
    <t>631312611R00</t>
  </si>
  <si>
    <t xml:space="preserve">Mazanina z betonu prostého tl. přes 50 do 80 mm třídy C 16/20,  </t>
  </si>
  <si>
    <t>(z kameniva) hlazená dřevěným hladítkem</t>
  </si>
  <si>
    <t>Včetně vytvoření dilatačních spár, bez zaplnění.</t>
  </si>
  <si>
    <t>celé přízemí : 0,08*290,55</t>
  </si>
  <si>
    <t>patro m.č.206,212,213 : 0,05*(70,3+4,54+4,25)</t>
  </si>
  <si>
    <t>631312141R00</t>
  </si>
  <si>
    <t>Doplnění mazanin betonem prostým rýh v dosavadních mazaninách</t>
  </si>
  <si>
    <t>prostým betonem (s dodáním hmot) bez potěru,</t>
  </si>
  <si>
    <t>podkladní bet. po instalacích odhad : 0,1*68,0*0,4</t>
  </si>
  <si>
    <t>631319151R00</t>
  </si>
  <si>
    <t xml:space="preserve">Příplatek za přehlazení povrchu tloušťka mazaniny do 80 mm </t>
  </si>
  <si>
    <t>RTS 14/ II</t>
  </si>
  <si>
    <t>betonové mazaniny min. B 10 ocelovým hladítkem</t>
  </si>
  <si>
    <t>631571004R00</t>
  </si>
  <si>
    <t>Násyp pod podlahy z kameniva z kameniva_x005F_x000D_
 ze štěrkopísku 0-32 tř. I</t>
  </si>
  <si>
    <t>pod mazaniny a dlažby, popř. na plochých střechách, vodorovný nebo ve spádu, s udusáním a urovnáním povrchu,</t>
  </si>
  <si>
    <t>zaslepení stávajících šachet : 0,6*0,6*0,6*3</t>
  </si>
  <si>
    <t>632451034R00</t>
  </si>
  <si>
    <t>Vyrovnávací potěr z cementové malty v ploše o průměrné (střední) tloušťce od 40 do 50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</si>
  <si>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</si>
  <si>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pod čistící rohož a mříž : 1,1*0,6+1,1*2,0</t>
  </si>
  <si>
    <t>642944121R00</t>
  </si>
  <si>
    <t>Osazování ocelových zárubní dodatečně plochy do 2,5 m2</t>
  </si>
  <si>
    <t>lisovaných nebo z úhelníků s vybetonováním prahu</t>
  </si>
  <si>
    <t>příz : 5</t>
  </si>
  <si>
    <t>patro : 7</t>
  </si>
  <si>
    <t>642944221R00</t>
  </si>
  <si>
    <t>Osazování ocelových zárubní dodatečně plochy přes 2,5 m2</t>
  </si>
  <si>
    <t>642942111R00</t>
  </si>
  <si>
    <t>Osazení zárubní dveřních ocelových bez dveřních křídel, do zdiva včetně kotvení, na jakoukoliv cementovou maltu, s vybetonováním prahu v zárubni a s osazením špalíků nebo latí pro dřevěný práh_x005F_x000D_
 plocha do 2,5 m2</t>
  </si>
  <si>
    <t>648952421RT3</t>
  </si>
  <si>
    <t>Osazení parapetních desek dřevěných včetně dodávky parapetní desky_x005F_x000D_
 šířky 350 mm</t>
  </si>
  <si>
    <t>na montážní pěnu, zapravení omítky pod parapetem, těsnění spáry mezi parapetem a rámem okna, dodávka silikonu.</t>
  </si>
  <si>
    <t>přízemí : 1,5*5+1,3*5</t>
  </si>
  <si>
    <t>patro : 1,3*17</t>
  </si>
  <si>
    <t>55330319R</t>
  </si>
  <si>
    <t>zárubeň kovová hranatá; pro dodatečnou montáž; š profilu 110 mm; š průchodu 800 mm; h průchodu 1 970 mm; L; závěsy pevné</t>
  </si>
  <si>
    <t>SPCM</t>
  </si>
  <si>
    <t>Specifikace</t>
  </si>
  <si>
    <t>POL3_</t>
  </si>
  <si>
    <t>55330326R</t>
  </si>
  <si>
    <t>zárubeň kovová hranatá; pro dodatečnou montáž; š profilu 110 mm; š průchodu 1 450 mm; h průchodu 1 970 mm; dvoukřídlá; závěsy pevné</t>
  </si>
  <si>
    <t>55330333R</t>
  </si>
  <si>
    <t>zárubeň kovová hranatá; pro klasické zdění; š profilu 160 mm; š průchodu 700 mm; h průchodu 1 970 mm; P; závěsy pevné</t>
  </si>
  <si>
    <t>55330334R</t>
  </si>
  <si>
    <t>zárubeň kovová hranatá; pro dodatečnou montáž; š profilu 160 mm; š průchodu 800 mm; h průchodu 1 970 mm; L; závěsy pevné</t>
  </si>
  <si>
    <t>55330381R</t>
  </si>
  <si>
    <t>zárubeň kovová hranatá; pro dodatečnou montáž; š profilu 100 mm; š průchodu 700 mm; h průchodu 1 970 mm; P; závěsy pevné</t>
  </si>
  <si>
    <t>55330382R</t>
  </si>
  <si>
    <t>zárubeň kovová hranatá; pro dodatečnou montáž; š profilu 100 mm; š průchodu 800 mm; h průchodu 1 970 mm; L; závěsy pevné</t>
  </si>
  <si>
    <t>55330384R</t>
  </si>
  <si>
    <t>zárubeň kovová hranatá; pro dodatečnou montáž; š profilu 100 mm; š průchodu 900 mm; h průchodu 1 970 mm; L; závěsy pevné</t>
  </si>
  <si>
    <t>894215111R00</t>
  </si>
  <si>
    <t>Šachtice domovní kanalizační z betonu obestavěného prostoru do 1,3 m3</t>
  </si>
  <si>
    <t>se základovou deskou (dnem) z betonu, se stěnami z betonu, s obetonováním potrubí ve stěnách a nade dnem, s cementovým potěrem ve spádu k čistící vložce, s dodáním a osazením lehkého litinového poklopu vel. 600 x 600 mm</t>
  </si>
  <si>
    <t>posunuté šachty : 1,2*1,1*0,9*2</t>
  </si>
  <si>
    <t>55340027R</t>
  </si>
  <si>
    <t>poklop inspekční šachty světlost 600 x 600 mm; výška rámu 75 mm; nosnost 3,0 t; Al</t>
  </si>
  <si>
    <t>941941051R00</t>
  </si>
  <si>
    <t>Montáž lešení lehkého pracovního řadového s podlahami šířky od 1,20 do 1,50 m, výšky do 10 m</t>
  </si>
  <si>
    <t>800-3</t>
  </si>
  <si>
    <t>včetně kotvení</t>
  </si>
  <si>
    <t>Včetně kotvení lešení.</t>
  </si>
  <si>
    <t>21,0*11,0+21,0*9,5+25,5*11,0+25,5*9,5</t>
  </si>
  <si>
    <t>941941391R00</t>
  </si>
  <si>
    <t>Montáž lešení lehkého pracovního řadového s podlahami příplatek za každý další i započatý měsíc použití lešení_x005F_x000D_
 šířky od 1,20 do 1,50 m a výšky do 10 m</t>
  </si>
  <si>
    <t>953,25*2</t>
  </si>
  <si>
    <t>941941851R00</t>
  </si>
  <si>
    <t>Demontáž lešení lehkého řadového s podlahami šířky přes 1,2 do 1,5 m, výšky do 10 m</t>
  </si>
  <si>
    <t>941955002R00</t>
  </si>
  <si>
    <t>Lešení lehké pracovní pomocné pomocné, o výšce lešeňové podlahy přes 1,2 do 1,9 m</t>
  </si>
  <si>
    <t>přízemí : 290,55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</si>
  <si>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</si>
  <si>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</si>
  <si>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20,8*22,3*2</t>
  </si>
  <si>
    <t>953761133R00</t>
  </si>
  <si>
    <t>Odvětrání svislé troubami kruhovými PVC průměr 160 x 3,2 mm</t>
  </si>
  <si>
    <t>s obetonováním ve stropních prostupech</t>
  </si>
  <si>
    <t>prostupy zdivem pro VZT : 1,1*4</t>
  </si>
  <si>
    <t>9501</t>
  </si>
  <si>
    <t>Zprovoznění odvětrání z m.č.112, osazení mřížky</t>
  </si>
  <si>
    <t>Vlastní</t>
  </si>
  <si>
    <t>Indiv</t>
  </si>
  <si>
    <t>9502</t>
  </si>
  <si>
    <t>Venkovní+vnitřní mřížka do potrubí DN 150mm vč.sítě proti hmyzu (výlevka)</t>
  </si>
  <si>
    <t>kpl</t>
  </si>
  <si>
    <t>9503</t>
  </si>
  <si>
    <t>Výměna dvířek rozvaděčů - plastová revizní dvířka 600 x 600 mm</t>
  </si>
  <si>
    <t>Kalkul</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</si>
  <si>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</si>
  <si>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</si>
  <si>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</si>
  <si>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</si>
  <si>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přízemí : 3,9*(2,0+3,4+2,7)</t>
  </si>
  <si>
    <t>patro : 4,0*1,4*2</t>
  </si>
  <si>
    <t>962031116R00</t>
  </si>
  <si>
    <t>Bourání příček z cihel pálených plných, tloušťky 140 mm</t>
  </si>
  <si>
    <t>přízemí : 3,9*(2,0+5,5+3,2)</t>
  </si>
  <si>
    <t>patro : 4,0*(5,7+5,5+1,2+0,9+2,5+3,1)</t>
  </si>
  <si>
    <t>větr.šachta m.č.112 : 3,9*(1,2+0,4)</t>
  </si>
  <si>
    <t>962081131R00</t>
  </si>
  <si>
    <t>Bourání zdiva příček ze skleněných tvárnic, tloušťky do 100 mm</t>
  </si>
  <si>
    <t>nebo vybourání otvorů jakýchkoliv rozměrů, včetně pomocného lešení o výšce podlahy do 1900 mm a pro zatížení do 1,5 kPa  (150 kg/m2),</t>
  </si>
  <si>
    <t>patro-nadsvětlíky : 1,6*1,2+0,8*1,2*2+0,8*0,8+0,8*1,2</t>
  </si>
  <si>
    <t>965042141R00</t>
  </si>
  <si>
    <t>Bourání podkladů pod dlažby nebo litých celistvých dlažeb a mazanin  betonových nebo z litého asfaltu, tloušťky do 100 mm, plochy přes 4 m2</t>
  </si>
  <si>
    <t>patro m.č.206,212,213 : 0,05*(70,3+10,0)</t>
  </si>
  <si>
    <t>965081713R00</t>
  </si>
  <si>
    <t>Bourání podlah z keramických dlaždic, tloušťky do 10 mm, plochy přes 1 m2</t>
  </si>
  <si>
    <t>bez podkladního lože, s jakoukoliv výplní spár</t>
  </si>
  <si>
    <t>celé přízemí : 290,55</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</si>
  <si>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</si>
  <si>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</si>
  <si>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</si>
  <si>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otvor do m.č.106 : 1,1*2,3*2</t>
  </si>
  <si>
    <t>968061125R00</t>
  </si>
  <si>
    <t>Vyvěšení nebo zavěšení dřevěných křídel dveří, plochy do 2 m2</t>
  </si>
  <si>
    <t>oken, dveří a vrat, s uložením a opětovným zavěšením po provedení stavebních změn,</t>
  </si>
  <si>
    <t>968062355R00</t>
  </si>
  <si>
    <t>Vybourání dřevěných rámů oken dvojitých nebo zdvojených, plochy do 2 m2</t>
  </si>
  <si>
    <t>včetně pomocného lešení o výšce podlahy do 1900 mm a pro zatížení do 1,5 kPa  (150 kg/m2),</t>
  </si>
  <si>
    <t>1,25*2,05*4+1,2*2,05*8</t>
  </si>
  <si>
    <t>968072455R00</t>
  </si>
  <si>
    <t>Vybourání a vyjmutí kovových rámů a rolet rámů, včetně pomocného lešení o výšce podlahy do 1900 mm a pro zatížení do 1,5 kPa  (150 kg/m2) dveřních zárubní, plochy do 2 m2</t>
  </si>
  <si>
    <t>0,8*2,0*12+1,6*2,0</t>
  </si>
  <si>
    <t>968072641R00</t>
  </si>
  <si>
    <t>Vybourání a vyjmutí kovových rámů a rolet rámů, včetně pomocného lešení o výšce podlahy do 1900 mm a pro zatížení do 1,5 kPa  (150 kg/m2) stěn jakýchkoliv kromě výkladních, jakýchkoliv ploch</t>
  </si>
  <si>
    <t>vstup : 5,5*3,9</t>
  </si>
  <si>
    <t>968072876R00</t>
  </si>
  <si>
    <t>Vybourání a vyjmutí kovových rámů a rolet rolet svinovacích mřížových, plochy přes 2 m2</t>
  </si>
  <si>
    <t>přízemí - stávající mříže : 1,2*2,1*8+1,25*2,1*4</t>
  </si>
  <si>
    <t>971026481R00</t>
  </si>
  <si>
    <t>Vybourání otvorů ve zdivu kamenném a smíšeném ve zdivu kamenném na maltu cementovou, plochy do 0,25 m2, tloušťky do 900 mm</t>
  </si>
  <si>
    <t>základovém nebo nadzákladovém, včetně pomocného lešení o výšce podlahy do 1900 mm a pro zatížení do 1,5 kPa  (150 kg/m2),</t>
  </si>
  <si>
    <t>971033631R00</t>
  </si>
  <si>
    <t>Vybourání otvorů ve zdivu cihelném z jakýchkoliv cihel pálených_x005F_x000D_
 na jakoukoliv maltu vápenou nebo vápenocementovou, plochy do 4 m2, tloušťky do 150 mm</t>
  </si>
  <si>
    <t>základovém nebo nadzákladovém,</t>
  </si>
  <si>
    <t>Včetně pomocného lešení o výšce podlahy do 1900 mm a pro zatížení do 1,5 kPa  (150 kg/m2).</t>
  </si>
  <si>
    <t>přízemí : 0,8*2,1*2</t>
  </si>
  <si>
    <t>otvor do m.č.106 : 2,3*2,3+1,2*0,9+1,0*3,0</t>
  </si>
  <si>
    <t>otvory m.č.114 : 0,85*2,0+1,0*2,1</t>
  </si>
  <si>
    <t>974031669R00</t>
  </si>
  <si>
    <t>Vysekání rýh v jakémkoliv zdivu cihelném pro vtahování nosníků do zdí, před vybouráním otvorů_x005F_x000D_
 do hloubky 150 mm, při výšce nosníku do 450 mm</t>
  </si>
  <si>
    <t>otvor do m.č.106 : 2,6*2</t>
  </si>
  <si>
    <t>976034311R00</t>
  </si>
  <si>
    <t>Vybourání cihelných obrub zdiva šachet a žlabů obrub zdiva šachet průřezu přes 0,03 m2</t>
  </si>
  <si>
    <t>stávaj.šachty : 0,6*4*5</t>
  </si>
  <si>
    <t>mříž na obuv : 0,5*2+1,0*2</t>
  </si>
  <si>
    <t>976085311R00</t>
  </si>
  <si>
    <t>Vybourání madel, objímek, rámů, mříží apod. kanalizačních rámů litinových, z rýhovaného plechu nebo betonových včetně poklopů nebo mříží_x005F_x000D_
 plochy do 0,6 m2</t>
  </si>
  <si>
    <t>vnitřní šachty : 5</t>
  </si>
  <si>
    <t>čistící mříž na obuv : 1</t>
  </si>
  <si>
    <t>978011121R00</t>
  </si>
  <si>
    <t>Otlučení omítek vápenných nebo vápenocementových vnitřních s vyškrabáním spár, s očištěním zdiva stropů, v rozsahu do 10 %</t>
  </si>
  <si>
    <t>978013141R00</t>
  </si>
  <si>
    <t>Otlučení omítek vápenných nebo vápenocementových vnitřních s vyškrabáním spár, s očištěním zdiva stěn, v rozsahu do 30 %</t>
  </si>
  <si>
    <t>978013191R00</t>
  </si>
  <si>
    <t>Otlučení omítek vápenných nebo vápenocementových vnitřních s vyškrabáním spár, s očištěním zdiva stěn, v rozsahu do 100 %</t>
  </si>
  <si>
    <t xml:space="preserve">pod obklady na stávaj.zdivu : </t>
  </si>
  <si>
    <t>přízemí : 2,0*(2,8+1,2*2+3,0+5,6+7,4+3,8+0,9*2+0,3)+1,0*0,8*4</t>
  </si>
  <si>
    <t>2,0*(3,6*2+3,5*2)+1,0*0,8*2</t>
  </si>
  <si>
    <t>patro : 2,0*(3,9*2+3,4*2-0,8*2)+1,0*0,8*2</t>
  </si>
  <si>
    <t>978015261R00</t>
  </si>
  <si>
    <t>Otlučení omítek vápenných nebo vápenocementových vnějších s vyškrabáním spár, s očištěním zdiva_x005F_x000D_
 1. až 4. stupni složitosti, v rozsahu do 50 %</t>
  </si>
  <si>
    <t>978015291R00</t>
  </si>
  <si>
    <t>Otlučení omítek vápenných nebo vápenocementových vnějších s vyškrabáním spár, s očištěním zdiva_x005F_x000D_
 1. až 4. stupni složitosti, v rozsahu do 100 %</t>
  </si>
  <si>
    <t>pod sanační omítku : 170,55</t>
  </si>
  <si>
    <t>978059511R00</t>
  </si>
  <si>
    <t>Odsekání a odebrání obkladů stěn z obkládaček vnitřních z jakýchkoliv materiálů, plochy do 1 m2</t>
  </si>
  <si>
    <t>včetně otlučení podkladní omítky až na zdivo,</t>
  </si>
  <si>
    <t xml:space="preserve">parapety oken : </t>
  </si>
  <si>
    <t>978059531R00</t>
  </si>
  <si>
    <t>Odsekání a odebrání obkladů stěn z obkládaček vnitřních z jakýchkoliv materiálů, plochy přes 2 m2</t>
  </si>
  <si>
    <t>776551830R00</t>
  </si>
  <si>
    <t>Sejmutí povlakových podlah volně položených , z ploch přes 20 m2</t>
  </si>
  <si>
    <t>800-775</t>
  </si>
  <si>
    <t>přízemí : 5,5*7,5+7,0*10,5+4,2*7,2+5,5*7,5</t>
  </si>
  <si>
    <t>patro : 303,87-3,0*3,4-27,55-11,31-8,6-9,03</t>
  </si>
  <si>
    <t>784402801R00</t>
  </si>
  <si>
    <t>Odstranění maleb oškrabáním, v místnostech do 3,8 m</t>
  </si>
  <si>
    <t>800-784</t>
  </si>
  <si>
    <t>stávaj.omítky stěn a stropů : 1999,56+667,0575</t>
  </si>
  <si>
    <t>72501</t>
  </si>
  <si>
    <t xml:space="preserve">Demontáž stávaj. zařizovacích předmětů </t>
  </si>
  <si>
    <t>hod</t>
  </si>
  <si>
    <t>999281108R00</t>
  </si>
  <si>
    <t xml:space="preserve">Přesun hmot pro opravy a údržbu objektů pro opravy a údržbu dosavadních objektů včetně vnějších plášťů_x005F_x000D_
 výšky do 12 m,  </t>
  </si>
  <si>
    <t>Přesun hmot</t>
  </si>
  <si>
    <t>POL7_</t>
  </si>
  <si>
    <t>oborů 801, 803, 811 a 812</t>
  </si>
  <si>
    <t>713111111RT2</t>
  </si>
  <si>
    <t>Montáž tepelné izolace stropů kladené vrchem, volně, dvouvrstvá</t>
  </si>
  <si>
    <t>800-713</t>
  </si>
  <si>
    <t>půda : 20,5*22,0</t>
  </si>
  <si>
    <t>631530114R</t>
  </si>
  <si>
    <t>rohož, pas izolační střešní; minerální vlákno, bez formaldehydu; tl. 140,0 mm; součinitel tepelné vodivosti 0,037 W/mK; R = 3,750 m2K/W; hydrofobizováno</t>
  </si>
  <si>
    <t>451,0*2*1,03</t>
  </si>
  <si>
    <t>998713202R00</t>
  </si>
  <si>
    <t>Přesun hmot pro izolace tepelné v objektech výšky do 12 m</t>
  </si>
  <si>
    <t>50 m vodorovně</t>
  </si>
  <si>
    <t>721140917R00</t>
  </si>
  <si>
    <t>Opravy odpadního potrubí litinového propojení dosavadního potrubí , DN 150</t>
  </si>
  <si>
    <t>800-721</t>
  </si>
  <si>
    <t>721176103R00</t>
  </si>
  <si>
    <t>Potrubí HT připojovací vnější průměr D 50 mm, tloušťka stěny 1,8 mm, DN 50</t>
  </si>
  <si>
    <t>POL1_7</t>
  </si>
  <si>
    <t>včetně tvarovek, objímek. Bez zednických výpomocí.</t>
  </si>
  <si>
    <t>1,2+0,5*2+1,5+1,5+0,8+0,5+1,0*4+3,5+1,5</t>
  </si>
  <si>
    <t>4,0+1,5+4,0+1,5</t>
  </si>
  <si>
    <t>721176105R00</t>
  </si>
  <si>
    <t>Potrubí HT připojovací vnější průměr D 110 mm, tloušťka stěny 2,7 mm, DN 100</t>
  </si>
  <si>
    <t>Potrubí včetně tvarovek. Bez zednických výpomocí.</t>
  </si>
  <si>
    <t>1,5+0,5*8</t>
  </si>
  <si>
    <t>721176114R00</t>
  </si>
  <si>
    <t>Potrubí HT odpadní svislé vnější průměr D 75 mm, tloušťka stěny 1,9 mm, DN 70</t>
  </si>
  <si>
    <t>Potrubí včetně tvarovek, objímek a vložek pro tlumení hluku. Bez zednických výpomocí.</t>
  </si>
  <si>
    <t>Včetně zřízení a demontáže pomocného lešení.</t>
  </si>
  <si>
    <t>721176115R00</t>
  </si>
  <si>
    <t>Potrubí HT odpadní svislé vnější průměr D 110 mm, tloušťka stěny 2,7 mm, DN 100</t>
  </si>
  <si>
    <t>721176124R00</t>
  </si>
  <si>
    <t>Potrubí HT svodné (ležaté) v zemi vnější průměr D 75 mm, tloušťka stěny 2,7 mm, DN 70</t>
  </si>
  <si>
    <t>2,5+3,0+2,0+1,0+3,0</t>
  </si>
  <si>
    <t>721176222R00</t>
  </si>
  <si>
    <t>Potrubí KG svodné (ležaté) v zemi vnější průměr D 110 mm, tloušťka stěny 3,2 mm, DN 100</t>
  </si>
  <si>
    <t>5,0+1,0+4,0+4,5+2,5+5,0+0,5*7+1,0</t>
  </si>
  <si>
    <t>721176223R00</t>
  </si>
  <si>
    <t>Potrubí KG svodné (ležaté) v zemi vnější průměr D 125 mm, tloušťka stěny 3,2 mm, DN 125</t>
  </si>
  <si>
    <t>8,0+2,0+12,0+2,0+2,0+2,0+1,5</t>
  </si>
  <si>
    <t>721194104R00</t>
  </si>
  <si>
    <t>Zřízení přípojek na potrubí D 40 mm, materiál ve specifikaci</t>
  </si>
  <si>
    <t>vyvedení a upevnění odpadních výpustek,</t>
  </si>
  <si>
    <t>721194105R00</t>
  </si>
  <si>
    <t>Zřízení přípojek na potrubí D 50 mm, materiál ve specifikaci</t>
  </si>
  <si>
    <t>721194109R00</t>
  </si>
  <si>
    <t>Zřízení přípojek na potrubí D 110  mm, materiál ve specifikaci</t>
  </si>
  <si>
    <t>721211501R00</t>
  </si>
  <si>
    <t>Vpusti podlahové průměr 75 mm, s nastavitelnou výškou vtoku, s ochranným roštem, s jedním zaslepením, výška norné stěny 70 mm, včetně dodávky materiálu</t>
  </si>
  <si>
    <t>včetně betonového lože</t>
  </si>
  <si>
    <t>721211502R00</t>
  </si>
  <si>
    <t>Vpusti podlahové průměr 110 mm, s nastavitelnou výškou vtoku, s ochranným roštem, s jedním zaslepením, výška norné stěny 70 mm, včetně dodávky materiálu</t>
  </si>
  <si>
    <t>sprchy přízemí : 1</t>
  </si>
  <si>
    <t>721273150RT1</t>
  </si>
  <si>
    <t>Ventilační hlavice D 50, 75, 110 mm, přivzdušňovací ventil D 50/75/110 mm s dvojitou izolační stěnou, s masivní pryžovou membránou, s odnímatelnou mřížkou proti hmyzu a pro čištění, mat. , včetně dodávky materiálu</t>
  </si>
  <si>
    <t>721290111R00</t>
  </si>
  <si>
    <t>Zkouška těsnosti kanalizace v objektech vodou, DN 125</t>
  </si>
  <si>
    <t>72121</t>
  </si>
  <si>
    <t>Demontáž stávající kanalizace</t>
  </si>
  <si>
    <t>72122</t>
  </si>
  <si>
    <t>Zemní práce pro ležatou kanalizaci</t>
  </si>
  <si>
    <t>0,35*0,4*(11,5+26,5+29,5)</t>
  </si>
  <si>
    <t>72151</t>
  </si>
  <si>
    <t>Zednické přípomoci pro kanalizaci</t>
  </si>
  <si>
    <t>998721202R00</t>
  </si>
  <si>
    <t>Přesun hmot pro vnitřní kanalizaci v objektech výšky do 12 m</t>
  </si>
  <si>
    <t>50 m vodorovně, měřeno od těžiště půdorysné plochy skládky do těžiště půdorysné plochy objektu</t>
  </si>
  <si>
    <t>722131934R00</t>
  </si>
  <si>
    <t>Opravy vodovodního potrubí závitového propojení dosavadního potrubí, DN 32</t>
  </si>
  <si>
    <t>722172411R00</t>
  </si>
  <si>
    <t>Potrubí z plastických hmot polypropylenové potrubí PP-R, D 20 mm, s 2,8 mm, PN 16, polyfúzně svařované, včetně zednických výpomocí</t>
  </si>
  <si>
    <t>včetně tvarovek, bez zednických výpomocí</t>
  </si>
  <si>
    <t>Potrubí včetně tvarovek a zednických výpomocí.</t>
  </si>
  <si>
    <t>Včetně pomocného lešení o výšce podlahy do 1900 mm a pro zatížení do 1,5 kPa.</t>
  </si>
  <si>
    <t>1,0*2+1,0*2+1,5+0,5+1,0*2+1,0*2+1,0*2+3,2+0,8*3+1,5+1,5*2+1,5*3+1,0*4+1,5*2</t>
  </si>
  <si>
    <t>1,5*2+1,4*2+1,5*4+1,5*2+1,5*2+1,5</t>
  </si>
  <si>
    <t>722172412R00</t>
  </si>
  <si>
    <t>Potrubí z plastických hmot polypropylenové potrubí PP-R, D 25 mm, s 3,5 mm, PN 16, polyfúzně svařované, včetně zednických výpomocí</t>
  </si>
  <si>
    <t>4,5+1,0*2+1,5*2+5,0*2+1,5*2+1,0*2+3,0*2+5,5*2+3,5*2+5,5+1,2+5,5</t>
  </si>
  <si>
    <t>0,5*2+2,0*2+1,5</t>
  </si>
  <si>
    <t>722172413R00</t>
  </si>
  <si>
    <t>Potrubí z plastických hmot polypropylenové potrubí PP-R, D 32 mm, s 4,4 mm, PN 16, polyfúzně svařované, včetně zednických výpomocí</t>
  </si>
  <si>
    <t>2,5+6,0+1,5*2+3,0+7,0*2+6,0+6,3+7,0*2+5,5*2</t>
  </si>
  <si>
    <t>722181211RT7</t>
  </si>
  <si>
    <t>Izolace vodovodního potrubí návleková z trubic z pěnového polyetylenu, tloušťka stěny 6 mm, d 22 mm</t>
  </si>
  <si>
    <t>V položce je kalkulována dodávka izolační trubice, spon a lepicí pásky.</t>
  </si>
  <si>
    <t>722181211RT8</t>
  </si>
  <si>
    <t>Izolace vodovodního potrubí návleková z trubic z pěnového polyetylenu, tloušťka stěny 6 mm, d 25 mm</t>
  </si>
  <si>
    <t>722181211RU1</t>
  </si>
  <si>
    <t>Izolace vodovodního potrubí návleková z trubic z pěnového polyetylenu, tloušťka stěny 6 mm, d 32 mm</t>
  </si>
  <si>
    <t>722220111R00</t>
  </si>
  <si>
    <t>Nástěnka nátrubková mosazná pro výtokový ventil, vnitřní závit, DN 15, PN 10, včetně dodávky materiálu</t>
  </si>
  <si>
    <t>Včetněi vyvedení a upevnění výpustek.</t>
  </si>
  <si>
    <t>722220121R00</t>
  </si>
  <si>
    <t>Nástěnka nátrubková mosazná pro baterii, vnitřní závit, DN 15, PN 10, včetně dodávky materiálu</t>
  </si>
  <si>
    <t>pár</t>
  </si>
  <si>
    <t>722290226R00</t>
  </si>
  <si>
    <t>Dílčí tlakové zkoušky vodovodního potrubí závitového, do DN 50</t>
  </si>
  <si>
    <t>722290234R00</t>
  </si>
  <si>
    <t>Proplach a dezinfekce vodovodního potrubí do DN 80</t>
  </si>
  <si>
    <t>725810402R00</t>
  </si>
  <si>
    <t>Ventily ventil uzavírací pro do rozvodu vytápění a sanity; kulový, těleso mosaz.rohový, bez připojovací trubičky, DN 10 mm</t>
  </si>
  <si>
    <t>soubor</t>
  </si>
  <si>
    <t>734233124R00</t>
  </si>
  <si>
    <t>Kohout kulový, mosazný, DN 32, PN 35, vnitřní-vnitřní, včetně dodávky materiálu</t>
  </si>
  <si>
    <t>800-731</t>
  </si>
  <si>
    <t>734233144R00</t>
  </si>
  <si>
    <t>Kohout kulový s odvodněním, mosazný, DN 32, PN 25, vnitřní-vnitřní, včetně dodávky materiálu</t>
  </si>
  <si>
    <t>72202</t>
  </si>
  <si>
    <t>Zednické přípomoci pro vnitřní vodovod</t>
  </si>
  <si>
    <t>72204</t>
  </si>
  <si>
    <t>Demontáž stávajícího vodovodu</t>
  </si>
  <si>
    <t>998722202R00</t>
  </si>
  <si>
    <t>Přesun hmot pro vnitřní vodovod v objektech výšky do 12 m</t>
  </si>
  <si>
    <t>vodorovně do 50 m</t>
  </si>
  <si>
    <t>72301</t>
  </si>
  <si>
    <t>725111241R00</t>
  </si>
  <si>
    <t>Nádrže splachovací vysokopoložené</t>
  </si>
  <si>
    <t>RTS 15/ I</t>
  </si>
  <si>
    <t>725014141R00</t>
  </si>
  <si>
    <t>Klozetové mísy závěsné pro ZTP, bilé, hluboké splachování, zadní, včetně sedátka, šířka 360 mm, hloubka 700 mm, výška 480 mm</t>
  </si>
  <si>
    <t>725014161R00</t>
  </si>
  <si>
    <t>Klozetové mísy závěsné, bilé, hluboké splachování, zadní, včetně sedátka, šířka 360 mm, hloubka 510 mm, výška 400 mm</t>
  </si>
  <si>
    <t>725016125R00</t>
  </si>
  <si>
    <t>Pisoár diturvitový, bílý, odsávací, přívod vnitřní, zdroj napájení pro tři urinály (senzor), včetně dodávky materiálu</t>
  </si>
  <si>
    <t>725017153R00</t>
  </si>
  <si>
    <t>Umyvadlo invalidní, bílé, šířka 640 mm, hloubka 550 mm</t>
  </si>
  <si>
    <t>725017161R00</t>
  </si>
  <si>
    <t>Umyvadlo na šrouby, bílé, šířka 500 mm, hloubka 410 mm</t>
  </si>
  <si>
    <t>725249102R00</t>
  </si>
  <si>
    <t>Montáž sprchové mísy a vaničky sprchových mís a vaniček</t>
  </si>
  <si>
    <t>725249103R00</t>
  </si>
  <si>
    <t xml:space="preserve">Montáž sprchového koutu  </t>
  </si>
  <si>
    <t>725314290R00</t>
  </si>
  <si>
    <t>Příslušenství ke dřezu k dřezu v kuchyňské sestavě</t>
  </si>
  <si>
    <t>725019101R00</t>
  </si>
  <si>
    <t>Výlevka diturvitová s plastovou mřížkou, stojící</t>
  </si>
  <si>
    <t>725534112R00</t>
  </si>
  <si>
    <t>Elektrický ohřívač vody zásobníkový beztlakový, závěsný svislý, objem 10 l, příkon 2,0 kW, IP 24, včetně dodávky materiálu</t>
  </si>
  <si>
    <t>Včetně upevnění zásobníků na příčky tl. 15 cm, na zdi a na nosné konstrukce.</t>
  </si>
  <si>
    <t>725534226R00</t>
  </si>
  <si>
    <t>Elektrický ohřívač vody zásobníkový tlakový, závěsný svislý, objem 152 l, příkon 2,0 kW, IP 45, včetně dodávky materiálu</t>
  </si>
  <si>
    <t>725829201R00</t>
  </si>
  <si>
    <t>Montáž baterií umyvadlových a dřezových umyvadlové a dřezové nástěnné chromové</t>
  </si>
  <si>
    <t>725829301R00</t>
  </si>
  <si>
    <t>Montáž baterií umyvadlových a dřezových umyvadlové a dřezové stojánkové</t>
  </si>
  <si>
    <t>725849200R00</t>
  </si>
  <si>
    <t>Montáž baterie sprchové nastavitelná výška</t>
  </si>
  <si>
    <t>726212122R00</t>
  </si>
  <si>
    <t>Klozet montážní prvek pro zavěšené WC s nádržkou, pro instalaci s mokrými procesy do masivních zděných konstrukcí, bez soupravy na tlumení hluku, bez ovladacího tlačitka, ovládání zepředu, stavební výška 78 cm, včetně dodávky materiálu</t>
  </si>
  <si>
    <t>Včetně dodávky a připevnění montážního prvku vč. napojení na kanalizační popř. vodovodní potrubí.</t>
  </si>
  <si>
    <t>72502</t>
  </si>
  <si>
    <t>Vybavení invalidního WC (2x sklopné madlo+1x pevné k umyv+na dveře+zrcadlo sklop)</t>
  </si>
  <si>
    <t>55145001R</t>
  </si>
  <si>
    <t>baterie umyvadlová směšovací; stojánková; ovládání pákové; povrch chrom; v. výtoku 53 mm</t>
  </si>
  <si>
    <t>POL3_7</t>
  </si>
  <si>
    <t>55145013R</t>
  </si>
  <si>
    <t>baterie dřezová nástěnná; výtok spodní; rozteč 130 až 170 mm; ovládání pákové; povrch chrom; ramínko ploché ústí, otočné; 200 mm</t>
  </si>
  <si>
    <t>55145015R</t>
  </si>
  <si>
    <t>baterie dřezová stojánková; ovládání pákové; povrch chrom; ramínko otočné; 200 mm</t>
  </si>
  <si>
    <t>551450380R</t>
  </si>
  <si>
    <t>baterie sprchová nástěnná; rozteč 130 až 170 mm; ovládání pákové; povrch chrom; směšovací</t>
  </si>
  <si>
    <t>55220022R</t>
  </si>
  <si>
    <t>vanička sprchová čtvercová; l = 800,0 mm; š = 800 mm; hl = 165 mm; ocelová, smaltovaná; bílá</t>
  </si>
  <si>
    <t>RTS 15/ II</t>
  </si>
  <si>
    <t>55484415.AR</t>
  </si>
  <si>
    <t>stěna sprchová pevná v = 1 850 mm; š = 900 mm; výplň plast; dezén; profily hliník, bílý lak</t>
  </si>
  <si>
    <t>55484471.AR</t>
  </si>
  <si>
    <t>dveře sprchové zasouvací; třídílné; h = 1 850,0 mm; š = 900,0 mm; š. vstupu 470 mm; výplň dezén pearl</t>
  </si>
  <si>
    <t>998725201R00</t>
  </si>
  <si>
    <t>Přesun hmot pro zařizovací předměty v objektech výšky do 6 m</t>
  </si>
  <si>
    <t>73001</t>
  </si>
  <si>
    <t>ÚT</t>
  </si>
  <si>
    <t>762512115R00</t>
  </si>
  <si>
    <t>Položení podlah pod PVC montáž_x005F_x000D_
 desek cementotřískových na pero a drážku</t>
  </si>
  <si>
    <t>800-762</t>
  </si>
  <si>
    <t>762526130R00</t>
  </si>
  <si>
    <t>Položení podlah montáž_x005F_x000D_
 polštářů pod podlahy rozteče do 100 cm</t>
  </si>
  <si>
    <t>půda 2x křížem : 20,5*22,0*2</t>
  </si>
  <si>
    <t>762595000R00</t>
  </si>
  <si>
    <t>Spojovací a ochranné prostředky hřebíky, vruty, impregnace</t>
  </si>
  <si>
    <t>451,0*0,025+902,0*0,14*0,14</t>
  </si>
  <si>
    <t>60515230R</t>
  </si>
  <si>
    <t>hranol SM/JD; tl = 140,0 mm; š = 140 mm; l = 3 000 až 6 000 mm; jakost I</t>
  </si>
  <si>
    <t>902,0*0,14*0,14*1,1</t>
  </si>
  <si>
    <t>60726123R</t>
  </si>
  <si>
    <t>deska dřevoštěpková třívrstvá pro prostředí vlhké; strana broušená; hrana pero/drážka; tl = 25,0 mm</t>
  </si>
  <si>
    <t>451,0*1,1</t>
  </si>
  <si>
    <t>998762202R00</t>
  </si>
  <si>
    <t>Přesun hmot pro konstrukce tesařské v objektech výšky do 12 m</t>
  </si>
  <si>
    <t>764410250R00</t>
  </si>
  <si>
    <t>Oplechování parapetů z pozinkovaného plechu výroba a montáž _x005F_x000D_
 rš 330 mm</t>
  </si>
  <si>
    <t>800-764</t>
  </si>
  <si>
    <t>včetně rohů</t>
  </si>
  <si>
    <t>1,3*4+1,2*8+1,2*19</t>
  </si>
  <si>
    <t>764454203R00</t>
  </si>
  <si>
    <t>Odpadní trouby z pozinkovaného plechu výroba a montáž odpadní trouby z Pz plechu, kruhové včetně zděří, manžet, odboček, kolen, odskoků, výpustí vody a přechodových kusů_x005F_x000D_
 průměru 120 mm</t>
  </si>
  <si>
    <t>764410850R00</t>
  </si>
  <si>
    <t>Demontáž oplechování parapetů rš od 100 do 330 mm</t>
  </si>
  <si>
    <t>764454801R00</t>
  </si>
  <si>
    <t>Demontáž odpadních trub nebo součástí trub kruhových , o průměru 75 a 100 mm</t>
  </si>
  <si>
    <t>10,5+10,0*2</t>
  </si>
  <si>
    <t>998764202R00</t>
  </si>
  <si>
    <t>Přesun hmot pro konstrukce klempířské v objektech výšky do 12 m</t>
  </si>
  <si>
    <t>766661112R00</t>
  </si>
  <si>
    <t>Montáž dveřních křídel kompletizovaných otevíravých ,  , do ocelové nebo fošnové zárubně, jednokřídlových, šířky do 800 mm</t>
  </si>
  <si>
    <t>800-766</t>
  </si>
  <si>
    <t>3+13</t>
  </si>
  <si>
    <t>766661122R00</t>
  </si>
  <si>
    <t>Montáž dveřních křídel kompletizovaných otevíravých ,  , do ocelové nebo fošnové zárubně, jednokřídlových, šířky přes 800 mm</t>
  </si>
  <si>
    <t>766661132R00</t>
  </si>
  <si>
    <t>Montáž dveřních křídel kompletizovaných otevíravých ,  , do ocelové nebo fošnové zárubně, dvoukřídlových, šířky do 1450 mm</t>
  </si>
  <si>
    <t>766670021R00</t>
  </si>
  <si>
    <t>Montáž kliky a štítku Montáž kliky a štítku</t>
  </si>
  <si>
    <t>76601</t>
  </si>
  <si>
    <t>D+M prosklených dveří D1.01 a D1.03  80/197 cm vč.vent.mřížky a kování</t>
  </si>
  <si>
    <t>76602</t>
  </si>
  <si>
    <t>D+M dveře posuvné dř.vnitřní D1.08 140/200 vč.zárubně a kování</t>
  </si>
  <si>
    <t>76603</t>
  </si>
  <si>
    <t>Oprava vstupních dveří  220/320cm, vč. přebroušení a nového nátěru, do rozpočtu 30 000,- Kč</t>
  </si>
  <si>
    <t>76604</t>
  </si>
  <si>
    <t>Oprava dveří u schodiště na půdu</t>
  </si>
  <si>
    <t>76607</t>
  </si>
  <si>
    <t>D+M sanitárních příček vč.dveří</t>
  </si>
  <si>
    <t>přízemí : 2,1*(1,1+2,4+0,4+0,5+3,3+1,1+1,0+2,5)</t>
  </si>
  <si>
    <t>patro : 2,1*(1,4+0,5+1,1)</t>
  </si>
  <si>
    <t>76610</t>
  </si>
  <si>
    <t>D+M dř.okno OK2.01 120/150cm</t>
  </si>
  <si>
    <t>76611</t>
  </si>
  <si>
    <t>D+M dř.okno OK1.01 125/205cm</t>
  </si>
  <si>
    <t>76612</t>
  </si>
  <si>
    <t xml:space="preserve">D+M dř.nadsvětlík 800/750mm </t>
  </si>
  <si>
    <t>76691</t>
  </si>
  <si>
    <t>D+M dřevěného madla schodiště BK, vč.nátěru, na stávaj.konzoly, vč.demontáže madla</t>
  </si>
  <si>
    <t>8,8+1,8*2+4,0</t>
  </si>
  <si>
    <t>54914634R</t>
  </si>
  <si>
    <t>kování interiérové kliky s kruhovými štíty pro klíč; povrch - kliky pochromované; povrch - štíty leštěná nerez</t>
  </si>
  <si>
    <t>61165003R</t>
  </si>
  <si>
    <t>dveře vnitřní š = 800 mm; h = 1 970,0 mm; hladké; otevíravé; počet křídel 1; plné; povrch. úprava laminát CPL; dekor dub, buk, javor, bílá, hruška, ořech</t>
  </si>
  <si>
    <t>61165012R</t>
  </si>
  <si>
    <t>dveře vnitřní š = 800 mm; h = 1 970,0 mm; hladké; otevíravé; počet křídel 1; prosklení 2/3; povrch. úprava laminát CPL; dekor dub, buk, javor, bílá, hruška, ořech</t>
  </si>
  <si>
    <t>61165016R</t>
  </si>
  <si>
    <t>dveře vnitřní š = 1 450 mm; h = 1 970,0 mm; hladké; otevíravé; počet křídel 2; prosklení 2/3; povrch. úprava laminát CPL; dekor dub, buk, javor, bílá, hruška, ořech</t>
  </si>
  <si>
    <t>998766202R00</t>
  </si>
  <si>
    <t>Přesun hmot pro konstrukce truhlářské v objektech výšky do 12 m</t>
  </si>
  <si>
    <t>767662120R00</t>
  </si>
  <si>
    <t>Montáž mříží pevných - svařováním</t>
  </si>
  <si>
    <t>800-767</t>
  </si>
  <si>
    <t>76701</t>
  </si>
  <si>
    <t>D+M kompletní prosklená stěna D1.V1 (viz výkres D.1.1.08-SCHÉMA PROSKLENÉ STĚNY)</t>
  </si>
  <si>
    <t>76702</t>
  </si>
  <si>
    <t>D+M Al prosklené dveře D1.08 roz.140/200cm</t>
  </si>
  <si>
    <t>771111121R00</t>
  </si>
  <si>
    <t>Doplňkové práce při kladení dlažeb montáž podlahových lišt dilatačních</t>
  </si>
  <si>
    <t>800-771</t>
  </si>
  <si>
    <t>0,8*6+0,9*2+0,7*2+1,5+0,8+1,7+0,9</t>
  </si>
  <si>
    <t>0,8*9+0,7*2+1,5*2</t>
  </si>
  <si>
    <t>771475014R00</t>
  </si>
  <si>
    <t>Montáž soklíků z dlaždic keramických výšky 100 mm, soklíků vodorovných, kladených do flexibilního tmele</t>
  </si>
  <si>
    <t>přízemí m.č.102,106,112,116 : 4,8*2+2,2+0,2+0,4+0,2-0,8*2-0,9+4,0*2+1,45*2-0,8+7,4*2+5,5*2-0,9+1,0*2+0,45*6</t>
  </si>
  <si>
    <t>7,3*2+5,6*2+1,0*2+0,5*2+1,5*2-0,8*2-0,7</t>
  </si>
  <si>
    <t>patro kuchynka : 2,95*2+4,6*2-0,8</t>
  </si>
  <si>
    <t>771575109RT5</t>
  </si>
  <si>
    <t>Montáž podlah z dlaždic keramických 300 x 300 mm, režných nebo glazovaných, hladkých, kladených do flexibilního tmele</t>
  </si>
  <si>
    <t>přízemí : 7,78+13,42+3,87+13,59+40,0+32,93+10,52+4,08+5,77</t>
  </si>
  <si>
    <t>patro : 4,54+4,25+12,0</t>
  </si>
  <si>
    <t>771579793R00</t>
  </si>
  <si>
    <t>Příplatky k položkám montáže podlah keramických příplatek za spárovací hmotu - plošně</t>
  </si>
  <si>
    <t>59760175.AR</t>
  </si>
  <si>
    <t>profil dilatační PVC</t>
  </si>
  <si>
    <t>597642030R</t>
  </si>
  <si>
    <t>dlažba keramická š = 300 mm; l = 300 mm; h = 9,0 mm; povrch matný; pro interiér i exteriér</t>
  </si>
  <si>
    <t>152,75*1,1</t>
  </si>
  <si>
    <t>59764250R</t>
  </si>
  <si>
    <t>dlažba keramická soklová tvarovka; š = 298 mm; l = 80 mm; h = 9,0 mm; povrch matný; pro interiér i exteriér</t>
  </si>
  <si>
    <t>93,6/0,3*1,1</t>
  </si>
  <si>
    <t>998771201R00</t>
  </si>
  <si>
    <t>Přesun hmot pro podlahy z dlaždic v objektech výšky do 6 m</t>
  </si>
  <si>
    <t>938902123R00</t>
  </si>
  <si>
    <t>Čištění ploch betonových konstrukcí ocelovými kartáči</t>
  </si>
  <si>
    <t>801-5</t>
  </si>
  <si>
    <t>schodiště do podkroví : 0,5*0,8*14</t>
  </si>
  <si>
    <t>772401123R00</t>
  </si>
  <si>
    <t>Montáž obkladu soklů deskami z kamene svislých nebo šikmých stěn s lícem rovným, tloušťky do 30 mm včetně</t>
  </si>
  <si>
    <t>800-782</t>
  </si>
  <si>
    <t>8,6*2+5,5*2-1,0-4,6-0,9-2,2+4,3*2+8,0*2-4,6-1,4-0,8*3-1,2+1,0*2+0,3+0,2</t>
  </si>
  <si>
    <t>772511111R00</t>
  </si>
  <si>
    <t>Kladení dlažby z kamene do tmele z pravoúhlých desek nebo dlaždic kladené nejvýše ze dvou rozdílných druhů desek, které se ve skladbě pravidelně opakují, tloušťky do 30 mm včetně</t>
  </si>
  <si>
    <t>vč. spárování</t>
  </si>
  <si>
    <t>vstupní hala : 42,17</t>
  </si>
  <si>
    <t>hala : 24,73</t>
  </si>
  <si>
    <t>58381360R</t>
  </si>
  <si>
    <t>dlažba kamenná deska; žula; h = 20,0 mm; plocha do 0,24 m2; povrch smirkovaný</t>
  </si>
  <si>
    <t>66,9*1,1+37,0*0,1*1,2</t>
  </si>
  <si>
    <t>998772101R00</t>
  </si>
  <si>
    <t>Přesun hmot pro kamenné dlažby, obklady schodišťových stupňů a soklů v objektech výšky do 6 m</t>
  </si>
  <si>
    <t>775599147R00</t>
  </si>
  <si>
    <t>Ostatní práce lak dřevěných podlah 1x základní + 3x lak, přebroušení</t>
  </si>
  <si>
    <t>schodiště do patra : 0,5*1,5*27+1,5*1,5*2</t>
  </si>
  <si>
    <t>776972127R00</t>
  </si>
  <si>
    <t xml:space="preserve">Čisticí zóny a rohože vstupní rohož, z Al profilůspojených nerewzovým lankema odděleny pryžovými mezikroužky, tloušťky 27 mm </t>
  </si>
  <si>
    <t>vstupní hala : 1,0*1,9</t>
  </si>
  <si>
    <t>776975103R00</t>
  </si>
  <si>
    <t>Čisticí zóny a rohože odvodněný box se škrabákem , z polymerbetonu s pozinkovanou hranou, výšky 80 mm, rozměr 1000x500 mm</t>
  </si>
  <si>
    <t>776976101R00</t>
  </si>
  <si>
    <t xml:space="preserve">Čisticí zóny a rohože rám z profilu L, z hliníku,  </t>
  </si>
  <si>
    <t xml:space="preserve">m     </t>
  </si>
  <si>
    <t>1,0*2+1,9*2</t>
  </si>
  <si>
    <t>777531022R00</t>
  </si>
  <si>
    <t xml:space="preserve"> Podlahy ze stěrky akrylátové s disperzí samonivelační hmota, tloušťky 2 mm</t>
  </si>
  <si>
    <t>800-773</t>
  </si>
  <si>
    <t>včetně penetrace podkladu</t>
  </si>
  <si>
    <t>přízemí pod PVC : 91,78</t>
  </si>
  <si>
    <t>patro m.č.206 : 70,3</t>
  </si>
  <si>
    <t>777531025R00</t>
  </si>
  <si>
    <t xml:space="preserve"> Podlahy ze stěrky akrylátové s disperzí samonivelační hmota, tloušťky 5 mm</t>
  </si>
  <si>
    <t>patro pod koberce mimo 2.06 : 27,65+11,31+16,82+17,27+41,53+8,6+21,42+12,21+30,08+9,03+16,87</t>
  </si>
  <si>
    <t>776520010RA0</t>
  </si>
  <si>
    <t>Podlahy povlakové podlahovina heterogenní protiskluzná, tl. 2,0 mm, z pásů, včetně soklíku, bez vyrovnání podkladu</t>
  </si>
  <si>
    <t>AP-PSV</t>
  </si>
  <si>
    <t>Agregovaná položka</t>
  </si>
  <si>
    <t>POL2_</t>
  </si>
  <si>
    <t>lepení a dodávka podlahoviny z PVC, bez podkladu. Svaření podlahoviny. Dodávka a lepení podlahových soklíků z měkčeného PVC. Pastování a vyleštění podlah.</t>
  </si>
  <si>
    <t>přízemí : 3,74+3,67+13,19+67,54+3,64</t>
  </si>
  <si>
    <t>776570020RAB</t>
  </si>
  <si>
    <t>Podlahy povlakové textilní lepené, koberec zátěžový</t>
  </si>
  <si>
    <t>patro : 27,65+11,31+16,82+17,27+41,53+70,29+8,6+21,42+12,21+30,08+9,03+16,87</t>
  </si>
  <si>
    <t>998776202R00</t>
  </si>
  <si>
    <t>Přesun hmot pro podlahy povlakové v objektech výšky do 12 m</t>
  </si>
  <si>
    <t>781415013R00</t>
  </si>
  <si>
    <t>Montáž obkladů vnitřních z obkládaček pórovinových  , 150 x 150 mm, lepených do flexibilního tmele</t>
  </si>
  <si>
    <t>přízemí : 0,7*1,3+0,9*1,5+0,45*1,3</t>
  </si>
  <si>
    <t>patro : 0,85*1,3*2+0,4*1,3</t>
  </si>
  <si>
    <t>781415015R00</t>
  </si>
  <si>
    <t>Montáž obkladů vnitřních z obkládaček pórovinových  , 200 x 200, nebo 300 x 150 mm, lepených do flexibilního tmele</t>
  </si>
  <si>
    <t xml:space="preserve">soc.zař : </t>
  </si>
  <si>
    <t>781419705R00</t>
  </si>
  <si>
    <t>Montáž obkladů vnitřních z obkládaček pórovinových příplatky k položkám montáže obkladů vnitřních z obkladaček pórovinových příplatek za spárovací hmotu - plošně</t>
  </si>
  <si>
    <t>781497111RS1</t>
  </si>
  <si>
    <t xml:space="preserve">Lišty k obkladům profil ukončovací leštěný hliník, uložení do tmele, výška profilu 6 mm,  </t>
  </si>
  <si>
    <t>2,0*12+1,0*6</t>
  </si>
  <si>
    <t>2,0*2+1,0*2</t>
  </si>
  <si>
    <t>parapety oken : 1,5*12+1,5*19</t>
  </si>
  <si>
    <t>597642032R</t>
  </si>
  <si>
    <t>dlažba keramická š = 300 mm; l = 300 mm; h = 9,0 mm; protiskluzová úprava; pro interiér i exteriér</t>
  </si>
  <si>
    <t>5,575*1,2</t>
  </si>
  <si>
    <t>59782430R</t>
  </si>
  <si>
    <t>Obkládačka pórov.zdobená Hor.Bříza 250x200x6,8 MIL</t>
  </si>
  <si>
    <t>166,4*1,1</t>
  </si>
  <si>
    <t>998781201R00</t>
  </si>
  <si>
    <t>Přesun hmot pro obklady keramické v objektech výšky do 6 m</t>
  </si>
  <si>
    <t>783225100R00</t>
  </si>
  <si>
    <t xml:space="preserve">Nátěry kov.stavebních doplňk.konstrukcí syntetické dvojnásobné + 1x email,  </t>
  </si>
  <si>
    <t>800-783</t>
  </si>
  <si>
    <t>včetně pomocného lešení.</t>
  </si>
  <si>
    <t>zárubně : 1,5*20+2,0</t>
  </si>
  <si>
    <t>783222921RT2</t>
  </si>
  <si>
    <t>Údržba nátěrů doplňkových konstrukcí, syntetické dvojnásobné, kovářská barva</t>
  </si>
  <si>
    <t>na vzduchu schnoucích</t>
  </si>
  <si>
    <t>mříže : 30,66</t>
  </si>
  <si>
    <t>783228990R00</t>
  </si>
  <si>
    <t>Údržba nátěrů doplňkových konstrukcí, syntetické příplatek k ceně za nátěry pevných mříží u neotvíravých oken nebo stěn za pevnými mřížemi</t>
  </si>
  <si>
    <t>783522000R00</t>
  </si>
  <si>
    <t>Nátěry klempířských konstrukcí syntetické základní + dvojnásobné</t>
  </si>
  <si>
    <t>na vzduchu schnoucí</t>
  </si>
  <si>
    <t>žlaby : 0,7*(23,0*2+21,5*2)</t>
  </si>
  <si>
    <t>svody : 0,4*30,5</t>
  </si>
  <si>
    <t>parapety : 0,4*37,6</t>
  </si>
  <si>
    <t>783601813R00</t>
  </si>
  <si>
    <t>Odstranění starých nátěrů z truhlářských výrobků oškrabáním s obroušením, dveří a zárubní</t>
  </si>
  <si>
    <t>dveře u schodiště na půdu : 0,7*2,0*2+0,8*2,0*2</t>
  </si>
  <si>
    <t>783631000R00</t>
  </si>
  <si>
    <t>Nátěr truhlářských výrobků disperzní dvojnásobné + 1x tmel</t>
  </si>
  <si>
    <t>včetně montáže, dodávkya demontáže lešení.</t>
  </si>
  <si>
    <t>783904811R00</t>
  </si>
  <si>
    <t>Ostatní práce odrezivění kovových konstrukcí</t>
  </si>
  <si>
    <t>784181201R00</t>
  </si>
  <si>
    <t>Příprava povrchu Penetrace (napouštění) podkladu silikát, jednonásobná</t>
  </si>
  <si>
    <t>784185112R00</t>
  </si>
  <si>
    <t>Malby z malířských směsí silikátových,  , bílé, dvojnásobné</t>
  </si>
  <si>
    <t>79901</t>
  </si>
  <si>
    <t>D+M ručních hasících přístrojů práškových 21A</t>
  </si>
  <si>
    <t>79903</t>
  </si>
  <si>
    <t>D+M výstražných a bezp.značek dle PBŘ</t>
  </si>
  <si>
    <t>79904</t>
  </si>
  <si>
    <t xml:space="preserve">Vybavení nábytkem </t>
  </si>
  <si>
    <t>79905</t>
  </si>
  <si>
    <t>Vybavení IT a elektrotechnikou</t>
  </si>
  <si>
    <t>21001</t>
  </si>
  <si>
    <t>Elektroinstalace vč.svítidel</t>
  </si>
  <si>
    <t>24001</t>
  </si>
  <si>
    <t xml:space="preserve">Potrubí pro VZT kruhové SPIRO nerez DN125mm </t>
  </si>
  <si>
    <t>4,5*2+5,5+1,5+1,7+3,5</t>
  </si>
  <si>
    <t>3,5+1,5*2</t>
  </si>
  <si>
    <t>24002</t>
  </si>
  <si>
    <t>Talířový ventil 50m3/hod</t>
  </si>
  <si>
    <t>24003</t>
  </si>
  <si>
    <t>Talířový ventil 100m3/hod</t>
  </si>
  <si>
    <t>24004</t>
  </si>
  <si>
    <t>Dveřní oboustranné větrací mřížky 300/100mm</t>
  </si>
  <si>
    <t>24005</t>
  </si>
  <si>
    <t>Trubní ventilátor TD 1000/200 IP44 s doběhem, pohyb.čidlo, tlumič hluku, protidešťová venk.žaluzie</t>
  </si>
  <si>
    <t>24006</t>
  </si>
  <si>
    <t>Trubní ventilátor TD 500/150-160 IP44 s doběhem, pohyb.čidlo, tlumič hluku, protidešťová venk.žaluzie</t>
  </si>
  <si>
    <t>24009</t>
  </si>
  <si>
    <t>Zprovoznění VZT</t>
  </si>
  <si>
    <t>979990181R00</t>
  </si>
  <si>
    <t>Poplatek za skládku PVC podlahová krytina</t>
  </si>
  <si>
    <t>979011111R00</t>
  </si>
  <si>
    <t>Svislá doprava suti a vybouraných hmot za prvé podlaží nad nebo pod základním podlažím</t>
  </si>
  <si>
    <t>Přesun suti</t>
  </si>
  <si>
    <t>POL8_</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</si>
  <si>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</si>
  <si>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</si>
  <si>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</si>
  <si>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</si>
  <si>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</si>
  <si>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</si>
  <si>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</si>
  <si>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</si>
  <si>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</si>
  <si>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</si>
  <si>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t>
  </si>
  <si>
    <t>005121 R</t>
  </si>
  <si>
    <t>Zařízení staveniště</t>
  </si>
  <si>
    <t>Soubor</t>
  </si>
  <si>
    <t>VRN</t>
  </si>
  <si>
    <t>POL99_2</t>
  </si>
  <si>
    <t>Veškeré náklady spojené s vybudováním, provozem a odstraněním zařízení staveniště.</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</si>
  <si>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</si>
  <si>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</si>
  <si>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</si>
  <si>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</si>
  <si>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</si>
  <si>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</si>
  <si>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SUM</t>
  </si>
  <si>
    <t>END</t>
  </si>
  <si>
    <t>číslo položky</t>
  </si>
  <si>
    <t>popis</t>
  </si>
  <si>
    <t>množství</t>
  </si>
  <si>
    <t>jednotka</t>
  </si>
  <si>
    <t>cena za jednotku</t>
  </si>
  <si>
    <t>cena celkem</t>
  </si>
  <si>
    <t xml:space="preserve">  1)        Kabely a vodiče :</t>
  </si>
  <si>
    <t xml:space="preserve">CYKY  5Cx6 </t>
  </si>
  <si>
    <t xml:space="preserve">CYKY  5Cx4 </t>
  </si>
  <si>
    <t xml:space="preserve">CYKY 3Cx2,5   </t>
  </si>
  <si>
    <t xml:space="preserve">CYKY  3Cx1,5   </t>
  </si>
  <si>
    <t xml:space="preserve">CYKY  5Cx1,5  </t>
  </si>
  <si>
    <t xml:space="preserve">CYKY  3Ax1,5  </t>
  </si>
  <si>
    <t xml:space="preserve">CYKY  2Ax1,5  </t>
  </si>
  <si>
    <t xml:space="preserve">CY   10 </t>
  </si>
  <si>
    <t>CY    6</t>
  </si>
  <si>
    <t xml:space="preserve">CY  4 </t>
  </si>
  <si>
    <t xml:space="preserve">    2)           Úložný materiál :</t>
  </si>
  <si>
    <t xml:space="preserve">Parapetní kanál PK110x70 D, </t>
  </si>
  <si>
    <t>ks</t>
  </si>
  <si>
    <t xml:space="preserve">Stínící kanál , SK40x20S  </t>
  </si>
  <si>
    <t xml:space="preserve">Příchytka stínícího kanálu PKS1HB </t>
  </si>
  <si>
    <t>Podlahová přístrojová krabice  typ 57 FB</t>
  </si>
  <si>
    <t>Podlahová  krabice  typ KUP 80 FB</t>
  </si>
  <si>
    <t xml:space="preserve">Ochranná trubka 50,KF09053AA </t>
  </si>
  <si>
    <t>Ochranná trubka 40,KF09040AA</t>
  </si>
  <si>
    <t>Ohebná tr.   1220 L50</t>
  </si>
  <si>
    <t>Ohebná tr.   1225 L50</t>
  </si>
  <si>
    <t>Krabice přístrojové do zdi KP67/2 KA</t>
  </si>
  <si>
    <t xml:space="preserve">Krabice přístrojové do zdi KPR68   </t>
  </si>
  <si>
    <t xml:space="preserve">Krabice přístrojové do parap.kanálu KP-PK  HB </t>
  </si>
  <si>
    <t xml:space="preserve">Krabice svorkové odbočné do zdi KR97/5 KA </t>
  </si>
  <si>
    <t>Krabice svorkové odbočné do zdi KU68-1903 KA</t>
  </si>
  <si>
    <t xml:space="preserve">Krabice svorkové odbočné do zdi KU68-1902 KA </t>
  </si>
  <si>
    <t>Krabice se svorkovnicí  KO125E/EQ02,  pro hlav. pospoj</t>
  </si>
  <si>
    <t xml:space="preserve"> 3)                  Ovladače,zásuvky,  </t>
  </si>
  <si>
    <t xml:space="preserve">Ovladače-spinače,do krabice </t>
  </si>
  <si>
    <t xml:space="preserve">Ovladače tlačítkové,do krabice </t>
  </si>
  <si>
    <t xml:space="preserve">Přepinač střídavý do krabice </t>
  </si>
  <si>
    <t xml:space="preserve">Přepinač dvoupáč. Ř. 5, do krabice </t>
  </si>
  <si>
    <t xml:space="preserve">Zásuvka 230V do krabice, </t>
  </si>
  <si>
    <t>Zásuvka 230V do krabice, s přepěťovou ochranou „D“</t>
  </si>
  <si>
    <t xml:space="preserve">    4)               Elektrické rozvaděče – dle výkresů</t>
  </si>
  <si>
    <t>ER + R1  - kombinovaný rozvaděč elektroměrový a podružný  – BP-U-3S-600/10, s dveřmi, IP30</t>
  </si>
  <si>
    <t xml:space="preserve">Elektrický rozvaděč podružný R2 –zápustný BFU 3/72-C Bílý,  IP40,třířadý 3x24M, neprůhledné dveře </t>
  </si>
  <si>
    <t>Elektrický roz. podružný R3 –KLV-48-VPS-F,zápustný čtyřřadý 4x12 M, dveře neprůhledné, bílé, 26M, IP65</t>
  </si>
  <si>
    <t>Elektrický rozvaděč podruž., R4 – typ3736  neprůhledné dveře, zápustný, IP40 ,3x12M</t>
  </si>
  <si>
    <t xml:space="preserve">        5)         Svítidla</t>
  </si>
  <si>
    <t>A  -   Svítidlo přisazené stropní i nástěnné  IN-12B12/ 012 40106, kulaté o205mm, IP20, sklo, E27, diodová  žárovka  9,5W</t>
  </si>
  <si>
    <t>B  -   Svítidlo přisazené stropní i nástěnné   IN-12BT11/ 011 42702, kulaté o200mm, IP44,  sklo, E27, výboj. žárovka  T2, 15W</t>
  </si>
  <si>
    <t>C  -  Zářivkové svítidlo  LED 2xT8/120cm  GXZS022, 2x trubice T8 LED GLASSV2, 9W,G13 , dvoutrubicové,</t>
  </si>
  <si>
    <t>D  -  Zářiv. svítidlo jednotrubicové diodové,  LED 120x6  9538, bílé 1xT8 LED 22W</t>
  </si>
  <si>
    <t>E  -   Svítidlo přisazené stropní i nástěnné  , IN-12BT12/ 023 44705, kulaté o250mm, IP44,   sklo, E27, výboj. žárovka LED 9,5W</t>
  </si>
  <si>
    <t>F  -  Nástěnné svítidlo   54709W, kov, sklo, E27,  LED žárovka  9,5W , IP20, chrom, mléčné sklo,</t>
  </si>
  <si>
    <t xml:space="preserve">G  -   Svítidlo přisazené stropní i nástěnné , IN-12BT13/ 025 44726, kulaté o300mm, IP20, sklo, E27, výboj. žárovka  LED 9,5W </t>
  </si>
  <si>
    <t>L1  -  Lustr 54709 – 5, IP20 , 5x E27,max. 60W,</t>
  </si>
  <si>
    <t>L2  -  Lustr 54709 – 3, IP20 , 3x E27,max. 60W,</t>
  </si>
  <si>
    <t>H  -  svítidla pro průběžnou montáž závěsná ,IP20,tř.I:</t>
  </si>
  <si>
    <t>H1k-S  -  SBL3SKNV2/X100DALI/REND</t>
  </si>
  <si>
    <t>H1z-S  -  SBL3SKNV2/B100DALI/RSTART</t>
  </si>
  <si>
    <t xml:space="preserve">H2       -  SBL3MKNV2/125ND/RCONT  </t>
  </si>
  <si>
    <t>H2z     -  SBL3MKNV2/125ND/RSTART</t>
  </si>
  <si>
    <t xml:space="preserve">H3      -   SBL3LKNV2/180ND/RCONT  </t>
  </si>
  <si>
    <t xml:space="preserve">H3z         SBL3LKNV2/180ND/RSTART </t>
  </si>
  <si>
    <t xml:space="preserve">H3k         SBL3LKNV2/180ND/REND </t>
  </si>
  <si>
    <t xml:space="preserve">H3 - S      SBL4LKNV2/180DALI/RCONT  </t>
  </si>
  <si>
    <t xml:space="preserve">H3z - S    SBL4LKNV2/180DALI/RSTART </t>
  </si>
  <si>
    <t xml:space="preserve">H3k - S    SBL4LKNV2/180DALI/REND </t>
  </si>
  <si>
    <t>ROH – SBL SPOJR</t>
  </si>
  <si>
    <t>SPOJ – SBL SPOJP</t>
  </si>
  <si>
    <t xml:space="preserve">  6)             Základní elektromateriál pro slaboproudá zařízení</t>
  </si>
  <si>
    <t xml:space="preserve">Pohybový detektor  DM50  </t>
  </si>
  <si>
    <t xml:space="preserve">Detektor kouře SD168 </t>
  </si>
  <si>
    <t xml:space="preserve">Deska EZS digiplex 192 </t>
  </si>
  <si>
    <t xml:space="preserve">Záložní zdroj 12hod. +baterie  </t>
  </si>
  <si>
    <t xml:space="preserve">GSM modul pro PCS 250 </t>
  </si>
  <si>
    <t>Ocelový box pro EZS</t>
  </si>
  <si>
    <t xml:space="preserve">Klávesnice  EVO </t>
  </si>
  <si>
    <t xml:space="preserve">Klimatizační jednotka 3,5kW </t>
  </si>
  <si>
    <t xml:space="preserve"> 7)          Spojovací, montážní a pomocný materiál </t>
  </si>
  <si>
    <t>8)          Práce zednické, pomocné, bourací a začišťovací</t>
  </si>
  <si>
    <t>9)          Práce elektromontážní - silnoproud a slaboproud</t>
  </si>
  <si>
    <t>10)          Výchozí revize elektro, revize hromosvodu</t>
  </si>
  <si>
    <t>PL00 - demontáže rozvody a otopná soustava</t>
  </si>
  <si>
    <t>poř.č.</t>
  </si>
  <si>
    <t>skupina</t>
  </si>
  <si>
    <t>popis položky</t>
  </si>
  <si>
    <t>jedn.cena</t>
  </si>
  <si>
    <t>jedn.</t>
  </si>
  <si>
    <t>celkem [Kč]</t>
  </si>
  <si>
    <t>KOEEF</t>
  </si>
  <si>
    <t>KOT</t>
  </si>
  <si>
    <t>Demontáž stáv.plyn.kotle s odkouřením</t>
  </si>
  <si>
    <t>Demontáž expanzní nádrže, odpojení od rozvodů potrubí.</t>
  </si>
  <si>
    <t>Přesun hmot demontovaných a vybouraných hmot</t>
  </si>
  <si>
    <t>ROS</t>
  </si>
  <si>
    <t>Demontáž potrubí ocelového hladkého do DN 50 v interiéru celého objektu</t>
  </si>
  <si>
    <t>Celkem za položku:</t>
  </si>
  <si>
    <t>PL06 - plynovod</t>
  </si>
  <si>
    <t>Úprava rozvodu plynovodu</t>
  </si>
  <si>
    <t>Tlaková zkouška</t>
  </si>
  <si>
    <t>Vpuštění plynu</t>
  </si>
  <si>
    <t>Revize plynovodu a plynového zařízení (spotřebiče)</t>
  </si>
  <si>
    <t>PL07 - kotvení</t>
  </si>
  <si>
    <t>Montáž objímky pro potrubí do DN50</t>
  </si>
  <si>
    <t>Montáž dvojobjímky pro potrubí do d32</t>
  </si>
  <si>
    <t>PL08 - izolace</t>
  </si>
  <si>
    <t>Montáž návlekové izolace do d50</t>
  </si>
  <si>
    <t>PL11 - ústřední vytápění</t>
  </si>
  <si>
    <t>Vypuštění vody</t>
  </si>
  <si>
    <t>Montáž závěsného plynového kondenzačního kotle</t>
  </si>
  <si>
    <t>Uvedení do provozu s regulací</t>
  </si>
  <si>
    <t>Montáž hydraulické sady</t>
  </si>
  <si>
    <t>Montáž regulace</t>
  </si>
  <si>
    <t>Montáž prostorového termostatu</t>
  </si>
  <si>
    <t>Montáž děleného odkouření/přívodu spal. vzduchu</t>
  </si>
  <si>
    <t>Odvod kondenzátu</t>
  </si>
  <si>
    <t>Montáž zásobníkového ohřívače</t>
  </si>
  <si>
    <t>Montáž sestavy expanzní tlakové nádoby</t>
  </si>
  <si>
    <t>Montáž magnet. odlučovače kalů</t>
  </si>
  <si>
    <t>Montáž armatur se dvěma závity G 6/4</t>
  </si>
  <si>
    <t>Montáž armatury s dvěma závity G 1</t>
  </si>
  <si>
    <t>Montáž armatury s dvěma závity G 3/4</t>
  </si>
  <si>
    <t>Montáž armatury s jedním závitem G 1/2</t>
  </si>
  <si>
    <t>Montáž armatury s jedním závitem G 1</t>
  </si>
  <si>
    <t>Montáž rozdělovače/sběrače</t>
  </si>
  <si>
    <t>Montáž čerpadla nabíjecího okruhu TV do potrubí</t>
  </si>
  <si>
    <t>Montáž čerpadla oběhového okruhu vytápění závitového do potrubí</t>
  </si>
  <si>
    <t>ROT</t>
  </si>
  <si>
    <t>Montáž připojení stávajících otopných těles, připojení Klasik</t>
  </si>
  <si>
    <t>Montáž deskového otopného tělesa,spodní připojení</t>
  </si>
  <si>
    <t>Montáž ovládací hlavice</t>
  </si>
  <si>
    <t>Propojení na stávající rozvody TUV</t>
  </si>
  <si>
    <t>Napuštění a odvzdušnění systému</t>
  </si>
  <si>
    <t>Zkouška těsnosti</t>
  </si>
  <si>
    <t>Revize spalinových cest</t>
  </si>
  <si>
    <t>Zkouška topná</t>
  </si>
  <si>
    <t>PL31 - pomocné práce</t>
  </si>
  <si>
    <t>Sekání,vrtání</t>
  </si>
  <si>
    <t>Materiály</t>
  </si>
  <si>
    <t>Objímka jednošr. 23-27 M8 3/4"</t>
  </si>
  <si>
    <t>Šroub kombi M8x100</t>
  </si>
  <si>
    <t>Hmoždinka M10</t>
  </si>
  <si>
    <t>Příchytka CU dvojitá 15mm</t>
  </si>
  <si>
    <t>Příchytka CU dvojitá 18mm</t>
  </si>
  <si>
    <t>Hmoždinka natloukací 6x40mm hřebíková</t>
  </si>
  <si>
    <t>číslo pol.</t>
  </si>
  <si>
    <t>Izolace DG 32-6 hadice 2m, šedá</t>
  </si>
  <si>
    <t>Izolace DG 26-6 hadice 2m, šedá</t>
  </si>
  <si>
    <t>Izolace DG 20-6 hadice 2m, šedá</t>
  </si>
  <si>
    <t>Izolace DG 16-6 hadice 2m, šedá</t>
  </si>
  <si>
    <t>Plynový kondenzační kotel 45 kW</t>
  </si>
  <si>
    <t xml:space="preserve">Hydraulická sada připojení kotle </t>
  </si>
  <si>
    <t>sada</t>
  </si>
  <si>
    <t>Odstředivý odkalovač s magnetickou vložkou, kulovým kohoutem a teleskopickým šroubením, mosaz</t>
  </si>
  <si>
    <t>Kompletní ekvitermní regulace kotle včetně vnitřního prostorového termostatu s dálkovým ovládáním</t>
  </si>
  <si>
    <t xml:space="preserve">Odpadní kondenzátní potrubí </t>
  </si>
  <si>
    <t>Ohřívač vody 150l</t>
  </si>
  <si>
    <t>MK kulový kohout 1" se zajištěním</t>
  </si>
  <si>
    <t>Expanzní nádoba okruhu TV -12l 6bar, šedá</t>
  </si>
  <si>
    <t>Odlučovač vzduchu 5/4"</t>
  </si>
  <si>
    <t>Kulový uzávěr voda FF páčka 5/4"</t>
  </si>
  <si>
    <t>Šroubení topenářské 5/4" přímé provedení, typ GCSP</t>
  </si>
  <si>
    <t>Kulový uzávěr voda FF páčka 6/4"</t>
  </si>
  <si>
    <t>Šroubení topenářské 6/4" rohové provedení, typ GCSR</t>
  </si>
  <si>
    <t>Kulový uzávěr voda FF páčka 1"</t>
  </si>
  <si>
    <t>Šroubení topenářské 1" přímé provedení, typ GCSP</t>
  </si>
  <si>
    <t>Kulový uzávěr voda FF páčka 3/4"</t>
  </si>
  <si>
    <t>Šroubení topenářské 3/4" přímé provedení, typ GCSP</t>
  </si>
  <si>
    <t>Kohout vypouštěcí kulový 1/2"</t>
  </si>
  <si>
    <t>Pojistný ventil 1"x11/4" kb, 6bar</t>
  </si>
  <si>
    <t>tr.35x1,5 tvrdá</t>
  </si>
  <si>
    <t>Koleno 35 FxM měď</t>
  </si>
  <si>
    <t>T-kus 35 měď</t>
  </si>
  <si>
    <t>Nátrubek 35 měď</t>
  </si>
  <si>
    <t>T-kus redukční 35x1/2"x35 bronz</t>
  </si>
  <si>
    <t>Přechodka vnitřní 35x1" bronz</t>
  </si>
  <si>
    <t xml:space="preserve">Termostat 7-denní digitální </t>
  </si>
  <si>
    <t>Elektro materiál</t>
  </si>
  <si>
    <t>Filtr závitový 1", typ GCF</t>
  </si>
  <si>
    <t>Zpětná klapka Eura těžká řada 1"</t>
  </si>
  <si>
    <t>Skupina čerpadlová MK 1"</t>
  </si>
  <si>
    <t>Rozdělovač/sběrač vč. izolace</t>
  </si>
  <si>
    <t>Konzola pro rozdělovače</t>
  </si>
  <si>
    <t>Šroubení k čerpadlu 1"x 11/2" mosaz UZ</t>
  </si>
  <si>
    <t>Čerpadlo oběhové  - okruh vytápění objektu (Q= 12,39 , H = 2,56m)</t>
  </si>
  <si>
    <t>Potrubí z vícevrstvých trubek AlPex - 32x3 spojované listování</t>
  </si>
  <si>
    <t>Potrubí z vícevrstvých trubek AlPex - 26x3 spojované listování</t>
  </si>
  <si>
    <t>Potrubí z vícevrstvých trubek AlPex - 20x2 spojované listování</t>
  </si>
  <si>
    <t>Potrubí z vícevrstvých trubek AlPex - 16x2 spojované listování</t>
  </si>
  <si>
    <t>Přechodka 3/4" Eurokonus s gumou pro Cu trubku, 3/4"EKx15mm</t>
  </si>
  <si>
    <t>H-blok přímý pro připojení ventilových otopných těles 1/2"</t>
  </si>
  <si>
    <t>Termostatický ventil radiátorový</t>
  </si>
  <si>
    <t>Uzaviratelné rohové šroubení radiátorové</t>
  </si>
  <si>
    <t>Hlavice RVC termostatická M30x1,5 bílá</t>
  </si>
  <si>
    <t>PL11 - ústřední vytápění\odkouření</t>
  </si>
  <si>
    <t xml:space="preserve">Sada pro dělené odkouření </t>
  </si>
  <si>
    <t>Trubka průměr 80mm délka 2000mm</t>
  </si>
  <si>
    <t>Revizní koleno 87°</t>
  </si>
  <si>
    <t>Koleno 90° průměr 80</t>
  </si>
  <si>
    <t>Růžice prům. 80 - vnitřní (bílá)</t>
  </si>
  <si>
    <t>Trubka pr. 80, délka 1000mm UV stabilní</t>
  </si>
  <si>
    <t>Vystřeďovací distanční objímka DN 80 zdvojená</t>
  </si>
  <si>
    <t>Koncovka děleného odkouření</t>
  </si>
  <si>
    <t>PL11 - ústřední vytápění\otopná tělesa</t>
  </si>
  <si>
    <t>Otopné těleso VK 500/800, typ 11</t>
  </si>
  <si>
    <t>Otopné těleso VK 500/1200, typ 11</t>
  </si>
  <si>
    <t>Otopné těleso VK 600/1000, typ 11</t>
  </si>
  <si>
    <t>Celkem :</t>
  </si>
  <si>
    <t>Rack 19' 18U-68SBK rozvaděč stojanový 18U/600x800 skleněné dveře</t>
  </si>
  <si>
    <t>Ventilační jednotka 2 ventilátory</t>
  </si>
  <si>
    <t>Patchpanel</t>
  </si>
  <si>
    <t>Napájecí panel</t>
  </si>
  <si>
    <t>Vyvazovací panel</t>
  </si>
  <si>
    <t>Datová zásuvka jednoduchá</t>
  </si>
  <si>
    <t xml:space="preserve">Kabel pro datové rozvody UTP5  </t>
  </si>
  <si>
    <t>Dome kamery; Počet megapixelů: 2 megapixely; Vnitřní / Venkovní: Venkovní provedení; Délka přísvitu max.: 40 metrů; Typ objektivu: motorický; WDR: 120dB reálné; Citlivost: vysoká. AcuSense</t>
  </si>
  <si>
    <t>Kamery pro čtení SPZ; Počet megapixelů: 2 megapixely; Venkovní provedení; Délka přísvitu: 50 metrů; Typ objektivu: motorický; WDR: 120dB reálné; Citlivost: extra vysoká - Dark Fighter</t>
  </si>
  <si>
    <t>Záznamové zařízení. Příjem a vyhodnocení kamerového systémuočet kamer IP: do 8 kamer; Max. rozlišení záznamu: 8 Megapixel; Počet HDD slotů: 2x; Video výstup: HDMI / VGA; Alarmy In / Out: 4 / 1; Audio In / Out: 1 / 1; Datová propustnost (In / Out): 80 / 160 Mbps</t>
  </si>
  <si>
    <t>HDD2TB</t>
  </si>
  <si>
    <t>Dataprojektor Projektor, DLP, Full HD, 3500 ANSI, 10000:1, 2 x HDMI, reproduktory 2W  (bez plátna)</t>
  </si>
  <si>
    <t>Držák projektoru</t>
  </si>
  <si>
    <t>Kabel HDMI 10M</t>
  </si>
  <si>
    <t>Tablo u vstupu do budovy s jedním audiotelefonem</t>
  </si>
  <si>
    <t>Krabice 68 pod omítku</t>
  </si>
  <si>
    <t>Krabice 98 pod omítku</t>
  </si>
  <si>
    <t>Trubky pod omítku 16-32</t>
  </si>
  <si>
    <t>Průrazy zdi do pr 25 do 1m</t>
  </si>
  <si>
    <t>Měření datových rozvodů</t>
  </si>
  <si>
    <t>Nastavení zprovoznění CCTV</t>
  </si>
  <si>
    <t>Expander v boxu</t>
  </si>
  <si>
    <t>Kabel LAM 4+2</t>
  </si>
  <si>
    <t>Měření rozvodů EZS</t>
  </si>
  <si>
    <t>Nastavení zprovoznění EZS</t>
  </si>
  <si>
    <t>WIFI na strop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</si>
</sst>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6" formatCode="0\ %"/>
    <numFmt numFmtId="167" formatCode="#,##0.00\ &quot;Kč&quot;"/>
  </numFmts>
  <fonts count="29" x14ac:knownFonts="1">
    <font>
      <sz val="10"/>
      <name val="Arial CE"/>
      <charset val="238"/>
    </font>
    <font>
      <sz val="10"/>
      <name val="Arial CE"/>
      <family val="2"/>
      <charset val="238"/>
    </font>
    <font>
      <sz val="11"/>
      <color rgb="FF000000"/>
      <name val="Calibri"/>
      <family val="2"/>
      <charset val="238"/>
    </font>
    <font>
      <b/>
      <sz val="10"/>
      <name val="Arial CE"/>
      <charset val="238"/>
    </font>
    <font>
      <sz val="9"/>
      <name val="Arial CE"/>
      <family val="2"/>
      <charset val="238"/>
    </font>
    <font>
      <b/>
      <sz val="14"/>
      <name val="Arial CE"/>
      <family val="2"/>
      <charset val="238"/>
    </font>
    <font>
      <sz val="12"/>
      <name val="Arial CE"/>
      <charset val="238"/>
    </font>
    <font>
      <b/>
      <sz val="12"/>
      <name val="Arial CE"/>
      <charset val="238"/>
    </font>
    <font>
      <sz val="11"/>
      <name val="Arial CE"/>
      <charset val="238"/>
    </font>
    <font>
      <b/>
      <sz val="11"/>
      <name val="Arial CE"/>
      <charset val="238"/>
    </font>
    <font>
      <b/>
      <sz val="12"/>
      <name val="Arial CE"/>
      <family val="2"/>
      <charset val="238"/>
    </font>
    <font>
      <b/>
      <sz val="10"/>
      <name val="Arial CE"/>
      <family val="2"/>
      <charset val="238"/>
    </font>
    <font>
      <b/>
      <sz val="13"/>
      <name val="Arial CE"/>
      <charset val="238"/>
    </font>
    <font>
      <sz val="9"/>
      <name val="Arial CE"/>
      <charset val="238"/>
    </font>
    <font>
      <sz val="7"/>
      <name val="Arial CE"/>
      <charset val="238"/>
    </font>
    <font>
      <sz val="10"/>
      <color rgb="FFD6E1EE"/>
      <name val="Arial CE"/>
      <charset val="238"/>
    </font>
    <font>
      <b/>
      <sz val="9"/>
      <name val="Arial CE"/>
      <charset val="238"/>
    </font>
    <font>
      <sz val="9"/>
      <color rgb="FF000000"/>
      <name val="Tahoma"/>
      <family val="2"/>
      <charset val="238"/>
    </font>
    <font>
      <sz val="8"/>
      <name val="Arial CE"/>
      <charset val="238"/>
    </font>
    <font>
      <sz val="8"/>
      <color rgb="FF0000FF"/>
      <name val="Arial CE"/>
      <charset val="238"/>
    </font>
    <font>
      <sz val="8"/>
      <color rgb="FF008000"/>
      <name val="Arial CE"/>
      <charset val="238"/>
    </font>
    <font>
      <sz val="8"/>
      <color rgb="FFFFFFFF"/>
      <name val="Arial CE"/>
      <charset val="238"/>
    </font>
    <font>
      <sz val="8"/>
      <color rgb="FF000000"/>
      <name val="Arial"/>
      <family val="2"/>
      <charset val="238"/>
    </font>
    <font>
      <b/>
      <sz val="12"/>
      <color rgb="FF0000FF"/>
      <name val="Arial"/>
      <family val="2"/>
      <charset val="238"/>
    </font>
    <font>
      <b/>
      <sz val="8"/>
      <color rgb="FF000000"/>
      <name val="Arial"/>
      <family val="2"/>
      <charset val="238"/>
    </font>
    <font>
      <sz val="9"/>
      <color rgb="FF000000"/>
      <name val="Courier New"/>
      <family val="3"/>
      <charset val="238"/>
    </font>
    <font>
      <b/>
      <sz val="10"/>
      <color rgb="FF000080"/>
      <name val="Arial"/>
      <family val="2"/>
      <charset val="238"/>
    </font>
    <font>
      <b/>
      <sz val="11"/>
      <color theme="1"/>
      <name val="Calibri"/>
      <family val="2"/>
      <charset val="238"/>
      <scheme val="minor"/>
    </font>
    <font>
      <b/>
      <sz val="12"/>
      <color theme="1"/>
      <name val="Calibri"/>
      <family val="2"/>
      <charset val="238"/>
      <scheme val="minor"/>
    </font>
  </fonts>
  <fills count="8">
    <fill>
      <patternFill patternType="none"/>
    </fill>
    <fill>
      <patternFill patternType="gray125"/>
    </fill>
    <fill>
      <patternFill patternType="solid">
        <fgColor rgb="FFFFFFFF"/>
        <bgColor rgb="FFFFFFCC"/>
      </patternFill>
    </fill>
    <fill>
      <patternFill patternType="solid">
        <fgColor rgb="FFD6E1EE"/>
        <bgColor rgb="FFDBDBDB"/>
      </patternFill>
    </fill>
    <fill>
      <patternFill patternType="solid">
        <fgColor rgb="FF99CCFF"/>
        <bgColor rgb="FFC0E4E4"/>
      </patternFill>
    </fill>
    <fill>
      <patternFill patternType="solid">
        <fgColor rgb="FFDBDBDB"/>
        <bgColor rgb="FFD6E1EE"/>
      </patternFill>
    </fill>
    <fill>
      <patternFill patternType="solid">
        <fgColor rgb="FFC0E4E4"/>
        <bgColor rgb="FFD6E1EE"/>
      </patternFill>
    </fill>
    <fill>
      <patternFill patternType="solid">
        <fgColor rgb="FFFFFF00"/>
        <bgColor rgb="FFFFFF00"/>
      </patternFill>
    </fill>
  </fills>
  <borders count="35">
    <border>
      <left/>
      <right/>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style="thin">
        <color auto="1"/>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rgb="FF808080"/>
      </right>
      <top style="thin">
        <color auto="1"/>
      </top>
      <bottom/>
      <diagonal/>
    </border>
    <border>
      <left style="thin">
        <color rgb="FF808080"/>
      </left>
      <right style="thin">
        <color rgb="FF808080"/>
      </right>
      <top style="thin">
        <color auto="1"/>
      </top>
      <bottom/>
      <diagonal/>
    </border>
    <border>
      <left style="thin">
        <color rgb="FF808080"/>
      </left>
      <right style="thin">
        <color auto="1"/>
      </right>
      <top style="thin">
        <color auto="1"/>
      </top>
      <bottom/>
      <diagonal/>
    </border>
    <border>
      <left style="thin">
        <color auto="1"/>
      </left>
      <right style="thin">
        <color rgb="FF808080"/>
      </right>
      <top style="thin">
        <color auto="1"/>
      </top>
      <bottom style="thin">
        <color auto="1"/>
      </bottom>
      <diagonal/>
    </border>
    <border>
      <left style="thin">
        <color rgb="FF808080"/>
      </left>
      <right style="thin">
        <color rgb="FF808080"/>
      </right>
      <top style="thin">
        <color auto="1"/>
      </top>
      <bottom style="thin">
        <color auto="1"/>
      </bottom>
      <diagonal/>
    </border>
    <border>
      <left style="thin">
        <color rgb="FF808080"/>
      </left>
      <right style="thin">
        <color auto="1"/>
      </right>
      <top style="thin">
        <color auto="1"/>
      </top>
      <bottom style="thin">
        <color auto="1"/>
      </bottom>
      <diagonal/>
    </border>
    <border>
      <left/>
      <right/>
      <top style="double">
        <color auto="1"/>
      </top>
      <bottom/>
      <diagonal/>
    </border>
  </borders>
  <cellStyleXfs count="3">
    <xf numFmtId="0" fontId="0" fillId="0" borderId="0"/>
    <xf numFmtId="0" fontId="1" fillId="0" borderId="0"/>
    <xf numFmtId="0" fontId="2" fillId="0" borderId="0"/>
  </cellStyleXfs>
  <cellXfs count="282">
    <xf numFmtId="0" fontId="0" fillId="0" borderId="0" xfId="0"/>
    <xf numFmtId="0" fontId="0" fillId="0" borderId="8" xfId="0" applyFont="1" applyBorder="1" applyAlignment="1">
      <alignment horizontal="right" indent="1"/>
    </xf>
    <xf numFmtId="0" fontId="0" fillId="0" borderId="7" xfId="0" applyBorder="1" applyAlignment="1">
      <alignment horizontal="right" indent="1"/>
    </xf>
    <xf numFmtId="1" fontId="0" fillId="0" borderId="7" xfId="0" applyNumberFormat="1" applyBorder="1" applyAlignment="1">
      <alignment horizontal="right" indent="1"/>
    </xf>
    <xf numFmtId="49" fontId="3" fillId="4" borderId="7" xfId="0" applyNumberFormat="1" applyFont="1" applyFill="1" applyBorder="1" applyAlignment="1" applyProtection="1">
      <alignment horizontal="left" vertical="center"/>
      <protection locked="0"/>
    </xf>
    <xf numFmtId="49" fontId="3" fillId="4" borderId="0" xfId="0" applyNumberFormat="1" applyFont="1" applyFill="1" applyBorder="1" applyAlignment="1" applyProtection="1">
      <alignment horizontal="left" vertical="center"/>
      <protection locked="0"/>
    </xf>
    <xf numFmtId="49" fontId="3" fillId="4" borderId="9" xfId="0" applyNumberFormat="1" applyFont="1" applyFill="1" applyBorder="1" applyAlignment="1" applyProtection="1">
      <alignment horizontal="left" vertical="center"/>
      <protection locked="0"/>
    </xf>
    <xf numFmtId="0" fontId="3" fillId="0" borderId="7" xfId="0" applyFont="1" applyBorder="1" applyAlignment="1">
      <alignmen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49" fontId="3" fillId="3" borderId="8" xfId="0" applyNumberFormat="1" applyFont="1" applyFill="1" applyBorder="1" applyAlignment="1">
      <alignment horizontal="left" vertical="center" wrapText="1"/>
    </xf>
    <xf numFmtId="49" fontId="3" fillId="3" borderId="5" xfId="0" applyNumberFormat="1" applyFont="1" applyFill="1" applyBorder="1" applyAlignment="1">
      <alignment horizontal="left" vertical="center" wrapText="1"/>
    </xf>
    <xf numFmtId="49" fontId="7" fillId="3" borderId="4" xfId="0" applyNumberFormat="1" applyFont="1" applyFill="1" applyBorder="1" applyAlignment="1">
      <alignment horizontal="left" vertical="center" wrapText="1"/>
    </xf>
    <xf numFmtId="0" fontId="5" fillId="0" borderId="2" xfId="0" applyFont="1" applyBorder="1" applyAlignment="1">
      <alignment horizontal="center" vertical="center"/>
    </xf>
    <xf numFmtId="0" fontId="4" fillId="2" borderId="0" xfId="0" applyFont="1" applyFill="1" applyBorder="1" applyAlignment="1">
      <alignment horizontal="left" wrapText="1"/>
    </xf>
    <xf numFmtId="0" fontId="3" fillId="0" borderId="0" xfId="0" applyFont="1"/>
    <xf numFmtId="0" fontId="0" fillId="0" borderId="0" xfId="0" applyAlignment="1">
      <alignment wrapText="1"/>
    </xf>
    <xf numFmtId="0" fontId="0" fillId="0" borderId="1" xfId="0" applyFont="1" applyBorder="1"/>
    <xf numFmtId="0" fontId="0" fillId="0" borderId="3" xfId="0" applyBorder="1"/>
    <xf numFmtId="0" fontId="6" fillId="3" borderId="3" xfId="0" applyFont="1" applyFill="1" applyBorder="1" applyAlignment="1">
      <alignment horizontal="left" vertical="center" indent="1"/>
    </xf>
    <xf numFmtId="0" fontId="0" fillId="3" borderId="0" xfId="0" applyFill="1" applyAlignment="1">
      <alignment wrapText="1"/>
    </xf>
    <xf numFmtId="49" fontId="7" fillId="3" borderId="0" xfId="0" applyNumberFormat="1" applyFont="1" applyFill="1" applyAlignment="1">
      <alignment horizontal="left" vertical="center" wrapText="1"/>
    </xf>
    <xf numFmtId="14" fontId="4" fillId="0" borderId="0" xfId="0" applyNumberFormat="1" applyFont="1" applyAlignment="1">
      <alignment horizontal="left"/>
    </xf>
    <xf numFmtId="0" fontId="0" fillId="3" borderId="3" xfId="0" applyFont="1" applyFill="1" applyBorder="1" applyAlignment="1">
      <alignment horizontal="left" vertical="center" indent="1"/>
    </xf>
    <xf numFmtId="49" fontId="3" fillId="3" borderId="0" xfId="0" applyNumberFormat="1" applyFont="1" applyFill="1" applyAlignment="1">
      <alignment horizontal="left" vertical="center" wrapText="1"/>
    </xf>
    <xf numFmtId="4" fontId="0" fillId="0" borderId="3" xfId="0" applyNumberFormat="1" applyBorder="1"/>
    <xf numFmtId="0" fontId="0" fillId="3" borderId="6" xfId="0" applyFont="1" applyFill="1" applyBorder="1" applyAlignment="1">
      <alignment horizontal="left" vertical="center" indent="1"/>
    </xf>
    <xf numFmtId="0" fontId="0" fillId="3" borderId="7" xfId="0" applyFill="1" applyBorder="1" applyAlignment="1">
      <alignment wrapText="1"/>
    </xf>
    <xf numFmtId="49" fontId="3" fillId="3" borderId="7" xfId="0" applyNumberFormat="1" applyFont="1" applyFill="1" applyBorder="1" applyAlignment="1">
      <alignment horizontal="left" vertical="center" wrapText="1"/>
    </xf>
    <xf numFmtId="0" fontId="0" fillId="0" borderId="3" xfId="0" applyFont="1" applyBorder="1" applyAlignment="1">
      <alignment horizontal="left" vertical="center" indent="1"/>
    </xf>
    <xf numFmtId="0" fontId="0" fillId="0" borderId="0" xfId="0" applyFont="1" applyAlignment="1">
      <alignment horizontal="right" vertical="center"/>
    </xf>
    <xf numFmtId="0" fontId="3" fillId="0" borderId="0" xfId="0" applyFont="1" applyAlignment="1">
      <alignment horizontal="left" vertical="center"/>
    </xf>
    <xf numFmtId="0" fontId="0" fillId="0" borderId="5" xfId="0" applyBorder="1"/>
    <xf numFmtId="0" fontId="3" fillId="0" borderId="3" xfId="0" applyFont="1" applyBorder="1" applyAlignment="1">
      <alignment horizontal="left" vertical="center" indent="1"/>
    </xf>
    <xf numFmtId="0" fontId="3" fillId="0" borderId="0" xfId="0" applyFont="1" applyAlignment="1">
      <alignment vertical="center" wrapText="1"/>
    </xf>
    <xf numFmtId="0" fontId="3" fillId="0" borderId="6" xfId="0" applyFont="1" applyBorder="1" applyAlignment="1">
      <alignment horizontal="left" vertical="center" indent="1"/>
    </xf>
    <xf numFmtId="0" fontId="3" fillId="0" borderId="7" xfId="0" applyFont="1" applyBorder="1" applyAlignment="1">
      <alignment horizontal="right" vertical="center" wrapText="1"/>
    </xf>
    <xf numFmtId="0" fontId="3" fillId="0" borderId="7" xfId="0" applyFont="1" applyBorder="1" applyAlignment="1">
      <alignment horizontal="left" vertical="center" wrapText="1"/>
    </xf>
    <xf numFmtId="0" fontId="0" fillId="0" borderId="7" xfId="0" applyBorder="1" applyAlignment="1">
      <alignment vertical="center"/>
    </xf>
    <xf numFmtId="0" fontId="3" fillId="0" borderId="7" xfId="0" applyFont="1" applyBorder="1" applyAlignment="1">
      <alignment vertical="center"/>
    </xf>
    <xf numFmtId="0" fontId="0" fillId="0" borderId="8" xfId="0" applyBorder="1"/>
    <xf numFmtId="0" fontId="3" fillId="0" borderId="0" xfId="0" applyFont="1" applyAlignment="1">
      <alignment horizontal="left" vertical="center" wrapText="1"/>
    </xf>
    <xf numFmtId="0" fontId="0" fillId="0" borderId="6" xfId="0" applyBorder="1" applyAlignment="1">
      <alignment horizontal="left" indent="1"/>
    </xf>
    <xf numFmtId="0" fontId="0" fillId="0" borderId="7" xfId="0" applyBorder="1" applyAlignment="1">
      <alignment vertical="center" wrapText="1"/>
    </xf>
    <xf numFmtId="0" fontId="0" fillId="0" borderId="7" xfId="0" applyBorder="1"/>
    <xf numFmtId="0" fontId="0" fillId="0" borderId="7" xfId="0" applyBorder="1" applyAlignment="1">
      <alignment horizontal="right"/>
    </xf>
    <xf numFmtId="49" fontId="3" fillId="4" borderId="0" xfId="0" applyNumberFormat="1" applyFont="1" applyFill="1" applyAlignment="1" applyProtection="1">
      <alignment horizontal="left" vertical="center"/>
      <protection locked="0"/>
    </xf>
    <xf numFmtId="49" fontId="3" fillId="4" borderId="7" xfId="0" applyNumberFormat="1" applyFont="1" applyFill="1" applyBorder="1" applyAlignment="1" applyProtection="1">
      <alignment horizontal="left" vertical="center" wrapText="1"/>
      <protection locked="0"/>
    </xf>
    <xf numFmtId="0" fontId="0" fillId="0" borderId="7" xfId="0" applyBorder="1" applyAlignment="1">
      <alignment horizontal="right" vertical="center"/>
    </xf>
    <xf numFmtId="0" fontId="0" fillId="0" borderId="10" xfId="0" applyFont="1" applyBorder="1" applyAlignment="1">
      <alignment horizontal="left" vertical="top" indent="1"/>
    </xf>
    <xf numFmtId="0" fontId="0" fillId="0" borderId="9" xfId="0" applyBorder="1" applyAlignment="1">
      <alignment vertical="top" wrapText="1"/>
    </xf>
    <xf numFmtId="0" fontId="3" fillId="0" borderId="9" xfId="0" applyFont="1" applyBorder="1" applyAlignment="1">
      <alignment horizontal="left" vertical="top" wrapText="1"/>
    </xf>
    <xf numFmtId="0" fontId="3" fillId="0" borderId="9" xfId="0" applyFont="1" applyBorder="1" applyAlignment="1">
      <alignment vertical="center" wrapText="1"/>
    </xf>
    <xf numFmtId="0" fontId="3" fillId="0" borderId="9" xfId="0" applyFont="1" applyBorder="1" applyAlignment="1">
      <alignment vertical="center"/>
    </xf>
    <xf numFmtId="0" fontId="0" fillId="0" borderId="9" xfId="0" applyBorder="1" applyAlignment="1">
      <alignment horizontal="right" vertical="center"/>
    </xf>
    <xf numFmtId="0" fontId="0" fillId="0" borderId="4" xfId="0" applyBorder="1"/>
    <xf numFmtId="0" fontId="0" fillId="0" borderId="7" xfId="0" applyBorder="1" applyAlignment="1">
      <alignment horizontal="left" wrapText="1"/>
    </xf>
    <xf numFmtId="0" fontId="0" fillId="0" borderId="7" xfId="0" applyBorder="1" applyAlignment="1">
      <alignment wrapText="1"/>
    </xf>
    <xf numFmtId="49" fontId="0" fillId="0" borderId="3" xfId="0" applyNumberFormat="1" applyFont="1" applyBorder="1"/>
    <xf numFmtId="0" fontId="0" fillId="0" borderId="11" xfId="0" applyFont="1" applyBorder="1" applyAlignment="1">
      <alignment horizontal="left" vertical="center" indent="1"/>
    </xf>
    <xf numFmtId="0" fontId="0" fillId="0" borderId="12" xfId="0" applyBorder="1" applyAlignment="1">
      <alignment horizontal="left" vertical="center" wrapText="1"/>
    </xf>
    <xf numFmtId="0" fontId="0" fillId="0" borderId="12" xfId="0" applyBorder="1" applyAlignment="1">
      <alignment wrapText="1"/>
    </xf>
    <xf numFmtId="0" fontId="3" fillId="0" borderId="11" xfId="0" applyFont="1" applyBorder="1" applyAlignment="1">
      <alignment horizontal="left" vertical="center" indent="1"/>
    </xf>
    <xf numFmtId="0" fontId="3" fillId="0" borderId="12" xfId="0" applyFont="1" applyBorder="1" applyAlignment="1">
      <alignment horizontal="left" vertical="center" wrapText="1"/>
    </xf>
    <xf numFmtId="0" fontId="3" fillId="0" borderId="12" xfId="0" applyFont="1" applyBorder="1" applyAlignment="1">
      <alignment wrapText="1"/>
    </xf>
    <xf numFmtId="0" fontId="0" fillId="0" borderId="11" xfId="0" applyFont="1" applyBorder="1" applyAlignment="1">
      <alignment horizontal="left" indent="1"/>
    </xf>
    <xf numFmtId="1" fontId="3" fillId="0" borderId="12" xfId="0" applyNumberFormat="1" applyFont="1" applyBorder="1" applyAlignment="1">
      <alignment horizontal="right" vertical="center" wrapText="1"/>
    </xf>
    <xf numFmtId="0" fontId="0" fillId="0" borderId="12" xfId="0" applyBorder="1" applyAlignment="1">
      <alignment horizontal="left" vertical="center" indent="1"/>
    </xf>
    <xf numFmtId="0" fontId="3" fillId="0" borderId="12" xfId="0" applyFont="1" applyBorder="1" applyAlignment="1">
      <alignment vertical="center"/>
    </xf>
    <xf numFmtId="49" fontId="0" fillId="0" borderId="15" xfId="0" applyNumberFormat="1" applyBorder="1" applyAlignment="1">
      <alignment horizontal="left" vertical="center"/>
    </xf>
    <xf numFmtId="1" fontId="3" fillId="0" borderId="16" xfId="0" applyNumberFormat="1" applyFont="1" applyBorder="1" applyAlignment="1">
      <alignment horizontal="right" vertical="center" wrapText="1"/>
    </xf>
    <xf numFmtId="0" fontId="0" fillId="0" borderId="6" xfId="0" applyFont="1" applyBorder="1" applyAlignment="1">
      <alignment horizontal="left" vertical="center" indent="1"/>
    </xf>
    <xf numFmtId="0" fontId="0" fillId="0" borderId="7" xfId="0" applyBorder="1" applyAlignment="1">
      <alignment horizontal="left" vertical="center" wrapText="1"/>
    </xf>
    <xf numFmtId="1" fontId="3" fillId="0" borderId="17" xfId="0" applyNumberFormat="1" applyFont="1" applyBorder="1" applyAlignment="1">
      <alignment horizontal="right" vertical="center" wrapText="1"/>
    </xf>
    <xf numFmtId="0" fontId="0" fillId="0" borderId="7" xfId="0" applyFont="1" applyBorder="1" applyAlignment="1">
      <alignment horizontal="left" vertical="center" indent="1"/>
    </xf>
    <xf numFmtId="49" fontId="0" fillId="0" borderId="8" xfId="0" applyNumberFormat="1" applyBorder="1" applyAlignment="1">
      <alignment horizontal="left" vertical="center"/>
    </xf>
    <xf numFmtId="0" fontId="0" fillId="0" borderId="0" xfId="0" applyAlignment="1">
      <alignment horizontal="left" vertical="center" wrapText="1"/>
    </xf>
    <xf numFmtId="1" fontId="0" fillId="0" borderId="0" xfId="0" applyNumberFormat="1" applyAlignment="1">
      <alignment horizontal="left" vertical="center" wrapText="1"/>
    </xf>
    <xf numFmtId="4" fontId="0" fillId="0" borderId="0" xfId="0" applyNumberFormat="1" applyAlignment="1">
      <alignment horizontal="left" vertical="center"/>
    </xf>
    <xf numFmtId="49" fontId="0" fillId="0" borderId="5" xfId="0" applyNumberFormat="1" applyBorder="1" applyAlignment="1">
      <alignment horizontal="left" vertical="center"/>
    </xf>
    <xf numFmtId="0" fontId="10" fillId="3" borderId="18" xfId="0" applyFont="1" applyFill="1" applyBorder="1" applyAlignment="1">
      <alignment horizontal="left" vertical="center" indent="1"/>
    </xf>
    <xf numFmtId="0" fontId="11" fillId="3" borderId="19" xfId="0" applyFont="1" applyFill="1" applyBorder="1" applyAlignment="1">
      <alignment horizontal="left" vertical="center" wrapText="1"/>
    </xf>
    <xf numFmtId="0" fontId="0" fillId="3" borderId="19" xfId="0" applyFill="1" applyBorder="1" applyAlignment="1">
      <alignment horizontal="left" vertical="center" wrapText="1"/>
    </xf>
    <xf numFmtId="4" fontId="10" fillId="3" borderId="19" xfId="0" applyNumberFormat="1" applyFont="1" applyFill="1" applyBorder="1" applyAlignment="1">
      <alignment horizontal="left" vertical="center"/>
    </xf>
    <xf numFmtId="49" fontId="0" fillId="3" borderId="20" xfId="0" applyNumberFormat="1" applyFill="1" applyBorder="1" applyAlignment="1">
      <alignment horizontal="left" vertical="center"/>
    </xf>
    <xf numFmtId="0" fontId="0" fillId="3" borderId="19" xfId="0" applyFill="1" applyBorder="1" applyAlignment="1">
      <alignment wrapText="1"/>
    </xf>
    <xf numFmtId="0" fontId="0" fillId="3" borderId="19" xfId="0" applyFill="1" applyBorder="1"/>
    <xf numFmtId="49" fontId="3" fillId="3" borderId="20" xfId="0" applyNumberFormat="1" applyFont="1" applyFill="1" applyBorder="1" applyAlignment="1">
      <alignment horizontal="left" vertical="center"/>
    </xf>
    <xf numFmtId="0" fontId="0" fillId="0" borderId="5" xfId="0" applyBorder="1" applyAlignment="1">
      <alignment horizontal="right"/>
    </xf>
    <xf numFmtId="0" fontId="0" fillId="0" borderId="3" xfId="0" applyBorder="1" applyAlignment="1">
      <alignment horizontal="right"/>
    </xf>
    <xf numFmtId="0" fontId="0" fillId="0" borderId="0" xfId="0" applyFont="1" applyAlignment="1">
      <alignment horizontal="center" vertical="center" wrapText="1"/>
    </xf>
    <xf numFmtId="0" fontId="3" fillId="0" borderId="7" xfId="0" applyFont="1" applyBorder="1" applyAlignment="1">
      <alignment vertical="top" wrapText="1"/>
    </xf>
    <xf numFmtId="0" fontId="0" fillId="0" borderId="0" xfId="0" applyFont="1" applyAlignment="1">
      <alignment horizontal="center" vertical="center"/>
    </xf>
    <xf numFmtId="0" fontId="3" fillId="0" borderId="7" xfId="0" applyFont="1" applyBorder="1" applyAlignment="1">
      <alignment vertical="top"/>
    </xf>
    <xf numFmtId="14" fontId="3" fillId="0" borderId="7" xfId="0" applyNumberFormat="1" applyFont="1" applyBorder="1" applyAlignment="1">
      <alignment horizontal="center" vertical="top"/>
    </xf>
    <xf numFmtId="0" fontId="3" fillId="0" borderId="3" xfId="0" applyFont="1" applyBorder="1"/>
    <xf numFmtId="0" fontId="3" fillId="0" borderId="0" xfId="0" applyFont="1" applyAlignment="1">
      <alignment wrapText="1"/>
    </xf>
    <xf numFmtId="0" fontId="3" fillId="0" borderId="5" xfId="0" applyFont="1" applyBorder="1" applyAlignment="1">
      <alignment horizontal="right"/>
    </xf>
    <xf numFmtId="0" fontId="0" fillId="0" borderId="0" xfId="0" applyFont="1" applyAlignment="1">
      <alignment horizontal="center"/>
    </xf>
    <xf numFmtId="0" fontId="0" fillId="0" borderId="21" xfId="0" applyBorder="1"/>
    <xf numFmtId="0" fontId="0" fillId="0" borderId="22" xfId="0" applyBorder="1" applyAlignment="1">
      <alignment wrapText="1"/>
    </xf>
    <xf numFmtId="0" fontId="0" fillId="0" borderId="22" xfId="0" applyBorder="1"/>
    <xf numFmtId="0" fontId="0" fillId="0" borderId="23" xfId="0" applyBorder="1" applyAlignment="1">
      <alignment horizontal="right"/>
    </xf>
    <xf numFmtId="0" fontId="1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4" fontId="0" fillId="0" borderId="24" xfId="0" applyNumberFormat="1" applyFont="1" applyBorder="1"/>
    <xf numFmtId="4" fontId="13" fillId="5" borderId="16" xfId="0" applyNumberFormat="1" applyFont="1" applyFill="1" applyBorder="1" applyAlignment="1">
      <alignment vertical="center"/>
    </xf>
    <xf numFmtId="4" fontId="13" fillId="5" borderId="12" xfId="0" applyNumberFormat="1" applyFont="1" applyFill="1" applyBorder="1" applyAlignment="1">
      <alignment vertical="center" wrapText="1"/>
    </xf>
    <xf numFmtId="4" fontId="14" fillId="5" borderId="13" xfId="0" applyNumberFormat="1" applyFont="1" applyFill="1" applyBorder="1" applyAlignment="1">
      <alignment horizontal="center" vertical="center" wrapText="1" shrinkToFit="1"/>
    </xf>
    <xf numFmtId="4" fontId="13" fillId="5" borderId="16" xfId="0" applyNumberFormat="1" applyFont="1" applyFill="1" applyBorder="1" applyAlignment="1">
      <alignment horizontal="center" vertical="center" wrapText="1" shrinkToFit="1"/>
    </xf>
    <xf numFmtId="4" fontId="13" fillId="5" borderId="13" xfId="0" applyNumberFormat="1" applyFont="1" applyFill="1" applyBorder="1" applyAlignment="1">
      <alignment horizontal="center" vertical="center" wrapText="1" shrinkToFit="1"/>
    </xf>
    <xf numFmtId="3" fontId="13" fillId="5" borderId="13" xfId="0" applyNumberFormat="1" applyFont="1" applyFill="1" applyBorder="1" applyAlignment="1">
      <alignment horizontal="center" vertical="center" wrapText="1"/>
    </xf>
    <xf numFmtId="4" fontId="0" fillId="0" borderId="16" xfId="0" applyNumberFormat="1" applyFont="1" applyBorder="1" applyAlignment="1">
      <alignment vertical="center"/>
    </xf>
    <xf numFmtId="4" fontId="4" fillId="0" borderId="12" xfId="0" applyNumberFormat="1" applyFont="1" applyBorder="1" applyAlignment="1">
      <alignment horizontal="right" vertical="center" wrapText="1" shrinkToFit="1"/>
    </xf>
    <xf numFmtId="4" fontId="4" fillId="0" borderId="12" xfId="0" applyNumberFormat="1" applyFont="1" applyBorder="1" applyAlignment="1">
      <alignment horizontal="right" vertical="center" shrinkToFit="1"/>
    </xf>
    <xf numFmtId="4" fontId="0" fillId="0" borderId="12" xfId="0" applyNumberFormat="1" applyBorder="1" applyAlignment="1">
      <alignment vertical="center" shrinkToFit="1"/>
    </xf>
    <xf numFmtId="4" fontId="0" fillId="0" borderId="13" xfId="0" applyNumberFormat="1" applyBorder="1" applyAlignment="1">
      <alignment vertical="center" shrinkToFit="1"/>
    </xf>
    <xf numFmtId="3" fontId="0" fillId="0" borderId="13" xfId="0" applyNumberFormat="1" applyBorder="1" applyAlignment="1">
      <alignment vertical="center"/>
    </xf>
    <xf numFmtId="4" fontId="3" fillId="0" borderId="16" xfId="0" applyNumberFormat="1" applyFont="1" applyBorder="1" applyAlignment="1">
      <alignment vertical="center"/>
    </xf>
    <xf numFmtId="4" fontId="3" fillId="0" borderId="12" xfId="0" applyNumberFormat="1" applyFont="1" applyBorder="1" applyAlignment="1">
      <alignment vertical="center" wrapText="1" shrinkToFit="1"/>
    </xf>
    <xf numFmtId="4" fontId="3" fillId="0" borderId="12" xfId="0" applyNumberFormat="1" applyFont="1" applyBorder="1" applyAlignment="1">
      <alignment vertical="center" shrinkToFit="1"/>
    </xf>
    <xf numFmtId="4" fontId="3" fillId="0" borderId="13" xfId="0" applyNumberFormat="1" applyFont="1" applyBorder="1" applyAlignment="1">
      <alignment vertical="center" shrinkToFit="1"/>
    </xf>
    <xf numFmtId="3" fontId="3" fillId="0" borderId="13" xfId="0" applyNumberFormat="1" applyFont="1" applyBorder="1" applyAlignment="1">
      <alignment vertical="center"/>
    </xf>
    <xf numFmtId="4" fontId="0" fillId="0" borderId="16" xfId="0" applyNumberFormat="1" applyFont="1" applyBorder="1" applyAlignment="1">
      <alignment horizontal="left" vertical="center"/>
    </xf>
    <xf numFmtId="4" fontId="0" fillId="0" borderId="12" xfId="0" applyNumberFormat="1" applyBorder="1" applyAlignment="1">
      <alignment vertical="center" wrapText="1" shrinkToFit="1"/>
    </xf>
    <xf numFmtId="4" fontId="15" fillId="3" borderId="12" xfId="0" applyNumberFormat="1" applyFont="1" applyFill="1" applyBorder="1" applyAlignment="1">
      <alignment vertical="center" wrapText="1" shrinkToFit="1"/>
    </xf>
    <xf numFmtId="4" fontId="15" fillId="3" borderId="12" xfId="0" applyNumberFormat="1" applyFont="1" applyFill="1" applyBorder="1" applyAlignment="1">
      <alignment vertical="center" shrinkToFit="1"/>
    </xf>
    <xf numFmtId="4" fontId="0" fillId="3" borderId="13" xfId="0" applyNumberFormat="1" applyFill="1" applyBorder="1" applyAlignment="1">
      <alignment vertical="center" shrinkToFit="1"/>
    </xf>
    <xf numFmtId="3" fontId="0" fillId="3" borderId="13" xfId="0" applyNumberFormat="1" applyFill="1" applyBorder="1" applyAlignment="1">
      <alignment vertical="center"/>
    </xf>
    <xf numFmtId="0" fontId="7" fillId="0" borderId="0" xfId="0" applyFont="1"/>
    <xf numFmtId="0" fontId="16" fillId="0" borderId="24" xfId="0" applyFont="1" applyBorder="1" applyAlignment="1">
      <alignment horizontal="center" vertical="center" wrapText="1"/>
    </xf>
    <xf numFmtId="0" fontId="16" fillId="5" borderId="16"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3" fillId="0" borderId="24" xfId="0" applyFont="1" applyBorder="1" applyAlignment="1">
      <alignment vertical="center"/>
    </xf>
    <xf numFmtId="49" fontId="13" fillId="0" borderId="16" xfId="0" applyNumberFormat="1" applyFont="1" applyBorder="1" applyAlignment="1">
      <alignment vertical="center"/>
    </xf>
    <xf numFmtId="4" fontId="13" fillId="0" borderId="13" xfId="0" applyNumberFormat="1" applyFont="1" applyBorder="1" applyAlignment="1">
      <alignment horizontal="center" vertical="center"/>
    </xf>
    <xf numFmtId="4" fontId="13" fillId="0" borderId="13" xfId="0" applyNumberFormat="1" applyFont="1" applyBorder="1" applyAlignment="1">
      <alignment vertical="center"/>
    </xf>
    <xf numFmtId="3" fontId="13" fillId="0" borderId="13" xfId="0" applyNumberFormat="1" applyFont="1" applyBorder="1" applyAlignment="1">
      <alignment vertical="center"/>
    </xf>
    <xf numFmtId="0" fontId="13" fillId="0" borderId="24" xfId="0" applyFont="1" applyBorder="1"/>
    <xf numFmtId="0" fontId="13" fillId="3" borderId="16" xfId="0" applyFont="1" applyFill="1" applyBorder="1" applyAlignment="1">
      <alignment vertical="center"/>
    </xf>
    <xf numFmtId="0" fontId="13" fillId="3" borderId="16" xfId="0" applyFont="1" applyFill="1" applyBorder="1" applyAlignment="1">
      <alignment vertical="center" wrapText="1"/>
    </xf>
    <xf numFmtId="0" fontId="13" fillId="3" borderId="12" xfId="0" applyFont="1" applyFill="1" applyBorder="1" applyAlignment="1">
      <alignment vertical="center" wrapText="1"/>
    </xf>
    <xf numFmtId="4" fontId="13" fillId="3" borderId="13" xfId="0" applyNumberFormat="1" applyFont="1" applyFill="1" applyBorder="1" applyAlignment="1">
      <alignment horizontal="center" vertical="center"/>
    </xf>
    <xf numFmtId="4" fontId="13" fillId="3" borderId="13" xfId="0" applyNumberFormat="1" applyFont="1" applyFill="1" applyBorder="1" applyAlignment="1">
      <alignment vertical="center"/>
    </xf>
    <xf numFmtId="3" fontId="13" fillId="3" borderId="13" xfId="0" applyNumberFormat="1" applyFont="1" applyFill="1" applyBorder="1" applyAlignment="1">
      <alignment vertical="center"/>
    </xf>
    <xf numFmtId="4" fontId="0" fillId="0" borderId="0" xfId="0" applyNumberFormat="1"/>
    <xf numFmtId="3" fontId="0" fillId="0" borderId="0" xfId="0" applyNumberFormat="1"/>
    <xf numFmtId="0" fontId="0" fillId="0" borderId="0" xfId="0" applyAlignment="1">
      <alignment vertical="top"/>
    </xf>
    <xf numFmtId="0" fontId="0" fillId="0" borderId="0" xfId="0" applyAlignment="1">
      <alignment vertical="top" wrapText="1"/>
    </xf>
    <xf numFmtId="0" fontId="0" fillId="0" borderId="13" xfId="0" applyFont="1" applyBorder="1" applyAlignment="1">
      <alignment vertical="center"/>
    </xf>
    <xf numFmtId="49" fontId="0" fillId="0" borderId="12" xfId="0" applyNumberFormat="1" applyBorder="1" applyAlignment="1">
      <alignment vertical="center"/>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49" fontId="0" fillId="0" borderId="0" xfId="0" applyNumberFormat="1"/>
    <xf numFmtId="0" fontId="0" fillId="3" borderId="13" xfId="0" applyFont="1" applyFill="1" applyBorder="1" applyAlignment="1">
      <alignment vertical="center"/>
    </xf>
    <xf numFmtId="49" fontId="0" fillId="3" borderId="12" xfId="0" applyNumberFormat="1" applyFill="1" applyBorder="1" applyAlignment="1">
      <alignment vertical="center"/>
    </xf>
    <xf numFmtId="0" fontId="0" fillId="5" borderId="13" xfId="0" applyFont="1" applyFill="1" applyBorder="1"/>
    <xf numFmtId="49" fontId="0" fillId="5" borderId="13" xfId="0" applyNumberFormat="1" applyFont="1" applyFill="1" applyBorder="1"/>
    <xf numFmtId="0" fontId="0" fillId="5" borderId="13" xfId="0" applyFont="1" applyFill="1" applyBorder="1" applyAlignment="1">
      <alignment horizontal="center"/>
    </xf>
    <xf numFmtId="0" fontId="0" fillId="5" borderId="16" xfId="0" applyFont="1" applyFill="1" applyBorder="1"/>
    <xf numFmtId="0" fontId="0" fillId="5" borderId="13" xfId="0" applyFont="1" applyFill="1" applyBorder="1" applyAlignment="1">
      <alignment wrapText="1"/>
    </xf>
    <xf numFmtId="164" fontId="0" fillId="0" borderId="0" xfId="0" applyNumberFormat="1" applyAlignment="1">
      <alignment vertical="top"/>
    </xf>
    <xf numFmtId="4" fontId="0" fillId="0" borderId="0" xfId="0" applyNumberFormat="1" applyAlignment="1">
      <alignment vertical="top"/>
    </xf>
    <xf numFmtId="0" fontId="3" fillId="3" borderId="26" xfId="0" applyFont="1" applyFill="1" applyBorder="1" applyAlignment="1">
      <alignment vertical="top"/>
    </xf>
    <xf numFmtId="49" fontId="3" fillId="3" borderId="9" xfId="0" applyNumberFormat="1" applyFont="1" applyFill="1" applyBorder="1" applyAlignment="1">
      <alignment vertical="top"/>
    </xf>
    <xf numFmtId="49" fontId="3" fillId="3" borderId="9" xfId="0" applyNumberFormat="1" applyFont="1" applyFill="1" applyBorder="1" applyAlignment="1">
      <alignment horizontal="left" vertical="top" wrapText="1"/>
    </xf>
    <xf numFmtId="0" fontId="3" fillId="3" borderId="9" xfId="0" applyFont="1" applyFill="1" applyBorder="1" applyAlignment="1">
      <alignment horizontal="center" vertical="top" shrinkToFit="1"/>
    </xf>
    <xf numFmtId="164" fontId="3" fillId="3" borderId="9" xfId="0" applyNumberFormat="1" applyFont="1" applyFill="1" applyBorder="1" applyAlignment="1">
      <alignment vertical="top" shrinkToFit="1"/>
    </xf>
    <xf numFmtId="4" fontId="3" fillId="3" borderId="9" xfId="0" applyNumberFormat="1" applyFont="1" applyFill="1" applyBorder="1" applyAlignment="1">
      <alignment vertical="top" shrinkToFit="1"/>
    </xf>
    <xf numFmtId="4" fontId="3" fillId="3" borderId="27" xfId="0" applyNumberFormat="1" applyFont="1" applyFill="1" applyBorder="1" applyAlignment="1">
      <alignment vertical="top" shrinkToFit="1"/>
    </xf>
    <xf numFmtId="4" fontId="3" fillId="3" borderId="0" xfId="0" applyNumberFormat="1" applyFont="1" applyFill="1" applyBorder="1" applyAlignment="1">
      <alignment vertical="top" shrinkToFit="1"/>
    </xf>
    <xf numFmtId="0" fontId="18" fillId="0" borderId="28" xfId="0" applyFont="1" applyBorder="1" applyAlignment="1">
      <alignment vertical="top"/>
    </xf>
    <xf numFmtId="49" fontId="18" fillId="0" borderId="29" xfId="0" applyNumberFormat="1" applyFont="1" applyBorder="1" applyAlignment="1">
      <alignment vertical="top"/>
    </xf>
    <xf numFmtId="49" fontId="18" fillId="0" borderId="29" xfId="0" applyNumberFormat="1" applyFont="1" applyBorder="1" applyAlignment="1">
      <alignment horizontal="left" vertical="top" wrapText="1"/>
    </xf>
    <xf numFmtId="0" fontId="18" fillId="0" borderId="29" xfId="0" applyFont="1" applyBorder="1" applyAlignment="1">
      <alignment horizontal="center" vertical="top" shrinkToFit="1"/>
    </xf>
    <xf numFmtId="164" fontId="18" fillId="0" borderId="29" xfId="0" applyNumberFormat="1" applyFont="1" applyBorder="1" applyAlignment="1">
      <alignment vertical="top" shrinkToFit="1"/>
    </xf>
    <xf numFmtId="4" fontId="18" fillId="4" borderId="29" xfId="0" applyNumberFormat="1" applyFont="1" applyFill="1" applyBorder="1" applyAlignment="1" applyProtection="1">
      <alignment vertical="top" shrinkToFit="1"/>
      <protection locked="0"/>
    </xf>
    <xf numFmtId="4" fontId="18" fillId="0" borderId="29" xfId="0" applyNumberFormat="1" applyFont="1" applyBorder="1" applyAlignment="1">
      <alignment vertical="top" shrinkToFit="1"/>
    </xf>
    <xf numFmtId="4" fontId="18" fillId="0" borderId="30" xfId="0" applyNumberFormat="1" applyFont="1" applyBorder="1" applyAlignment="1">
      <alignment vertical="top" shrinkToFit="1"/>
    </xf>
    <xf numFmtId="4" fontId="18" fillId="0" borderId="0" xfId="0" applyNumberFormat="1" applyFont="1" applyBorder="1" applyAlignment="1">
      <alignment vertical="top" shrinkToFit="1"/>
    </xf>
    <xf numFmtId="0" fontId="18" fillId="0" borderId="0" xfId="0" applyFont="1"/>
    <xf numFmtId="0" fontId="18" fillId="0" borderId="31" xfId="0" applyFont="1" applyBorder="1" applyAlignment="1">
      <alignment vertical="top"/>
    </xf>
    <xf numFmtId="49" fontId="18" fillId="0" borderId="32" xfId="0" applyNumberFormat="1" applyFont="1" applyBorder="1" applyAlignment="1">
      <alignment vertical="top"/>
    </xf>
    <xf numFmtId="49" fontId="18" fillId="0" borderId="32" xfId="0" applyNumberFormat="1" applyFont="1" applyBorder="1" applyAlignment="1">
      <alignment horizontal="left" vertical="top" wrapText="1"/>
    </xf>
    <xf numFmtId="0" fontId="18" fillId="0" borderId="32" xfId="0" applyFont="1" applyBorder="1" applyAlignment="1">
      <alignment horizontal="center" vertical="top" shrinkToFit="1"/>
    </xf>
    <xf numFmtId="164" fontId="18" fillId="0" borderId="32" xfId="0" applyNumberFormat="1" applyFont="1" applyBorder="1" applyAlignment="1">
      <alignment vertical="top" shrinkToFit="1"/>
    </xf>
    <xf numFmtId="4" fontId="18" fillId="4" borderId="32" xfId="0" applyNumberFormat="1" applyFont="1" applyFill="1" applyBorder="1" applyAlignment="1" applyProtection="1">
      <alignment vertical="top" shrinkToFit="1"/>
      <protection locked="0"/>
    </xf>
    <xf numFmtId="4" fontId="18" fillId="0" borderId="32" xfId="0" applyNumberFormat="1" applyFont="1" applyBorder="1" applyAlignment="1">
      <alignment vertical="top" shrinkToFit="1"/>
    </xf>
    <xf numFmtId="4" fontId="18" fillId="0" borderId="33" xfId="0" applyNumberFormat="1" applyFont="1" applyBorder="1" applyAlignment="1">
      <alignment vertical="top" shrinkToFit="1"/>
    </xf>
    <xf numFmtId="0" fontId="18" fillId="0" borderId="0" xfId="0" applyFont="1" applyBorder="1" applyAlignment="1">
      <alignment vertical="top"/>
    </xf>
    <xf numFmtId="49" fontId="18" fillId="0" borderId="0" xfId="0" applyNumberFormat="1" applyFont="1" applyBorder="1" applyAlignment="1">
      <alignment vertical="top"/>
    </xf>
    <xf numFmtId="164" fontId="19" fillId="0" borderId="0" xfId="0" applyNumberFormat="1" applyFont="1" applyBorder="1" applyAlignment="1">
      <alignment horizontal="left" vertical="top"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0" fontId="21" fillId="0" borderId="0" xfId="0" applyFont="1" applyAlignment="1">
      <alignment wrapText="1"/>
    </xf>
    <xf numFmtId="49" fontId="18" fillId="0" borderId="0" xfId="0" applyNumberFormat="1" applyFont="1" applyBorder="1" applyAlignment="1">
      <alignment horizontal="left" vertical="top" wrapText="1"/>
    </xf>
    <xf numFmtId="0" fontId="18" fillId="0" borderId="0" xfId="0" applyFont="1" applyBorder="1" applyAlignment="1">
      <alignment horizontal="center" vertical="top" shrinkToFit="1"/>
    </xf>
    <xf numFmtId="164" fontId="18" fillId="4" borderId="0" xfId="0" applyNumberFormat="1" applyFont="1" applyFill="1" applyBorder="1" applyAlignment="1" applyProtection="1">
      <alignment vertical="top" shrinkToFit="1"/>
      <protection locked="0"/>
    </xf>
    <xf numFmtId="4" fontId="18" fillId="4" borderId="0" xfId="0" applyNumberFormat="1" applyFont="1" applyFill="1" applyBorder="1" applyAlignment="1" applyProtection="1">
      <alignment vertical="top" shrinkToFit="1"/>
      <protection locked="0"/>
    </xf>
    <xf numFmtId="49" fontId="0" fillId="0" borderId="0" xfId="0" applyNumberFormat="1" applyAlignment="1">
      <alignment horizontal="left" vertical="top" wrapText="1"/>
    </xf>
    <xf numFmtId="0" fontId="3" fillId="3" borderId="16" xfId="0" applyFont="1" applyFill="1" applyBorder="1" applyAlignment="1">
      <alignment vertical="top"/>
    </xf>
    <xf numFmtId="49" fontId="3" fillId="3" borderId="12" xfId="0" applyNumberFormat="1" applyFont="1" applyFill="1" applyBorder="1" applyAlignment="1">
      <alignment vertical="top"/>
    </xf>
    <xf numFmtId="49" fontId="3" fillId="3" borderId="12" xfId="0" applyNumberFormat="1" applyFont="1" applyFill="1" applyBorder="1" applyAlignment="1">
      <alignment horizontal="left" vertical="top" wrapText="1"/>
    </xf>
    <xf numFmtId="0" fontId="3" fillId="3" borderId="12" xfId="0" applyFont="1" applyFill="1" applyBorder="1" applyAlignment="1">
      <alignment horizontal="center" vertical="top"/>
    </xf>
    <xf numFmtId="0" fontId="3" fillId="3" borderId="12" xfId="0" applyFont="1" applyFill="1" applyBorder="1" applyAlignment="1">
      <alignment vertical="top"/>
    </xf>
    <xf numFmtId="4" fontId="3" fillId="3" borderId="25" xfId="0" applyNumberFormat="1" applyFont="1" applyFill="1" applyBorder="1" applyAlignment="1">
      <alignment vertical="top"/>
    </xf>
    <xf numFmtId="49" fontId="0" fillId="0" borderId="0" xfId="0" applyNumberFormat="1" applyAlignment="1">
      <alignment horizontal="left" wrapText="1"/>
    </xf>
    <xf numFmtId="0" fontId="0" fillId="0" borderId="0" xfId="0" applyProtection="1">
      <protection locked="0"/>
    </xf>
    <xf numFmtId="0" fontId="0" fillId="0" borderId="0" xfId="0" applyProtection="1"/>
    <xf numFmtId="0" fontId="22" fillId="0" borderId="0" xfId="2" applyFont="1" applyAlignment="1" applyProtection="1">
      <alignment vertical="top"/>
      <protection locked="0"/>
    </xf>
    <xf numFmtId="0" fontId="22" fillId="6" borderId="12" xfId="2" applyFont="1" applyFill="1" applyBorder="1" applyAlignment="1" applyProtection="1">
      <alignment horizontal="right" vertical="top"/>
      <protection locked="0"/>
    </xf>
    <xf numFmtId="0" fontId="22" fillId="6" borderId="12" xfId="2" applyFont="1" applyFill="1" applyBorder="1" applyAlignment="1" applyProtection="1">
      <alignment horizontal="left" vertical="top"/>
      <protection locked="0"/>
    </xf>
    <xf numFmtId="1" fontId="22" fillId="0" borderId="0" xfId="2" applyNumberFormat="1" applyFont="1" applyAlignment="1" applyProtection="1">
      <alignment horizontal="right" vertical="top"/>
      <protection locked="0"/>
    </xf>
    <xf numFmtId="49" fontId="22" fillId="0" borderId="0" xfId="2" applyNumberFormat="1" applyFont="1" applyAlignment="1" applyProtection="1">
      <alignment horizontal="left" vertical="top" wrapText="1"/>
      <protection locked="0"/>
    </xf>
    <xf numFmtId="2" fontId="22" fillId="0" borderId="0" xfId="2" applyNumberFormat="1" applyFont="1" applyAlignment="1" applyProtection="1">
      <alignment horizontal="right" vertical="top"/>
      <protection locked="0"/>
    </xf>
    <xf numFmtId="2" fontId="22" fillId="0" borderId="0" xfId="2" applyNumberFormat="1" applyFont="1" applyAlignment="1" applyProtection="1">
      <alignment horizontal="right" vertical="top"/>
    </xf>
    <xf numFmtId="166" fontId="22" fillId="0" borderId="0" xfId="2" applyNumberFormat="1" applyFont="1" applyAlignment="1" applyProtection="1">
      <alignment horizontal="right" vertical="top"/>
      <protection locked="0"/>
    </xf>
    <xf numFmtId="0" fontId="22" fillId="7" borderId="0" xfId="2" applyFont="1" applyFill="1" applyAlignment="1" applyProtection="1">
      <alignment vertical="top"/>
      <protection locked="0"/>
    </xf>
    <xf numFmtId="0" fontId="24" fillId="0" borderId="0" xfId="2" applyFont="1" applyAlignment="1" applyProtection="1">
      <alignment horizontal="left" vertical="top"/>
      <protection locked="0"/>
    </xf>
    <xf numFmtId="0" fontId="22" fillId="0" borderId="0" xfId="2" applyFont="1" applyAlignment="1" applyProtection="1">
      <alignment vertical="top"/>
    </xf>
    <xf numFmtId="0" fontId="22" fillId="0" borderId="34" xfId="2" applyFont="1" applyBorder="1" applyAlignment="1" applyProtection="1">
      <alignment vertical="top"/>
      <protection locked="0"/>
    </xf>
    <xf numFmtId="0" fontId="22" fillId="0" borderId="34" xfId="2" applyFont="1" applyBorder="1" applyAlignment="1" applyProtection="1">
      <alignment vertical="top"/>
    </xf>
    <xf numFmtId="2" fontId="25" fillId="0" borderId="34" xfId="2" applyNumberFormat="1" applyFont="1" applyBorder="1" applyAlignment="1" applyProtection="1">
      <alignment horizontal="right" vertical="top"/>
      <protection locked="0"/>
    </xf>
    <xf numFmtId="0" fontId="22" fillId="6" borderId="12" xfId="2" applyFont="1" applyFill="1" applyBorder="1" applyAlignment="1" applyProtection="1">
      <alignment horizontal="right" vertical="top"/>
    </xf>
    <xf numFmtId="0" fontId="22" fillId="0" borderId="0" xfId="2" applyFont="1" applyAlignment="1" applyProtection="1">
      <alignment horizontal="right" vertical="top"/>
      <protection locked="0"/>
    </xf>
    <xf numFmtId="4" fontId="8" fillId="0" borderId="13" xfId="0" applyNumberFormat="1" applyFont="1" applyBorder="1" applyAlignment="1">
      <alignment horizontal="right" vertical="center" indent="1"/>
    </xf>
    <xf numFmtId="4" fontId="8" fillId="0" borderId="14" xfId="0" applyNumberFormat="1" applyFont="1" applyBorder="1" applyAlignment="1">
      <alignment horizontal="right" vertical="center" indent="1"/>
    </xf>
    <xf numFmtId="4" fontId="9" fillId="0" borderId="13" xfId="0" applyNumberFormat="1" applyFont="1" applyBorder="1" applyAlignment="1">
      <alignment horizontal="right" vertical="center" indent="1"/>
    </xf>
    <xf numFmtId="4" fontId="9" fillId="0" borderId="14" xfId="0" applyNumberFormat="1" applyFont="1" applyBorder="1" applyAlignment="1">
      <alignment horizontal="right" vertical="center" indent="1"/>
    </xf>
    <xf numFmtId="4" fontId="9" fillId="0" borderId="16" xfId="0" applyNumberFormat="1" applyFont="1" applyBorder="1" applyAlignment="1">
      <alignment vertical="center"/>
    </xf>
    <xf numFmtId="4" fontId="9" fillId="0" borderId="16" xfId="0" applyNumberFormat="1" applyFont="1" applyBorder="1" applyAlignment="1">
      <alignment horizontal="right" vertical="center"/>
    </xf>
    <xf numFmtId="4" fontId="9" fillId="0" borderId="17" xfId="0" applyNumberFormat="1" applyFont="1" applyBorder="1" applyAlignment="1">
      <alignment horizontal="right" vertical="center"/>
    </xf>
    <xf numFmtId="4" fontId="9" fillId="0" borderId="9" xfId="0" applyNumberFormat="1" applyFont="1" applyBorder="1" applyAlignment="1">
      <alignment horizontal="right" vertical="center"/>
    </xf>
    <xf numFmtId="2" fontId="12" fillId="3" borderId="19" xfId="0" applyNumberFormat="1" applyFont="1" applyFill="1" applyBorder="1" applyAlignment="1">
      <alignment horizontal="right" vertical="center"/>
    </xf>
    <xf numFmtId="4" fontId="12" fillId="3" borderId="19" xfId="0" applyNumberFormat="1" applyFont="1" applyFill="1" applyBorder="1" applyAlignment="1">
      <alignment horizontal="right" vertical="center"/>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0" fillId="0" borderId="9" xfId="0" applyFont="1" applyBorder="1" applyAlignment="1">
      <alignment horizontal="center" wrapText="1"/>
    </xf>
    <xf numFmtId="4" fontId="0" fillId="0" borderId="12" xfId="0" applyNumberFormat="1" applyBorder="1" applyAlignment="1">
      <alignment vertical="center" wrapText="1"/>
    </xf>
    <xf numFmtId="4" fontId="3" fillId="0" borderId="12" xfId="0" applyNumberFormat="1" applyFont="1" applyBorder="1" applyAlignment="1">
      <alignment vertical="center" wrapText="1"/>
    </xf>
    <xf numFmtId="4" fontId="0" fillId="3" borderId="16" xfId="0" applyNumberFormat="1" applyFont="1" applyFill="1" applyBorder="1" applyAlignment="1">
      <alignment vertical="center"/>
    </xf>
    <xf numFmtId="49" fontId="13" fillId="0" borderId="16" xfId="0" applyNumberFormat="1" applyFont="1" applyBorder="1" applyAlignment="1">
      <alignment vertical="center" wrapText="1"/>
    </xf>
    <xf numFmtId="0" fontId="7" fillId="0" borderId="0" xfId="0" applyFont="1" applyBorder="1" applyAlignment="1">
      <alignment horizontal="center" vertical="top"/>
    </xf>
    <xf numFmtId="49" fontId="0" fillId="0" borderId="25" xfId="0" applyNumberFormat="1" applyBorder="1" applyAlignment="1">
      <alignment vertical="center" shrinkToFit="1"/>
    </xf>
    <xf numFmtId="0" fontId="7" fillId="0" borderId="0" xfId="0" applyFont="1" applyBorder="1" applyAlignment="1">
      <alignment horizontal="center"/>
    </xf>
    <xf numFmtId="49" fontId="0" fillId="0" borderId="25" xfId="0" applyNumberFormat="1" applyFont="1" applyBorder="1" applyAlignment="1">
      <alignment vertical="center"/>
    </xf>
    <xf numFmtId="49" fontId="0" fillId="3" borderId="25" xfId="0" applyNumberFormat="1" applyFont="1" applyFill="1" applyBorder="1" applyAlignment="1">
      <alignment vertical="center"/>
    </xf>
    <xf numFmtId="0" fontId="18" fillId="0" borderId="9" xfId="0" applyFont="1" applyBorder="1" applyAlignment="1">
      <alignment horizontal="left" vertical="top" wrapText="1"/>
    </xf>
    <xf numFmtId="0" fontId="20" fillId="0" borderId="0" xfId="0" applyFont="1" applyBorder="1" applyAlignment="1">
      <alignment horizontal="left" vertical="top" wrapText="1"/>
    </xf>
    <xf numFmtId="0" fontId="20" fillId="0" borderId="9" xfId="0" applyFont="1" applyBorder="1" applyAlignment="1">
      <alignment horizontal="left" vertical="top" wrapText="1"/>
    </xf>
    <xf numFmtId="0" fontId="18" fillId="0" borderId="0" xfId="0" applyFont="1" applyBorder="1" applyAlignment="1">
      <alignment horizontal="left" vertical="top" wrapText="1"/>
    </xf>
    <xf numFmtId="0" fontId="23" fillId="0" borderId="0" xfId="2" applyFont="1" applyBorder="1" applyAlignment="1" applyProtection="1">
      <alignment horizontal="center" vertical="top"/>
      <protection locked="0"/>
    </xf>
    <xf numFmtId="0" fontId="26" fillId="0" borderId="9" xfId="2" applyFont="1" applyBorder="1" applyAlignment="1" applyProtection="1">
      <alignment horizontal="left" vertical="top"/>
      <protection locked="0"/>
    </xf>
    <xf numFmtId="0" fontId="26" fillId="0" borderId="0" xfId="2" applyFont="1" applyBorder="1" applyAlignment="1" applyProtection="1">
      <alignment horizontal="left" vertical="top"/>
      <protection locked="0"/>
    </xf>
    <xf numFmtId="0" fontId="0" fillId="0" borderId="0" xfId="0" applyAlignment="1" applyProtection="1">
      <alignment horizontal="center"/>
      <protection locked="0"/>
    </xf>
    <xf numFmtId="49" fontId="0" fillId="0" borderId="0" xfId="0" applyNumberFormat="1" applyAlignment="1" applyProtection="1">
      <alignment horizontal="center" wrapText="1"/>
      <protection locked="0"/>
    </xf>
    <xf numFmtId="0" fontId="0" fillId="0" borderId="0" xfId="0" applyAlignment="1">
      <alignment horizontal="center"/>
    </xf>
    <xf numFmtId="167" fontId="0" fillId="0" borderId="0" xfId="0" applyNumberFormat="1" applyAlignment="1" applyProtection="1">
      <alignment horizontal="center" wrapText="1"/>
      <protection locked="0"/>
    </xf>
    <xf numFmtId="167" fontId="27" fillId="0" borderId="0" xfId="0" applyNumberFormat="1" applyFont="1" applyProtection="1">
      <protection locked="0"/>
    </xf>
    <xf numFmtId="167" fontId="0" fillId="0" borderId="0" xfId="0" applyNumberFormat="1" applyProtection="1">
      <protection locked="0"/>
    </xf>
    <xf numFmtId="167" fontId="28" fillId="0" borderId="0" xfId="0" applyNumberFormat="1" applyFont="1" applyProtection="1">
      <protection locked="0"/>
    </xf>
    <xf numFmtId="0" fontId="7" fillId="0" borderId="0" xfId="0" applyFont="1" applyAlignment="1" applyProtection="1">
      <alignment horizontal="left" wrapText="1"/>
      <protection locked="0"/>
    </xf>
    <xf numFmtId="167" fontId="1" fillId="0" borderId="0" xfId="0" applyNumberFormat="1" applyFont="1" applyProtection="1">
      <protection locked="0"/>
    </xf>
    <xf numFmtId="167" fontId="1" fillId="0" borderId="0" xfId="0" applyNumberFormat="1" applyFont="1" applyFill="1" applyProtection="1">
      <protection locked="0"/>
    </xf>
    <xf numFmtId="0" fontId="0" fillId="0" borderId="0" xfId="0" applyAlignment="1" applyProtection="1">
      <alignment horizontal="center"/>
    </xf>
    <xf numFmtId="49" fontId="27" fillId="0" borderId="0" xfId="0" applyNumberFormat="1" applyFont="1" applyAlignment="1" applyProtection="1">
      <alignment vertical="center" wrapText="1"/>
    </xf>
    <xf numFmtId="0" fontId="27" fillId="0" borderId="0" xfId="0" applyFont="1" applyProtection="1"/>
    <xf numFmtId="49" fontId="0" fillId="0" borderId="0" xfId="0" applyNumberFormat="1" applyAlignment="1" applyProtection="1">
      <alignment vertical="center" wrapText="1"/>
    </xf>
    <xf numFmtId="49" fontId="27" fillId="0" borderId="0" xfId="0" applyNumberFormat="1" applyFont="1" applyAlignment="1" applyProtection="1">
      <alignment wrapText="1"/>
    </xf>
    <xf numFmtId="0" fontId="1" fillId="0" borderId="0" xfId="0" applyFont="1" applyAlignment="1" applyProtection="1">
      <alignment horizontal="center"/>
    </xf>
    <xf numFmtId="49" fontId="1" fillId="0" borderId="0" xfId="0" applyNumberFormat="1" applyFont="1" applyAlignment="1" applyProtection="1">
      <alignment vertical="center" wrapText="1"/>
    </xf>
    <xf numFmtId="0" fontId="1" fillId="0" borderId="0" xfId="0" applyFont="1" applyProtection="1"/>
    <xf numFmtId="0" fontId="1" fillId="0" borderId="0" xfId="0" applyFont="1" applyFill="1" applyAlignment="1" applyProtection="1">
      <alignment horizontal="center"/>
    </xf>
    <xf numFmtId="49" fontId="1" fillId="0" borderId="0" xfId="0" applyNumberFormat="1" applyFont="1" applyFill="1" applyAlignment="1" applyProtection="1">
      <alignment vertical="center" wrapText="1"/>
    </xf>
    <xf numFmtId="0" fontId="1" fillId="0" borderId="0" xfId="0" applyFont="1" applyFill="1" applyProtection="1"/>
    <xf numFmtId="49" fontId="0" fillId="0" borderId="0" xfId="0" applyNumberFormat="1" applyAlignment="1" applyProtection="1">
      <alignment wrapText="1"/>
    </xf>
    <xf numFmtId="49" fontId="28" fillId="0" borderId="0" xfId="0" applyNumberFormat="1" applyFont="1" applyAlignment="1" applyProtection="1">
      <alignment wrapText="1"/>
    </xf>
    <xf numFmtId="0" fontId="28" fillId="0" borderId="0" xfId="0" applyFont="1" applyProtection="1"/>
  </cellXfs>
  <cellStyles count="3">
    <cellStyle name="Normální" xfId="0" builtinId="0"/>
    <cellStyle name="normální 2" xfId="1" xr:uid="{00000000-0005-0000-0000-000006000000}"/>
    <cellStyle name="Normální 3" xfId="2" xr:uid="{00000000-0005-0000-0000-000007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BDBDB"/>
      <rgbColor rgb="FF808080"/>
      <rgbColor rgb="FF9999FF"/>
      <rgbColor rgb="FF993366"/>
      <rgbColor rgb="FFFFFFCC"/>
      <rgbColor rgb="FFCCFFFF"/>
      <rgbColor rgb="FF660066"/>
      <rgbColor rgb="FFFF8080"/>
      <rgbColor rgb="FF0066CC"/>
      <rgbColor rgb="FFD6E1EE"/>
      <rgbColor rgb="FF000080"/>
      <rgbColor rgb="FFFF00FF"/>
      <rgbColor rgb="FFFFFF00"/>
      <rgbColor rgb="FF00FFFF"/>
      <rgbColor rgb="FF800080"/>
      <rgbColor rgb="FF800000"/>
      <rgbColor rgb="FF008080"/>
      <rgbColor rgb="FF0000FF"/>
      <rgbColor rgb="FF00CCFF"/>
      <rgbColor rgb="FFCCFFFF"/>
      <rgbColor rgb="FFC0E4E4"/>
      <rgbColor rgb="FFFFFF99"/>
      <rgbColor rgb="FF99CCFF"/>
      <rgbColor rgb="FFFF99CC"/>
      <rgbColor rgb="FFCC99FF"/>
      <rgbColor rgb="FFFFCC99"/>
      <rgbColor rgb="FF3366FF"/>
      <rgbColor rgb="FF66FF66"/>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Zak&#225;zky/Projekty/Doma&#382;lice-B-N&#283;mcov&#233;-knihovna/Rozpo&#269;ty/M&#283;stsk&#225;%20policie%20Dom%20v&#253;kaz%20v&#253;m&#283;r-sout&#283;&#382;-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BUILDpowerS/Templates/Rozpocty/Sablon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pie%20-%202020_1113%20Doma&#382;lice%20B.%20N&#283;mcov&#233;%20%20slep&#225;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2018\Obecn&#237;%20&#250;&#345;ad%20Chodov\pro%20v&#253;b&#283;rov&#233;%20&#345;&#237;zen&#237;\O&#218;%20Chodov%20slep&#253;%20rozpo&#269;e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020\Doma&#382;lice,%20B.N&#283;mcov&#233;%20118\Doma&#382;lice%20B.N&#283;mcov&#233;%20118,%20VV.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VzorPolozky"/>
      <sheetName val="Položky"/>
      <sheetName val="Elektroinstalace"/>
      <sheetName val="Ústřední vytápění"/>
      <sheetName val="Krycí list"/>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 val="stavební část - zakazka"/>
      <sheetName val="stavební část - kryci list"/>
    </sheetNames>
    <sheetDataSet>
      <sheetData sheetId="0"/>
      <sheetData sheetId="1"/>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ktro výkaz"/>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ební část - Kryci list"/>
      <sheetName val="Stavební část - Rekapitulace"/>
      <sheetName val="Stavební část - Zakazka"/>
      <sheetName val="Vytápění - Položky"/>
      <sheetName val="Vytápění - Rekapitulace"/>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1 01 Pol"/>
      <sheetName val="Elektroinstalace"/>
      <sheetName val="Vytápění"/>
    </sheetNames>
    <sheetDataSet>
      <sheetData sheetId="0"/>
      <sheetData sheetId="1">
        <row r="23">
          <cell r="G23">
            <v>0</v>
          </cell>
        </row>
        <row r="24">
          <cell r="G24">
            <v>0</v>
          </cell>
        </row>
        <row r="25">
          <cell r="G25">
            <v>0</v>
          </cell>
        </row>
        <row r="26">
          <cell r="G26">
            <v>0</v>
          </cell>
        </row>
        <row r="27">
          <cell r="G27">
            <v>0</v>
          </cell>
        </row>
        <row r="28">
          <cell r="G28">
            <v>0</v>
          </cell>
        </row>
        <row r="29">
          <cell r="J29" t="str">
            <v>CZK</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
  <sheetViews>
    <sheetView zoomScaleNormal="100" workbookViewId="0">
      <selection activeCell="A2" sqref="A2:G2"/>
    </sheetView>
  </sheetViews>
  <sheetFormatPr defaultColWidth="8.7109375" defaultRowHeight="12.75" x14ac:dyDescent="0.2"/>
  <sheetData>
    <row r="1" spans="1:7" x14ac:dyDescent="0.2">
      <c r="A1" s="15" t="s">
        <v>0</v>
      </c>
    </row>
    <row r="2" spans="1:7" ht="57.75" customHeight="1" x14ac:dyDescent="0.2">
      <c r="A2" s="14" t="s">
        <v>1</v>
      </c>
      <c r="B2" s="14"/>
      <c r="C2" s="14"/>
      <c r="D2" s="14"/>
      <c r="E2" s="14"/>
      <c r="F2" s="14"/>
      <c r="G2" s="14"/>
    </row>
  </sheetData>
  <sheetProtection algorithmName="SHA-512" hashValue="4a+kPq7xsTVyx29EgYqBg0pBx/WRhQJzbqNBKCp8KkoqLczv28URFOO2TsM7l+lyq8rWKqG0q3wWXjYvqwdv6w==" saltValue="qPNkI5Qnsg/ol4cOGTbZ7g==" spinCount="100000" sheet="1"/>
  <mergeCells count="1">
    <mergeCell ref="A2:G2"/>
  </mergeCells>
  <pageMargins left="0.7" right="0.7" top="0.78749999999999998" bottom="0.78749999999999998"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66"/>
  </sheetPr>
  <dimension ref="A1:O86"/>
  <sheetViews>
    <sheetView showGridLines="0" tabSelected="1" topLeftCell="B11" zoomScaleNormal="100" zoomScalePageLayoutView="75" workbookViewId="0">
      <selection activeCell="D34" sqref="D34:E34"/>
    </sheetView>
  </sheetViews>
  <sheetFormatPr defaultColWidth="9" defaultRowHeight="12.75" x14ac:dyDescent="0.2"/>
  <cols>
    <col min="1" max="1" width="8.42578125" hidden="1" customWidth="1"/>
    <col min="2" max="2" width="13.42578125" customWidth="1"/>
    <col min="3" max="3" width="7.42578125" style="16" customWidth="1"/>
    <col min="4" max="4" width="13" style="16" customWidth="1"/>
    <col min="5" max="5" width="9.7109375" style="16"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17" t="s">
        <v>2</v>
      </c>
      <c r="B1" s="13" t="s">
        <v>3</v>
      </c>
      <c r="C1" s="13"/>
      <c r="D1" s="13"/>
      <c r="E1" s="13"/>
      <c r="F1" s="13"/>
      <c r="G1" s="13"/>
      <c r="H1" s="13"/>
      <c r="I1" s="13"/>
      <c r="J1" s="13"/>
    </row>
    <row r="2" spans="1:15" ht="36" customHeight="1" x14ac:dyDescent="0.2">
      <c r="A2" s="18"/>
      <c r="B2" s="19" t="s">
        <v>4</v>
      </c>
      <c r="C2" s="20"/>
      <c r="D2" s="21"/>
      <c r="E2" s="12" t="s">
        <v>5</v>
      </c>
      <c r="F2" s="12"/>
      <c r="G2" s="12"/>
      <c r="H2" s="12"/>
      <c r="I2" s="12"/>
      <c r="J2" s="12"/>
      <c r="O2" s="22"/>
    </row>
    <row r="3" spans="1:15" ht="27" customHeight="1" x14ac:dyDescent="0.2">
      <c r="A3" s="18"/>
      <c r="B3" s="23" t="s">
        <v>6</v>
      </c>
      <c r="C3" s="20"/>
      <c r="D3" s="24"/>
      <c r="E3" s="11" t="s">
        <v>7</v>
      </c>
      <c r="F3" s="11"/>
      <c r="G3" s="11"/>
      <c r="H3" s="11"/>
      <c r="I3" s="11"/>
      <c r="J3" s="11"/>
    </row>
    <row r="4" spans="1:15" ht="23.25" customHeight="1" x14ac:dyDescent="0.2">
      <c r="A4" s="25">
        <v>2256</v>
      </c>
      <c r="B4" s="26" t="s">
        <v>8</v>
      </c>
      <c r="C4" s="27"/>
      <c r="D4" s="28"/>
      <c r="E4" s="10" t="s">
        <v>9</v>
      </c>
      <c r="F4" s="10"/>
      <c r="G4" s="10"/>
      <c r="H4" s="10"/>
      <c r="I4" s="10"/>
      <c r="J4" s="10"/>
    </row>
    <row r="5" spans="1:15" ht="24" customHeight="1" x14ac:dyDescent="0.2">
      <c r="A5" s="18"/>
      <c r="B5" s="29" t="s">
        <v>10</v>
      </c>
      <c r="D5" s="9"/>
      <c r="E5" s="9"/>
      <c r="F5" s="9"/>
      <c r="G5" s="9"/>
      <c r="H5" s="30" t="s">
        <v>11</v>
      </c>
      <c r="I5" s="31"/>
      <c r="J5" s="32"/>
    </row>
    <row r="6" spans="1:15" ht="15.75" customHeight="1" x14ac:dyDescent="0.2">
      <c r="A6" s="18"/>
      <c r="B6" s="33"/>
      <c r="C6" s="34"/>
      <c r="D6" s="8"/>
      <c r="E6" s="8"/>
      <c r="F6" s="8"/>
      <c r="G6" s="8"/>
      <c r="H6" s="30" t="s">
        <v>12</v>
      </c>
      <c r="I6" s="31"/>
      <c r="J6" s="32"/>
    </row>
    <row r="7" spans="1:15" ht="15.75" customHeight="1" x14ac:dyDescent="0.2">
      <c r="A7" s="18"/>
      <c r="B7" s="35"/>
      <c r="C7" s="36"/>
      <c r="D7" s="37"/>
      <c r="E7" s="7"/>
      <c r="F7" s="7"/>
      <c r="G7" s="7"/>
      <c r="H7" s="38"/>
      <c r="I7" s="39"/>
      <c r="J7" s="40"/>
    </row>
    <row r="8" spans="1:15" ht="24" hidden="1" customHeight="1" x14ac:dyDescent="0.2">
      <c r="A8" s="18"/>
      <c r="B8" s="29" t="s">
        <v>13</v>
      </c>
      <c r="D8" s="41"/>
      <c r="H8" s="30" t="s">
        <v>11</v>
      </c>
      <c r="I8" s="31"/>
      <c r="J8" s="32"/>
    </row>
    <row r="9" spans="1:15" ht="15.75" hidden="1" customHeight="1" x14ac:dyDescent="0.2">
      <c r="A9" s="18"/>
      <c r="B9" s="18"/>
      <c r="D9" s="41"/>
      <c r="H9" s="30" t="s">
        <v>12</v>
      </c>
      <c r="I9" s="31"/>
      <c r="J9" s="32"/>
    </row>
    <row r="10" spans="1:15" ht="15.75" hidden="1" customHeight="1" x14ac:dyDescent="0.2">
      <c r="A10" s="18"/>
      <c r="B10" s="42"/>
      <c r="C10" s="36"/>
      <c r="D10" s="37"/>
      <c r="E10" s="43"/>
      <c r="F10" s="38"/>
      <c r="G10" s="44"/>
      <c r="H10" s="44"/>
      <c r="I10" s="45"/>
      <c r="J10" s="40"/>
    </row>
    <row r="11" spans="1:15" ht="24" customHeight="1" x14ac:dyDescent="0.2">
      <c r="A11" s="18"/>
      <c r="B11" s="29" t="s">
        <v>14</v>
      </c>
      <c r="D11" s="6"/>
      <c r="E11" s="6"/>
      <c r="F11" s="6"/>
      <c r="G11" s="6"/>
      <c r="H11" s="30" t="s">
        <v>11</v>
      </c>
      <c r="I11" s="46"/>
      <c r="J11" s="32"/>
    </row>
    <row r="12" spans="1:15" ht="15.75" customHeight="1" x14ac:dyDescent="0.2">
      <c r="A12" s="18"/>
      <c r="B12" s="33"/>
      <c r="C12" s="34"/>
      <c r="D12" s="5"/>
      <c r="E12" s="5"/>
      <c r="F12" s="5"/>
      <c r="G12" s="5"/>
      <c r="H12" s="30" t="s">
        <v>12</v>
      </c>
      <c r="I12" s="46"/>
      <c r="J12" s="32"/>
    </row>
    <row r="13" spans="1:15" ht="15.75" customHeight="1" x14ac:dyDescent="0.2">
      <c r="A13" s="18"/>
      <c r="B13" s="35"/>
      <c r="C13" s="36"/>
      <c r="D13" s="47"/>
      <c r="E13" s="4"/>
      <c r="F13" s="4"/>
      <c r="G13" s="4"/>
      <c r="H13" s="48"/>
      <c r="I13" s="39"/>
      <c r="J13" s="40"/>
    </row>
    <row r="14" spans="1:15" ht="24" customHeight="1" x14ac:dyDescent="0.2">
      <c r="A14" s="18"/>
      <c r="B14" s="49" t="s">
        <v>15</v>
      </c>
      <c r="C14" s="50"/>
      <c r="D14" s="51"/>
      <c r="E14" s="52"/>
      <c r="F14" s="53"/>
      <c r="G14" s="53"/>
      <c r="H14" s="54"/>
      <c r="I14" s="53"/>
      <c r="J14" s="55"/>
    </row>
    <row r="15" spans="1:15" ht="32.25" customHeight="1" x14ac:dyDescent="0.2">
      <c r="A15" s="18"/>
      <c r="B15" s="42" t="s">
        <v>16</v>
      </c>
      <c r="C15" s="56"/>
      <c r="D15" s="57"/>
      <c r="E15" s="3"/>
      <c r="F15" s="3"/>
      <c r="G15" s="2"/>
      <c r="H15" s="2"/>
      <c r="I15" s="1" t="s">
        <v>17</v>
      </c>
      <c r="J15" s="1"/>
    </row>
    <row r="16" spans="1:15" ht="23.25" customHeight="1" x14ac:dyDescent="0.2">
      <c r="A16" s="58" t="s">
        <v>18</v>
      </c>
      <c r="B16" s="59" t="s">
        <v>18</v>
      </c>
      <c r="C16" s="60"/>
      <c r="D16" s="61"/>
      <c r="E16" s="229"/>
      <c r="F16" s="229"/>
      <c r="G16" s="229"/>
      <c r="H16" s="229"/>
      <c r="I16" s="230">
        <f>SUMIF(F50:F82,A16,I50:I82)+SUMIF(F50:F82,"PSU",I50:I82)</f>
        <v>0</v>
      </c>
      <c r="J16" s="230"/>
    </row>
    <row r="17" spans="1:10" ht="23.25" customHeight="1" x14ac:dyDescent="0.2">
      <c r="A17" s="58" t="s">
        <v>19</v>
      </c>
      <c r="B17" s="59" t="s">
        <v>19</v>
      </c>
      <c r="C17" s="60"/>
      <c r="D17" s="61"/>
      <c r="E17" s="229"/>
      <c r="F17" s="229"/>
      <c r="G17" s="229"/>
      <c r="H17" s="229"/>
      <c r="I17" s="230">
        <f>SUMIF(F50:F82,A17,I50:I82)</f>
        <v>0</v>
      </c>
      <c r="J17" s="230"/>
    </row>
    <row r="18" spans="1:10" ht="23.25" customHeight="1" x14ac:dyDescent="0.2">
      <c r="A18" s="58" t="s">
        <v>20</v>
      </c>
      <c r="B18" s="59" t="s">
        <v>20</v>
      </c>
      <c r="C18" s="60"/>
      <c r="D18" s="61"/>
      <c r="E18" s="229"/>
      <c r="F18" s="229"/>
      <c r="G18" s="229"/>
      <c r="H18" s="229"/>
      <c r="I18" s="230">
        <f>SUMIF(F50:F82,A18,I50:I82)</f>
        <v>0</v>
      </c>
      <c r="J18" s="230"/>
    </row>
    <row r="19" spans="1:10" ht="23.25" customHeight="1" x14ac:dyDescent="0.2">
      <c r="A19" s="58" t="s">
        <v>21</v>
      </c>
      <c r="B19" s="59" t="s">
        <v>22</v>
      </c>
      <c r="C19" s="60"/>
      <c r="D19" s="61"/>
      <c r="E19" s="229"/>
      <c r="F19" s="229"/>
      <c r="G19" s="229"/>
      <c r="H19" s="229"/>
      <c r="I19" s="230">
        <f>SUMIF(F50:F82,A19,I50:I82)</f>
        <v>0</v>
      </c>
      <c r="J19" s="230"/>
    </row>
    <row r="20" spans="1:10" ht="23.25" customHeight="1" x14ac:dyDescent="0.2">
      <c r="A20" s="58" t="s">
        <v>23</v>
      </c>
      <c r="B20" s="59" t="s">
        <v>24</v>
      </c>
      <c r="C20" s="60"/>
      <c r="D20" s="61"/>
      <c r="E20" s="229"/>
      <c r="F20" s="229"/>
      <c r="G20" s="229"/>
      <c r="H20" s="229"/>
      <c r="I20" s="230">
        <f>SUMIF(F50:F82,A20,I50:I82)</f>
        <v>0</v>
      </c>
      <c r="J20" s="230"/>
    </row>
    <row r="21" spans="1:10" ht="23.25" customHeight="1" x14ac:dyDescent="0.2">
      <c r="A21" s="18"/>
      <c r="B21" s="62" t="s">
        <v>17</v>
      </c>
      <c r="C21" s="63"/>
      <c r="D21" s="64"/>
      <c r="E21" s="231"/>
      <c r="F21" s="231"/>
      <c r="G21" s="231"/>
      <c r="H21" s="231"/>
      <c r="I21" s="232">
        <f>SUM(I16:J20)</f>
        <v>0</v>
      </c>
      <c r="J21" s="232"/>
    </row>
    <row r="22" spans="1:10" ht="33" customHeight="1" x14ac:dyDescent="0.2">
      <c r="A22" s="18"/>
      <c r="B22" s="65" t="s">
        <v>25</v>
      </c>
      <c r="C22" s="60"/>
      <c r="D22" s="61"/>
      <c r="E22" s="66"/>
      <c r="F22" s="67"/>
      <c r="G22" s="68"/>
      <c r="H22" s="68"/>
      <c r="I22" s="68"/>
      <c r="J22" s="69"/>
    </row>
    <row r="23" spans="1:10" ht="23.25" customHeight="1" x14ac:dyDescent="0.2">
      <c r="A23" s="18"/>
      <c r="B23" s="59" t="s">
        <v>26</v>
      </c>
      <c r="C23" s="60"/>
      <c r="D23" s="61"/>
      <c r="E23" s="70">
        <v>15</v>
      </c>
      <c r="F23" s="67" t="s">
        <v>27</v>
      </c>
      <c r="G23" s="233">
        <f>ZakladDPHSniVypocet</f>
        <v>0</v>
      </c>
      <c r="H23" s="233"/>
      <c r="I23" s="233"/>
      <c r="J23" s="69" t="str">
        <f t="shared" ref="J23:J28" si="0">Mena</f>
        <v>CZK</v>
      </c>
    </row>
    <row r="24" spans="1:10" ht="23.25" hidden="1" customHeight="1" x14ac:dyDescent="0.2">
      <c r="A24" s="18"/>
      <c r="B24" s="59" t="s">
        <v>28</v>
      </c>
      <c r="C24" s="60"/>
      <c r="D24" s="61"/>
      <c r="E24" s="70">
        <f>SazbaDPH1</f>
        <v>15</v>
      </c>
      <c r="F24" s="67" t="s">
        <v>27</v>
      </c>
      <c r="G24" s="234">
        <f>I23*E23/100</f>
        <v>0</v>
      </c>
      <c r="H24" s="234"/>
      <c r="I24" s="234"/>
      <c r="J24" s="69" t="str">
        <f t="shared" si="0"/>
        <v>CZK</v>
      </c>
    </row>
    <row r="25" spans="1:10" ht="23.25" customHeight="1" x14ac:dyDescent="0.2">
      <c r="A25" s="18"/>
      <c r="B25" s="59" t="s">
        <v>29</v>
      </c>
      <c r="C25" s="60"/>
      <c r="D25" s="61"/>
      <c r="E25" s="70">
        <v>21</v>
      </c>
      <c r="F25" s="67" t="s">
        <v>27</v>
      </c>
      <c r="G25" s="233">
        <f>ZakladDPHZaklVypocet</f>
        <v>0</v>
      </c>
      <c r="H25" s="233"/>
      <c r="I25" s="233"/>
      <c r="J25" s="69" t="str">
        <f t="shared" si="0"/>
        <v>CZK</v>
      </c>
    </row>
    <row r="26" spans="1:10" ht="23.25" hidden="1" customHeight="1" x14ac:dyDescent="0.2">
      <c r="A26" s="18"/>
      <c r="B26" s="71" t="s">
        <v>30</v>
      </c>
      <c r="C26" s="72"/>
      <c r="D26" s="57"/>
      <c r="E26" s="73">
        <f>SazbaDPH2</f>
        <v>21</v>
      </c>
      <c r="F26" s="74" t="s">
        <v>27</v>
      </c>
      <c r="G26" s="235">
        <f>I25*E25/100</f>
        <v>0</v>
      </c>
      <c r="H26" s="235"/>
      <c r="I26" s="235"/>
      <c r="J26" s="75" t="str">
        <f t="shared" si="0"/>
        <v>CZK</v>
      </c>
    </row>
    <row r="27" spans="1:10" ht="23.25" customHeight="1" x14ac:dyDescent="0.2">
      <c r="A27" s="18">
        <f>ZakladDPHSni+ZakladDPHZakl</f>
        <v>0</v>
      </c>
      <c r="B27" s="29" t="s">
        <v>31</v>
      </c>
      <c r="C27" s="76"/>
      <c r="D27" s="77"/>
      <c r="E27" s="76"/>
      <c r="F27" s="78"/>
      <c r="G27" s="236">
        <f>CenaCelkemBezDPH-(ZakladDPHSni+ZakladDPHZakl)</f>
        <v>0</v>
      </c>
      <c r="H27" s="236"/>
      <c r="I27" s="236"/>
      <c r="J27" s="79" t="str">
        <f t="shared" si="0"/>
        <v>CZK</v>
      </c>
    </row>
    <row r="28" spans="1:10" ht="27.75" customHeight="1" x14ac:dyDescent="0.2">
      <c r="A28" s="18">
        <f>(A27-INT(A27))*100</f>
        <v>0</v>
      </c>
      <c r="B28" s="80" t="s">
        <v>32</v>
      </c>
      <c r="C28" s="81"/>
      <c r="D28" s="81"/>
      <c r="E28" s="82"/>
      <c r="F28" s="83"/>
      <c r="G28" s="237">
        <f>IF(A28&gt;50, ROUNDUP(A27, 0), ROUNDDOWN(A27, 0))</f>
        <v>0</v>
      </c>
      <c r="H28" s="237"/>
      <c r="I28" s="237"/>
      <c r="J28" s="84" t="str">
        <f t="shared" si="0"/>
        <v>CZK</v>
      </c>
    </row>
    <row r="29" spans="1:10" ht="27.75" hidden="1" customHeight="1" x14ac:dyDescent="0.2">
      <c r="A29" s="18"/>
      <c r="B29" s="80" t="s">
        <v>33</v>
      </c>
      <c r="C29" s="85"/>
      <c r="D29" s="85"/>
      <c r="E29" s="85"/>
      <c r="F29" s="86"/>
      <c r="G29" s="238">
        <f>ZakladDPHSni+DPHSni+ZakladDPHZakl+DPHZakl+Zaokrouhleni</f>
        <v>0</v>
      </c>
      <c r="H29" s="238"/>
      <c r="I29" s="238"/>
      <c r="J29" s="87" t="s">
        <v>34</v>
      </c>
    </row>
    <row r="30" spans="1:10" ht="12.75" customHeight="1" x14ac:dyDescent="0.2">
      <c r="A30" s="18"/>
      <c r="B30" s="18"/>
      <c r="J30" s="88"/>
    </row>
    <row r="31" spans="1:10" ht="30" customHeight="1" x14ac:dyDescent="0.2">
      <c r="A31" s="18"/>
      <c r="B31" s="18"/>
      <c r="J31" s="88"/>
    </row>
    <row r="32" spans="1:10" ht="18.75" customHeight="1" x14ac:dyDescent="0.2">
      <c r="A32" s="18"/>
      <c r="B32" s="89"/>
      <c r="C32" s="90" t="s">
        <v>35</v>
      </c>
      <c r="D32" s="91"/>
      <c r="E32" s="91"/>
      <c r="F32" s="92" t="s">
        <v>36</v>
      </c>
      <c r="G32" s="93"/>
      <c r="H32" s="94"/>
      <c r="I32" s="93"/>
      <c r="J32" s="88"/>
    </row>
    <row r="33" spans="1:10" ht="47.25" customHeight="1" x14ac:dyDescent="0.2">
      <c r="A33" s="18"/>
      <c r="B33" s="18"/>
      <c r="J33" s="88"/>
    </row>
    <row r="34" spans="1:10" s="15" customFormat="1" ht="18.75" customHeight="1" x14ac:dyDescent="0.2">
      <c r="A34" s="95"/>
      <c r="B34" s="95"/>
      <c r="C34" s="96"/>
      <c r="D34" s="239"/>
      <c r="E34" s="239"/>
      <c r="G34" s="240"/>
      <c r="H34" s="240"/>
      <c r="I34" s="240"/>
      <c r="J34" s="97"/>
    </row>
    <row r="35" spans="1:10" ht="12.75" customHeight="1" x14ac:dyDescent="0.2">
      <c r="A35" s="18"/>
      <c r="B35" s="18"/>
      <c r="D35" s="241" t="s">
        <v>37</v>
      </c>
      <c r="E35" s="241"/>
      <c r="H35" s="98" t="s">
        <v>38</v>
      </c>
      <c r="J35" s="88"/>
    </row>
    <row r="36" spans="1:10" ht="13.5" customHeight="1" x14ac:dyDescent="0.2">
      <c r="A36" s="99"/>
      <c r="B36" s="99"/>
      <c r="C36" s="100"/>
      <c r="D36" s="100"/>
      <c r="E36" s="100"/>
      <c r="F36" s="101"/>
      <c r="G36" s="101"/>
      <c r="H36" s="101"/>
      <c r="I36" s="101"/>
      <c r="J36" s="102"/>
    </row>
    <row r="37" spans="1:10" ht="27" hidden="1" customHeight="1" x14ac:dyDescent="0.2">
      <c r="B37" s="103" t="s">
        <v>39</v>
      </c>
      <c r="C37" s="104"/>
      <c r="D37" s="104"/>
      <c r="E37" s="104"/>
      <c r="F37" s="105"/>
      <c r="G37" s="105"/>
      <c r="H37" s="105"/>
      <c r="I37" s="105"/>
      <c r="J37" s="106"/>
    </row>
    <row r="38" spans="1:10" ht="25.5" hidden="1" customHeight="1" x14ac:dyDescent="0.2">
      <c r="A38" s="107" t="s">
        <v>40</v>
      </c>
      <c r="B38" s="108" t="s">
        <v>41</v>
      </c>
      <c r="C38" s="109" t="s">
        <v>42</v>
      </c>
      <c r="D38" s="109"/>
      <c r="E38" s="109"/>
      <c r="F38" s="110" t="str">
        <f>B23</f>
        <v>Základ pro sníženou DPH</v>
      </c>
      <c r="G38" s="110" t="str">
        <f>B25</f>
        <v>Základ pro základní DPH</v>
      </c>
      <c r="H38" s="111" t="s">
        <v>43</v>
      </c>
      <c r="I38" s="112" t="s">
        <v>44</v>
      </c>
      <c r="J38" s="113" t="s">
        <v>27</v>
      </c>
    </row>
    <row r="39" spans="1:10" ht="25.5" hidden="1" customHeight="1" x14ac:dyDescent="0.2">
      <c r="A39" s="107">
        <v>1</v>
      </c>
      <c r="B39" s="114" t="s">
        <v>45</v>
      </c>
      <c r="C39" s="242"/>
      <c r="D39" s="242"/>
      <c r="E39" s="242"/>
      <c r="F39" s="115">
        <f>'01 01 Pol'!AE643</f>
        <v>0</v>
      </c>
      <c r="G39" s="116">
        <f>'01 01 Pol'!AF643</f>
        <v>0</v>
      </c>
      <c r="H39" s="117"/>
      <c r="I39" s="118">
        <f>F39+G39+H39</f>
        <v>0</v>
      </c>
      <c r="J39" s="119" t="str">
        <f>IF(CenaCelkemVypocet=0,"",I39/CenaCelkemVypocet*100)</f>
        <v/>
      </c>
    </row>
    <row r="40" spans="1:10" ht="25.5" hidden="1" customHeight="1" x14ac:dyDescent="0.2">
      <c r="A40" s="107">
        <v>2</v>
      </c>
      <c r="B40" s="120"/>
      <c r="C40" s="243" t="s">
        <v>46</v>
      </c>
      <c r="D40" s="243"/>
      <c r="E40" s="243"/>
      <c r="F40" s="121"/>
      <c r="G40" s="122"/>
      <c r="H40" s="122"/>
      <c r="I40" s="123">
        <f>F40+G40+H40</f>
        <v>0</v>
      </c>
      <c r="J40" s="124" t="str">
        <f>IF(CenaCelkemVypocet=0,"",I40/CenaCelkemVypocet*100)</f>
        <v/>
      </c>
    </row>
    <row r="41" spans="1:10" ht="25.5" hidden="1" customHeight="1" x14ac:dyDescent="0.2">
      <c r="A41" s="107">
        <v>2</v>
      </c>
      <c r="B41" s="120" t="s">
        <v>47</v>
      </c>
      <c r="C41" s="243" t="s">
        <v>7</v>
      </c>
      <c r="D41" s="243"/>
      <c r="E41" s="243"/>
      <c r="F41" s="121">
        <f>'01 01 Pol'!AE643</f>
        <v>0</v>
      </c>
      <c r="G41" s="122">
        <f>'01 01 Pol'!AF643</f>
        <v>0</v>
      </c>
      <c r="H41" s="122"/>
      <c r="I41" s="123">
        <f>F41+G41+H41</f>
        <v>0</v>
      </c>
      <c r="J41" s="124" t="str">
        <f>IF(CenaCelkemVypocet=0,"",I41/CenaCelkemVypocet*100)</f>
        <v/>
      </c>
    </row>
    <row r="42" spans="1:10" ht="25.5" hidden="1" customHeight="1" x14ac:dyDescent="0.2">
      <c r="A42" s="107">
        <v>3</v>
      </c>
      <c r="B42" s="125" t="s">
        <v>47</v>
      </c>
      <c r="C42" s="242" t="s">
        <v>9</v>
      </c>
      <c r="D42" s="242"/>
      <c r="E42" s="242"/>
      <c r="F42" s="126">
        <f>'01 01 Pol'!AE643</f>
        <v>0</v>
      </c>
      <c r="G42" s="117">
        <f>'01 01 Pol'!AF643</f>
        <v>0</v>
      </c>
      <c r="H42" s="117"/>
      <c r="I42" s="118">
        <f>F42+G42+H42</f>
        <v>0</v>
      </c>
      <c r="J42" s="119" t="str">
        <f>IF(CenaCelkemVypocet=0,"",I42/CenaCelkemVypocet*100)</f>
        <v/>
      </c>
    </row>
    <row r="43" spans="1:10" ht="25.5" hidden="1" customHeight="1" x14ac:dyDescent="0.2">
      <c r="A43" s="107"/>
      <c r="B43" s="244" t="s">
        <v>48</v>
      </c>
      <c r="C43" s="244"/>
      <c r="D43" s="244"/>
      <c r="E43" s="244"/>
      <c r="F43" s="127">
        <f>SUMIF(A39:A42,"=1",F39:F42)</f>
        <v>0</v>
      </c>
      <c r="G43" s="128">
        <f>SUMIF(A39:A42,"=1",G39:G42)</f>
        <v>0</v>
      </c>
      <c r="H43" s="128">
        <f>SUMIF(A39:A42,"=1",H39:H42)</f>
        <v>0</v>
      </c>
      <c r="I43" s="129">
        <f>SUMIF(A39:A42,"=1",I39:I42)</f>
        <v>0</v>
      </c>
      <c r="J43" s="130">
        <f>SUMIF(A39:A42,"=1",J39:J42)</f>
        <v>0</v>
      </c>
    </row>
    <row r="47" spans="1:10" ht="15.75" x14ac:dyDescent="0.25">
      <c r="B47" s="131" t="s">
        <v>49</v>
      </c>
    </row>
    <row r="49" spans="1:10" ht="25.5" customHeight="1" x14ac:dyDescent="0.2">
      <c r="A49" s="132"/>
      <c r="B49" s="133" t="s">
        <v>41</v>
      </c>
      <c r="C49" s="133" t="s">
        <v>42</v>
      </c>
      <c r="D49" s="134"/>
      <c r="E49" s="134"/>
      <c r="F49" s="135" t="s">
        <v>50</v>
      </c>
      <c r="G49" s="135"/>
      <c r="H49" s="135"/>
      <c r="I49" s="135" t="s">
        <v>17</v>
      </c>
      <c r="J49" s="135" t="s">
        <v>27</v>
      </c>
    </row>
    <row r="50" spans="1:10" ht="36.75" customHeight="1" x14ac:dyDescent="0.2">
      <c r="A50" s="136"/>
      <c r="B50" s="137" t="s">
        <v>51</v>
      </c>
      <c r="C50" s="245" t="s">
        <v>52</v>
      </c>
      <c r="D50" s="245"/>
      <c r="E50" s="245"/>
      <c r="F50" s="138" t="s">
        <v>18</v>
      </c>
      <c r="G50" s="139"/>
      <c r="H50" s="139"/>
      <c r="I50" s="139">
        <f>'01 01 Pol'!G8</f>
        <v>0</v>
      </c>
      <c r="J50" s="140" t="str">
        <f>IF(I83=0,"",I50/I83*100)</f>
        <v/>
      </c>
    </row>
    <row r="51" spans="1:10" ht="36.75" customHeight="1" x14ac:dyDescent="0.2">
      <c r="A51" s="136"/>
      <c r="B51" s="137" t="s">
        <v>53</v>
      </c>
      <c r="C51" s="245" t="s">
        <v>54</v>
      </c>
      <c r="D51" s="245"/>
      <c r="E51" s="245"/>
      <c r="F51" s="138" t="s">
        <v>18</v>
      </c>
      <c r="G51" s="139"/>
      <c r="H51" s="139"/>
      <c r="I51" s="139">
        <f>'01 01 Pol'!G40</f>
        <v>0</v>
      </c>
      <c r="J51" s="140" t="str">
        <f>IF(I83=0,"",I51/I83*100)</f>
        <v/>
      </c>
    </row>
    <row r="52" spans="1:10" ht="36.75" customHeight="1" x14ac:dyDescent="0.2">
      <c r="A52" s="136"/>
      <c r="B52" s="137" t="s">
        <v>55</v>
      </c>
      <c r="C52" s="245" t="s">
        <v>56</v>
      </c>
      <c r="D52" s="245"/>
      <c r="E52" s="245"/>
      <c r="F52" s="138" t="s">
        <v>18</v>
      </c>
      <c r="G52" s="139"/>
      <c r="H52" s="139"/>
      <c r="I52" s="139">
        <f>'01 01 Pol'!G132</f>
        <v>0</v>
      </c>
      <c r="J52" s="140" t="str">
        <f>IF(I83=0,"",I52/I83*100)</f>
        <v/>
      </c>
    </row>
    <row r="53" spans="1:10" ht="36.75" customHeight="1" x14ac:dyDescent="0.2">
      <c r="A53" s="136"/>
      <c r="B53" s="137" t="s">
        <v>57</v>
      </c>
      <c r="C53" s="245" t="s">
        <v>58</v>
      </c>
      <c r="D53" s="245"/>
      <c r="E53" s="245"/>
      <c r="F53" s="138" t="s">
        <v>18</v>
      </c>
      <c r="G53" s="139"/>
      <c r="H53" s="139"/>
      <c r="I53" s="139">
        <f>'01 01 Pol'!G152</f>
        <v>0</v>
      </c>
      <c r="J53" s="140" t="str">
        <f>IF(I83=0,"",I53/I83*100)</f>
        <v/>
      </c>
    </row>
    <row r="54" spans="1:10" ht="36.75" customHeight="1" x14ac:dyDescent="0.2">
      <c r="A54" s="136"/>
      <c r="B54" s="137" t="s">
        <v>59</v>
      </c>
      <c r="C54" s="245" t="s">
        <v>60</v>
      </c>
      <c r="D54" s="245"/>
      <c r="E54" s="245"/>
      <c r="F54" s="138" t="s">
        <v>18</v>
      </c>
      <c r="G54" s="139"/>
      <c r="H54" s="139"/>
      <c r="I54" s="139">
        <f>'01 01 Pol'!G169</f>
        <v>0</v>
      </c>
      <c r="J54" s="140" t="str">
        <f>IF(I83=0,"",I54/I83*100)</f>
        <v/>
      </c>
    </row>
    <row r="55" spans="1:10" ht="36.75" customHeight="1" x14ac:dyDescent="0.2">
      <c r="A55" s="136"/>
      <c r="B55" s="137" t="s">
        <v>61</v>
      </c>
      <c r="C55" s="245" t="s">
        <v>62</v>
      </c>
      <c r="D55" s="245"/>
      <c r="E55" s="245"/>
      <c r="F55" s="138" t="s">
        <v>18</v>
      </c>
      <c r="G55" s="139"/>
      <c r="H55" s="139"/>
      <c r="I55" s="139">
        <f>'01 01 Pol'!G190</f>
        <v>0</v>
      </c>
      <c r="J55" s="140" t="str">
        <f>IF(I83=0,"",I55/I83*100)</f>
        <v/>
      </c>
    </row>
    <row r="56" spans="1:10" ht="36.75" customHeight="1" x14ac:dyDescent="0.2">
      <c r="A56" s="136"/>
      <c r="B56" s="137" t="s">
        <v>63</v>
      </c>
      <c r="C56" s="245" t="s">
        <v>64</v>
      </c>
      <c r="D56" s="245"/>
      <c r="E56" s="245"/>
      <c r="F56" s="138" t="s">
        <v>18</v>
      </c>
      <c r="G56" s="139"/>
      <c r="H56" s="139"/>
      <c r="I56" s="139">
        <f>'01 01 Pol'!G195</f>
        <v>0</v>
      </c>
      <c r="J56" s="140" t="str">
        <f>IF(I83=0,"",I56/I83*100)</f>
        <v/>
      </c>
    </row>
    <row r="57" spans="1:10" ht="36.75" customHeight="1" x14ac:dyDescent="0.2">
      <c r="A57" s="136"/>
      <c r="B57" s="137" t="s">
        <v>65</v>
      </c>
      <c r="C57" s="245" t="s">
        <v>66</v>
      </c>
      <c r="D57" s="245"/>
      <c r="E57" s="245"/>
      <c r="F57" s="138" t="s">
        <v>18</v>
      </c>
      <c r="G57" s="139"/>
      <c r="H57" s="139"/>
      <c r="I57" s="139">
        <f>'01 01 Pol'!G207</f>
        <v>0</v>
      </c>
      <c r="J57" s="140" t="str">
        <f>IF(I83=0,"",I57/I83*100)</f>
        <v/>
      </c>
    </row>
    <row r="58" spans="1:10" ht="36.75" customHeight="1" x14ac:dyDescent="0.2">
      <c r="A58" s="136"/>
      <c r="B58" s="137" t="s">
        <v>67</v>
      </c>
      <c r="C58" s="245" t="s">
        <v>68</v>
      </c>
      <c r="D58" s="245"/>
      <c r="E58" s="245"/>
      <c r="F58" s="138" t="s">
        <v>18</v>
      </c>
      <c r="G58" s="139"/>
      <c r="H58" s="139"/>
      <c r="I58" s="139">
        <f>'01 01 Pol'!G216</f>
        <v>0</v>
      </c>
      <c r="J58" s="140" t="str">
        <f>IF(I83=0,"",I58/I83*100)</f>
        <v/>
      </c>
    </row>
    <row r="59" spans="1:10" ht="36.75" customHeight="1" x14ac:dyDescent="0.2">
      <c r="A59" s="136"/>
      <c r="B59" s="137" t="s">
        <v>69</v>
      </c>
      <c r="C59" s="245" t="s">
        <v>70</v>
      </c>
      <c r="D59" s="245"/>
      <c r="E59" s="245"/>
      <c r="F59" s="138" t="s">
        <v>18</v>
      </c>
      <c r="G59" s="139"/>
      <c r="H59" s="139"/>
      <c r="I59" s="139">
        <f>'01 01 Pol'!G321</f>
        <v>0</v>
      </c>
      <c r="J59" s="140" t="str">
        <f>IF(I83=0,"",I59/I83*100)</f>
        <v/>
      </c>
    </row>
    <row r="60" spans="1:10" ht="36.75" customHeight="1" x14ac:dyDescent="0.2">
      <c r="A60" s="136"/>
      <c r="B60" s="137" t="s">
        <v>71</v>
      </c>
      <c r="C60" s="245" t="s">
        <v>72</v>
      </c>
      <c r="D60" s="245"/>
      <c r="E60" s="245"/>
      <c r="F60" s="138" t="s">
        <v>19</v>
      </c>
      <c r="G60" s="139"/>
      <c r="H60" s="139"/>
      <c r="I60" s="139">
        <f>'01 01 Pol'!G324</f>
        <v>0</v>
      </c>
      <c r="J60" s="140" t="str">
        <f>IF(I83=0,"",I60/I83*100)</f>
        <v/>
      </c>
    </row>
    <row r="61" spans="1:10" ht="36.75" customHeight="1" x14ac:dyDescent="0.2">
      <c r="A61" s="136"/>
      <c r="B61" s="137" t="s">
        <v>73</v>
      </c>
      <c r="C61" s="245" t="s">
        <v>74</v>
      </c>
      <c r="D61" s="245"/>
      <c r="E61" s="245"/>
      <c r="F61" s="138" t="s">
        <v>19</v>
      </c>
      <c r="G61" s="139"/>
      <c r="H61" s="139"/>
      <c r="I61" s="139">
        <f>'01 01 Pol'!G331</f>
        <v>0</v>
      </c>
      <c r="J61" s="140" t="str">
        <f>IF(I83=0,"",I61/I83*100)</f>
        <v/>
      </c>
    </row>
    <row r="62" spans="1:10" ht="36.75" customHeight="1" x14ac:dyDescent="0.2">
      <c r="A62" s="136"/>
      <c r="B62" s="137" t="s">
        <v>75</v>
      </c>
      <c r="C62" s="245" t="s">
        <v>76</v>
      </c>
      <c r="D62" s="245"/>
      <c r="E62" s="245"/>
      <c r="F62" s="138" t="s">
        <v>19</v>
      </c>
      <c r="G62" s="139"/>
      <c r="H62" s="139"/>
      <c r="I62" s="139">
        <f>'01 01 Pol'!G380</f>
        <v>0</v>
      </c>
      <c r="J62" s="140" t="str">
        <f>IF(I83=0,"",I62/I83*100)</f>
        <v/>
      </c>
    </row>
    <row r="63" spans="1:10" ht="36.75" customHeight="1" x14ac:dyDescent="0.2">
      <c r="A63" s="136"/>
      <c r="B63" s="137" t="s">
        <v>77</v>
      </c>
      <c r="C63" s="245" t="s">
        <v>78</v>
      </c>
      <c r="D63" s="245"/>
      <c r="E63" s="245"/>
      <c r="F63" s="138" t="s">
        <v>19</v>
      </c>
      <c r="G63" s="139"/>
      <c r="H63" s="139"/>
      <c r="I63" s="139">
        <f>'01 01 Pol'!G418</f>
        <v>0</v>
      </c>
      <c r="J63" s="140" t="str">
        <f>IF(I83=0,"",I63/I83*100)</f>
        <v/>
      </c>
    </row>
    <row r="64" spans="1:10" ht="36.75" customHeight="1" x14ac:dyDescent="0.2">
      <c r="A64" s="136"/>
      <c r="B64" s="137" t="s">
        <v>79</v>
      </c>
      <c r="C64" s="245" t="s">
        <v>80</v>
      </c>
      <c r="D64" s="245"/>
      <c r="E64" s="245"/>
      <c r="F64" s="138" t="s">
        <v>19</v>
      </c>
      <c r="G64" s="139"/>
      <c r="H64" s="139"/>
      <c r="I64" s="139">
        <f>'01 01 Pol'!G420</f>
        <v>0</v>
      </c>
      <c r="J64" s="140" t="str">
        <f>IF(I83=0,"",I64/I83*100)</f>
        <v/>
      </c>
    </row>
    <row r="65" spans="1:10" ht="36.75" customHeight="1" x14ac:dyDescent="0.2">
      <c r="A65" s="136"/>
      <c r="B65" s="137" t="s">
        <v>81</v>
      </c>
      <c r="C65" s="245" t="s">
        <v>82</v>
      </c>
      <c r="D65" s="245"/>
      <c r="E65" s="245"/>
      <c r="F65" s="138" t="s">
        <v>19</v>
      </c>
      <c r="G65" s="139"/>
      <c r="H65" s="139"/>
      <c r="I65" s="139">
        <f>'01 01 Pol'!G450</f>
        <v>0</v>
      </c>
      <c r="J65" s="140" t="str">
        <f>IF(I83=0,"",I65/I83*100)</f>
        <v/>
      </c>
    </row>
    <row r="66" spans="1:10" ht="36.75" customHeight="1" x14ac:dyDescent="0.2">
      <c r="A66" s="136"/>
      <c r="B66" s="137" t="s">
        <v>83</v>
      </c>
      <c r="C66" s="245" t="s">
        <v>84</v>
      </c>
      <c r="D66" s="245"/>
      <c r="E66" s="245"/>
      <c r="F66" s="138" t="s">
        <v>19</v>
      </c>
      <c r="G66" s="139"/>
      <c r="H66" s="139"/>
      <c r="I66" s="139">
        <f>'01 01 Pol'!G452</f>
        <v>0</v>
      </c>
      <c r="J66" s="140" t="str">
        <f>IF(I83=0,"",I66/I83*100)</f>
        <v/>
      </c>
    </row>
    <row r="67" spans="1:10" ht="36.75" customHeight="1" x14ac:dyDescent="0.2">
      <c r="A67" s="136"/>
      <c r="B67" s="137" t="s">
        <v>85</v>
      </c>
      <c r="C67" s="245" t="s">
        <v>86</v>
      </c>
      <c r="D67" s="245"/>
      <c r="E67" s="245"/>
      <c r="F67" s="138" t="s">
        <v>19</v>
      </c>
      <c r="G67" s="139"/>
      <c r="H67" s="139"/>
      <c r="I67" s="139">
        <f>'01 01 Pol'!G465</f>
        <v>0</v>
      </c>
      <c r="J67" s="140" t="str">
        <f>IF(I83=0,"",I67/I83*100)</f>
        <v/>
      </c>
    </row>
    <row r="68" spans="1:10" ht="36.75" customHeight="1" x14ac:dyDescent="0.2">
      <c r="A68" s="136"/>
      <c r="B68" s="137" t="s">
        <v>87</v>
      </c>
      <c r="C68" s="245" t="s">
        <v>88</v>
      </c>
      <c r="D68" s="245"/>
      <c r="E68" s="245"/>
      <c r="F68" s="138" t="s">
        <v>19</v>
      </c>
      <c r="G68" s="139"/>
      <c r="H68" s="139"/>
      <c r="I68" s="139">
        <f>'01 01 Pol'!G475</f>
        <v>0</v>
      </c>
      <c r="J68" s="140" t="str">
        <f>IF(I83=0,"",I68/I83*100)</f>
        <v/>
      </c>
    </row>
    <row r="69" spans="1:10" ht="36.75" customHeight="1" x14ac:dyDescent="0.2">
      <c r="A69" s="136"/>
      <c r="B69" s="137" t="s">
        <v>89</v>
      </c>
      <c r="C69" s="245" t="s">
        <v>90</v>
      </c>
      <c r="D69" s="245"/>
      <c r="E69" s="245"/>
      <c r="F69" s="138" t="s">
        <v>19</v>
      </c>
      <c r="G69" s="139"/>
      <c r="H69" s="139"/>
      <c r="I69" s="139">
        <f>'01 01 Pol'!G499</f>
        <v>0</v>
      </c>
      <c r="J69" s="140" t="str">
        <f>IF(I83=0,"",I69/I83*100)</f>
        <v/>
      </c>
    </row>
    <row r="70" spans="1:10" ht="36.75" customHeight="1" x14ac:dyDescent="0.2">
      <c r="A70" s="136"/>
      <c r="B70" s="137" t="s">
        <v>91</v>
      </c>
      <c r="C70" s="245" t="s">
        <v>92</v>
      </c>
      <c r="D70" s="245"/>
      <c r="E70" s="245"/>
      <c r="F70" s="138" t="s">
        <v>19</v>
      </c>
      <c r="G70" s="139"/>
      <c r="H70" s="139"/>
      <c r="I70" s="139">
        <f>'01 01 Pol'!G504</f>
        <v>0</v>
      </c>
      <c r="J70" s="140" t="str">
        <f>IF(I83=0,"",I70/I83*100)</f>
        <v/>
      </c>
    </row>
    <row r="71" spans="1:10" ht="36.75" customHeight="1" x14ac:dyDescent="0.2">
      <c r="A71" s="136"/>
      <c r="B71" s="137" t="s">
        <v>93</v>
      </c>
      <c r="C71" s="245" t="s">
        <v>94</v>
      </c>
      <c r="D71" s="245"/>
      <c r="E71" s="245"/>
      <c r="F71" s="138" t="s">
        <v>19</v>
      </c>
      <c r="G71" s="139"/>
      <c r="H71" s="139"/>
      <c r="I71" s="139">
        <f>'01 01 Pol'!G523</f>
        <v>0</v>
      </c>
      <c r="J71" s="140" t="str">
        <f>IF(I83=0,"",I71/I83*100)</f>
        <v/>
      </c>
    </row>
    <row r="72" spans="1:10" ht="36.75" customHeight="1" x14ac:dyDescent="0.2">
      <c r="A72" s="136"/>
      <c r="B72" s="137" t="s">
        <v>95</v>
      </c>
      <c r="C72" s="245" t="s">
        <v>96</v>
      </c>
      <c r="D72" s="245"/>
      <c r="E72" s="245"/>
      <c r="F72" s="138" t="s">
        <v>19</v>
      </c>
      <c r="G72" s="139"/>
      <c r="H72" s="139"/>
      <c r="I72" s="139">
        <f>'01 01 Pol'!G536</f>
        <v>0</v>
      </c>
      <c r="J72" s="140" t="str">
        <f>IF(I83=0,"",I72/I83*100)</f>
        <v/>
      </c>
    </row>
    <row r="73" spans="1:10" ht="36.75" customHeight="1" x14ac:dyDescent="0.2">
      <c r="A73" s="136"/>
      <c r="B73" s="137" t="s">
        <v>97</v>
      </c>
      <c r="C73" s="245" t="s">
        <v>98</v>
      </c>
      <c r="D73" s="245"/>
      <c r="E73" s="245"/>
      <c r="F73" s="138" t="s">
        <v>19</v>
      </c>
      <c r="G73" s="139"/>
      <c r="H73" s="139"/>
      <c r="I73" s="139">
        <f>'01 01 Pol'!G539</f>
        <v>0</v>
      </c>
      <c r="J73" s="140" t="str">
        <f>IF(I83=0,"",I73/I83*100)</f>
        <v/>
      </c>
    </row>
    <row r="74" spans="1:10" ht="36.75" customHeight="1" x14ac:dyDescent="0.2">
      <c r="A74" s="136"/>
      <c r="B74" s="137" t="s">
        <v>99</v>
      </c>
      <c r="C74" s="245" t="s">
        <v>100</v>
      </c>
      <c r="D74" s="245"/>
      <c r="E74" s="245"/>
      <c r="F74" s="138" t="s">
        <v>19</v>
      </c>
      <c r="G74" s="139"/>
      <c r="H74" s="139"/>
      <c r="I74" s="139">
        <f>'01 01 Pol'!G559</f>
        <v>0</v>
      </c>
      <c r="J74" s="140" t="str">
        <f>IF(I83=0,"",I74/I83*100)</f>
        <v/>
      </c>
    </row>
    <row r="75" spans="1:10" ht="36.75" customHeight="1" x14ac:dyDescent="0.2">
      <c r="A75" s="136"/>
      <c r="B75" s="137" t="s">
        <v>101</v>
      </c>
      <c r="C75" s="245" t="s">
        <v>102</v>
      </c>
      <c r="D75" s="245"/>
      <c r="E75" s="245"/>
      <c r="F75" s="138" t="s">
        <v>19</v>
      </c>
      <c r="G75" s="139"/>
      <c r="H75" s="139"/>
      <c r="I75" s="139">
        <f>'01 01 Pol'!G585</f>
        <v>0</v>
      </c>
      <c r="J75" s="140" t="str">
        <f>IF(I83=0,"",I75/I83*100)</f>
        <v/>
      </c>
    </row>
    <row r="76" spans="1:10" ht="36.75" customHeight="1" x14ac:dyDescent="0.2">
      <c r="A76" s="136"/>
      <c r="B76" s="137" t="s">
        <v>103</v>
      </c>
      <c r="C76" s="245" t="s">
        <v>104</v>
      </c>
      <c r="D76" s="245"/>
      <c r="E76" s="245"/>
      <c r="F76" s="138" t="s">
        <v>19</v>
      </c>
      <c r="G76" s="139"/>
      <c r="H76" s="139"/>
      <c r="I76" s="139">
        <f>'01 01 Pol'!G605</f>
        <v>0</v>
      </c>
      <c r="J76" s="140" t="str">
        <f>IF(I83=0,"",I76/I83*100)</f>
        <v/>
      </c>
    </row>
    <row r="77" spans="1:10" ht="36.75" customHeight="1" x14ac:dyDescent="0.2">
      <c r="A77" s="136"/>
      <c r="B77" s="137" t="s">
        <v>105</v>
      </c>
      <c r="C77" s="245" t="s">
        <v>106</v>
      </c>
      <c r="D77" s="245"/>
      <c r="E77" s="245"/>
      <c r="F77" s="138" t="s">
        <v>19</v>
      </c>
      <c r="G77" s="139"/>
      <c r="H77" s="139"/>
      <c r="I77" s="139">
        <f>'01 01 Pol'!G608</f>
        <v>0</v>
      </c>
      <c r="J77" s="140" t="str">
        <f>IF(I83=0,"",I77/I83*100)</f>
        <v/>
      </c>
    </row>
    <row r="78" spans="1:10" ht="36.75" customHeight="1" x14ac:dyDescent="0.2">
      <c r="A78" s="136"/>
      <c r="B78" s="137" t="s">
        <v>107</v>
      </c>
      <c r="C78" s="245" t="s">
        <v>108</v>
      </c>
      <c r="D78" s="245"/>
      <c r="E78" s="245"/>
      <c r="F78" s="138" t="s">
        <v>20</v>
      </c>
      <c r="G78" s="139"/>
      <c r="H78" s="139"/>
      <c r="I78" s="139">
        <f>'01 01 Pol'!G613</f>
        <v>0</v>
      </c>
      <c r="J78" s="140" t="str">
        <f>IF(I83=0,"",I78/I83*100)</f>
        <v/>
      </c>
    </row>
    <row r="79" spans="1:10" ht="36.75" customHeight="1" x14ac:dyDescent="0.2">
      <c r="A79" s="136"/>
      <c r="B79" s="137" t="s">
        <v>109</v>
      </c>
      <c r="C79" s="245" t="s">
        <v>110</v>
      </c>
      <c r="D79" s="245"/>
      <c r="E79" s="245"/>
      <c r="F79" s="138" t="s">
        <v>20</v>
      </c>
      <c r="G79" s="139"/>
      <c r="H79" s="139"/>
      <c r="I79" s="139">
        <f>'01 01 Pol'!G615</f>
        <v>0</v>
      </c>
      <c r="J79" s="140" t="str">
        <f>IF(I83=0,"",I79/I83*100)</f>
        <v/>
      </c>
    </row>
    <row r="80" spans="1:10" ht="36.75" customHeight="1" x14ac:dyDescent="0.2">
      <c r="A80" s="136"/>
      <c r="B80" s="137" t="s">
        <v>111</v>
      </c>
      <c r="C80" s="245" t="s">
        <v>112</v>
      </c>
      <c r="D80" s="245"/>
      <c r="E80" s="245"/>
      <c r="F80" s="138" t="s">
        <v>113</v>
      </c>
      <c r="G80" s="139"/>
      <c r="H80" s="139"/>
      <c r="I80" s="139">
        <f>'01 01 Pol'!G625</f>
        <v>0</v>
      </c>
      <c r="J80" s="140" t="str">
        <f>IF(I83=0,"",I80/I83*100)</f>
        <v/>
      </c>
    </row>
    <row r="81" spans="1:10" ht="36.75" customHeight="1" x14ac:dyDescent="0.2">
      <c r="A81" s="136"/>
      <c r="B81" s="137" t="s">
        <v>21</v>
      </c>
      <c r="C81" s="245" t="s">
        <v>22</v>
      </c>
      <c r="D81" s="245"/>
      <c r="E81" s="245"/>
      <c r="F81" s="138" t="s">
        <v>21</v>
      </c>
      <c r="G81" s="139"/>
      <c r="H81" s="139"/>
      <c r="I81" s="139">
        <f>'01 01 Pol'!G634</f>
        <v>0</v>
      </c>
      <c r="J81" s="140" t="str">
        <f>IF(I83=0,"",I81/I83*100)</f>
        <v/>
      </c>
    </row>
    <row r="82" spans="1:10" ht="36.75" customHeight="1" x14ac:dyDescent="0.2">
      <c r="A82" s="136"/>
      <c r="B82" s="137" t="s">
        <v>23</v>
      </c>
      <c r="C82" s="245" t="s">
        <v>24</v>
      </c>
      <c r="D82" s="245"/>
      <c r="E82" s="245"/>
      <c r="F82" s="138" t="s">
        <v>23</v>
      </c>
      <c r="G82" s="139"/>
      <c r="H82" s="139"/>
      <c r="I82" s="139">
        <f>'01 01 Pol'!G639</f>
        <v>0</v>
      </c>
      <c r="J82" s="140" t="str">
        <f>IF(I83=0,"",I82/I83*100)</f>
        <v/>
      </c>
    </row>
    <row r="83" spans="1:10" ht="25.5" customHeight="1" x14ac:dyDescent="0.2">
      <c r="A83" s="141"/>
      <c r="B83" s="142" t="s">
        <v>44</v>
      </c>
      <c r="C83" s="143"/>
      <c r="D83" s="144"/>
      <c r="E83" s="144"/>
      <c r="F83" s="145"/>
      <c r="G83" s="146"/>
      <c r="H83" s="146"/>
      <c r="I83" s="146">
        <f>SUM(I50:I82)</f>
        <v>0</v>
      </c>
      <c r="J83" s="147">
        <f>SUM(J50:J82)</f>
        <v>0</v>
      </c>
    </row>
    <row r="84" spans="1:10" x14ac:dyDescent="0.2">
      <c r="F84" s="148"/>
      <c r="G84" s="148"/>
      <c r="H84" s="148"/>
      <c r="I84" s="148"/>
      <c r="J84" s="149"/>
    </row>
    <row r="85" spans="1:10" x14ac:dyDescent="0.2">
      <c r="F85" s="148"/>
      <c r="G85" s="148"/>
      <c r="H85" s="148"/>
      <c r="I85" s="148"/>
      <c r="J85" s="149"/>
    </row>
    <row r="86" spans="1:10" x14ac:dyDescent="0.2">
      <c r="F86" s="148"/>
      <c r="G86" s="148"/>
      <c r="H86" s="148"/>
      <c r="I86" s="148"/>
      <c r="J86" s="149"/>
    </row>
  </sheetData>
  <mergeCells count="79">
    <mergeCell ref="C82:E82"/>
    <mergeCell ref="C77:E77"/>
    <mergeCell ref="C78:E78"/>
    <mergeCell ref="C79:E79"/>
    <mergeCell ref="C80:E80"/>
    <mergeCell ref="C81:E81"/>
    <mergeCell ref="C72:E72"/>
    <mergeCell ref="C73:E73"/>
    <mergeCell ref="C74:E74"/>
    <mergeCell ref="C75:E75"/>
    <mergeCell ref="C76:E76"/>
    <mergeCell ref="C67:E67"/>
    <mergeCell ref="C68:E68"/>
    <mergeCell ref="C69:E69"/>
    <mergeCell ref="C70:E70"/>
    <mergeCell ref="C71:E71"/>
    <mergeCell ref="C62:E62"/>
    <mergeCell ref="C63:E63"/>
    <mergeCell ref="C64:E64"/>
    <mergeCell ref="C65:E65"/>
    <mergeCell ref="C66:E66"/>
    <mergeCell ref="C57:E57"/>
    <mergeCell ref="C58:E58"/>
    <mergeCell ref="C59:E59"/>
    <mergeCell ref="C60:E60"/>
    <mergeCell ref="C61:E61"/>
    <mergeCell ref="C52:E52"/>
    <mergeCell ref="C53:E53"/>
    <mergeCell ref="C54:E54"/>
    <mergeCell ref="C55:E55"/>
    <mergeCell ref="C56:E56"/>
    <mergeCell ref="C41:E41"/>
    <mergeCell ref="C42:E42"/>
    <mergeCell ref="B43:E43"/>
    <mergeCell ref="C50:E50"/>
    <mergeCell ref="C51:E51"/>
    <mergeCell ref="D34:E34"/>
    <mergeCell ref="G34:I34"/>
    <mergeCell ref="D35:E35"/>
    <mergeCell ref="C39:E39"/>
    <mergeCell ref="C40:E40"/>
    <mergeCell ref="G25:I25"/>
    <mergeCell ref="G26:I26"/>
    <mergeCell ref="G27:I27"/>
    <mergeCell ref="G28:I28"/>
    <mergeCell ref="G29:I29"/>
    <mergeCell ref="E21:F21"/>
    <mergeCell ref="G21:H21"/>
    <mergeCell ref="I21:J21"/>
    <mergeCell ref="G23:I23"/>
    <mergeCell ref="G24:I24"/>
    <mergeCell ref="E19:F19"/>
    <mergeCell ref="G19:H19"/>
    <mergeCell ref="I19:J19"/>
    <mergeCell ref="E20:F20"/>
    <mergeCell ref="G20:H20"/>
    <mergeCell ref="I20:J20"/>
    <mergeCell ref="E17:F17"/>
    <mergeCell ref="G17:H17"/>
    <mergeCell ref="I17:J17"/>
    <mergeCell ref="E18:F18"/>
    <mergeCell ref="G18:H18"/>
    <mergeCell ref="I18:J18"/>
    <mergeCell ref="E15:F15"/>
    <mergeCell ref="G15:H15"/>
    <mergeCell ref="I15:J15"/>
    <mergeCell ref="E16:F16"/>
    <mergeCell ref="G16:H16"/>
    <mergeCell ref="I16:J16"/>
    <mergeCell ref="D6:G6"/>
    <mergeCell ref="E7:G7"/>
    <mergeCell ref="D11:G11"/>
    <mergeCell ref="D12:G12"/>
    <mergeCell ref="E13:G13"/>
    <mergeCell ref="B1:J1"/>
    <mergeCell ref="E2:J2"/>
    <mergeCell ref="E3:J3"/>
    <mergeCell ref="E4:J4"/>
    <mergeCell ref="D5:G5"/>
  </mergeCells>
  <pageMargins left="0.39374999999999999" right="0.196527777777778" top="0.59027777777777801" bottom="0.39305555555555599" header="0.51180555555555496" footer="0.196527777777778"/>
  <pageSetup paperSize="9" firstPageNumber="0" orientation="portrait" horizontalDpi="300" verticalDpi="300"/>
  <headerFooter>
    <oddFooter>&amp;L&amp;9Zpracováno programem BUILDpower S,  © RTS, a.s.&amp;R&amp;9Stránka &amp;P z &amp;N</oddFooter>
  </headerFooter>
  <rowBreaks count="1" manualBreakCount="1">
    <brk id="36" max="16383" man="1"/>
  </rowBreak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5"/>
  <sheetViews>
    <sheetView zoomScaleNormal="100" workbookViewId="0">
      <pane ySplit="7" topLeftCell="A8" activePane="bottomLeft" state="frozen"/>
      <selection pane="bottomLeft" activeCell="I8" sqref="I8"/>
    </sheetView>
  </sheetViews>
  <sheetFormatPr defaultColWidth="9.140625" defaultRowHeight="12.75" x14ac:dyDescent="0.2"/>
  <cols>
    <col min="1" max="1" width="4.28515625" style="150" customWidth="1"/>
    <col min="2" max="2" width="14.42578125" style="150" customWidth="1"/>
    <col min="3" max="3" width="38.28515625" style="151" customWidth="1"/>
    <col min="4" max="4" width="4.5703125" style="150" customWidth="1"/>
    <col min="5" max="5" width="10.5703125" style="150" customWidth="1"/>
    <col min="6" max="6" width="9.85546875" style="150" customWidth="1"/>
    <col min="7" max="7" width="12.7109375" style="150" customWidth="1"/>
    <col min="8" max="1024" width="9.140625" style="150"/>
  </cols>
  <sheetData>
    <row r="1" spans="1:7" ht="15.75" x14ac:dyDescent="0.2">
      <c r="A1" s="246" t="s">
        <v>114</v>
      </c>
      <c r="B1" s="246"/>
      <c r="C1" s="246"/>
      <c r="D1" s="246"/>
      <c r="E1" s="246"/>
      <c r="F1" s="246"/>
      <c r="G1" s="246"/>
    </row>
    <row r="2" spans="1:7" ht="24.95" customHeight="1" x14ac:dyDescent="0.2">
      <c r="A2" s="152" t="s">
        <v>115</v>
      </c>
      <c r="B2" s="153"/>
      <c r="C2" s="247"/>
      <c r="D2" s="247"/>
      <c r="E2" s="247"/>
      <c r="F2" s="247"/>
      <c r="G2" s="247"/>
    </row>
    <row r="3" spans="1:7" ht="24.95" customHeight="1" x14ac:dyDescent="0.2">
      <c r="A3" s="152" t="s">
        <v>116</v>
      </c>
      <c r="B3" s="153"/>
      <c r="C3" s="247"/>
      <c r="D3" s="247"/>
      <c r="E3" s="247"/>
      <c r="F3" s="247"/>
      <c r="G3" s="247"/>
    </row>
    <row r="4" spans="1:7" ht="24.95" customHeight="1" x14ac:dyDescent="0.2">
      <c r="A4" s="152" t="s">
        <v>117</v>
      </c>
      <c r="B4" s="153"/>
      <c r="C4" s="247"/>
      <c r="D4" s="247"/>
      <c r="E4" s="247"/>
      <c r="F4" s="247"/>
      <c r="G4" s="247"/>
    </row>
    <row r="5" spans="1:7" x14ac:dyDescent="0.2">
      <c r="B5" s="154"/>
      <c r="C5" s="155"/>
      <c r="D5" s="156"/>
    </row>
  </sheetData>
  <sheetProtection algorithmName="SHA-512" hashValue="nCSUoE317jHYGCHDVQEZvgSI0YbmUaDLHvejHQGW5Qz7dSrwsXTo4K0hR+aUVhW/j83+jVpKE6eQ+186V0CKcA==" saltValue="w3j8XkOXhdDb0y1joSZrBA==" spinCount="100000" sheet="1"/>
  <mergeCells count="4">
    <mergeCell ref="A1:G1"/>
    <mergeCell ref="C2:G2"/>
    <mergeCell ref="C3:G3"/>
    <mergeCell ref="C4:G4"/>
  </mergeCells>
  <pageMargins left="0.59027777777777801" right="0.39374999999999999" top="0.59027777777777801" bottom="0.98402777777777795" header="0.51180555555555496" footer="0.51180555555555496"/>
  <pageSetup paperSize="9" firstPageNumber="0" orientation="portrait" horizontalDpi="300" verticalDpi="300"/>
  <headerFooter>
    <oddFooter>&amp;L&amp;9Zpracováno programem 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1644"/>
  <sheetViews>
    <sheetView zoomScaleNormal="100" workbookViewId="0">
      <pane ySplit="7" topLeftCell="A534" activePane="bottomLeft" state="frozen"/>
      <selection pane="bottomLeft" activeCell="C615" sqref="C615"/>
    </sheetView>
  </sheetViews>
  <sheetFormatPr defaultColWidth="8.7109375" defaultRowHeight="12.75" outlineLevelRow="1" x14ac:dyDescent="0.2"/>
  <cols>
    <col min="1" max="1" width="3.42578125" customWidth="1"/>
    <col min="2" max="2" width="12.7109375" style="157" customWidth="1"/>
    <col min="3" max="3" width="63.28515625" style="157" customWidth="1"/>
    <col min="4" max="4" width="4.85546875" customWidth="1"/>
    <col min="5" max="5" width="10.7109375" customWidth="1"/>
    <col min="6" max="6" width="9.85546875" customWidth="1"/>
    <col min="7" max="7" width="12.7109375" customWidth="1"/>
    <col min="8" max="17" width="11.5703125" hidden="1" customWidth="1"/>
    <col min="18" max="18" width="6.85546875" customWidth="1"/>
    <col min="20" max="24" width="11.5703125" hidden="1" customWidth="1"/>
    <col min="29" max="29" width="11.5703125" hidden="1" customWidth="1"/>
    <col min="31" max="41" width="11.5703125" hidden="1" customWidth="1"/>
    <col min="53" max="53" width="98.7109375" customWidth="1"/>
  </cols>
  <sheetData>
    <row r="1" spans="1:60" ht="15.75" customHeight="1" x14ac:dyDescent="0.25">
      <c r="A1" s="248" t="s">
        <v>118</v>
      </c>
      <c r="B1" s="248"/>
      <c r="C1" s="248"/>
      <c r="D1" s="248"/>
      <c r="E1" s="248"/>
      <c r="F1" s="248"/>
      <c r="G1" s="248"/>
      <c r="AG1" t="s">
        <v>119</v>
      </c>
    </row>
    <row r="2" spans="1:60" ht="25.15" customHeight="1" x14ac:dyDescent="0.2">
      <c r="A2" s="152" t="s">
        <v>115</v>
      </c>
      <c r="B2" s="153"/>
      <c r="C2" s="249" t="s">
        <v>5</v>
      </c>
      <c r="D2" s="249"/>
      <c r="E2" s="249"/>
      <c r="F2" s="249"/>
      <c r="G2" s="249"/>
      <c r="AG2" t="s">
        <v>120</v>
      </c>
    </row>
    <row r="3" spans="1:60" ht="25.15" customHeight="1" x14ac:dyDescent="0.2">
      <c r="A3" s="152" t="s">
        <v>116</v>
      </c>
      <c r="B3" s="153"/>
      <c r="C3" s="249" t="s">
        <v>7</v>
      </c>
      <c r="D3" s="249"/>
      <c r="E3" s="249"/>
      <c r="F3" s="249"/>
      <c r="G3" s="249"/>
      <c r="AC3" s="157" t="s">
        <v>120</v>
      </c>
      <c r="AG3" t="s">
        <v>121</v>
      </c>
    </row>
    <row r="4" spans="1:60" ht="25.15" customHeight="1" x14ac:dyDescent="0.2">
      <c r="A4" s="158" t="s">
        <v>117</v>
      </c>
      <c r="B4" s="159"/>
      <c r="C4" s="250" t="s">
        <v>9</v>
      </c>
      <c r="D4" s="250"/>
      <c r="E4" s="250"/>
      <c r="F4" s="250"/>
      <c r="G4" s="250"/>
      <c r="AG4" t="s">
        <v>122</v>
      </c>
    </row>
    <row r="5" spans="1:60" x14ac:dyDescent="0.2">
      <c r="D5" s="98"/>
    </row>
    <row r="6" spans="1:60" ht="38.25" x14ac:dyDescent="0.2">
      <c r="A6" s="160" t="s">
        <v>123</v>
      </c>
      <c r="B6" s="161" t="s">
        <v>124</v>
      </c>
      <c r="C6" s="161" t="s">
        <v>125</v>
      </c>
      <c r="D6" s="162" t="s">
        <v>126</v>
      </c>
      <c r="E6" s="160" t="s">
        <v>127</v>
      </c>
      <c r="F6" s="163" t="s">
        <v>128</v>
      </c>
      <c r="G6" s="160" t="s">
        <v>17</v>
      </c>
      <c r="H6" s="164" t="s">
        <v>129</v>
      </c>
      <c r="I6" s="164" t="s">
        <v>130</v>
      </c>
      <c r="J6" s="164" t="s">
        <v>131</v>
      </c>
      <c r="K6" s="164" t="s">
        <v>132</v>
      </c>
      <c r="L6" s="164" t="s">
        <v>133</v>
      </c>
      <c r="M6" s="164" t="s">
        <v>134</v>
      </c>
      <c r="N6" s="164" t="s">
        <v>135</v>
      </c>
      <c r="O6" s="164" t="s">
        <v>136</v>
      </c>
      <c r="P6" s="164" t="s">
        <v>137</v>
      </c>
      <c r="Q6" s="164" t="s">
        <v>138</v>
      </c>
      <c r="R6" s="164" t="s">
        <v>139</v>
      </c>
      <c r="S6" s="164" t="s">
        <v>140</v>
      </c>
      <c r="T6" s="164" t="s">
        <v>141</v>
      </c>
      <c r="U6" s="164" t="s">
        <v>142</v>
      </c>
      <c r="V6" s="164" t="s">
        <v>143</v>
      </c>
      <c r="W6" s="164" t="s">
        <v>144</v>
      </c>
      <c r="X6" s="164" t="s">
        <v>145</v>
      </c>
    </row>
    <row r="7" spans="1:60" hidden="1" x14ac:dyDescent="0.2">
      <c r="A7" s="150"/>
      <c r="B7" s="154"/>
      <c r="C7" s="154"/>
      <c r="D7" s="156"/>
      <c r="E7" s="165"/>
      <c r="F7" s="166"/>
      <c r="G7" s="166"/>
      <c r="H7" s="166"/>
      <c r="I7" s="166"/>
      <c r="J7" s="166"/>
      <c r="K7" s="166"/>
      <c r="L7" s="166"/>
      <c r="M7" s="166"/>
      <c r="N7" s="166"/>
      <c r="O7" s="166"/>
      <c r="P7" s="166"/>
      <c r="Q7" s="166"/>
      <c r="R7" s="166"/>
      <c r="S7" s="166"/>
      <c r="T7" s="166"/>
      <c r="U7" s="166"/>
      <c r="V7" s="166"/>
      <c r="W7" s="166"/>
      <c r="X7" s="166"/>
    </row>
    <row r="8" spans="1:60" x14ac:dyDescent="0.2">
      <c r="A8" s="167" t="s">
        <v>146</v>
      </c>
      <c r="B8" s="168" t="s">
        <v>51</v>
      </c>
      <c r="C8" s="169" t="s">
        <v>52</v>
      </c>
      <c r="D8" s="170"/>
      <c r="E8" s="171"/>
      <c r="F8" s="172"/>
      <c r="G8" s="172">
        <f>SUMIF(AG9:AG39,"&lt;&gt;NOR",G9:G39)</f>
        <v>0</v>
      </c>
      <c r="H8" s="172"/>
      <c r="I8" s="172">
        <f>SUM(I9:I39)</f>
        <v>0</v>
      </c>
      <c r="J8" s="172"/>
      <c r="K8" s="172">
        <f>SUM(K9:K39)</f>
        <v>0</v>
      </c>
      <c r="L8" s="172"/>
      <c r="M8" s="172">
        <f>SUM(M9:M39)</f>
        <v>0</v>
      </c>
      <c r="N8" s="172"/>
      <c r="O8" s="172">
        <f>SUM(O9:O39)</f>
        <v>17.02</v>
      </c>
      <c r="P8" s="172"/>
      <c r="Q8" s="172">
        <f>SUM(Q9:Q39)</f>
        <v>0</v>
      </c>
      <c r="R8" s="172"/>
      <c r="S8" s="172"/>
      <c r="T8" s="173"/>
      <c r="U8" s="174"/>
      <c r="V8" s="174">
        <f>SUM(V9:V39)</f>
        <v>155.33999999999997</v>
      </c>
      <c r="W8" s="174"/>
      <c r="X8" s="174"/>
      <c r="AG8" t="s">
        <v>147</v>
      </c>
    </row>
    <row r="9" spans="1:60" outlineLevel="1" x14ac:dyDescent="0.2">
      <c r="A9" s="175">
        <v>1</v>
      </c>
      <c r="B9" s="176" t="s">
        <v>148</v>
      </c>
      <c r="C9" s="177" t="s">
        <v>149</v>
      </c>
      <c r="D9" s="178" t="s">
        <v>150</v>
      </c>
      <c r="E9" s="179">
        <v>7</v>
      </c>
      <c r="F9" s="180"/>
      <c r="G9" s="181">
        <f>ROUND(E9*F9,2)</f>
        <v>0</v>
      </c>
      <c r="H9" s="180"/>
      <c r="I9" s="181">
        <f>ROUND(E9*H9,2)</f>
        <v>0</v>
      </c>
      <c r="J9" s="180"/>
      <c r="K9" s="181">
        <f>ROUND(E9*J9,2)</f>
        <v>0</v>
      </c>
      <c r="L9" s="181">
        <v>21</v>
      </c>
      <c r="M9" s="181">
        <f>G9*(1+L9/100)</f>
        <v>0</v>
      </c>
      <c r="N9" s="181">
        <v>2.6509999999999999E-2</v>
      </c>
      <c r="O9" s="181">
        <f>ROUND(E9*N9,2)</f>
        <v>0.19</v>
      </c>
      <c r="P9" s="181">
        <v>0</v>
      </c>
      <c r="Q9" s="181">
        <f>ROUND(E9*P9,2)</f>
        <v>0</v>
      </c>
      <c r="R9" s="181" t="s">
        <v>151</v>
      </c>
      <c r="S9" s="181" t="s">
        <v>152</v>
      </c>
      <c r="T9" s="182" t="s">
        <v>152</v>
      </c>
      <c r="U9" s="183">
        <v>0.24199999999999999</v>
      </c>
      <c r="V9" s="183">
        <f>ROUND(E9*U9,2)</f>
        <v>1.69</v>
      </c>
      <c r="W9" s="183"/>
      <c r="X9" s="183" t="s">
        <v>153</v>
      </c>
      <c r="Y9" s="184"/>
      <c r="Z9" s="184"/>
      <c r="AA9" s="184"/>
      <c r="AB9" s="184"/>
      <c r="AC9" s="184"/>
      <c r="AD9" s="184"/>
      <c r="AE9" s="184"/>
      <c r="AF9" s="184"/>
      <c r="AG9" s="184" t="s">
        <v>154</v>
      </c>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row>
    <row r="10" spans="1:60" outlineLevel="1" x14ac:dyDescent="0.2">
      <c r="A10" s="185">
        <v>2</v>
      </c>
      <c r="B10" s="186" t="s">
        <v>155</v>
      </c>
      <c r="C10" s="187" t="s">
        <v>156</v>
      </c>
      <c r="D10" s="188" t="s">
        <v>157</v>
      </c>
      <c r="E10" s="189">
        <v>0.78</v>
      </c>
      <c r="F10" s="190"/>
      <c r="G10" s="191">
        <f>ROUND(E10*F10,2)</f>
        <v>0</v>
      </c>
      <c r="H10" s="190"/>
      <c r="I10" s="191">
        <f>ROUND(E10*H10,2)</f>
        <v>0</v>
      </c>
      <c r="J10" s="190"/>
      <c r="K10" s="191">
        <f>ROUND(E10*J10,2)</f>
        <v>0</v>
      </c>
      <c r="L10" s="191">
        <v>21</v>
      </c>
      <c r="M10" s="191">
        <f>G10*(1+L10/100)</f>
        <v>0</v>
      </c>
      <c r="N10" s="191">
        <v>1.6823999999999999</v>
      </c>
      <c r="O10" s="191">
        <f>ROUND(E10*N10,2)</f>
        <v>1.31</v>
      </c>
      <c r="P10" s="191">
        <v>0</v>
      </c>
      <c r="Q10" s="191">
        <f>ROUND(E10*P10,2)</f>
        <v>0</v>
      </c>
      <c r="R10" s="191" t="s">
        <v>158</v>
      </c>
      <c r="S10" s="191" t="s">
        <v>152</v>
      </c>
      <c r="T10" s="192" t="s">
        <v>152</v>
      </c>
      <c r="U10" s="183">
        <v>6.8680000000000003</v>
      </c>
      <c r="V10" s="183">
        <f>ROUND(E10*U10,2)</f>
        <v>5.36</v>
      </c>
      <c r="W10" s="183"/>
      <c r="X10" s="183" t="s">
        <v>153</v>
      </c>
      <c r="Y10" s="184"/>
      <c r="Z10" s="184"/>
      <c r="AA10" s="184"/>
      <c r="AB10" s="184"/>
      <c r="AC10" s="184"/>
      <c r="AD10" s="184"/>
      <c r="AE10" s="184"/>
      <c r="AF10" s="184"/>
      <c r="AG10" s="184" t="s">
        <v>154</v>
      </c>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row>
    <row r="11" spans="1:60" ht="12.75" customHeight="1" outlineLevel="1" x14ac:dyDescent="0.2">
      <c r="A11" s="193"/>
      <c r="B11" s="194"/>
      <c r="C11" s="251" t="s">
        <v>159</v>
      </c>
      <c r="D11" s="251"/>
      <c r="E11" s="251"/>
      <c r="F11" s="251"/>
      <c r="G11" s="251"/>
      <c r="H11" s="183"/>
      <c r="I11" s="183"/>
      <c r="J11" s="183"/>
      <c r="K11" s="183"/>
      <c r="L11" s="183"/>
      <c r="M11" s="183"/>
      <c r="N11" s="183"/>
      <c r="O11" s="183"/>
      <c r="P11" s="183"/>
      <c r="Q11" s="183"/>
      <c r="R11" s="183"/>
      <c r="S11" s="183"/>
      <c r="T11" s="183"/>
      <c r="U11" s="183"/>
      <c r="V11" s="183"/>
      <c r="W11" s="183"/>
      <c r="X11" s="183"/>
      <c r="Y11" s="184"/>
      <c r="Z11" s="184"/>
      <c r="AA11" s="184"/>
      <c r="AB11" s="184"/>
      <c r="AC11" s="184"/>
      <c r="AD11" s="184"/>
      <c r="AE11" s="184"/>
      <c r="AF11" s="184"/>
      <c r="AG11" s="184" t="s">
        <v>160</v>
      </c>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row>
    <row r="12" spans="1:60" outlineLevel="1" x14ac:dyDescent="0.2">
      <c r="A12" s="193"/>
      <c r="B12" s="194"/>
      <c r="C12" s="195" t="s">
        <v>161</v>
      </c>
      <c r="D12" s="196"/>
      <c r="E12" s="197">
        <v>0.78</v>
      </c>
      <c r="F12" s="183"/>
      <c r="G12" s="183"/>
      <c r="H12" s="183"/>
      <c r="I12" s="183"/>
      <c r="J12" s="183"/>
      <c r="K12" s="183"/>
      <c r="L12" s="183"/>
      <c r="M12" s="183"/>
      <c r="N12" s="183"/>
      <c r="O12" s="183"/>
      <c r="P12" s="183"/>
      <c r="Q12" s="183"/>
      <c r="R12" s="183"/>
      <c r="S12" s="183"/>
      <c r="T12" s="183"/>
      <c r="U12" s="183"/>
      <c r="V12" s="183"/>
      <c r="W12" s="183"/>
      <c r="X12" s="183"/>
      <c r="Y12" s="184"/>
      <c r="Z12" s="184"/>
      <c r="AA12" s="184"/>
      <c r="AB12" s="184"/>
      <c r="AC12" s="184"/>
      <c r="AD12" s="184"/>
      <c r="AE12" s="184"/>
      <c r="AF12" s="184"/>
      <c r="AG12" s="184" t="s">
        <v>162</v>
      </c>
      <c r="AH12" s="184">
        <v>0</v>
      </c>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row>
    <row r="13" spans="1:60" outlineLevel="1" x14ac:dyDescent="0.2">
      <c r="A13" s="185">
        <v>3</v>
      </c>
      <c r="B13" s="186" t="s">
        <v>163</v>
      </c>
      <c r="C13" s="187" t="s">
        <v>164</v>
      </c>
      <c r="D13" s="188" t="s">
        <v>165</v>
      </c>
      <c r="E13" s="189">
        <v>0.24440000000000001</v>
      </c>
      <c r="F13" s="190"/>
      <c r="G13" s="191">
        <f>ROUND(E13*F13,2)</f>
        <v>0</v>
      </c>
      <c r="H13" s="190"/>
      <c r="I13" s="191">
        <f>ROUND(E13*H13,2)</f>
        <v>0</v>
      </c>
      <c r="J13" s="190"/>
      <c r="K13" s="191">
        <f>ROUND(E13*J13,2)</f>
        <v>0</v>
      </c>
      <c r="L13" s="191">
        <v>21</v>
      </c>
      <c r="M13" s="191">
        <f>G13*(1+L13/100)</f>
        <v>0</v>
      </c>
      <c r="N13" s="191">
        <v>1.0900000000000001</v>
      </c>
      <c r="O13" s="191">
        <f>ROUND(E13*N13,2)</f>
        <v>0.27</v>
      </c>
      <c r="P13" s="191">
        <v>0</v>
      </c>
      <c r="Q13" s="191">
        <f>ROUND(E13*P13,2)</f>
        <v>0</v>
      </c>
      <c r="R13" s="191" t="s">
        <v>158</v>
      </c>
      <c r="S13" s="191" t="s">
        <v>152</v>
      </c>
      <c r="T13" s="192" t="s">
        <v>152</v>
      </c>
      <c r="U13" s="183">
        <v>18.8</v>
      </c>
      <c r="V13" s="183">
        <f>ROUND(E13*U13,2)</f>
        <v>4.59</v>
      </c>
      <c r="W13" s="183"/>
      <c r="X13" s="183" t="s">
        <v>153</v>
      </c>
      <c r="Y13" s="184"/>
      <c r="Z13" s="184"/>
      <c r="AA13" s="184"/>
      <c r="AB13" s="184"/>
      <c r="AC13" s="184"/>
      <c r="AD13" s="184"/>
      <c r="AE13" s="184"/>
      <c r="AF13" s="184"/>
      <c r="AG13" s="184" t="s">
        <v>154</v>
      </c>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row>
    <row r="14" spans="1:60" ht="12.75" customHeight="1" outlineLevel="1" x14ac:dyDescent="0.2">
      <c r="A14" s="193"/>
      <c r="B14" s="194"/>
      <c r="C14" s="251" t="s">
        <v>166</v>
      </c>
      <c r="D14" s="251"/>
      <c r="E14" s="251"/>
      <c r="F14" s="251"/>
      <c r="G14" s="251"/>
      <c r="H14" s="183"/>
      <c r="I14" s="183"/>
      <c r="J14" s="183"/>
      <c r="K14" s="183"/>
      <c r="L14" s="183"/>
      <c r="M14" s="183"/>
      <c r="N14" s="183"/>
      <c r="O14" s="183"/>
      <c r="P14" s="183"/>
      <c r="Q14" s="183"/>
      <c r="R14" s="183"/>
      <c r="S14" s="183"/>
      <c r="T14" s="183"/>
      <c r="U14" s="183"/>
      <c r="V14" s="183"/>
      <c r="W14" s="183"/>
      <c r="X14" s="183"/>
      <c r="Y14" s="184"/>
      <c r="Z14" s="184"/>
      <c r="AA14" s="184"/>
      <c r="AB14" s="184"/>
      <c r="AC14" s="184"/>
      <c r="AD14" s="184"/>
      <c r="AE14" s="184"/>
      <c r="AF14" s="184"/>
      <c r="AG14" s="184" t="s">
        <v>160</v>
      </c>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row>
    <row r="15" spans="1:60" outlineLevel="1" x14ac:dyDescent="0.2">
      <c r="A15" s="193"/>
      <c r="B15" s="194"/>
      <c r="C15" s="195" t="s">
        <v>167</v>
      </c>
      <c r="D15" s="196"/>
      <c r="E15" s="197">
        <v>0.24440000000000001</v>
      </c>
      <c r="F15" s="183"/>
      <c r="G15" s="183"/>
      <c r="H15" s="183"/>
      <c r="I15" s="183"/>
      <c r="J15" s="183"/>
      <c r="K15" s="183"/>
      <c r="L15" s="183"/>
      <c r="M15" s="183"/>
      <c r="N15" s="183"/>
      <c r="O15" s="183"/>
      <c r="P15" s="183"/>
      <c r="Q15" s="183"/>
      <c r="R15" s="183"/>
      <c r="S15" s="183"/>
      <c r="T15" s="183"/>
      <c r="U15" s="183"/>
      <c r="V15" s="183"/>
      <c r="W15" s="183"/>
      <c r="X15" s="183"/>
      <c r="Y15" s="184"/>
      <c r="Z15" s="184"/>
      <c r="AA15" s="184"/>
      <c r="AB15" s="184"/>
      <c r="AC15" s="184"/>
      <c r="AD15" s="184"/>
      <c r="AE15" s="184"/>
      <c r="AF15" s="184"/>
      <c r="AG15" s="184" t="s">
        <v>162</v>
      </c>
      <c r="AH15" s="184">
        <v>0</v>
      </c>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row>
    <row r="16" spans="1:60" ht="22.5" outlineLevel="1" x14ac:dyDescent="0.2">
      <c r="A16" s="185">
        <v>4</v>
      </c>
      <c r="B16" s="186" t="s">
        <v>168</v>
      </c>
      <c r="C16" s="187" t="s">
        <v>169</v>
      </c>
      <c r="D16" s="188" t="s">
        <v>170</v>
      </c>
      <c r="E16" s="189">
        <v>16.29</v>
      </c>
      <c r="F16" s="190"/>
      <c r="G16" s="191">
        <f>ROUND(E16*F16,2)</f>
        <v>0</v>
      </c>
      <c r="H16" s="190"/>
      <c r="I16" s="191">
        <f>ROUND(E16*H16,2)</f>
        <v>0</v>
      </c>
      <c r="J16" s="190"/>
      <c r="K16" s="191">
        <f>ROUND(E16*J16,2)</f>
        <v>0</v>
      </c>
      <c r="L16" s="191">
        <v>21</v>
      </c>
      <c r="M16" s="191">
        <f>G16*(1+L16/100)</f>
        <v>0</v>
      </c>
      <c r="N16" s="191">
        <v>0.28259000000000001</v>
      </c>
      <c r="O16" s="191">
        <f>ROUND(E16*N16,2)</f>
        <v>4.5999999999999996</v>
      </c>
      <c r="P16" s="191">
        <v>0</v>
      </c>
      <c r="Q16" s="191">
        <f>ROUND(E16*P16,2)</f>
        <v>0</v>
      </c>
      <c r="R16" s="191" t="s">
        <v>158</v>
      </c>
      <c r="S16" s="191" t="s">
        <v>152</v>
      </c>
      <c r="T16" s="192" t="s">
        <v>152</v>
      </c>
      <c r="U16" s="183">
        <v>0.79900000000000004</v>
      </c>
      <c r="V16" s="183">
        <f>ROUND(E16*U16,2)</f>
        <v>13.02</v>
      </c>
      <c r="W16" s="183"/>
      <c r="X16" s="183" t="s">
        <v>153</v>
      </c>
      <c r="Y16" s="184"/>
      <c r="Z16" s="184"/>
      <c r="AA16" s="184"/>
      <c r="AB16" s="184"/>
      <c r="AC16" s="184"/>
      <c r="AD16" s="184"/>
      <c r="AE16" s="184"/>
      <c r="AF16" s="184"/>
      <c r="AG16" s="184" t="s">
        <v>154</v>
      </c>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row>
    <row r="17" spans="1:60" ht="12.75" customHeight="1" outlineLevel="1" x14ac:dyDescent="0.2">
      <c r="A17" s="193"/>
      <c r="B17" s="194"/>
      <c r="C17" s="251" t="s">
        <v>171</v>
      </c>
      <c r="D17" s="251"/>
      <c r="E17" s="251"/>
      <c r="F17" s="251"/>
      <c r="G17" s="251"/>
      <c r="H17" s="183"/>
      <c r="I17" s="183"/>
      <c r="J17" s="183"/>
      <c r="K17" s="183"/>
      <c r="L17" s="183"/>
      <c r="M17" s="183"/>
      <c r="N17" s="183"/>
      <c r="O17" s="183"/>
      <c r="P17" s="183"/>
      <c r="Q17" s="183"/>
      <c r="R17" s="183"/>
      <c r="S17" s="183"/>
      <c r="T17" s="183"/>
      <c r="U17" s="183"/>
      <c r="V17" s="183"/>
      <c r="W17" s="183"/>
      <c r="X17" s="183"/>
      <c r="Y17" s="184"/>
      <c r="Z17" s="184"/>
      <c r="AA17" s="184"/>
      <c r="AB17" s="184"/>
      <c r="AC17" s="184"/>
      <c r="AD17" s="184"/>
      <c r="AE17" s="184"/>
      <c r="AF17" s="184"/>
      <c r="AG17" s="184" t="s">
        <v>160</v>
      </c>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4"/>
      <c r="BH17" s="184"/>
    </row>
    <row r="18" spans="1:60" outlineLevel="1" x14ac:dyDescent="0.2">
      <c r="A18" s="193"/>
      <c r="B18" s="194"/>
      <c r="C18" s="195" t="s">
        <v>172</v>
      </c>
      <c r="D18" s="196"/>
      <c r="E18" s="197">
        <v>7</v>
      </c>
      <c r="F18" s="183"/>
      <c r="G18" s="183"/>
      <c r="H18" s="183"/>
      <c r="I18" s="183"/>
      <c r="J18" s="183"/>
      <c r="K18" s="183"/>
      <c r="L18" s="183"/>
      <c r="M18" s="183"/>
      <c r="N18" s="183"/>
      <c r="O18" s="183"/>
      <c r="P18" s="183"/>
      <c r="Q18" s="183"/>
      <c r="R18" s="183"/>
      <c r="S18" s="183"/>
      <c r="T18" s="183"/>
      <c r="U18" s="183"/>
      <c r="V18" s="183"/>
      <c r="W18" s="183"/>
      <c r="X18" s="183"/>
      <c r="Y18" s="184"/>
      <c r="Z18" s="184"/>
      <c r="AA18" s="184"/>
      <c r="AB18" s="184"/>
      <c r="AC18" s="184"/>
      <c r="AD18" s="184"/>
      <c r="AE18" s="184"/>
      <c r="AF18" s="184"/>
      <c r="AG18" s="184" t="s">
        <v>162</v>
      </c>
      <c r="AH18" s="184">
        <v>0</v>
      </c>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4"/>
    </row>
    <row r="19" spans="1:60" outlineLevel="1" x14ac:dyDescent="0.2">
      <c r="A19" s="193"/>
      <c r="B19" s="194"/>
      <c r="C19" s="195" t="s">
        <v>173</v>
      </c>
      <c r="D19" s="196"/>
      <c r="E19" s="197">
        <v>6.25</v>
      </c>
      <c r="F19" s="183"/>
      <c r="G19" s="183"/>
      <c r="H19" s="183"/>
      <c r="I19" s="183"/>
      <c r="J19" s="183"/>
      <c r="K19" s="183"/>
      <c r="L19" s="183"/>
      <c r="M19" s="183"/>
      <c r="N19" s="183"/>
      <c r="O19" s="183"/>
      <c r="P19" s="183"/>
      <c r="Q19" s="183"/>
      <c r="R19" s="183"/>
      <c r="S19" s="183"/>
      <c r="T19" s="183"/>
      <c r="U19" s="183"/>
      <c r="V19" s="183"/>
      <c r="W19" s="183"/>
      <c r="X19" s="183"/>
      <c r="Y19" s="184"/>
      <c r="Z19" s="184"/>
      <c r="AA19" s="184"/>
      <c r="AB19" s="184"/>
      <c r="AC19" s="184"/>
      <c r="AD19" s="184"/>
      <c r="AE19" s="184"/>
      <c r="AF19" s="184"/>
      <c r="AG19" s="184" t="s">
        <v>162</v>
      </c>
      <c r="AH19" s="184">
        <v>0</v>
      </c>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row>
    <row r="20" spans="1:60" ht="22.5" outlineLevel="1" x14ac:dyDescent="0.2">
      <c r="A20" s="193"/>
      <c r="B20" s="194"/>
      <c r="C20" s="195" t="s">
        <v>174</v>
      </c>
      <c r="D20" s="196"/>
      <c r="E20" s="197">
        <v>3.04</v>
      </c>
      <c r="F20" s="183"/>
      <c r="G20" s="183"/>
      <c r="H20" s="183"/>
      <c r="I20" s="183"/>
      <c r="J20" s="183"/>
      <c r="K20" s="183"/>
      <c r="L20" s="183"/>
      <c r="M20" s="183"/>
      <c r="N20" s="183"/>
      <c r="O20" s="183"/>
      <c r="P20" s="183"/>
      <c r="Q20" s="183"/>
      <c r="R20" s="183"/>
      <c r="S20" s="183"/>
      <c r="T20" s="183"/>
      <c r="U20" s="183"/>
      <c r="V20" s="183"/>
      <c r="W20" s="183"/>
      <c r="X20" s="183"/>
      <c r="Y20" s="184"/>
      <c r="Z20" s="184"/>
      <c r="AA20" s="184"/>
      <c r="AB20" s="184"/>
      <c r="AC20" s="184"/>
      <c r="AD20" s="184"/>
      <c r="AE20" s="184"/>
      <c r="AF20" s="184"/>
      <c r="AG20" s="184" t="s">
        <v>162</v>
      </c>
      <c r="AH20" s="184">
        <v>0</v>
      </c>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row>
    <row r="21" spans="1:60" outlineLevel="1" x14ac:dyDescent="0.2">
      <c r="A21" s="185">
        <v>5</v>
      </c>
      <c r="B21" s="186" t="s">
        <v>175</v>
      </c>
      <c r="C21" s="187" t="s">
        <v>176</v>
      </c>
      <c r="D21" s="188" t="s">
        <v>170</v>
      </c>
      <c r="E21" s="189">
        <v>126.31</v>
      </c>
      <c r="F21" s="190">
        <v>0</v>
      </c>
      <c r="G21" s="191">
        <f>ROUND(E21*F21,2)</f>
        <v>0</v>
      </c>
      <c r="H21" s="190"/>
      <c r="I21" s="191">
        <f>ROUND(E21*H21,2)</f>
        <v>0</v>
      </c>
      <c r="J21" s="190"/>
      <c r="K21" s="191">
        <f>ROUND(E21*J21,2)</f>
        <v>0</v>
      </c>
      <c r="L21" s="191">
        <v>21</v>
      </c>
      <c r="M21" s="191">
        <f>G21*(1+L21/100)</f>
        <v>0</v>
      </c>
      <c r="N21" s="191">
        <v>7.0599999999999996E-2</v>
      </c>
      <c r="O21" s="191">
        <f>ROUND(E21*N21,2)</f>
        <v>8.92</v>
      </c>
      <c r="P21" s="191">
        <v>0</v>
      </c>
      <c r="Q21" s="191">
        <f>ROUND(E21*P21,2)</f>
        <v>0</v>
      </c>
      <c r="R21" s="191" t="s">
        <v>151</v>
      </c>
      <c r="S21" s="191" t="s">
        <v>152</v>
      </c>
      <c r="T21" s="192" t="s">
        <v>152</v>
      </c>
      <c r="U21" s="183">
        <v>0.52915000000000001</v>
      </c>
      <c r="V21" s="183">
        <f>ROUND(E21*U21,2)</f>
        <v>66.84</v>
      </c>
      <c r="W21" s="183"/>
      <c r="X21" s="183" t="s">
        <v>153</v>
      </c>
      <c r="Y21" s="184"/>
      <c r="Z21" s="184"/>
      <c r="AA21" s="184"/>
      <c r="AB21" s="184"/>
      <c r="AC21" s="184"/>
      <c r="AD21" s="184"/>
      <c r="AE21" s="184"/>
      <c r="AF21" s="184"/>
      <c r="AG21" s="184" t="s">
        <v>154</v>
      </c>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row>
    <row r="22" spans="1:60" ht="12.75" customHeight="1" outlineLevel="1" x14ac:dyDescent="0.2">
      <c r="A22" s="193"/>
      <c r="B22" s="194"/>
      <c r="C22" s="251" t="s">
        <v>177</v>
      </c>
      <c r="D22" s="251"/>
      <c r="E22" s="251"/>
      <c r="F22" s="251"/>
      <c r="G22" s="251"/>
      <c r="H22" s="183"/>
      <c r="I22" s="183"/>
      <c r="J22" s="183"/>
      <c r="K22" s="183"/>
      <c r="L22" s="183"/>
      <c r="M22" s="183"/>
      <c r="N22" s="183"/>
      <c r="O22" s="183"/>
      <c r="P22" s="183"/>
      <c r="Q22" s="183"/>
      <c r="R22" s="183"/>
      <c r="S22" s="183"/>
      <c r="T22" s="183"/>
      <c r="U22" s="183"/>
      <c r="V22" s="183"/>
      <c r="W22" s="183"/>
      <c r="X22" s="183"/>
      <c r="Y22" s="184"/>
      <c r="Z22" s="184"/>
      <c r="AA22" s="184"/>
      <c r="AB22" s="184"/>
      <c r="AC22" s="184"/>
      <c r="AD22" s="184"/>
      <c r="AE22" s="184"/>
      <c r="AF22" s="184"/>
      <c r="AG22" s="184" t="s">
        <v>160</v>
      </c>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row>
    <row r="23" spans="1:60" outlineLevel="1" x14ac:dyDescent="0.2">
      <c r="A23" s="193"/>
      <c r="B23" s="194"/>
      <c r="C23" s="195" t="s">
        <v>178</v>
      </c>
      <c r="D23" s="196"/>
      <c r="E23" s="197">
        <v>97.95</v>
      </c>
      <c r="F23" s="183"/>
      <c r="G23" s="183"/>
      <c r="H23" s="183"/>
      <c r="I23" s="183"/>
      <c r="J23" s="183"/>
      <c r="K23" s="183"/>
      <c r="L23" s="183"/>
      <c r="M23" s="183"/>
      <c r="N23" s="183"/>
      <c r="O23" s="183"/>
      <c r="P23" s="183"/>
      <c r="Q23" s="183"/>
      <c r="R23" s="183"/>
      <c r="S23" s="183"/>
      <c r="T23" s="183"/>
      <c r="U23" s="183"/>
      <c r="V23" s="183"/>
      <c r="W23" s="183"/>
      <c r="X23" s="183"/>
      <c r="Y23" s="184"/>
      <c r="Z23" s="184"/>
      <c r="AA23" s="184"/>
      <c r="AB23" s="184"/>
      <c r="AC23" s="184"/>
      <c r="AD23" s="184"/>
      <c r="AE23" s="184"/>
      <c r="AF23" s="184"/>
      <c r="AG23" s="184" t="s">
        <v>162</v>
      </c>
      <c r="AH23" s="184">
        <v>0</v>
      </c>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row>
    <row r="24" spans="1:60" outlineLevel="1" x14ac:dyDescent="0.2">
      <c r="A24" s="193"/>
      <c r="B24" s="194"/>
      <c r="C24" s="195" t="s">
        <v>179</v>
      </c>
      <c r="D24" s="196"/>
      <c r="E24" s="197">
        <v>28.36</v>
      </c>
      <c r="F24" s="183"/>
      <c r="G24" s="183"/>
      <c r="H24" s="183"/>
      <c r="I24" s="183"/>
      <c r="J24" s="183"/>
      <c r="K24" s="183"/>
      <c r="L24" s="183"/>
      <c r="M24" s="183"/>
      <c r="N24" s="183"/>
      <c r="O24" s="183"/>
      <c r="P24" s="183"/>
      <c r="Q24" s="183"/>
      <c r="R24" s="183"/>
      <c r="S24" s="183"/>
      <c r="T24" s="183"/>
      <c r="U24" s="183"/>
      <c r="V24" s="183"/>
      <c r="W24" s="183"/>
      <c r="X24" s="183"/>
      <c r="Y24" s="184"/>
      <c r="Z24" s="184"/>
      <c r="AA24" s="184"/>
      <c r="AB24" s="184"/>
      <c r="AC24" s="184"/>
      <c r="AD24" s="184"/>
      <c r="AE24" s="184"/>
      <c r="AF24" s="184"/>
      <c r="AG24" s="184" t="s">
        <v>162</v>
      </c>
      <c r="AH24" s="184">
        <v>0</v>
      </c>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row>
    <row r="25" spans="1:60" outlineLevel="1" x14ac:dyDescent="0.2">
      <c r="A25" s="185">
        <v>6</v>
      </c>
      <c r="B25" s="186" t="s">
        <v>180</v>
      </c>
      <c r="C25" s="187" t="s">
        <v>181</v>
      </c>
      <c r="D25" s="188" t="s">
        <v>182</v>
      </c>
      <c r="E25" s="189">
        <v>32.4</v>
      </c>
      <c r="F25" s="190"/>
      <c r="G25" s="191">
        <f>ROUND(E25*F25,2)</f>
        <v>0</v>
      </c>
      <c r="H25" s="190"/>
      <c r="I25" s="191">
        <f>ROUND(E25*H25,2)</f>
        <v>0</v>
      </c>
      <c r="J25" s="190"/>
      <c r="K25" s="191">
        <f>ROUND(E25*J25,2)</f>
        <v>0</v>
      </c>
      <c r="L25" s="191">
        <v>21</v>
      </c>
      <c r="M25" s="191">
        <f>G25*(1+L25/100)</f>
        <v>0</v>
      </c>
      <c r="N25" s="191">
        <v>8.0000000000000007E-5</v>
      </c>
      <c r="O25" s="191">
        <f>ROUND(E25*N25,2)</f>
        <v>0</v>
      </c>
      <c r="P25" s="191">
        <v>0</v>
      </c>
      <c r="Q25" s="191">
        <f>ROUND(E25*P25,2)</f>
        <v>0</v>
      </c>
      <c r="R25" s="191" t="s">
        <v>158</v>
      </c>
      <c r="S25" s="191" t="s">
        <v>152</v>
      </c>
      <c r="T25" s="192" t="s">
        <v>152</v>
      </c>
      <c r="U25" s="183">
        <v>0.18</v>
      </c>
      <c r="V25" s="183">
        <f>ROUND(E25*U25,2)</f>
        <v>5.83</v>
      </c>
      <c r="W25" s="183"/>
      <c r="X25" s="183" t="s">
        <v>153</v>
      </c>
      <c r="Y25" s="184"/>
      <c r="Z25" s="184"/>
      <c r="AA25" s="184"/>
      <c r="AB25" s="184"/>
      <c r="AC25" s="184"/>
      <c r="AD25" s="184"/>
      <c r="AE25" s="184"/>
      <c r="AF25" s="184"/>
      <c r="AG25" s="184" t="s">
        <v>183</v>
      </c>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row>
    <row r="26" spans="1:60" outlineLevel="1" x14ac:dyDescent="0.2">
      <c r="A26" s="193"/>
      <c r="B26" s="194"/>
      <c r="C26" s="195" t="s">
        <v>184</v>
      </c>
      <c r="D26" s="196"/>
      <c r="E26" s="197">
        <v>24</v>
      </c>
      <c r="F26" s="183"/>
      <c r="G26" s="183"/>
      <c r="H26" s="183"/>
      <c r="I26" s="183"/>
      <c r="J26" s="183"/>
      <c r="K26" s="183"/>
      <c r="L26" s="183"/>
      <c r="M26" s="183"/>
      <c r="N26" s="183"/>
      <c r="O26" s="183"/>
      <c r="P26" s="183"/>
      <c r="Q26" s="183"/>
      <c r="R26" s="183"/>
      <c r="S26" s="183"/>
      <c r="T26" s="183"/>
      <c r="U26" s="183"/>
      <c r="V26" s="183"/>
      <c r="W26" s="183"/>
      <c r="X26" s="183"/>
      <c r="Y26" s="184"/>
      <c r="Z26" s="184"/>
      <c r="AA26" s="184"/>
      <c r="AB26" s="184"/>
      <c r="AC26" s="184"/>
      <c r="AD26" s="184"/>
      <c r="AE26" s="184"/>
      <c r="AF26" s="184"/>
      <c r="AG26" s="184" t="s">
        <v>162</v>
      </c>
      <c r="AH26" s="184">
        <v>0</v>
      </c>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row>
    <row r="27" spans="1:60" outlineLevel="1" x14ac:dyDescent="0.2">
      <c r="A27" s="193"/>
      <c r="B27" s="194"/>
      <c r="C27" s="195" t="s">
        <v>185</v>
      </c>
      <c r="D27" s="196"/>
      <c r="E27" s="197">
        <v>8.4</v>
      </c>
      <c r="F27" s="183"/>
      <c r="G27" s="183"/>
      <c r="H27" s="183"/>
      <c r="I27" s="183"/>
      <c r="J27" s="183"/>
      <c r="K27" s="183"/>
      <c r="L27" s="183"/>
      <c r="M27" s="183"/>
      <c r="N27" s="183"/>
      <c r="O27" s="183"/>
      <c r="P27" s="183"/>
      <c r="Q27" s="183"/>
      <c r="R27" s="183"/>
      <c r="S27" s="183"/>
      <c r="T27" s="183"/>
      <c r="U27" s="183"/>
      <c r="V27" s="183"/>
      <c r="W27" s="183"/>
      <c r="X27" s="183"/>
      <c r="Y27" s="184"/>
      <c r="Z27" s="184"/>
      <c r="AA27" s="184"/>
      <c r="AB27" s="184"/>
      <c r="AC27" s="184"/>
      <c r="AD27" s="184"/>
      <c r="AE27" s="184"/>
      <c r="AF27" s="184"/>
      <c r="AG27" s="184" t="s">
        <v>162</v>
      </c>
      <c r="AH27" s="184">
        <v>0</v>
      </c>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row>
    <row r="28" spans="1:60" outlineLevel="1" x14ac:dyDescent="0.2">
      <c r="A28" s="185">
        <v>7</v>
      </c>
      <c r="B28" s="186" t="s">
        <v>186</v>
      </c>
      <c r="C28" s="187" t="s">
        <v>187</v>
      </c>
      <c r="D28" s="188" t="s">
        <v>182</v>
      </c>
      <c r="E28" s="189">
        <v>76.900000000000006</v>
      </c>
      <c r="F28" s="190"/>
      <c r="G28" s="191">
        <f>ROUND(E28*F28,2)</f>
        <v>0</v>
      </c>
      <c r="H28" s="190"/>
      <c r="I28" s="191">
        <f>ROUND(E28*H28,2)</f>
        <v>0</v>
      </c>
      <c r="J28" s="190"/>
      <c r="K28" s="191">
        <f>ROUND(E28*J28,2)</f>
        <v>0</v>
      </c>
      <c r="L28" s="191">
        <v>21</v>
      </c>
      <c r="M28" s="191">
        <f>G28*(1+L28/100)</f>
        <v>0</v>
      </c>
      <c r="N28" s="191">
        <v>1.0200000000000001E-3</v>
      </c>
      <c r="O28" s="191">
        <f>ROUND(E28*N28,2)</f>
        <v>0.08</v>
      </c>
      <c r="P28" s="191">
        <v>0</v>
      </c>
      <c r="Q28" s="191">
        <f>ROUND(E28*P28,2)</f>
        <v>0</v>
      </c>
      <c r="R28" s="191" t="s">
        <v>151</v>
      </c>
      <c r="S28" s="191" t="s">
        <v>152</v>
      </c>
      <c r="T28" s="192" t="s">
        <v>152</v>
      </c>
      <c r="U28" s="183">
        <v>0.36</v>
      </c>
      <c r="V28" s="183">
        <f>ROUND(E28*U28,2)</f>
        <v>27.68</v>
      </c>
      <c r="W28" s="183"/>
      <c r="X28" s="183" t="s">
        <v>153</v>
      </c>
      <c r="Y28" s="184"/>
      <c r="Z28" s="184"/>
      <c r="AA28" s="184"/>
      <c r="AB28" s="184"/>
      <c r="AC28" s="184"/>
      <c r="AD28" s="184"/>
      <c r="AE28" s="184"/>
      <c r="AF28" s="184"/>
      <c r="AG28" s="184" t="s">
        <v>183</v>
      </c>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row>
    <row r="29" spans="1:60" ht="12.75" customHeight="1" outlineLevel="1" x14ac:dyDescent="0.2">
      <c r="A29" s="193"/>
      <c r="B29" s="194"/>
      <c r="C29" s="251" t="s">
        <v>188</v>
      </c>
      <c r="D29" s="251"/>
      <c r="E29" s="251"/>
      <c r="F29" s="251"/>
      <c r="G29" s="251"/>
      <c r="H29" s="183"/>
      <c r="I29" s="183"/>
      <c r="J29" s="183"/>
      <c r="K29" s="183"/>
      <c r="L29" s="183"/>
      <c r="M29" s="183"/>
      <c r="N29" s="183"/>
      <c r="O29" s="183"/>
      <c r="P29" s="183"/>
      <c r="Q29" s="183"/>
      <c r="R29" s="183"/>
      <c r="S29" s="183"/>
      <c r="T29" s="183"/>
      <c r="U29" s="183"/>
      <c r="V29" s="183"/>
      <c r="W29" s="183"/>
      <c r="X29" s="183"/>
      <c r="Y29" s="184"/>
      <c r="Z29" s="184"/>
      <c r="AA29" s="184"/>
      <c r="AB29" s="184"/>
      <c r="AC29" s="184"/>
      <c r="AD29" s="184"/>
      <c r="AE29" s="184"/>
      <c r="AF29" s="184"/>
      <c r="AG29" s="184" t="s">
        <v>160</v>
      </c>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row>
    <row r="30" spans="1:60" ht="12.75" customHeight="1" outlineLevel="1" x14ac:dyDescent="0.2">
      <c r="A30" s="193"/>
      <c r="B30" s="194"/>
      <c r="C30" s="252" t="s">
        <v>189</v>
      </c>
      <c r="D30" s="252"/>
      <c r="E30" s="252"/>
      <c r="F30" s="252"/>
      <c r="G30" s="252"/>
      <c r="H30" s="183"/>
      <c r="I30" s="183"/>
      <c r="J30" s="183"/>
      <c r="K30" s="183"/>
      <c r="L30" s="183"/>
      <c r="M30" s="183"/>
      <c r="N30" s="183"/>
      <c r="O30" s="183"/>
      <c r="P30" s="183"/>
      <c r="Q30" s="183"/>
      <c r="R30" s="183"/>
      <c r="S30" s="183"/>
      <c r="T30" s="183"/>
      <c r="U30" s="183"/>
      <c r="V30" s="183"/>
      <c r="W30" s="183"/>
      <c r="X30" s="183"/>
      <c r="Y30" s="184"/>
      <c r="Z30" s="184"/>
      <c r="AA30" s="184"/>
      <c r="AB30" s="184"/>
      <c r="AC30" s="184"/>
      <c r="AD30" s="184"/>
      <c r="AE30" s="184"/>
      <c r="AF30" s="184"/>
      <c r="AG30" s="184" t="s">
        <v>190</v>
      </c>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row>
    <row r="31" spans="1:60" outlineLevel="1" x14ac:dyDescent="0.2">
      <c r="A31" s="193"/>
      <c r="B31" s="194"/>
      <c r="C31" s="195" t="s">
        <v>191</v>
      </c>
      <c r="D31" s="196"/>
      <c r="E31" s="197">
        <v>76.900000000000006</v>
      </c>
      <c r="F31" s="183"/>
      <c r="G31" s="183"/>
      <c r="H31" s="183"/>
      <c r="I31" s="183"/>
      <c r="J31" s="183"/>
      <c r="K31" s="183"/>
      <c r="L31" s="183"/>
      <c r="M31" s="183"/>
      <c r="N31" s="183"/>
      <c r="O31" s="183"/>
      <c r="P31" s="183"/>
      <c r="Q31" s="183"/>
      <c r="R31" s="183"/>
      <c r="S31" s="183"/>
      <c r="T31" s="183"/>
      <c r="U31" s="183"/>
      <c r="V31" s="183"/>
      <c r="W31" s="183"/>
      <c r="X31" s="183"/>
      <c r="Y31" s="184"/>
      <c r="Z31" s="184"/>
      <c r="AA31" s="184"/>
      <c r="AB31" s="184"/>
      <c r="AC31" s="184"/>
      <c r="AD31" s="184"/>
      <c r="AE31" s="184"/>
      <c r="AF31" s="184"/>
      <c r="AG31" s="184" t="s">
        <v>162</v>
      </c>
      <c r="AH31" s="184">
        <v>0</v>
      </c>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row>
    <row r="32" spans="1:60" outlineLevel="1" x14ac:dyDescent="0.2">
      <c r="A32" s="185">
        <v>8</v>
      </c>
      <c r="B32" s="186" t="s">
        <v>192</v>
      </c>
      <c r="C32" s="187" t="s">
        <v>193</v>
      </c>
      <c r="D32" s="188" t="s">
        <v>170</v>
      </c>
      <c r="E32" s="189">
        <v>11.6875</v>
      </c>
      <c r="F32" s="190"/>
      <c r="G32" s="191">
        <f>ROUND(E32*F32,2)</f>
        <v>0</v>
      </c>
      <c r="H32" s="190"/>
      <c r="I32" s="191">
        <f>ROUND(E32*H32,2)</f>
        <v>0</v>
      </c>
      <c r="J32" s="190"/>
      <c r="K32" s="191">
        <f>ROUND(E32*J32,2)</f>
        <v>0</v>
      </c>
      <c r="L32" s="191">
        <v>21</v>
      </c>
      <c r="M32" s="191">
        <f>G32*(1+L32/100)</f>
        <v>0</v>
      </c>
      <c r="N32" s="191">
        <v>9.3240000000000003E-2</v>
      </c>
      <c r="O32" s="191">
        <f>ROUND(E32*N32,2)</f>
        <v>1.0900000000000001</v>
      </c>
      <c r="P32" s="191">
        <v>0</v>
      </c>
      <c r="Q32" s="191">
        <f>ROUND(E32*P32,2)</f>
        <v>0</v>
      </c>
      <c r="R32" s="191" t="s">
        <v>151</v>
      </c>
      <c r="S32" s="191" t="s">
        <v>152</v>
      </c>
      <c r="T32" s="192" t="s">
        <v>152</v>
      </c>
      <c r="U32" s="183">
        <v>0.78700000000000003</v>
      </c>
      <c r="V32" s="183">
        <f>ROUND(E32*U32,2)</f>
        <v>9.1999999999999993</v>
      </c>
      <c r="W32" s="183"/>
      <c r="X32" s="183" t="s">
        <v>153</v>
      </c>
      <c r="Y32" s="184"/>
      <c r="Z32" s="184"/>
      <c r="AA32" s="184"/>
      <c r="AB32" s="184"/>
      <c r="AC32" s="184"/>
      <c r="AD32" s="184"/>
      <c r="AE32" s="184"/>
      <c r="AF32" s="184"/>
      <c r="AG32" s="184" t="s">
        <v>154</v>
      </c>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84"/>
    </row>
    <row r="33" spans="1:60" outlineLevel="1" x14ac:dyDescent="0.2">
      <c r="A33" s="193"/>
      <c r="B33" s="194"/>
      <c r="C33" s="195" t="s">
        <v>194</v>
      </c>
      <c r="D33" s="196"/>
      <c r="E33" s="197">
        <v>9</v>
      </c>
      <c r="F33" s="183"/>
      <c r="G33" s="183"/>
      <c r="H33" s="183"/>
      <c r="I33" s="183"/>
      <c r="J33" s="183"/>
      <c r="K33" s="183"/>
      <c r="L33" s="183"/>
      <c r="M33" s="183"/>
      <c r="N33" s="183"/>
      <c r="O33" s="183"/>
      <c r="P33" s="183"/>
      <c r="Q33" s="183"/>
      <c r="R33" s="183"/>
      <c r="S33" s="183"/>
      <c r="T33" s="183"/>
      <c r="U33" s="183"/>
      <c r="V33" s="183"/>
      <c r="W33" s="183"/>
      <c r="X33" s="183"/>
      <c r="Y33" s="184"/>
      <c r="Z33" s="184"/>
      <c r="AA33" s="184"/>
      <c r="AB33" s="184"/>
      <c r="AC33" s="184"/>
      <c r="AD33" s="184"/>
      <c r="AE33" s="184"/>
      <c r="AF33" s="184"/>
      <c r="AG33" s="184" t="s">
        <v>162</v>
      </c>
      <c r="AH33" s="184">
        <v>0</v>
      </c>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84"/>
    </row>
    <row r="34" spans="1:60" outlineLevel="1" x14ac:dyDescent="0.2">
      <c r="A34" s="193"/>
      <c r="B34" s="194"/>
      <c r="C34" s="195" t="s">
        <v>195</v>
      </c>
      <c r="D34" s="196"/>
      <c r="E34" s="197">
        <v>2.6875</v>
      </c>
      <c r="F34" s="183"/>
      <c r="G34" s="183"/>
      <c r="H34" s="183"/>
      <c r="I34" s="183"/>
      <c r="J34" s="183"/>
      <c r="K34" s="183"/>
      <c r="L34" s="183"/>
      <c r="M34" s="183"/>
      <c r="N34" s="183"/>
      <c r="O34" s="183"/>
      <c r="P34" s="183"/>
      <c r="Q34" s="183"/>
      <c r="R34" s="183"/>
      <c r="S34" s="183"/>
      <c r="T34" s="183"/>
      <c r="U34" s="183"/>
      <c r="V34" s="183"/>
      <c r="W34" s="183"/>
      <c r="X34" s="183"/>
      <c r="Y34" s="184"/>
      <c r="Z34" s="184"/>
      <c r="AA34" s="184"/>
      <c r="AB34" s="184"/>
      <c r="AC34" s="184"/>
      <c r="AD34" s="184"/>
      <c r="AE34" s="184"/>
      <c r="AF34" s="184"/>
      <c r="AG34" s="184" t="s">
        <v>162</v>
      </c>
      <c r="AH34" s="184">
        <v>0</v>
      </c>
      <c r="AI34" s="184"/>
      <c r="AJ34" s="184"/>
      <c r="AK34" s="184"/>
      <c r="AL34" s="184"/>
      <c r="AM34" s="184"/>
      <c r="AN34" s="184"/>
      <c r="AO34" s="184"/>
      <c r="AP34" s="184"/>
      <c r="AQ34" s="184"/>
      <c r="AR34" s="184"/>
      <c r="AS34" s="184"/>
      <c r="AT34" s="184"/>
      <c r="AU34" s="184"/>
      <c r="AV34" s="184"/>
      <c r="AW34" s="184"/>
      <c r="AX34" s="184"/>
      <c r="AY34" s="184"/>
      <c r="AZ34" s="184"/>
      <c r="BA34" s="184"/>
      <c r="BB34" s="184"/>
      <c r="BC34" s="184"/>
      <c r="BD34" s="184"/>
      <c r="BE34" s="184"/>
      <c r="BF34" s="184"/>
      <c r="BG34" s="184"/>
      <c r="BH34" s="184"/>
    </row>
    <row r="35" spans="1:60" outlineLevel="1" x14ac:dyDescent="0.2">
      <c r="A35" s="185">
        <v>9</v>
      </c>
      <c r="B35" s="186" t="s">
        <v>196</v>
      </c>
      <c r="C35" s="187" t="s">
        <v>197</v>
      </c>
      <c r="D35" s="188" t="s">
        <v>170</v>
      </c>
      <c r="E35" s="189">
        <v>0.93600000000000005</v>
      </c>
      <c r="F35" s="190"/>
      <c r="G35" s="191">
        <f>ROUND(E35*F35,2)</f>
        <v>0</v>
      </c>
      <c r="H35" s="190"/>
      <c r="I35" s="191">
        <f>ROUND(E35*H35,2)</f>
        <v>0</v>
      </c>
      <c r="J35" s="190"/>
      <c r="K35" s="191">
        <f>ROUND(E35*J35,2)</f>
        <v>0</v>
      </c>
      <c r="L35" s="191">
        <v>21</v>
      </c>
      <c r="M35" s="191">
        <f>G35*(1+L35/100)</f>
        <v>0</v>
      </c>
      <c r="N35" s="191">
        <v>0.15679999999999999</v>
      </c>
      <c r="O35" s="191">
        <f>ROUND(E35*N35,2)</f>
        <v>0.15</v>
      </c>
      <c r="P35" s="191">
        <v>0</v>
      </c>
      <c r="Q35" s="191">
        <f>ROUND(E35*P35,2)</f>
        <v>0</v>
      </c>
      <c r="R35" s="191" t="s">
        <v>151</v>
      </c>
      <c r="S35" s="191" t="s">
        <v>152</v>
      </c>
      <c r="T35" s="192" t="s">
        <v>152</v>
      </c>
      <c r="U35" s="183">
        <v>1.2225999999999999</v>
      </c>
      <c r="V35" s="183">
        <f>ROUND(E35*U35,2)</f>
        <v>1.1399999999999999</v>
      </c>
      <c r="W35" s="183"/>
      <c r="X35" s="183" t="s">
        <v>153</v>
      </c>
      <c r="Y35" s="184"/>
      <c r="Z35" s="184"/>
      <c r="AA35" s="184"/>
      <c r="AB35" s="184"/>
      <c r="AC35" s="184"/>
      <c r="AD35" s="184"/>
      <c r="AE35" s="184"/>
      <c r="AF35" s="184"/>
      <c r="AG35" s="184" t="s">
        <v>154</v>
      </c>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row>
    <row r="36" spans="1:60" ht="12.75" customHeight="1" outlineLevel="1" x14ac:dyDescent="0.2">
      <c r="A36" s="193"/>
      <c r="B36" s="194"/>
      <c r="C36" s="251" t="s">
        <v>198</v>
      </c>
      <c r="D36" s="251"/>
      <c r="E36" s="251"/>
      <c r="F36" s="251"/>
      <c r="G36" s="251"/>
      <c r="H36" s="183"/>
      <c r="I36" s="183"/>
      <c r="J36" s="183"/>
      <c r="K36" s="183"/>
      <c r="L36" s="183"/>
      <c r="M36" s="183"/>
      <c r="N36" s="183"/>
      <c r="O36" s="183"/>
      <c r="P36" s="183"/>
      <c r="Q36" s="183"/>
      <c r="R36" s="183"/>
      <c r="S36" s="183"/>
      <c r="T36" s="183"/>
      <c r="U36" s="183"/>
      <c r="V36" s="183"/>
      <c r="W36" s="183"/>
      <c r="X36" s="183"/>
      <c r="Y36" s="184"/>
      <c r="Z36" s="184"/>
      <c r="AA36" s="184"/>
      <c r="AB36" s="184"/>
      <c r="AC36" s="184"/>
      <c r="AD36" s="184"/>
      <c r="AE36" s="184"/>
      <c r="AF36" s="184"/>
      <c r="AG36" s="184" t="s">
        <v>160</v>
      </c>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4"/>
    </row>
    <row r="37" spans="1:60" outlineLevel="1" x14ac:dyDescent="0.2">
      <c r="A37" s="193"/>
      <c r="B37" s="194"/>
      <c r="C37" s="195" t="s">
        <v>199</v>
      </c>
      <c r="D37" s="196"/>
      <c r="E37" s="197">
        <v>0.93600000000000005</v>
      </c>
      <c r="F37" s="183"/>
      <c r="G37" s="183"/>
      <c r="H37" s="183"/>
      <c r="I37" s="183"/>
      <c r="J37" s="183"/>
      <c r="K37" s="183"/>
      <c r="L37" s="183"/>
      <c r="M37" s="183"/>
      <c r="N37" s="183"/>
      <c r="O37" s="183"/>
      <c r="P37" s="183"/>
      <c r="Q37" s="183"/>
      <c r="R37" s="183"/>
      <c r="S37" s="183"/>
      <c r="T37" s="183"/>
      <c r="U37" s="183"/>
      <c r="V37" s="183"/>
      <c r="W37" s="183"/>
      <c r="X37" s="183"/>
      <c r="Y37" s="184"/>
      <c r="Z37" s="184"/>
      <c r="AA37" s="184"/>
      <c r="AB37" s="184"/>
      <c r="AC37" s="184"/>
      <c r="AD37" s="184"/>
      <c r="AE37" s="184"/>
      <c r="AF37" s="184"/>
      <c r="AG37" s="184" t="s">
        <v>162</v>
      </c>
      <c r="AH37" s="184">
        <v>0</v>
      </c>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row>
    <row r="38" spans="1:60" ht="22.5" outlineLevel="1" x14ac:dyDescent="0.2">
      <c r="A38" s="185">
        <v>10</v>
      </c>
      <c r="B38" s="186" t="s">
        <v>200</v>
      </c>
      <c r="C38" s="187" t="s">
        <v>201</v>
      </c>
      <c r="D38" s="188" t="s">
        <v>170</v>
      </c>
      <c r="E38" s="189">
        <v>26</v>
      </c>
      <c r="F38" s="190"/>
      <c r="G38" s="191">
        <f>ROUND(E38*F38,2)</f>
        <v>0</v>
      </c>
      <c r="H38" s="190"/>
      <c r="I38" s="191">
        <f>ROUND(E38*H38,2)</f>
        <v>0</v>
      </c>
      <c r="J38" s="190"/>
      <c r="K38" s="191">
        <f>ROUND(E38*J38,2)</f>
        <v>0</v>
      </c>
      <c r="L38" s="191">
        <v>21</v>
      </c>
      <c r="M38" s="191">
        <f>G38*(1+L38/100)</f>
        <v>0</v>
      </c>
      <c r="N38" s="191">
        <v>1.5720000000000001E-2</v>
      </c>
      <c r="O38" s="191">
        <f>ROUND(E38*N38,2)</f>
        <v>0.41</v>
      </c>
      <c r="P38" s="191">
        <v>0</v>
      </c>
      <c r="Q38" s="191">
        <f>ROUND(E38*P38,2)</f>
        <v>0</v>
      </c>
      <c r="R38" s="191" t="s">
        <v>151</v>
      </c>
      <c r="S38" s="191" t="s">
        <v>152</v>
      </c>
      <c r="T38" s="192" t="s">
        <v>152</v>
      </c>
      <c r="U38" s="183">
        <v>0.76900000000000002</v>
      </c>
      <c r="V38" s="183">
        <f>ROUND(E38*U38,2)</f>
        <v>19.989999999999998</v>
      </c>
      <c r="W38" s="183"/>
      <c r="X38" s="183" t="s">
        <v>153</v>
      </c>
      <c r="Y38" s="184"/>
      <c r="Z38" s="184"/>
      <c r="AA38" s="184"/>
      <c r="AB38" s="184"/>
      <c r="AC38" s="184"/>
      <c r="AD38" s="184"/>
      <c r="AE38" s="184"/>
      <c r="AF38" s="184"/>
      <c r="AG38" s="184" t="s">
        <v>154</v>
      </c>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184"/>
      <c r="BG38" s="184"/>
      <c r="BH38" s="184"/>
    </row>
    <row r="39" spans="1:60" outlineLevel="1" x14ac:dyDescent="0.2">
      <c r="A39" s="193"/>
      <c r="B39" s="194"/>
      <c r="C39" s="195" t="s">
        <v>202</v>
      </c>
      <c r="D39" s="196"/>
      <c r="E39" s="197">
        <v>26</v>
      </c>
      <c r="F39" s="183"/>
      <c r="G39" s="183"/>
      <c r="H39" s="183"/>
      <c r="I39" s="183"/>
      <c r="J39" s="183"/>
      <c r="K39" s="183"/>
      <c r="L39" s="183"/>
      <c r="M39" s="183"/>
      <c r="N39" s="183"/>
      <c r="O39" s="183"/>
      <c r="P39" s="183"/>
      <c r="Q39" s="183"/>
      <c r="R39" s="183"/>
      <c r="S39" s="183"/>
      <c r="T39" s="183"/>
      <c r="U39" s="183"/>
      <c r="V39" s="183"/>
      <c r="W39" s="183"/>
      <c r="X39" s="183"/>
      <c r="Y39" s="184"/>
      <c r="Z39" s="184"/>
      <c r="AA39" s="184"/>
      <c r="AB39" s="184"/>
      <c r="AC39" s="184"/>
      <c r="AD39" s="184"/>
      <c r="AE39" s="184"/>
      <c r="AF39" s="184"/>
      <c r="AG39" s="184" t="s">
        <v>162</v>
      </c>
      <c r="AH39" s="184">
        <v>0</v>
      </c>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row>
    <row r="40" spans="1:60" x14ac:dyDescent="0.2">
      <c r="A40" s="167" t="s">
        <v>146</v>
      </c>
      <c r="B40" s="168" t="s">
        <v>53</v>
      </c>
      <c r="C40" s="169" t="s">
        <v>54</v>
      </c>
      <c r="D40" s="170"/>
      <c r="E40" s="171"/>
      <c r="F40" s="172"/>
      <c r="G40" s="172">
        <f>SUMIF(AG41:AG131,"&lt;&gt;NOR",G41:G131)</f>
        <v>0</v>
      </c>
      <c r="H40" s="172"/>
      <c r="I40" s="172">
        <f>SUM(I41:I131)</f>
        <v>0</v>
      </c>
      <c r="J40" s="172"/>
      <c r="K40" s="172">
        <f>SUM(K41:K131)</f>
        <v>0</v>
      </c>
      <c r="L40" s="172"/>
      <c r="M40" s="172">
        <f>SUM(M41:M131)</f>
        <v>0</v>
      </c>
      <c r="N40" s="172"/>
      <c r="O40" s="172">
        <f>SUM(O41:O131)</f>
        <v>84.41</v>
      </c>
      <c r="P40" s="172"/>
      <c r="Q40" s="172">
        <f>SUM(Q41:Q131)</f>
        <v>0</v>
      </c>
      <c r="R40" s="172"/>
      <c r="S40" s="172"/>
      <c r="T40" s="173"/>
      <c r="U40" s="174"/>
      <c r="V40" s="174">
        <f>SUM(V41:V131)</f>
        <v>2193.8100000000004</v>
      </c>
      <c r="W40" s="174"/>
      <c r="X40" s="174"/>
      <c r="AG40" t="s">
        <v>147</v>
      </c>
    </row>
    <row r="41" spans="1:60" ht="22.5" outlineLevel="1" x14ac:dyDescent="0.2">
      <c r="A41" s="185">
        <v>11</v>
      </c>
      <c r="B41" s="186" t="s">
        <v>203</v>
      </c>
      <c r="C41" s="187" t="s">
        <v>204</v>
      </c>
      <c r="D41" s="188" t="s">
        <v>170</v>
      </c>
      <c r="E41" s="189">
        <v>667.0575</v>
      </c>
      <c r="F41" s="190"/>
      <c r="G41" s="191">
        <f>ROUND(E41*F41,2)</f>
        <v>0</v>
      </c>
      <c r="H41" s="190"/>
      <c r="I41" s="191">
        <f>ROUND(E41*H41,2)</f>
        <v>0</v>
      </c>
      <c r="J41" s="190"/>
      <c r="K41" s="191">
        <f>ROUND(E41*J41,2)</f>
        <v>0</v>
      </c>
      <c r="L41" s="191">
        <v>21</v>
      </c>
      <c r="M41" s="191">
        <f>G41*(1+L41/100)</f>
        <v>0</v>
      </c>
      <c r="N41" s="191">
        <v>7.79E-3</v>
      </c>
      <c r="O41" s="191">
        <f>ROUND(E41*N41,2)</f>
        <v>5.2</v>
      </c>
      <c r="P41" s="191">
        <v>0</v>
      </c>
      <c r="Q41" s="191">
        <f>ROUND(E41*P41,2)</f>
        <v>0</v>
      </c>
      <c r="R41" s="191" t="s">
        <v>151</v>
      </c>
      <c r="S41" s="191" t="s">
        <v>152</v>
      </c>
      <c r="T41" s="192" t="s">
        <v>152</v>
      </c>
      <c r="U41" s="183">
        <v>0.46684999999999999</v>
      </c>
      <c r="V41" s="183">
        <f>ROUND(E41*U41,2)</f>
        <v>311.42</v>
      </c>
      <c r="W41" s="183"/>
      <c r="X41" s="183" t="s">
        <v>153</v>
      </c>
      <c r="Y41" s="184"/>
      <c r="Z41" s="184"/>
      <c r="AA41" s="184"/>
      <c r="AB41" s="184"/>
      <c r="AC41" s="184"/>
      <c r="AD41" s="184"/>
      <c r="AE41" s="184"/>
      <c r="AF41" s="184"/>
      <c r="AG41" s="184" t="s">
        <v>154</v>
      </c>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row>
    <row r="42" spans="1:60" ht="12.75" customHeight="1" outlineLevel="1" x14ac:dyDescent="0.2">
      <c r="A42" s="193"/>
      <c r="B42" s="194"/>
      <c r="C42" s="251" t="s">
        <v>205</v>
      </c>
      <c r="D42" s="251"/>
      <c r="E42" s="251"/>
      <c r="F42" s="251"/>
      <c r="G42" s="251"/>
      <c r="H42" s="183"/>
      <c r="I42" s="183"/>
      <c r="J42" s="183"/>
      <c r="K42" s="183"/>
      <c r="L42" s="183"/>
      <c r="M42" s="183"/>
      <c r="N42" s="183"/>
      <c r="O42" s="183"/>
      <c r="P42" s="183"/>
      <c r="Q42" s="183"/>
      <c r="R42" s="183"/>
      <c r="S42" s="183"/>
      <c r="T42" s="183"/>
      <c r="U42" s="183"/>
      <c r="V42" s="183"/>
      <c r="W42" s="183"/>
      <c r="X42" s="183"/>
      <c r="Y42" s="184"/>
      <c r="Z42" s="184"/>
      <c r="AA42" s="184"/>
      <c r="AB42" s="184"/>
      <c r="AC42" s="184"/>
      <c r="AD42" s="184"/>
      <c r="AE42" s="184"/>
      <c r="AF42" s="184"/>
      <c r="AG42" s="184" t="s">
        <v>160</v>
      </c>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row>
    <row r="43" spans="1:60" ht="12.75" customHeight="1" outlineLevel="1" x14ac:dyDescent="0.2">
      <c r="A43" s="193"/>
      <c r="B43" s="194"/>
      <c r="C43" s="252" t="s">
        <v>206</v>
      </c>
      <c r="D43" s="252"/>
      <c r="E43" s="252"/>
      <c r="F43" s="252"/>
      <c r="G43" s="252"/>
      <c r="H43" s="183"/>
      <c r="I43" s="183"/>
      <c r="J43" s="183"/>
      <c r="K43" s="183"/>
      <c r="L43" s="183"/>
      <c r="M43" s="183"/>
      <c r="N43" s="183"/>
      <c r="O43" s="183"/>
      <c r="P43" s="183"/>
      <c r="Q43" s="183"/>
      <c r="R43" s="183"/>
      <c r="S43" s="183"/>
      <c r="T43" s="183"/>
      <c r="U43" s="183"/>
      <c r="V43" s="183"/>
      <c r="W43" s="183"/>
      <c r="X43" s="183"/>
      <c r="Y43" s="184"/>
      <c r="Z43" s="184"/>
      <c r="AA43" s="184"/>
      <c r="AB43" s="184"/>
      <c r="AC43" s="184"/>
      <c r="AD43" s="184"/>
      <c r="AE43" s="184"/>
      <c r="AF43" s="184"/>
      <c r="AG43" s="184" t="s">
        <v>190</v>
      </c>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184"/>
      <c r="BE43" s="184"/>
      <c r="BF43" s="184"/>
      <c r="BG43" s="184"/>
      <c r="BH43" s="184"/>
    </row>
    <row r="44" spans="1:60" outlineLevel="1" x14ac:dyDescent="0.2">
      <c r="A44" s="193"/>
      <c r="B44" s="194"/>
      <c r="C44" s="195" t="s">
        <v>207</v>
      </c>
      <c r="D44" s="196"/>
      <c r="E44" s="197">
        <v>363.1875</v>
      </c>
      <c r="F44" s="183"/>
      <c r="G44" s="183"/>
      <c r="H44" s="183"/>
      <c r="I44" s="183"/>
      <c r="J44" s="183"/>
      <c r="K44" s="183"/>
      <c r="L44" s="183"/>
      <c r="M44" s="183"/>
      <c r="N44" s="183"/>
      <c r="O44" s="183"/>
      <c r="P44" s="183"/>
      <c r="Q44" s="183"/>
      <c r="R44" s="183"/>
      <c r="S44" s="183"/>
      <c r="T44" s="183"/>
      <c r="U44" s="183"/>
      <c r="V44" s="183"/>
      <c r="W44" s="183"/>
      <c r="X44" s="183"/>
      <c r="Y44" s="184"/>
      <c r="Z44" s="184"/>
      <c r="AA44" s="184"/>
      <c r="AB44" s="184"/>
      <c r="AC44" s="184"/>
      <c r="AD44" s="184"/>
      <c r="AE44" s="184"/>
      <c r="AF44" s="184"/>
      <c r="AG44" s="184" t="s">
        <v>162</v>
      </c>
      <c r="AH44" s="184">
        <v>0</v>
      </c>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row>
    <row r="45" spans="1:60" outlineLevel="1" x14ac:dyDescent="0.2">
      <c r="A45" s="193"/>
      <c r="B45" s="194"/>
      <c r="C45" s="195" t="s">
        <v>208</v>
      </c>
      <c r="D45" s="196"/>
      <c r="E45" s="197">
        <v>303.87</v>
      </c>
      <c r="F45" s="183"/>
      <c r="G45" s="183"/>
      <c r="H45" s="183"/>
      <c r="I45" s="183"/>
      <c r="J45" s="183"/>
      <c r="K45" s="183"/>
      <c r="L45" s="183"/>
      <c r="M45" s="183"/>
      <c r="N45" s="183"/>
      <c r="O45" s="183"/>
      <c r="P45" s="183"/>
      <c r="Q45" s="183"/>
      <c r="R45" s="183"/>
      <c r="S45" s="183"/>
      <c r="T45" s="183"/>
      <c r="U45" s="183"/>
      <c r="V45" s="183"/>
      <c r="W45" s="183"/>
      <c r="X45" s="183"/>
      <c r="Y45" s="184"/>
      <c r="Z45" s="184"/>
      <c r="AA45" s="184"/>
      <c r="AB45" s="184"/>
      <c r="AC45" s="184"/>
      <c r="AD45" s="184"/>
      <c r="AE45" s="184"/>
      <c r="AF45" s="184"/>
      <c r="AG45" s="184" t="s">
        <v>162</v>
      </c>
      <c r="AH45" s="184">
        <v>0</v>
      </c>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row>
    <row r="46" spans="1:60" ht="22.5" outlineLevel="1" x14ac:dyDescent="0.2">
      <c r="A46" s="185">
        <v>12</v>
      </c>
      <c r="B46" s="186" t="s">
        <v>209</v>
      </c>
      <c r="C46" s="187" t="s">
        <v>210</v>
      </c>
      <c r="D46" s="188" t="s">
        <v>170</v>
      </c>
      <c r="E46" s="189">
        <v>667.0575</v>
      </c>
      <c r="F46" s="190"/>
      <c r="G46" s="191">
        <f>ROUND(E46*F46,2)</f>
        <v>0</v>
      </c>
      <c r="H46" s="190"/>
      <c r="I46" s="191">
        <f>ROUND(E46*H46,2)</f>
        <v>0</v>
      </c>
      <c r="J46" s="190"/>
      <c r="K46" s="191">
        <f>ROUND(E46*J46,2)</f>
        <v>0</v>
      </c>
      <c r="L46" s="191">
        <v>21</v>
      </c>
      <c r="M46" s="191">
        <f>G46*(1+L46/100)</f>
        <v>0</v>
      </c>
      <c r="N46" s="191">
        <v>1.7000000000000001E-4</v>
      </c>
      <c r="O46" s="191">
        <f>ROUND(E46*N46,2)</f>
        <v>0.11</v>
      </c>
      <c r="P46" s="191">
        <v>0</v>
      </c>
      <c r="Q46" s="191">
        <f>ROUND(E46*P46,2)</f>
        <v>0</v>
      </c>
      <c r="R46" s="191" t="s">
        <v>151</v>
      </c>
      <c r="S46" s="191" t="s">
        <v>152</v>
      </c>
      <c r="T46" s="192" t="s">
        <v>152</v>
      </c>
      <c r="U46" s="183">
        <v>8.8999999999999996E-2</v>
      </c>
      <c r="V46" s="183">
        <f>ROUND(E46*U46,2)</f>
        <v>59.37</v>
      </c>
      <c r="W46" s="183"/>
      <c r="X46" s="183" t="s">
        <v>153</v>
      </c>
      <c r="Y46" s="184"/>
      <c r="Z46" s="184"/>
      <c r="AA46" s="184"/>
      <c r="AB46" s="184"/>
      <c r="AC46" s="184"/>
      <c r="AD46" s="184"/>
      <c r="AE46" s="184"/>
      <c r="AF46" s="184"/>
      <c r="AG46" s="184" t="s">
        <v>154</v>
      </c>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row>
    <row r="47" spans="1:60" ht="12.75" customHeight="1" outlineLevel="1" x14ac:dyDescent="0.2">
      <c r="A47" s="193"/>
      <c r="B47" s="194"/>
      <c r="C47" s="251" t="s">
        <v>205</v>
      </c>
      <c r="D47" s="251"/>
      <c r="E47" s="251"/>
      <c r="F47" s="251"/>
      <c r="G47" s="251"/>
      <c r="H47" s="183"/>
      <c r="I47" s="183"/>
      <c r="J47" s="183"/>
      <c r="K47" s="183"/>
      <c r="L47" s="183"/>
      <c r="M47" s="183"/>
      <c r="N47" s="183"/>
      <c r="O47" s="183"/>
      <c r="P47" s="183"/>
      <c r="Q47" s="183"/>
      <c r="R47" s="183"/>
      <c r="S47" s="183"/>
      <c r="T47" s="183"/>
      <c r="U47" s="183"/>
      <c r="V47" s="183"/>
      <c r="W47" s="183"/>
      <c r="X47" s="183"/>
      <c r="Y47" s="184"/>
      <c r="Z47" s="184"/>
      <c r="AA47" s="184"/>
      <c r="AB47" s="184"/>
      <c r="AC47" s="184"/>
      <c r="AD47" s="184"/>
      <c r="AE47" s="184"/>
      <c r="AF47" s="184"/>
      <c r="AG47" s="184" t="s">
        <v>160</v>
      </c>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row>
    <row r="48" spans="1:60" ht="22.5" outlineLevel="1" x14ac:dyDescent="0.2">
      <c r="A48" s="185">
        <v>13</v>
      </c>
      <c r="B48" s="186" t="s">
        <v>211</v>
      </c>
      <c r="C48" s="187" t="s">
        <v>212</v>
      </c>
      <c r="D48" s="188" t="s">
        <v>170</v>
      </c>
      <c r="E48" s="189">
        <v>1999.56</v>
      </c>
      <c r="F48" s="190"/>
      <c r="G48" s="191">
        <f>ROUND(E48*F48,2)</f>
        <v>0</v>
      </c>
      <c r="H48" s="190"/>
      <c r="I48" s="191">
        <f>ROUND(E48*H48,2)</f>
        <v>0</v>
      </c>
      <c r="J48" s="190"/>
      <c r="K48" s="191">
        <f>ROUND(E48*J48,2)</f>
        <v>0</v>
      </c>
      <c r="L48" s="191">
        <v>21</v>
      </c>
      <c r="M48" s="191">
        <f>G48*(1+L48/100)</f>
        <v>0</v>
      </c>
      <c r="N48" s="191">
        <v>7.0000000000000001E-3</v>
      </c>
      <c r="O48" s="191">
        <f>ROUND(E48*N48,2)</f>
        <v>14</v>
      </c>
      <c r="P48" s="191">
        <v>0</v>
      </c>
      <c r="Q48" s="191">
        <f>ROUND(E48*P48,2)</f>
        <v>0</v>
      </c>
      <c r="R48" s="191" t="s">
        <v>151</v>
      </c>
      <c r="S48" s="191" t="s">
        <v>152</v>
      </c>
      <c r="T48" s="192" t="s">
        <v>152</v>
      </c>
      <c r="U48" s="183">
        <v>0.31</v>
      </c>
      <c r="V48" s="183">
        <f>ROUND(E48*U48,2)</f>
        <v>619.86</v>
      </c>
      <c r="W48" s="183"/>
      <c r="X48" s="183" t="s">
        <v>153</v>
      </c>
      <c r="Y48" s="184"/>
      <c r="Z48" s="184"/>
      <c r="AA48" s="184"/>
      <c r="AB48" s="184"/>
      <c r="AC48" s="184"/>
      <c r="AD48" s="184"/>
      <c r="AE48" s="184"/>
      <c r="AF48" s="184"/>
      <c r="AG48" s="184" t="s">
        <v>154</v>
      </c>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row>
    <row r="49" spans="1:60" ht="12.75" customHeight="1" outlineLevel="1" x14ac:dyDescent="0.2">
      <c r="A49" s="193"/>
      <c r="B49" s="194"/>
      <c r="C49" s="251" t="s">
        <v>205</v>
      </c>
      <c r="D49" s="251"/>
      <c r="E49" s="251"/>
      <c r="F49" s="251"/>
      <c r="G49" s="251"/>
      <c r="H49" s="183"/>
      <c r="I49" s="183"/>
      <c r="J49" s="183"/>
      <c r="K49" s="183"/>
      <c r="L49" s="183"/>
      <c r="M49" s="183"/>
      <c r="N49" s="183"/>
      <c r="O49" s="183"/>
      <c r="P49" s="183"/>
      <c r="Q49" s="183"/>
      <c r="R49" s="183"/>
      <c r="S49" s="183"/>
      <c r="T49" s="183"/>
      <c r="U49" s="183"/>
      <c r="V49" s="183"/>
      <c r="W49" s="183"/>
      <c r="X49" s="183"/>
      <c r="Y49" s="184"/>
      <c r="Z49" s="184"/>
      <c r="AA49" s="184"/>
      <c r="AB49" s="184"/>
      <c r="AC49" s="184"/>
      <c r="AD49" s="184"/>
      <c r="AE49" s="184"/>
      <c r="AF49" s="184"/>
      <c r="AG49" s="184" t="s">
        <v>160</v>
      </c>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row>
    <row r="50" spans="1:60" outlineLevel="1" x14ac:dyDescent="0.2">
      <c r="A50" s="193"/>
      <c r="B50" s="194"/>
      <c r="C50" s="195" t="s">
        <v>213</v>
      </c>
      <c r="D50" s="196"/>
      <c r="E50" s="197">
        <v>1999.56</v>
      </c>
      <c r="F50" s="183"/>
      <c r="G50" s="183"/>
      <c r="H50" s="183"/>
      <c r="I50" s="183"/>
      <c r="J50" s="183"/>
      <c r="K50" s="183"/>
      <c r="L50" s="183"/>
      <c r="M50" s="183"/>
      <c r="N50" s="183"/>
      <c r="O50" s="183"/>
      <c r="P50" s="183"/>
      <c r="Q50" s="183"/>
      <c r="R50" s="183"/>
      <c r="S50" s="183"/>
      <c r="T50" s="183"/>
      <c r="U50" s="183"/>
      <c r="V50" s="183"/>
      <c r="W50" s="183"/>
      <c r="X50" s="183"/>
      <c r="Y50" s="184"/>
      <c r="Z50" s="184"/>
      <c r="AA50" s="184"/>
      <c r="AB50" s="184"/>
      <c r="AC50" s="184"/>
      <c r="AD50" s="184"/>
      <c r="AE50" s="184"/>
      <c r="AF50" s="184"/>
      <c r="AG50" s="184" t="s">
        <v>162</v>
      </c>
      <c r="AH50" s="184">
        <v>0</v>
      </c>
      <c r="AI50" s="184"/>
      <c r="AJ50" s="184"/>
      <c r="AK50" s="184"/>
      <c r="AL50" s="184"/>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row>
    <row r="51" spans="1:60" ht="33.75" outlineLevel="1" x14ac:dyDescent="0.2">
      <c r="A51" s="185">
        <v>14</v>
      </c>
      <c r="B51" s="186" t="s">
        <v>214</v>
      </c>
      <c r="C51" s="187" t="s">
        <v>215</v>
      </c>
      <c r="D51" s="188" t="s">
        <v>170</v>
      </c>
      <c r="E51" s="189">
        <v>1999.56</v>
      </c>
      <c r="F51" s="190"/>
      <c r="G51" s="191">
        <f>ROUND(E51*F51,2)</f>
        <v>0</v>
      </c>
      <c r="H51" s="190"/>
      <c r="I51" s="191">
        <f>ROUND(E51*H51,2)</f>
        <v>0</v>
      </c>
      <c r="J51" s="190"/>
      <c r="K51" s="191">
        <f>ROUND(E51*J51,2)</f>
        <v>0</v>
      </c>
      <c r="L51" s="191">
        <v>21</v>
      </c>
      <c r="M51" s="191">
        <f>G51*(1+L51/100)</f>
        <v>0</v>
      </c>
      <c r="N51" s="191">
        <v>1.6000000000000001E-4</v>
      </c>
      <c r="O51" s="191">
        <f>ROUND(E51*N51,2)</f>
        <v>0.32</v>
      </c>
      <c r="P51" s="191">
        <v>0</v>
      </c>
      <c r="Q51" s="191">
        <f>ROUND(E51*P51,2)</f>
        <v>0</v>
      </c>
      <c r="R51" s="191" t="s">
        <v>151</v>
      </c>
      <c r="S51" s="191" t="s">
        <v>152</v>
      </c>
      <c r="T51" s="192" t="s">
        <v>152</v>
      </c>
      <c r="U51" s="183">
        <v>7.0000000000000007E-2</v>
      </c>
      <c r="V51" s="183">
        <f>ROUND(E51*U51,2)</f>
        <v>139.97</v>
      </c>
      <c r="W51" s="183"/>
      <c r="X51" s="183" t="s">
        <v>153</v>
      </c>
      <c r="Y51" s="184"/>
      <c r="Z51" s="184"/>
      <c r="AA51" s="184"/>
      <c r="AB51" s="184"/>
      <c r="AC51" s="184"/>
      <c r="AD51" s="184"/>
      <c r="AE51" s="184"/>
      <c r="AF51" s="184"/>
      <c r="AG51" s="184" t="s">
        <v>154</v>
      </c>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row>
    <row r="52" spans="1:60" ht="12.75" customHeight="1" outlineLevel="1" x14ac:dyDescent="0.2">
      <c r="A52" s="193"/>
      <c r="B52" s="194"/>
      <c r="C52" s="251" t="s">
        <v>205</v>
      </c>
      <c r="D52" s="251"/>
      <c r="E52" s="251"/>
      <c r="F52" s="251"/>
      <c r="G52" s="251"/>
      <c r="H52" s="183"/>
      <c r="I52" s="183"/>
      <c r="J52" s="183"/>
      <c r="K52" s="183"/>
      <c r="L52" s="183"/>
      <c r="M52" s="183"/>
      <c r="N52" s="183"/>
      <c r="O52" s="183"/>
      <c r="P52" s="183"/>
      <c r="Q52" s="183"/>
      <c r="R52" s="183"/>
      <c r="S52" s="183"/>
      <c r="T52" s="183"/>
      <c r="U52" s="183"/>
      <c r="V52" s="183"/>
      <c r="W52" s="183"/>
      <c r="X52" s="183"/>
      <c r="Y52" s="184"/>
      <c r="Z52" s="184"/>
      <c r="AA52" s="184"/>
      <c r="AB52" s="184"/>
      <c r="AC52" s="184"/>
      <c r="AD52" s="184"/>
      <c r="AE52" s="184"/>
      <c r="AF52" s="184"/>
      <c r="AG52" s="184" t="s">
        <v>160</v>
      </c>
      <c r="AH52" s="184"/>
      <c r="AI52" s="184"/>
      <c r="AJ52" s="184"/>
      <c r="AK52" s="184"/>
      <c r="AL52" s="184"/>
      <c r="AM52" s="184"/>
      <c r="AN52" s="184"/>
      <c r="AO52" s="184"/>
      <c r="AP52" s="184"/>
      <c r="AQ52" s="184"/>
      <c r="AR52" s="184"/>
      <c r="AS52" s="184"/>
      <c r="AT52" s="184"/>
      <c r="AU52" s="184"/>
      <c r="AV52" s="184"/>
      <c r="AW52" s="184"/>
      <c r="AX52" s="184"/>
      <c r="AY52" s="184"/>
      <c r="AZ52" s="184"/>
      <c r="BA52" s="184"/>
      <c r="BB52" s="184"/>
      <c r="BC52" s="184"/>
      <c r="BD52" s="184"/>
      <c r="BE52" s="184"/>
      <c r="BF52" s="184"/>
      <c r="BG52" s="184"/>
      <c r="BH52" s="184"/>
    </row>
    <row r="53" spans="1:60" outlineLevel="1" x14ac:dyDescent="0.2">
      <c r="A53" s="185">
        <v>15</v>
      </c>
      <c r="B53" s="186" t="s">
        <v>216</v>
      </c>
      <c r="C53" s="187" t="s">
        <v>217</v>
      </c>
      <c r="D53" s="188" t="s">
        <v>170</v>
      </c>
      <c r="E53" s="189">
        <v>71.17</v>
      </c>
      <c r="F53" s="190"/>
      <c r="G53" s="191">
        <f>ROUND(E53*F53,2)</f>
        <v>0</v>
      </c>
      <c r="H53" s="190"/>
      <c r="I53" s="191">
        <f>ROUND(E53*H53,2)</f>
        <v>0</v>
      </c>
      <c r="J53" s="190"/>
      <c r="K53" s="191">
        <f>ROUND(E53*J53,2)</f>
        <v>0</v>
      </c>
      <c r="L53" s="191">
        <v>21</v>
      </c>
      <c r="M53" s="191">
        <f>G53*(1+L53/100)</f>
        <v>0</v>
      </c>
      <c r="N53" s="191">
        <v>8.0000000000000007E-5</v>
      </c>
      <c r="O53" s="191">
        <f>ROUND(E53*N53,2)</f>
        <v>0.01</v>
      </c>
      <c r="P53" s="191">
        <v>0</v>
      </c>
      <c r="Q53" s="191">
        <f>ROUND(E53*P53,2)</f>
        <v>0</v>
      </c>
      <c r="R53" s="191" t="s">
        <v>151</v>
      </c>
      <c r="S53" s="191" t="s">
        <v>152</v>
      </c>
      <c r="T53" s="192" t="s">
        <v>152</v>
      </c>
      <c r="U53" s="183">
        <v>7.8E-2</v>
      </c>
      <c r="V53" s="183">
        <f>ROUND(E53*U53,2)</f>
        <v>5.55</v>
      </c>
      <c r="W53" s="183"/>
      <c r="X53" s="183" t="s">
        <v>153</v>
      </c>
      <c r="Y53" s="184"/>
      <c r="Z53" s="184"/>
      <c r="AA53" s="184"/>
      <c r="AB53" s="184"/>
      <c r="AC53" s="184"/>
      <c r="AD53" s="184"/>
      <c r="AE53" s="184"/>
      <c r="AF53" s="184"/>
      <c r="AG53" s="184" t="s">
        <v>183</v>
      </c>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row>
    <row r="54" spans="1:60" ht="22.5" customHeight="1" outlineLevel="1" x14ac:dyDescent="0.2">
      <c r="A54" s="193"/>
      <c r="B54" s="194"/>
      <c r="C54" s="251" t="s">
        <v>218</v>
      </c>
      <c r="D54" s="251"/>
      <c r="E54" s="251"/>
      <c r="F54" s="251"/>
      <c r="G54" s="251"/>
      <c r="H54" s="183"/>
      <c r="I54" s="183"/>
      <c r="J54" s="183"/>
      <c r="K54" s="183"/>
      <c r="L54" s="183"/>
      <c r="M54" s="183"/>
      <c r="N54" s="183"/>
      <c r="O54" s="183"/>
      <c r="P54" s="183"/>
      <c r="Q54" s="183"/>
      <c r="R54" s="183"/>
      <c r="S54" s="183"/>
      <c r="T54" s="183"/>
      <c r="U54" s="183"/>
      <c r="V54" s="183"/>
      <c r="W54" s="183"/>
      <c r="X54" s="183"/>
      <c r="Y54" s="184"/>
      <c r="Z54" s="184"/>
      <c r="AA54" s="184"/>
      <c r="AB54" s="184"/>
      <c r="AC54" s="184"/>
      <c r="AD54" s="184"/>
      <c r="AE54" s="184"/>
      <c r="AF54" s="184"/>
      <c r="AG54" s="184" t="s">
        <v>160</v>
      </c>
      <c r="AH54" s="184"/>
      <c r="AI54" s="184"/>
      <c r="AJ54" s="184"/>
      <c r="AK54" s="184"/>
      <c r="AL54" s="184"/>
      <c r="AM54" s="184"/>
      <c r="AN54" s="184"/>
      <c r="AO54" s="184"/>
      <c r="AP54" s="184"/>
      <c r="AQ54" s="184"/>
      <c r="AR54" s="184"/>
      <c r="AS54" s="184"/>
      <c r="AT54" s="184"/>
      <c r="AU54" s="184"/>
      <c r="AV54" s="184"/>
      <c r="AW54" s="184"/>
      <c r="AX54" s="184"/>
      <c r="AY54" s="184"/>
      <c r="AZ54" s="184"/>
      <c r="BA54" s="198" t="str">
        <f>C54</f>
        <v>které se zřizují před úpravami povrchu, a obalení osazených dveřních zárubní před znečištěním při úpravách povrchu nástřikem plastických maltovin včetně pozdějšího odkrytí,</v>
      </c>
      <c r="BB54" s="184"/>
      <c r="BC54" s="184"/>
      <c r="BD54" s="184"/>
      <c r="BE54" s="184"/>
      <c r="BF54" s="184"/>
      <c r="BG54" s="184"/>
      <c r="BH54" s="184"/>
    </row>
    <row r="55" spans="1:60" outlineLevel="1" x14ac:dyDescent="0.2">
      <c r="A55" s="193"/>
      <c r="B55" s="194"/>
      <c r="C55" s="195" t="s">
        <v>219</v>
      </c>
      <c r="D55" s="196"/>
      <c r="E55" s="197">
        <v>36.97</v>
      </c>
      <c r="F55" s="183"/>
      <c r="G55" s="183"/>
      <c r="H55" s="183"/>
      <c r="I55" s="183"/>
      <c r="J55" s="183"/>
      <c r="K55" s="183"/>
      <c r="L55" s="183"/>
      <c r="M55" s="183"/>
      <c r="N55" s="183"/>
      <c r="O55" s="183"/>
      <c r="P55" s="183"/>
      <c r="Q55" s="183"/>
      <c r="R55" s="183"/>
      <c r="S55" s="183"/>
      <c r="T55" s="183"/>
      <c r="U55" s="183"/>
      <c r="V55" s="183"/>
      <c r="W55" s="183"/>
      <c r="X55" s="183"/>
      <c r="Y55" s="184"/>
      <c r="Z55" s="184"/>
      <c r="AA55" s="184"/>
      <c r="AB55" s="184"/>
      <c r="AC55" s="184"/>
      <c r="AD55" s="184"/>
      <c r="AE55" s="184"/>
      <c r="AF55" s="184"/>
      <c r="AG55" s="184" t="s">
        <v>162</v>
      </c>
      <c r="AH55" s="184">
        <v>0</v>
      </c>
      <c r="AI55" s="184"/>
      <c r="AJ55" s="184"/>
      <c r="AK55" s="184"/>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4"/>
      <c r="BH55" s="184"/>
    </row>
    <row r="56" spans="1:60" outlineLevel="1" x14ac:dyDescent="0.2">
      <c r="A56" s="193"/>
      <c r="B56" s="194"/>
      <c r="C56" s="195" t="s">
        <v>220</v>
      </c>
      <c r="D56" s="196"/>
      <c r="E56" s="197">
        <v>34.200000000000003</v>
      </c>
      <c r="F56" s="183"/>
      <c r="G56" s="183"/>
      <c r="H56" s="183"/>
      <c r="I56" s="183"/>
      <c r="J56" s="183"/>
      <c r="K56" s="183"/>
      <c r="L56" s="183"/>
      <c r="M56" s="183"/>
      <c r="N56" s="183"/>
      <c r="O56" s="183"/>
      <c r="P56" s="183"/>
      <c r="Q56" s="183"/>
      <c r="R56" s="183"/>
      <c r="S56" s="183"/>
      <c r="T56" s="183"/>
      <c r="U56" s="183"/>
      <c r="V56" s="183"/>
      <c r="W56" s="183"/>
      <c r="X56" s="183"/>
      <c r="Y56" s="184"/>
      <c r="Z56" s="184"/>
      <c r="AA56" s="184"/>
      <c r="AB56" s="184"/>
      <c r="AC56" s="184"/>
      <c r="AD56" s="184"/>
      <c r="AE56" s="184"/>
      <c r="AF56" s="184"/>
      <c r="AG56" s="184" t="s">
        <v>162</v>
      </c>
      <c r="AH56" s="184">
        <v>0</v>
      </c>
      <c r="AI56" s="184"/>
      <c r="AJ56" s="184"/>
      <c r="AK56" s="184"/>
      <c r="AL56" s="184"/>
      <c r="AM56" s="184"/>
      <c r="AN56" s="184"/>
      <c r="AO56" s="184"/>
      <c r="AP56" s="184"/>
      <c r="AQ56" s="184"/>
      <c r="AR56" s="184"/>
      <c r="AS56" s="184"/>
      <c r="AT56" s="184"/>
      <c r="AU56" s="184"/>
      <c r="AV56" s="184"/>
      <c r="AW56" s="184"/>
      <c r="AX56" s="184"/>
      <c r="AY56" s="184"/>
      <c r="AZ56" s="184"/>
      <c r="BA56" s="184"/>
      <c r="BB56" s="184"/>
      <c r="BC56" s="184"/>
      <c r="BD56" s="184"/>
      <c r="BE56" s="184"/>
      <c r="BF56" s="184"/>
      <c r="BG56" s="184"/>
      <c r="BH56" s="184"/>
    </row>
    <row r="57" spans="1:60" outlineLevel="1" x14ac:dyDescent="0.2">
      <c r="A57" s="185">
        <v>16</v>
      </c>
      <c r="B57" s="186" t="s">
        <v>221</v>
      </c>
      <c r="C57" s="187" t="s">
        <v>222</v>
      </c>
      <c r="D57" s="188" t="s">
        <v>170</v>
      </c>
      <c r="E57" s="189">
        <v>33.352879999999999</v>
      </c>
      <c r="F57" s="190"/>
      <c r="G57" s="191">
        <f>ROUND(E57*F57,2)</f>
        <v>0</v>
      </c>
      <c r="H57" s="190"/>
      <c r="I57" s="191">
        <f>ROUND(E57*H57,2)</f>
        <v>0</v>
      </c>
      <c r="J57" s="190"/>
      <c r="K57" s="191">
        <f>ROUND(E57*J57,2)</f>
        <v>0</v>
      </c>
      <c r="L57" s="191">
        <v>21</v>
      </c>
      <c r="M57" s="191">
        <f>G57*(1+L57/100)</f>
        <v>0</v>
      </c>
      <c r="N57" s="191">
        <v>0.10712000000000001</v>
      </c>
      <c r="O57" s="191">
        <f>ROUND(E57*N57,2)</f>
        <v>3.57</v>
      </c>
      <c r="P57" s="191">
        <v>0</v>
      </c>
      <c r="Q57" s="191">
        <f>ROUND(E57*P57,2)</f>
        <v>0</v>
      </c>
      <c r="R57" s="191" t="s">
        <v>158</v>
      </c>
      <c r="S57" s="191" t="s">
        <v>152</v>
      </c>
      <c r="T57" s="192" t="s">
        <v>152</v>
      </c>
      <c r="U57" s="183">
        <v>0.80545</v>
      </c>
      <c r="V57" s="183">
        <f>ROUND(E57*U57,2)</f>
        <v>26.86</v>
      </c>
      <c r="W57" s="183"/>
      <c r="X57" s="183" t="s">
        <v>153</v>
      </c>
      <c r="Y57" s="184"/>
      <c r="Z57" s="184"/>
      <c r="AA57" s="184"/>
      <c r="AB57" s="184"/>
      <c r="AC57" s="184"/>
      <c r="AD57" s="184"/>
      <c r="AE57" s="184"/>
      <c r="AF57" s="184"/>
      <c r="AG57" s="184" t="s">
        <v>183</v>
      </c>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row>
    <row r="58" spans="1:60" outlineLevel="1" x14ac:dyDescent="0.2">
      <c r="A58" s="193"/>
      <c r="B58" s="194"/>
      <c r="C58" s="195" t="s">
        <v>223</v>
      </c>
      <c r="D58" s="196"/>
      <c r="E58" s="197">
        <v>33.352879999999999</v>
      </c>
      <c r="F58" s="183"/>
      <c r="G58" s="183"/>
      <c r="H58" s="183"/>
      <c r="I58" s="183"/>
      <c r="J58" s="183"/>
      <c r="K58" s="183"/>
      <c r="L58" s="183"/>
      <c r="M58" s="183"/>
      <c r="N58" s="183"/>
      <c r="O58" s="183"/>
      <c r="P58" s="183"/>
      <c r="Q58" s="183"/>
      <c r="R58" s="183"/>
      <c r="S58" s="183"/>
      <c r="T58" s="183"/>
      <c r="U58" s="183"/>
      <c r="V58" s="183"/>
      <c r="W58" s="183"/>
      <c r="X58" s="183"/>
      <c r="Y58" s="184"/>
      <c r="Z58" s="184"/>
      <c r="AA58" s="184"/>
      <c r="AB58" s="184"/>
      <c r="AC58" s="184"/>
      <c r="AD58" s="184"/>
      <c r="AE58" s="184"/>
      <c r="AF58" s="184"/>
      <c r="AG58" s="184" t="s">
        <v>162</v>
      </c>
      <c r="AH58" s="184">
        <v>0</v>
      </c>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row>
    <row r="59" spans="1:60" ht="22.5" outlineLevel="1" x14ac:dyDescent="0.2">
      <c r="A59" s="185">
        <v>17</v>
      </c>
      <c r="B59" s="186" t="s">
        <v>224</v>
      </c>
      <c r="C59" s="187" t="s">
        <v>225</v>
      </c>
      <c r="D59" s="188" t="s">
        <v>170</v>
      </c>
      <c r="E59" s="189">
        <v>667.0575</v>
      </c>
      <c r="F59" s="190"/>
      <c r="G59" s="191">
        <f>ROUND(E59*F59,2)</f>
        <v>0</v>
      </c>
      <c r="H59" s="190"/>
      <c r="I59" s="191">
        <f>ROUND(E59*H59,2)</f>
        <v>0</v>
      </c>
      <c r="J59" s="190"/>
      <c r="K59" s="191">
        <f>ROUND(E59*J59,2)</f>
        <v>0</v>
      </c>
      <c r="L59" s="191">
        <v>21</v>
      </c>
      <c r="M59" s="191">
        <f>G59*(1+L59/100)</f>
        <v>0</v>
      </c>
      <c r="N59" s="191">
        <v>6.0099999999999997E-3</v>
      </c>
      <c r="O59" s="191">
        <f>ROUND(E59*N59,2)</f>
        <v>4.01</v>
      </c>
      <c r="P59" s="191">
        <v>0</v>
      </c>
      <c r="Q59" s="191">
        <f>ROUND(E59*P59,2)</f>
        <v>0</v>
      </c>
      <c r="R59" s="191" t="s">
        <v>158</v>
      </c>
      <c r="S59" s="191" t="s">
        <v>152</v>
      </c>
      <c r="T59" s="192" t="s">
        <v>152</v>
      </c>
      <c r="U59" s="183">
        <v>0.17985000000000001</v>
      </c>
      <c r="V59" s="183">
        <f>ROUND(E59*U59,2)</f>
        <v>119.97</v>
      </c>
      <c r="W59" s="183"/>
      <c r="X59" s="183" t="s">
        <v>153</v>
      </c>
      <c r="Y59" s="184"/>
      <c r="Z59" s="184"/>
      <c r="AA59" s="184"/>
      <c r="AB59" s="184"/>
      <c r="AC59" s="184"/>
      <c r="AD59" s="184"/>
      <c r="AE59" s="184"/>
      <c r="AF59" s="184"/>
      <c r="AG59" s="184" t="s">
        <v>154</v>
      </c>
      <c r="AH59" s="184"/>
      <c r="AI59" s="184"/>
      <c r="AJ59" s="184"/>
      <c r="AK59" s="184"/>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row>
    <row r="60" spans="1:60" ht="12.75" customHeight="1" outlineLevel="1" x14ac:dyDescent="0.2">
      <c r="A60" s="193"/>
      <c r="B60" s="194"/>
      <c r="C60" s="253" t="s">
        <v>226</v>
      </c>
      <c r="D60" s="253"/>
      <c r="E60" s="253"/>
      <c r="F60" s="253"/>
      <c r="G60" s="253"/>
      <c r="H60" s="183"/>
      <c r="I60" s="183"/>
      <c r="J60" s="183"/>
      <c r="K60" s="183"/>
      <c r="L60" s="183"/>
      <c r="M60" s="183"/>
      <c r="N60" s="183"/>
      <c r="O60" s="183"/>
      <c r="P60" s="183"/>
      <c r="Q60" s="183"/>
      <c r="R60" s="183"/>
      <c r="S60" s="183"/>
      <c r="T60" s="183"/>
      <c r="U60" s="183"/>
      <c r="V60" s="183"/>
      <c r="W60" s="183"/>
      <c r="X60" s="183"/>
      <c r="Y60" s="184"/>
      <c r="Z60" s="184"/>
      <c r="AA60" s="184"/>
      <c r="AB60" s="184"/>
      <c r="AC60" s="184"/>
      <c r="AD60" s="184"/>
      <c r="AE60" s="184"/>
      <c r="AF60" s="184"/>
      <c r="AG60" s="184" t="s">
        <v>190</v>
      </c>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184"/>
      <c r="BG60" s="184"/>
      <c r="BH60" s="184"/>
    </row>
    <row r="61" spans="1:60" ht="22.5" outlineLevel="1" x14ac:dyDescent="0.2">
      <c r="A61" s="185">
        <v>18</v>
      </c>
      <c r="B61" s="186" t="s">
        <v>227</v>
      </c>
      <c r="C61" s="187" t="s">
        <v>228</v>
      </c>
      <c r="D61" s="188" t="s">
        <v>170</v>
      </c>
      <c r="E61" s="189">
        <v>159.91999999999999</v>
      </c>
      <c r="F61" s="190"/>
      <c r="G61" s="191">
        <f>ROUND(E61*F61,2)</f>
        <v>0</v>
      </c>
      <c r="H61" s="190"/>
      <c r="I61" s="191">
        <f>ROUND(E61*H61,2)</f>
        <v>0</v>
      </c>
      <c r="J61" s="190"/>
      <c r="K61" s="191">
        <f>ROUND(E61*J61,2)</f>
        <v>0</v>
      </c>
      <c r="L61" s="191">
        <v>21</v>
      </c>
      <c r="M61" s="191">
        <f>G61*(1+L61/100)</f>
        <v>0</v>
      </c>
      <c r="N61" s="191">
        <v>6.4000000000000001E-2</v>
      </c>
      <c r="O61" s="191">
        <f>ROUND(E61*N61,2)</f>
        <v>10.23</v>
      </c>
      <c r="P61" s="191">
        <v>0</v>
      </c>
      <c r="Q61" s="191">
        <f>ROUND(E61*P61,2)</f>
        <v>0</v>
      </c>
      <c r="R61" s="191" t="s">
        <v>158</v>
      </c>
      <c r="S61" s="191" t="s">
        <v>152</v>
      </c>
      <c r="T61" s="192" t="s">
        <v>152</v>
      </c>
      <c r="U61" s="183">
        <v>0.71397999999999995</v>
      </c>
      <c r="V61" s="183">
        <f>ROUND(E61*U61,2)</f>
        <v>114.18</v>
      </c>
      <c r="W61" s="183"/>
      <c r="X61" s="183" t="s">
        <v>153</v>
      </c>
      <c r="Y61" s="184"/>
      <c r="Z61" s="184"/>
      <c r="AA61" s="184"/>
      <c r="AB61" s="184"/>
      <c r="AC61" s="184"/>
      <c r="AD61" s="184"/>
      <c r="AE61" s="184"/>
      <c r="AF61" s="184"/>
      <c r="AG61" s="184" t="s">
        <v>183</v>
      </c>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c r="BH61" s="184"/>
    </row>
    <row r="62" spans="1:60" ht="12.75" customHeight="1" outlineLevel="1" x14ac:dyDescent="0.2">
      <c r="A62" s="193"/>
      <c r="B62" s="194"/>
      <c r="C62" s="251" t="s">
        <v>229</v>
      </c>
      <c r="D62" s="251"/>
      <c r="E62" s="251"/>
      <c r="F62" s="251"/>
      <c r="G62" s="251"/>
      <c r="H62" s="183"/>
      <c r="I62" s="183"/>
      <c r="J62" s="183"/>
      <c r="K62" s="183"/>
      <c r="L62" s="183"/>
      <c r="M62" s="183"/>
      <c r="N62" s="183"/>
      <c r="O62" s="183"/>
      <c r="P62" s="183"/>
      <c r="Q62" s="183"/>
      <c r="R62" s="183"/>
      <c r="S62" s="183"/>
      <c r="T62" s="183"/>
      <c r="U62" s="183"/>
      <c r="V62" s="183"/>
      <c r="W62" s="183"/>
      <c r="X62" s="183"/>
      <c r="Y62" s="184"/>
      <c r="Z62" s="184"/>
      <c r="AA62" s="184"/>
      <c r="AB62" s="184"/>
      <c r="AC62" s="184"/>
      <c r="AD62" s="184"/>
      <c r="AE62" s="184"/>
      <c r="AF62" s="184"/>
      <c r="AG62" s="184" t="s">
        <v>160</v>
      </c>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4"/>
      <c r="BG62" s="184"/>
      <c r="BH62" s="184"/>
    </row>
    <row r="63" spans="1:60" outlineLevel="1" x14ac:dyDescent="0.2">
      <c r="A63" s="193"/>
      <c r="B63" s="194"/>
      <c r="C63" s="195" t="s">
        <v>230</v>
      </c>
      <c r="D63" s="196"/>
      <c r="E63" s="197">
        <v>159.91999999999999</v>
      </c>
      <c r="F63" s="183"/>
      <c r="G63" s="183"/>
      <c r="H63" s="183"/>
      <c r="I63" s="183"/>
      <c r="J63" s="183"/>
      <c r="K63" s="183"/>
      <c r="L63" s="183"/>
      <c r="M63" s="183"/>
      <c r="N63" s="183"/>
      <c r="O63" s="183"/>
      <c r="P63" s="183"/>
      <c r="Q63" s="183"/>
      <c r="R63" s="183"/>
      <c r="S63" s="183"/>
      <c r="T63" s="183"/>
      <c r="U63" s="183"/>
      <c r="V63" s="183"/>
      <c r="W63" s="183"/>
      <c r="X63" s="183"/>
      <c r="Y63" s="184"/>
      <c r="Z63" s="184"/>
      <c r="AA63" s="184"/>
      <c r="AB63" s="184"/>
      <c r="AC63" s="184"/>
      <c r="AD63" s="184"/>
      <c r="AE63" s="184"/>
      <c r="AF63" s="184"/>
      <c r="AG63" s="184" t="s">
        <v>162</v>
      </c>
      <c r="AH63" s="184">
        <v>0</v>
      </c>
      <c r="AI63" s="184"/>
      <c r="AJ63" s="184"/>
      <c r="AK63" s="184"/>
      <c r="AL63" s="184"/>
      <c r="AM63" s="184"/>
      <c r="AN63" s="184"/>
      <c r="AO63" s="184"/>
      <c r="AP63" s="184"/>
      <c r="AQ63" s="184"/>
      <c r="AR63" s="184"/>
      <c r="AS63" s="184"/>
      <c r="AT63" s="184"/>
      <c r="AU63" s="184"/>
      <c r="AV63" s="184"/>
      <c r="AW63" s="184"/>
      <c r="AX63" s="184"/>
      <c r="AY63" s="184"/>
      <c r="AZ63" s="184"/>
      <c r="BA63" s="184"/>
      <c r="BB63" s="184"/>
      <c r="BC63" s="184"/>
      <c r="BD63" s="184"/>
      <c r="BE63" s="184"/>
      <c r="BF63" s="184"/>
      <c r="BG63" s="184"/>
      <c r="BH63" s="184"/>
    </row>
    <row r="64" spans="1:60" outlineLevel="1" x14ac:dyDescent="0.2">
      <c r="A64" s="185">
        <v>19</v>
      </c>
      <c r="B64" s="186" t="s">
        <v>231</v>
      </c>
      <c r="C64" s="187" t="s">
        <v>232</v>
      </c>
      <c r="D64" s="188" t="s">
        <v>182</v>
      </c>
      <c r="E64" s="189">
        <v>175.6</v>
      </c>
      <c r="F64" s="190"/>
      <c r="G64" s="191">
        <f>ROUND(E64*F64,2)</f>
        <v>0</v>
      </c>
      <c r="H64" s="190"/>
      <c r="I64" s="191">
        <f>ROUND(E64*H64,2)</f>
        <v>0</v>
      </c>
      <c r="J64" s="190"/>
      <c r="K64" s="191">
        <f>ROUND(E64*J64,2)</f>
        <v>0</v>
      </c>
      <c r="L64" s="191">
        <v>21</v>
      </c>
      <c r="M64" s="191">
        <f>G64*(1+L64/100)</f>
        <v>0</v>
      </c>
      <c r="N64" s="191">
        <v>2.3800000000000002E-3</v>
      </c>
      <c r="O64" s="191">
        <f>ROUND(E64*N64,2)</f>
        <v>0.42</v>
      </c>
      <c r="P64" s="191">
        <v>0</v>
      </c>
      <c r="Q64" s="191">
        <f>ROUND(E64*P64,2)</f>
        <v>0</v>
      </c>
      <c r="R64" s="191" t="s">
        <v>158</v>
      </c>
      <c r="S64" s="191" t="s">
        <v>152</v>
      </c>
      <c r="T64" s="192" t="s">
        <v>152</v>
      </c>
      <c r="U64" s="183">
        <v>0.18232999999999999</v>
      </c>
      <c r="V64" s="183">
        <f>ROUND(E64*U64,2)</f>
        <v>32.020000000000003</v>
      </c>
      <c r="W64" s="183"/>
      <c r="X64" s="183" t="s">
        <v>153</v>
      </c>
      <c r="Y64" s="184"/>
      <c r="Z64" s="184"/>
      <c r="AA64" s="184"/>
      <c r="AB64" s="184"/>
      <c r="AC64" s="184"/>
      <c r="AD64" s="184"/>
      <c r="AE64" s="184"/>
      <c r="AF64" s="184"/>
      <c r="AG64" s="184" t="s">
        <v>183</v>
      </c>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row>
    <row r="65" spans="1:60" outlineLevel="1" x14ac:dyDescent="0.2">
      <c r="A65" s="193"/>
      <c r="B65" s="194"/>
      <c r="C65" s="195" t="s">
        <v>233</v>
      </c>
      <c r="D65" s="196"/>
      <c r="E65" s="197">
        <v>64.8</v>
      </c>
      <c r="F65" s="183"/>
      <c r="G65" s="183"/>
      <c r="H65" s="183"/>
      <c r="I65" s="183"/>
      <c r="J65" s="183"/>
      <c r="K65" s="183"/>
      <c r="L65" s="183"/>
      <c r="M65" s="183"/>
      <c r="N65" s="183"/>
      <c r="O65" s="183"/>
      <c r="P65" s="183"/>
      <c r="Q65" s="183"/>
      <c r="R65" s="183"/>
      <c r="S65" s="183"/>
      <c r="T65" s="183"/>
      <c r="U65" s="183"/>
      <c r="V65" s="183"/>
      <c r="W65" s="183"/>
      <c r="X65" s="183"/>
      <c r="Y65" s="184"/>
      <c r="Z65" s="184"/>
      <c r="AA65" s="184"/>
      <c r="AB65" s="184"/>
      <c r="AC65" s="184"/>
      <c r="AD65" s="184"/>
      <c r="AE65" s="184"/>
      <c r="AF65" s="184"/>
      <c r="AG65" s="184" t="s">
        <v>162</v>
      </c>
      <c r="AH65" s="184">
        <v>0</v>
      </c>
      <c r="AI65" s="184"/>
      <c r="AJ65" s="184"/>
      <c r="AK65" s="184"/>
      <c r="AL65" s="184"/>
      <c r="AM65" s="184"/>
      <c r="AN65" s="184"/>
      <c r="AO65" s="184"/>
      <c r="AP65" s="184"/>
      <c r="AQ65" s="184"/>
      <c r="AR65" s="184"/>
      <c r="AS65" s="184"/>
      <c r="AT65" s="184"/>
      <c r="AU65" s="184"/>
      <c r="AV65" s="184"/>
      <c r="AW65" s="184"/>
      <c r="AX65" s="184"/>
      <c r="AY65" s="184"/>
      <c r="AZ65" s="184"/>
      <c r="BA65" s="184"/>
      <c r="BB65" s="184"/>
      <c r="BC65" s="184"/>
      <c r="BD65" s="184"/>
      <c r="BE65" s="184"/>
      <c r="BF65" s="184"/>
      <c r="BG65" s="184"/>
      <c r="BH65" s="184"/>
    </row>
    <row r="66" spans="1:60" outlineLevel="1" x14ac:dyDescent="0.2">
      <c r="A66" s="193"/>
      <c r="B66" s="194"/>
      <c r="C66" s="195" t="s">
        <v>234</v>
      </c>
      <c r="D66" s="196"/>
      <c r="E66" s="197">
        <v>79.8</v>
      </c>
      <c r="F66" s="183"/>
      <c r="G66" s="183"/>
      <c r="H66" s="183"/>
      <c r="I66" s="183"/>
      <c r="J66" s="183"/>
      <c r="K66" s="183"/>
      <c r="L66" s="183"/>
      <c r="M66" s="183"/>
      <c r="N66" s="183"/>
      <c r="O66" s="183"/>
      <c r="P66" s="183"/>
      <c r="Q66" s="183"/>
      <c r="R66" s="183"/>
      <c r="S66" s="183"/>
      <c r="T66" s="183"/>
      <c r="U66" s="183"/>
      <c r="V66" s="183"/>
      <c r="W66" s="183"/>
      <c r="X66" s="183"/>
      <c r="Y66" s="184"/>
      <c r="Z66" s="184"/>
      <c r="AA66" s="184"/>
      <c r="AB66" s="184"/>
      <c r="AC66" s="184"/>
      <c r="AD66" s="184"/>
      <c r="AE66" s="184"/>
      <c r="AF66" s="184"/>
      <c r="AG66" s="184" t="s">
        <v>162</v>
      </c>
      <c r="AH66" s="184">
        <v>0</v>
      </c>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4"/>
    </row>
    <row r="67" spans="1:60" outlineLevel="1" x14ac:dyDescent="0.2">
      <c r="A67" s="193"/>
      <c r="B67" s="194"/>
      <c r="C67" s="195" t="s">
        <v>235</v>
      </c>
      <c r="D67" s="196"/>
      <c r="E67" s="197">
        <v>31</v>
      </c>
      <c r="F67" s="183"/>
      <c r="G67" s="183"/>
      <c r="H67" s="183"/>
      <c r="I67" s="183"/>
      <c r="J67" s="183"/>
      <c r="K67" s="183"/>
      <c r="L67" s="183"/>
      <c r="M67" s="183"/>
      <c r="N67" s="183"/>
      <c r="O67" s="183"/>
      <c r="P67" s="183"/>
      <c r="Q67" s="183"/>
      <c r="R67" s="183"/>
      <c r="S67" s="183"/>
      <c r="T67" s="183"/>
      <c r="U67" s="183"/>
      <c r="V67" s="183"/>
      <c r="W67" s="183"/>
      <c r="X67" s="183"/>
      <c r="Y67" s="184"/>
      <c r="Z67" s="184"/>
      <c r="AA67" s="184"/>
      <c r="AB67" s="184"/>
      <c r="AC67" s="184"/>
      <c r="AD67" s="184"/>
      <c r="AE67" s="184"/>
      <c r="AF67" s="184"/>
      <c r="AG67" s="184" t="s">
        <v>162</v>
      </c>
      <c r="AH67" s="184">
        <v>0</v>
      </c>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4"/>
    </row>
    <row r="68" spans="1:60" ht="22.5" outlineLevel="1" x14ac:dyDescent="0.2">
      <c r="A68" s="185">
        <v>20</v>
      </c>
      <c r="B68" s="186" t="s">
        <v>236</v>
      </c>
      <c r="C68" s="187" t="s">
        <v>237</v>
      </c>
      <c r="D68" s="188" t="s">
        <v>170</v>
      </c>
      <c r="E68" s="189">
        <v>1999.56</v>
      </c>
      <c r="F68" s="190"/>
      <c r="G68" s="191">
        <f>ROUND(E68*F68,2)</f>
        <v>0</v>
      </c>
      <c r="H68" s="190"/>
      <c r="I68" s="191">
        <f>ROUND(E68*H68,2)</f>
        <v>0</v>
      </c>
      <c r="J68" s="190"/>
      <c r="K68" s="191">
        <f>ROUND(E68*J68,2)</f>
        <v>0</v>
      </c>
      <c r="L68" s="191">
        <v>21</v>
      </c>
      <c r="M68" s="191">
        <f>G68*(1+L68/100)</f>
        <v>0</v>
      </c>
      <c r="N68" s="191">
        <v>1.5820000000000001E-2</v>
      </c>
      <c r="O68" s="191">
        <f>ROUND(E68*N68,2)</f>
        <v>31.63</v>
      </c>
      <c r="P68" s="191">
        <v>0</v>
      </c>
      <c r="Q68" s="191">
        <f>ROUND(E68*P68,2)</f>
        <v>0</v>
      </c>
      <c r="R68" s="191" t="s">
        <v>158</v>
      </c>
      <c r="S68" s="191" t="s">
        <v>152</v>
      </c>
      <c r="T68" s="192" t="s">
        <v>152</v>
      </c>
      <c r="U68" s="183">
        <v>0.24845</v>
      </c>
      <c r="V68" s="183">
        <f>ROUND(E68*U68,2)</f>
        <v>496.79</v>
      </c>
      <c r="W68" s="183"/>
      <c r="X68" s="183" t="s">
        <v>153</v>
      </c>
      <c r="Y68" s="184"/>
      <c r="Z68" s="184"/>
      <c r="AA68" s="184"/>
      <c r="AB68" s="184"/>
      <c r="AC68" s="184"/>
      <c r="AD68" s="184"/>
      <c r="AE68" s="184"/>
      <c r="AF68" s="184"/>
      <c r="AG68" s="184" t="s">
        <v>154</v>
      </c>
      <c r="AH68" s="184"/>
      <c r="AI68" s="184"/>
      <c r="AJ68" s="184"/>
      <c r="AK68" s="184"/>
      <c r="AL68" s="184"/>
      <c r="AM68" s="184"/>
      <c r="AN68" s="184"/>
      <c r="AO68" s="184"/>
      <c r="AP68" s="184"/>
      <c r="AQ68" s="184"/>
      <c r="AR68" s="184"/>
      <c r="AS68" s="184"/>
      <c r="AT68" s="184"/>
      <c r="AU68" s="184"/>
      <c r="AV68" s="184"/>
      <c r="AW68" s="184"/>
      <c r="AX68" s="184"/>
      <c r="AY68" s="184"/>
      <c r="AZ68" s="184"/>
      <c r="BA68" s="184"/>
      <c r="BB68" s="184"/>
      <c r="BC68" s="184"/>
      <c r="BD68" s="184"/>
      <c r="BE68" s="184"/>
      <c r="BF68" s="184"/>
      <c r="BG68" s="184"/>
      <c r="BH68" s="184"/>
    </row>
    <row r="69" spans="1:60" ht="12.75" customHeight="1" outlineLevel="1" x14ac:dyDescent="0.2">
      <c r="A69" s="193"/>
      <c r="B69" s="194"/>
      <c r="C69" s="253" t="s">
        <v>226</v>
      </c>
      <c r="D69" s="253"/>
      <c r="E69" s="253"/>
      <c r="F69" s="253"/>
      <c r="G69" s="253"/>
      <c r="H69" s="183"/>
      <c r="I69" s="183"/>
      <c r="J69" s="183"/>
      <c r="K69" s="183"/>
      <c r="L69" s="183"/>
      <c r="M69" s="183"/>
      <c r="N69" s="183"/>
      <c r="O69" s="183"/>
      <c r="P69" s="183"/>
      <c r="Q69" s="183"/>
      <c r="R69" s="183"/>
      <c r="S69" s="183"/>
      <c r="T69" s="183"/>
      <c r="U69" s="183"/>
      <c r="V69" s="183"/>
      <c r="W69" s="183"/>
      <c r="X69" s="183"/>
      <c r="Y69" s="184"/>
      <c r="Z69" s="184"/>
      <c r="AA69" s="184"/>
      <c r="AB69" s="184"/>
      <c r="AC69" s="184"/>
      <c r="AD69" s="184"/>
      <c r="AE69" s="184"/>
      <c r="AF69" s="184"/>
      <c r="AG69" s="184" t="s">
        <v>190</v>
      </c>
      <c r="AH69" s="184"/>
      <c r="AI69" s="184"/>
      <c r="AJ69" s="184"/>
      <c r="AK69" s="184"/>
      <c r="AL69" s="184"/>
      <c r="AM69" s="184"/>
      <c r="AN69" s="184"/>
      <c r="AO69" s="184"/>
      <c r="AP69" s="184"/>
      <c r="AQ69" s="184"/>
      <c r="AR69" s="184"/>
      <c r="AS69" s="184"/>
      <c r="AT69" s="184"/>
      <c r="AU69" s="184"/>
      <c r="AV69" s="184"/>
      <c r="AW69" s="184"/>
      <c r="AX69" s="184"/>
      <c r="AY69" s="184"/>
      <c r="AZ69" s="184"/>
      <c r="BA69" s="184"/>
      <c r="BB69" s="184"/>
      <c r="BC69" s="184"/>
      <c r="BD69" s="184"/>
      <c r="BE69" s="184"/>
      <c r="BF69" s="184"/>
      <c r="BG69" s="184"/>
      <c r="BH69" s="184"/>
    </row>
    <row r="70" spans="1:60" outlineLevel="1" x14ac:dyDescent="0.2">
      <c r="A70" s="193"/>
      <c r="B70" s="194"/>
      <c r="C70" s="195" t="s">
        <v>238</v>
      </c>
      <c r="D70" s="196"/>
      <c r="E70" s="197"/>
      <c r="F70" s="183"/>
      <c r="G70" s="183"/>
      <c r="H70" s="183"/>
      <c r="I70" s="183"/>
      <c r="J70" s="183"/>
      <c r="K70" s="183"/>
      <c r="L70" s="183"/>
      <c r="M70" s="183"/>
      <c r="N70" s="183"/>
      <c r="O70" s="183"/>
      <c r="P70" s="183"/>
      <c r="Q70" s="183"/>
      <c r="R70" s="183"/>
      <c r="S70" s="183"/>
      <c r="T70" s="183"/>
      <c r="U70" s="183"/>
      <c r="V70" s="183"/>
      <c r="W70" s="183"/>
      <c r="X70" s="183"/>
      <c r="Y70" s="184"/>
      <c r="Z70" s="184"/>
      <c r="AA70" s="184"/>
      <c r="AB70" s="184"/>
      <c r="AC70" s="184"/>
      <c r="AD70" s="184"/>
      <c r="AE70" s="184"/>
      <c r="AF70" s="184"/>
      <c r="AG70" s="184" t="s">
        <v>162</v>
      </c>
      <c r="AH70" s="184">
        <v>0</v>
      </c>
      <c r="AI70" s="184"/>
      <c r="AJ70" s="184"/>
      <c r="AK70" s="184"/>
      <c r="AL70" s="184"/>
      <c r="AM70" s="184"/>
      <c r="AN70" s="184"/>
      <c r="AO70" s="184"/>
      <c r="AP70" s="184"/>
      <c r="AQ70" s="184"/>
      <c r="AR70" s="184"/>
      <c r="AS70" s="184"/>
      <c r="AT70" s="184"/>
      <c r="AU70" s="184"/>
      <c r="AV70" s="184"/>
      <c r="AW70" s="184"/>
      <c r="AX70" s="184"/>
      <c r="AY70" s="184"/>
      <c r="AZ70" s="184"/>
      <c r="BA70" s="184"/>
      <c r="BB70" s="184"/>
      <c r="BC70" s="184"/>
      <c r="BD70" s="184"/>
      <c r="BE70" s="184"/>
      <c r="BF70" s="184"/>
      <c r="BG70" s="184"/>
      <c r="BH70" s="184"/>
    </row>
    <row r="71" spans="1:60" outlineLevel="1" x14ac:dyDescent="0.2">
      <c r="A71" s="193"/>
      <c r="B71" s="194"/>
      <c r="C71" s="195" t="s">
        <v>239</v>
      </c>
      <c r="D71" s="196"/>
      <c r="E71" s="197">
        <v>92.65</v>
      </c>
      <c r="F71" s="183"/>
      <c r="G71" s="183"/>
      <c r="H71" s="183"/>
      <c r="I71" s="183"/>
      <c r="J71" s="183"/>
      <c r="K71" s="183"/>
      <c r="L71" s="183"/>
      <c r="M71" s="183"/>
      <c r="N71" s="183"/>
      <c r="O71" s="183"/>
      <c r="P71" s="183"/>
      <c r="Q71" s="183"/>
      <c r="R71" s="183"/>
      <c r="S71" s="183"/>
      <c r="T71" s="183"/>
      <c r="U71" s="183"/>
      <c r="V71" s="183"/>
      <c r="W71" s="183"/>
      <c r="X71" s="183"/>
      <c r="Y71" s="184"/>
      <c r="Z71" s="184"/>
      <c r="AA71" s="184"/>
      <c r="AB71" s="184"/>
      <c r="AC71" s="184"/>
      <c r="AD71" s="184"/>
      <c r="AE71" s="184"/>
      <c r="AF71" s="184"/>
      <c r="AG71" s="184" t="s">
        <v>162</v>
      </c>
      <c r="AH71" s="184">
        <v>0</v>
      </c>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184"/>
      <c r="BG71" s="184"/>
      <c r="BH71" s="184"/>
    </row>
    <row r="72" spans="1:60" outlineLevel="1" x14ac:dyDescent="0.2">
      <c r="A72" s="193"/>
      <c r="B72" s="194"/>
      <c r="C72" s="195" t="s">
        <v>240</v>
      </c>
      <c r="D72" s="196"/>
      <c r="E72" s="197">
        <v>56.85</v>
      </c>
      <c r="F72" s="183"/>
      <c r="G72" s="183"/>
      <c r="H72" s="183"/>
      <c r="I72" s="183"/>
      <c r="J72" s="183"/>
      <c r="K72" s="183"/>
      <c r="L72" s="183"/>
      <c r="M72" s="183"/>
      <c r="N72" s="183"/>
      <c r="O72" s="183"/>
      <c r="P72" s="183"/>
      <c r="Q72" s="183"/>
      <c r="R72" s="183"/>
      <c r="S72" s="183"/>
      <c r="T72" s="183"/>
      <c r="U72" s="183"/>
      <c r="V72" s="183"/>
      <c r="W72" s="183"/>
      <c r="X72" s="183"/>
      <c r="Y72" s="184"/>
      <c r="Z72" s="184"/>
      <c r="AA72" s="184"/>
      <c r="AB72" s="184"/>
      <c r="AC72" s="184"/>
      <c r="AD72" s="184"/>
      <c r="AE72" s="184"/>
      <c r="AF72" s="184"/>
      <c r="AG72" s="184" t="s">
        <v>162</v>
      </c>
      <c r="AH72" s="184">
        <v>0</v>
      </c>
      <c r="AI72" s="184"/>
      <c r="AJ72" s="184"/>
      <c r="AK72" s="184"/>
      <c r="AL72" s="184"/>
      <c r="AM72" s="184"/>
      <c r="AN72" s="184"/>
      <c r="AO72" s="184"/>
      <c r="AP72" s="184"/>
      <c r="AQ72" s="184"/>
      <c r="AR72" s="184"/>
      <c r="AS72" s="184"/>
      <c r="AT72" s="184"/>
      <c r="AU72" s="184"/>
      <c r="AV72" s="184"/>
      <c r="AW72" s="184"/>
      <c r="AX72" s="184"/>
      <c r="AY72" s="184"/>
      <c r="AZ72" s="184"/>
      <c r="BA72" s="184"/>
      <c r="BB72" s="184"/>
      <c r="BC72" s="184"/>
      <c r="BD72" s="184"/>
      <c r="BE72" s="184"/>
      <c r="BF72" s="184"/>
      <c r="BG72" s="184"/>
      <c r="BH72" s="184"/>
    </row>
    <row r="73" spans="1:60" outlineLevel="1" x14ac:dyDescent="0.2">
      <c r="A73" s="193"/>
      <c r="B73" s="194"/>
      <c r="C73" s="195" t="s">
        <v>241</v>
      </c>
      <c r="D73" s="196"/>
      <c r="E73" s="197">
        <v>124.98</v>
      </c>
      <c r="F73" s="183"/>
      <c r="G73" s="183"/>
      <c r="H73" s="183"/>
      <c r="I73" s="183"/>
      <c r="J73" s="183"/>
      <c r="K73" s="183"/>
      <c r="L73" s="183"/>
      <c r="M73" s="183"/>
      <c r="N73" s="183"/>
      <c r="O73" s="183"/>
      <c r="P73" s="183"/>
      <c r="Q73" s="183"/>
      <c r="R73" s="183"/>
      <c r="S73" s="183"/>
      <c r="T73" s="183"/>
      <c r="U73" s="183"/>
      <c r="V73" s="183"/>
      <c r="W73" s="183"/>
      <c r="X73" s="183"/>
      <c r="Y73" s="184"/>
      <c r="Z73" s="184"/>
      <c r="AA73" s="184"/>
      <c r="AB73" s="184"/>
      <c r="AC73" s="184"/>
      <c r="AD73" s="184"/>
      <c r="AE73" s="184"/>
      <c r="AF73" s="184"/>
      <c r="AG73" s="184" t="s">
        <v>162</v>
      </c>
      <c r="AH73" s="184">
        <v>0</v>
      </c>
      <c r="AI73" s="184"/>
      <c r="AJ73" s="184"/>
      <c r="AK73" s="184"/>
      <c r="AL73" s="184"/>
      <c r="AM73" s="184"/>
      <c r="AN73" s="184"/>
      <c r="AO73" s="184"/>
      <c r="AP73" s="184"/>
      <c r="AQ73" s="184"/>
      <c r="AR73" s="184"/>
      <c r="AS73" s="184"/>
      <c r="AT73" s="184"/>
      <c r="AU73" s="184"/>
      <c r="AV73" s="184"/>
      <c r="AW73" s="184"/>
      <c r="AX73" s="184"/>
      <c r="AY73" s="184"/>
      <c r="AZ73" s="184"/>
      <c r="BA73" s="184"/>
      <c r="BB73" s="184"/>
      <c r="BC73" s="184"/>
      <c r="BD73" s="184"/>
      <c r="BE73" s="184"/>
      <c r="BF73" s="184"/>
      <c r="BG73" s="184"/>
      <c r="BH73" s="184"/>
    </row>
    <row r="74" spans="1:60" outlineLevel="1" x14ac:dyDescent="0.2">
      <c r="A74" s="193"/>
      <c r="B74" s="194"/>
      <c r="C74" s="195" t="s">
        <v>242</v>
      </c>
      <c r="D74" s="196"/>
      <c r="E74" s="197">
        <v>26.85</v>
      </c>
      <c r="F74" s="183"/>
      <c r="G74" s="183"/>
      <c r="H74" s="183"/>
      <c r="I74" s="183"/>
      <c r="J74" s="183"/>
      <c r="K74" s="183"/>
      <c r="L74" s="183"/>
      <c r="M74" s="183"/>
      <c r="N74" s="183"/>
      <c r="O74" s="183"/>
      <c r="P74" s="183"/>
      <c r="Q74" s="183"/>
      <c r="R74" s="183"/>
      <c r="S74" s="183"/>
      <c r="T74" s="183"/>
      <c r="U74" s="183"/>
      <c r="V74" s="183"/>
      <c r="W74" s="183"/>
      <c r="X74" s="183"/>
      <c r="Y74" s="184"/>
      <c r="Z74" s="184"/>
      <c r="AA74" s="184"/>
      <c r="AB74" s="184"/>
      <c r="AC74" s="184"/>
      <c r="AD74" s="184"/>
      <c r="AE74" s="184"/>
      <c r="AF74" s="184"/>
      <c r="AG74" s="184" t="s">
        <v>162</v>
      </c>
      <c r="AH74" s="184">
        <v>0</v>
      </c>
      <c r="AI74" s="184"/>
      <c r="AJ74" s="184"/>
      <c r="AK74" s="184"/>
      <c r="AL74" s="184"/>
      <c r="AM74" s="184"/>
      <c r="AN74" s="184"/>
      <c r="AO74" s="184"/>
      <c r="AP74" s="184"/>
      <c r="AQ74" s="184"/>
      <c r="AR74" s="184"/>
      <c r="AS74" s="184"/>
      <c r="AT74" s="184"/>
      <c r="AU74" s="184"/>
      <c r="AV74" s="184"/>
      <c r="AW74" s="184"/>
      <c r="AX74" s="184"/>
      <c r="AY74" s="184"/>
      <c r="AZ74" s="184"/>
      <c r="BA74" s="184"/>
      <c r="BB74" s="184"/>
      <c r="BC74" s="184"/>
      <c r="BD74" s="184"/>
      <c r="BE74" s="184"/>
      <c r="BF74" s="184"/>
      <c r="BG74" s="184"/>
      <c r="BH74" s="184"/>
    </row>
    <row r="75" spans="1:60" outlineLevel="1" x14ac:dyDescent="0.2">
      <c r="A75" s="193"/>
      <c r="B75" s="194"/>
      <c r="C75" s="195" t="s">
        <v>243</v>
      </c>
      <c r="D75" s="196"/>
      <c r="E75" s="197">
        <v>32.14</v>
      </c>
      <c r="F75" s="183"/>
      <c r="G75" s="183"/>
      <c r="H75" s="183"/>
      <c r="I75" s="183"/>
      <c r="J75" s="183"/>
      <c r="K75" s="183"/>
      <c r="L75" s="183"/>
      <c r="M75" s="183"/>
      <c r="N75" s="183"/>
      <c r="O75" s="183"/>
      <c r="P75" s="183"/>
      <c r="Q75" s="183"/>
      <c r="R75" s="183"/>
      <c r="S75" s="183"/>
      <c r="T75" s="183"/>
      <c r="U75" s="183"/>
      <c r="V75" s="183"/>
      <c r="W75" s="183"/>
      <c r="X75" s="183"/>
      <c r="Y75" s="184"/>
      <c r="Z75" s="184"/>
      <c r="AA75" s="184"/>
      <c r="AB75" s="184"/>
      <c r="AC75" s="184"/>
      <c r="AD75" s="184"/>
      <c r="AE75" s="184"/>
      <c r="AF75" s="184"/>
      <c r="AG75" s="184" t="s">
        <v>162</v>
      </c>
      <c r="AH75" s="184">
        <v>0</v>
      </c>
      <c r="AI75" s="184"/>
      <c r="AJ75" s="184"/>
      <c r="AK75" s="184"/>
      <c r="AL75" s="184"/>
      <c r="AM75" s="184"/>
      <c r="AN75" s="184"/>
      <c r="AO75" s="184"/>
      <c r="AP75" s="184"/>
      <c r="AQ75" s="184"/>
      <c r="AR75" s="184"/>
      <c r="AS75" s="184"/>
      <c r="AT75" s="184"/>
      <c r="AU75" s="184"/>
      <c r="AV75" s="184"/>
      <c r="AW75" s="184"/>
      <c r="AX75" s="184"/>
      <c r="AY75" s="184"/>
      <c r="AZ75" s="184"/>
      <c r="BA75" s="184"/>
      <c r="BB75" s="184"/>
      <c r="BC75" s="184"/>
      <c r="BD75" s="184"/>
      <c r="BE75" s="184"/>
      <c r="BF75" s="184"/>
      <c r="BG75" s="184"/>
      <c r="BH75" s="184"/>
    </row>
    <row r="76" spans="1:60" outlineLevel="1" x14ac:dyDescent="0.2">
      <c r="A76" s="193"/>
      <c r="B76" s="194"/>
      <c r="C76" s="195" t="s">
        <v>244</v>
      </c>
      <c r="D76" s="196"/>
      <c r="E76" s="197">
        <v>70.215000000000003</v>
      </c>
      <c r="F76" s="183"/>
      <c r="G76" s="183"/>
      <c r="H76" s="183"/>
      <c r="I76" s="183"/>
      <c r="J76" s="183"/>
      <c r="K76" s="183"/>
      <c r="L76" s="183"/>
      <c r="M76" s="183"/>
      <c r="N76" s="183"/>
      <c r="O76" s="183"/>
      <c r="P76" s="183"/>
      <c r="Q76" s="183"/>
      <c r="R76" s="183"/>
      <c r="S76" s="183"/>
      <c r="T76" s="183"/>
      <c r="U76" s="183"/>
      <c r="V76" s="183"/>
      <c r="W76" s="183"/>
      <c r="X76" s="183"/>
      <c r="Y76" s="184"/>
      <c r="Z76" s="184"/>
      <c r="AA76" s="184"/>
      <c r="AB76" s="184"/>
      <c r="AC76" s="184"/>
      <c r="AD76" s="184"/>
      <c r="AE76" s="184"/>
      <c r="AF76" s="184"/>
      <c r="AG76" s="184" t="s">
        <v>162</v>
      </c>
      <c r="AH76" s="184">
        <v>0</v>
      </c>
      <c r="AI76" s="184"/>
      <c r="AJ76" s="184"/>
      <c r="AK76" s="184"/>
      <c r="AL76" s="184"/>
      <c r="AM76" s="184"/>
      <c r="AN76" s="184"/>
      <c r="AO76" s="184"/>
      <c r="AP76" s="184"/>
      <c r="AQ76" s="184"/>
      <c r="AR76" s="184"/>
      <c r="AS76" s="184"/>
      <c r="AT76" s="184"/>
      <c r="AU76" s="184"/>
      <c r="AV76" s="184"/>
      <c r="AW76" s="184"/>
      <c r="AX76" s="184"/>
      <c r="AY76" s="184"/>
      <c r="AZ76" s="184"/>
      <c r="BA76" s="184"/>
      <c r="BB76" s="184"/>
      <c r="BC76" s="184"/>
      <c r="BD76" s="184"/>
      <c r="BE76" s="184"/>
      <c r="BF76" s="184"/>
      <c r="BG76" s="184"/>
      <c r="BH76" s="184"/>
    </row>
    <row r="77" spans="1:60" outlineLevel="1" x14ac:dyDescent="0.2">
      <c r="A77" s="193"/>
      <c r="B77" s="194"/>
      <c r="C77" s="195" t="s">
        <v>245</v>
      </c>
      <c r="D77" s="196"/>
      <c r="E77" s="197">
        <v>70.540000000000006</v>
      </c>
      <c r="F77" s="183"/>
      <c r="G77" s="183"/>
      <c r="H77" s="183"/>
      <c r="I77" s="183"/>
      <c r="J77" s="183"/>
      <c r="K77" s="183"/>
      <c r="L77" s="183"/>
      <c r="M77" s="183"/>
      <c r="N77" s="183"/>
      <c r="O77" s="183"/>
      <c r="P77" s="183"/>
      <c r="Q77" s="183"/>
      <c r="R77" s="183"/>
      <c r="S77" s="183"/>
      <c r="T77" s="183"/>
      <c r="U77" s="183"/>
      <c r="V77" s="183"/>
      <c r="W77" s="183"/>
      <c r="X77" s="183"/>
      <c r="Y77" s="184"/>
      <c r="Z77" s="184"/>
      <c r="AA77" s="184"/>
      <c r="AB77" s="184"/>
      <c r="AC77" s="184"/>
      <c r="AD77" s="184"/>
      <c r="AE77" s="184"/>
      <c r="AF77" s="184"/>
      <c r="AG77" s="184" t="s">
        <v>162</v>
      </c>
      <c r="AH77" s="184">
        <v>0</v>
      </c>
      <c r="AI77" s="184"/>
      <c r="AJ77" s="184"/>
      <c r="AK77" s="184"/>
      <c r="AL77" s="184"/>
      <c r="AM77" s="184"/>
      <c r="AN77" s="184"/>
      <c r="AO77" s="184"/>
      <c r="AP77" s="184"/>
      <c r="AQ77" s="184"/>
      <c r="AR77" s="184"/>
      <c r="AS77" s="184"/>
      <c r="AT77" s="184"/>
      <c r="AU77" s="184"/>
      <c r="AV77" s="184"/>
      <c r="AW77" s="184"/>
      <c r="AX77" s="184"/>
      <c r="AY77" s="184"/>
      <c r="AZ77" s="184"/>
      <c r="BA77" s="184"/>
      <c r="BB77" s="184"/>
      <c r="BC77" s="184"/>
      <c r="BD77" s="184"/>
      <c r="BE77" s="184"/>
      <c r="BF77" s="184"/>
      <c r="BG77" s="184"/>
      <c r="BH77" s="184"/>
    </row>
    <row r="78" spans="1:60" outlineLevel="1" x14ac:dyDescent="0.2">
      <c r="A78" s="193"/>
      <c r="B78" s="194"/>
      <c r="C78" s="195" t="s">
        <v>246</v>
      </c>
      <c r="D78" s="196"/>
      <c r="E78" s="197">
        <v>167.255</v>
      </c>
      <c r="F78" s="183"/>
      <c r="G78" s="183"/>
      <c r="H78" s="183"/>
      <c r="I78" s="183"/>
      <c r="J78" s="183"/>
      <c r="K78" s="183"/>
      <c r="L78" s="183"/>
      <c r="M78" s="183"/>
      <c r="N78" s="183"/>
      <c r="O78" s="183"/>
      <c r="P78" s="183"/>
      <c r="Q78" s="183"/>
      <c r="R78" s="183"/>
      <c r="S78" s="183"/>
      <c r="T78" s="183"/>
      <c r="U78" s="183"/>
      <c r="V78" s="183"/>
      <c r="W78" s="183"/>
      <c r="X78" s="183"/>
      <c r="Y78" s="184"/>
      <c r="Z78" s="184"/>
      <c r="AA78" s="184"/>
      <c r="AB78" s="184"/>
      <c r="AC78" s="184"/>
      <c r="AD78" s="184"/>
      <c r="AE78" s="184"/>
      <c r="AF78" s="184"/>
      <c r="AG78" s="184" t="s">
        <v>162</v>
      </c>
      <c r="AH78" s="184">
        <v>0</v>
      </c>
      <c r="AI78" s="184"/>
      <c r="AJ78" s="184"/>
      <c r="AK78" s="184"/>
      <c r="AL78" s="184"/>
      <c r="AM78" s="184"/>
      <c r="AN78" s="184"/>
      <c r="AO78" s="184"/>
      <c r="AP78" s="184"/>
      <c r="AQ78" s="184"/>
      <c r="AR78" s="184"/>
      <c r="AS78" s="184"/>
      <c r="AT78" s="184"/>
      <c r="AU78" s="184"/>
      <c r="AV78" s="184"/>
      <c r="AW78" s="184"/>
      <c r="AX78" s="184"/>
      <c r="AY78" s="184"/>
      <c r="AZ78" s="184"/>
      <c r="BA78" s="184"/>
      <c r="BB78" s="184"/>
      <c r="BC78" s="184"/>
      <c r="BD78" s="184"/>
      <c r="BE78" s="184"/>
      <c r="BF78" s="184"/>
      <c r="BG78" s="184"/>
      <c r="BH78" s="184"/>
    </row>
    <row r="79" spans="1:60" ht="22.5" outlineLevel="1" x14ac:dyDescent="0.2">
      <c r="A79" s="193"/>
      <c r="B79" s="194"/>
      <c r="C79" s="195" t="s">
        <v>247</v>
      </c>
      <c r="D79" s="196"/>
      <c r="E79" s="197">
        <v>127.045</v>
      </c>
      <c r="F79" s="183"/>
      <c r="G79" s="183"/>
      <c r="H79" s="183"/>
      <c r="I79" s="183"/>
      <c r="J79" s="183"/>
      <c r="K79" s="183"/>
      <c r="L79" s="183"/>
      <c r="M79" s="183"/>
      <c r="N79" s="183"/>
      <c r="O79" s="183"/>
      <c r="P79" s="183"/>
      <c r="Q79" s="183"/>
      <c r="R79" s="183"/>
      <c r="S79" s="183"/>
      <c r="T79" s="183"/>
      <c r="U79" s="183"/>
      <c r="V79" s="183"/>
      <c r="W79" s="183"/>
      <c r="X79" s="183"/>
      <c r="Y79" s="184"/>
      <c r="Z79" s="184"/>
      <c r="AA79" s="184"/>
      <c r="AB79" s="184"/>
      <c r="AC79" s="184"/>
      <c r="AD79" s="184"/>
      <c r="AE79" s="184"/>
      <c r="AF79" s="184"/>
      <c r="AG79" s="184" t="s">
        <v>162</v>
      </c>
      <c r="AH79" s="184">
        <v>0</v>
      </c>
      <c r="AI79" s="184"/>
      <c r="AJ79" s="184"/>
      <c r="AK79" s="184"/>
      <c r="AL79" s="184"/>
      <c r="AM79" s="184"/>
      <c r="AN79" s="184"/>
      <c r="AO79" s="184"/>
      <c r="AP79" s="184"/>
      <c r="AQ79" s="184"/>
      <c r="AR79" s="184"/>
      <c r="AS79" s="184"/>
      <c r="AT79" s="184"/>
      <c r="AU79" s="184"/>
      <c r="AV79" s="184"/>
      <c r="AW79" s="184"/>
      <c r="AX79" s="184"/>
      <c r="AY79" s="184"/>
      <c r="AZ79" s="184"/>
      <c r="BA79" s="184"/>
      <c r="BB79" s="184"/>
      <c r="BC79" s="184"/>
      <c r="BD79" s="184"/>
      <c r="BE79" s="184"/>
      <c r="BF79" s="184"/>
      <c r="BG79" s="184"/>
      <c r="BH79" s="184"/>
    </row>
    <row r="80" spans="1:60" outlineLevel="1" x14ac:dyDescent="0.2">
      <c r="A80" s="193"/>
      <c r="B80" s="194"/>
      <c r="C80" s="195" t="s">
        <v>248</v>
      </c>
      <c r="D80" s="196"/>
      <c r="E80" s="197">
        <v>22.19</v>
      </c>
      <c r="F80" s="183"/>
      <c r="G80" s="183"/>
      <c r="H80" s="183"/>
      <c r="I80" s="183"/>
      <c r="J80" s="183"/>
      <c r="K80" s="183"/>
      <c r="L80" s="183"/>
      <c r="M80" s="183"/>
      <c r="N80" s="183"/>
      <c r="O80" s="183"/>
      <c r="P80" s="183"/>
      <c r="Q80" s="183"/>
      <c r="R80" s="183"/>
      <c r="S80" s="183"/>
      <c r="T80" s="183"/>
      <c r="U80" s="183"/>
      <c r="V80" s="183"/>
      <c r="W80" s="183"/>
      <c r="X80" s="183"/>
      <c r="Y80" s="184"/>
      <c r="Z80" s="184"/>
      <c r="AA80" s="184"/>
      <c r="AB80" s="184"/>
      <c r="AC80" s="184"/>
      <c r="AD80" s="184"/>
      <c r="AE80" s="184"/>
      <c r="AF80" s="184"/>
      <c r="AG80" s="184" t="s">
        <v>162</v>
      </c>
      <c r="AH80" s="184">
        <v>0</v>
      </c>
      <c r="AI80" s="184"/>
      <c r="AJ80" s="184"/>
      <c r="AK80" s="184"/>
      <c r="AL80" s="184"/>
      <c r="AM80" s="184"/>
      <c r="AN80" s="184"/>
      <c r="AO80" s="184"/>
      <c r="AP80" s="184"/>
      <c r="AQ80" s="184"/>
      <c r="AR80" s="184"/>
      <c r="AS80" s="184"/>
      <c r="AT80" s="184"/>
      <c r="AU80" s="184"/>
      <c r="AV80" s="184"/>
      <c r="AW80" s="184"/>
      <c r="AX80" s="184"/>
      <c r="AY80" s="184"/>
      <c r="AZ80" s="184"/>
      <c r="BA80" s="184"/>
      <c r="BB80" s="184"/>
      <c r="BC80" s="184"/>
      <c r="BD80" s="184"/>
      <c r="BE80" s="184"/>
      <c r="BF80" s="184"/>
      <c r="BG80" s="184"/>
      <c r="BH80" s="184"/>
    </row>
    <row r="81" spans="1:60" outlineLevel="1" x14ac:dyDescent="0.2">
      <c r="A81" s="193"/>
      <c r="B81" s="194"/>
      <c r="C81" s="195" t="s">
        <v>249</v>
      </c>
      <c r="D81" s="196"/>
      <c r="E81" s="197">
        <v>28.6</v>
      </c>
      <c r="F81" s="183"/>
      <c r="G81" s="183"/>
      <c r="H81" s="183"/>
      <c r="I81" s="183"/>
      <c r="J81" s="183"/>
      <c r="K81" s="183"/>
      <c r="L81" s="183"/>
      <c r="M81" s="183"/>
      <c r="N81" s="183"/>
      <c r="O81" s="183"/>
      <c r="P81" s="183"/>
      <c r="Q81" s="183"/>
      <c r="R81" s="183"/>
      <c r="S81" s="183"/>
      <c r="T81" s="183"/>
      <c r="U81" s="183"/>
      <c r="V81" s="183"/>
      <c r="W81" s="183"/>
      <c r="X81" s="183"/>
      <c r="Y81" s="184"/>
      <c r="Z81" s="184"/>
      <c r="AA81" s="184"/>
      <c r="AB81" s="184"/>
      <c r="AC81" s="184"/>
      <c r="AD81" s="184"/>
      <c r="AE81" s="184"/>
      <c r="AF81" s="184"/>
      <c r="AG81" s="184" t="s">
        <v>162</v>
      </c>
      <c r="AH81" s="184">
        <v>0</v>
      </c>
      <c r="AI81" s="184"/>
      <c r="AJ81" s="184"/>
      <c r="AK81" s="184"/>
      <c r="AL81" s="184"/>
      <c r="AM81" s="184"/>
      <c r="AN81" s="184"/>
      <c r="AO81" s="184"/>
      <c r="AP81" s="184"/>
      <c r="AQ81" s="184"/>
      <c r="AR81" s="184"/>
      <c r="AS81" s="184"/>
      <c r="AT81" s="184"/>
      <c r="AU81" s="184"/>
      <c r="AV81" s="184"/>
      <c r="AW81" s="184"/>
      <c r="AX81" s="184"/>
      <c r="AY81" s="184"/>
      <c r="AZ81" s="184"/>
      <c r="BA81" s="184"/>
      <c r="BB81" s="184"/>
      <c r="BC81" s="184"/>
      <c r="BD81" s="184"/>
      <c r="BE81" s="184"/>
      <c r="BF81" s="184"/>
      <c r="BG81" s="184"/>
      <c r="BH81" s="184"/>
    </row>
    <row r="82" spans="1:60" outlineLevel="1" x14ac:dyDescent="0.2">
      <c r="A82" s="193"/>
      <c r="B82" s="194"/>
      <c r="C82" s="195" t="s">
        <v>250</v>
      </c>
      <c r="D82" s="196"/>
      <c r="E82" s="197">
        <v>11.02</v>
      </c>
      <c r="F82" s="183"/>
      <c r="G82" s="183"/>
      <c r="H82" s="183"/>
      <c r="I82" s="183"/>
      <c r="J82" s="183"/>
      <c r="K82" s="183"/>
      <c r="L82" s="183"/>
      <c r="M82" s="183"/>
      <c r="N82" s="183"/>
      <c r="O82" s="183"/>
      <c r="P82" s="183"/>
      <c r="Q82" s="183"/>
      <c r="R82" s="183"/>
      <c r="S82" s="183"/>
      <c r="T82" s="183"/>
      <c r="U82" s="183"/>
      <c r="V82" s="183"/>
      <c r="W82" s="183"/>
      <c r="X82" s="183"/>
      <c r="Y82" s="184"/>
      <c r="Z82" s="184"/>
      <c r="AA82" s="184"/>
      <c r="AB82" s="184"/>
      <c r="AC82" s="184"/>
      <c r="AD82" s="184"/>
      <c r="AE82" s="184"/>
      <c r="AF82" s="184"/>
      <c r="AG82" s="184" t="s">
        <v>162</v>
      </c>
      <c r="AH82" s="184">
        <v>0</v>
      </c>
      <c r="AI82" s="184"/>
      <c r="AJ82" s="184"/>
      <c r="AK82" s="184"/>
      <c r="AL82" s="184"/>
      <c r="AM82" s="184"/>
      <c r="AN82" s="184"/>
      <c r="AO82" s="184"/>
      <c r="AP82" s="184"/>
      <c r="AQ82" s="184"/>
      <c r="AR82" s="184"/>
      <c r="AS82" s="184"/>
      <c r="AT82" s="184"/>
      <c r="AU82" s="184"/>
      <c r="AV82" s="184"/>
      <c r="AW82" s="184"/>
      <c r="AX82" s="184"/>
      <c r="AY82" s="184"/>
      <c r="AZ82" s="184"/>
      <c r="BA82" s="184"/>
      <c r="BB82" s="184"/>
      <c r="BC82" s="184"/>
      <c r="BD82" s="184"/>
      <c r="BE82" s="184"/>
      <c r="BF82" s="184"/>
      <c r="BG82" s="184"/>
      <c r="BH82" s="184"/>
    </row>
    <row r="83" spans="1:60" outlineLevel="1" x14ac:dyDescent="0.2">
      <c r="A83" s="193"/>
      <c r="B83" s="194"/>
      <c r="C83" s="195" t="s">
        <v>251</v>
      </c>
      <c r="D83" s="196"/>
      <c r="E83" s="197">
        <v>40.909999999999997</v>
      </c>
      <c r="F83" s="183"/>
      <c r="G83" s="183"/>
      <c r="H83" s="183"/>
      <c r="I83" s="183"/>
      <c r="J83" s="183"/>
      <c r="K83" s="183"/>
      <c r="L83" s="183"/>
      <c r="M83" s="183"/>
      <c r="N83" s="183"/>
      <c r="O83" s="183"/>
      <c r="P83" s="183"/>
      <c r="Q83" s="183"/>
      <c r="R83" s="183"/>
      <c r="S83" s="183"/>
      <c r="T83" s="183"/>
      <c r="U83" s="183"/>
      <c r="V83" s="183"/>
      <c r="W83" s="183"/>
      <c r="X83" s="183"/>
      <c r="Y83" s="184"/>
      <c r="Z83" s="184"/>
      <c r="AA83" s="184"/>
      <c r="AB83" s="184"/>
      <c r="AC83" s="184"/>
      <c r="AD83" s="184"/>
      <c r="AE83" s="184"/>
      <c r="AF83" s="184"/>
      <c r="AG83" s="184" t="s">
        <v>162</v>
      </c>
      <c r="AH83" s="184">
        <v>0</v>
      </c>
      <c r="AI83" s="184"/>
      <c r="AJ83" s="184"/>
      <c r="AK83" s="184"/>
      <c r="AL83" s="184"/>
      <c r="AM83" s="184"/>
      <c r="AN83" s="184"/>
      <c r="AO83" s="184"/>
      <c r="AP83" s="184"/>
      <c r="AQ83" s="184"/>
      <c r="AR83" s="184"/>
      <c r="AS83" s="184"/>
      <c r="AT83" s="184"/>
      <c r="AU83" s="184"/>
      <c r="AV83" s="184"/>
      <c r="AW83" s="184"/>
      <c r="AX83" s="184"/>
      <c r="AY83" s="184"/>
      <c r="AZ83" s="184"/>
      <c r="BA83" s="184"/>
      <c r="BB83" s="184"/>
      <c r="BC83" s="184"/>
      <c r="BD83" s="184"/>
      <c r="BE83" s="184"/>
      <c r="BF83" s="184"/>
      <c r="BG83" s="184"/>
      <c r="BH83" s="184"/>
    </row>
    <row r="84" spans="1:60" outlineLevel="1" x14ac:dyDescent="0.2">
      <c r="A84" s="193"/>
      <c r="B84" s="194"/>
      <c r="C84" s="195" t="s">
        <v>252</v>
      </c>
      <c r="D84" s="196"/>
      <c r="E84" s="197"/>
      <c r="F84" s="183"/>
      <c r="G84" s="183"/>
      <c r="H84" s="183"/>
      <c r="I84" s="183"/>
      <c r="J84" s="183"/>
      <c r="K84" s="183"/>
      <c r="L84" s="183"/>
      <c r="M84" s="183"/>
      <c r="N84" s="183"/>
      <c r="O84" s="183"/>
      <c r="P84" s="183"/>
      <c r="Q84" s="183"/>
      <c r="R84" s="183"/>
      <c r="S84" s="183"/>
      <c r="T84" s="183"/>
      <c r="U84" s="183"/>
      <c r="V84" s="183"/>
      <c r="W84" s="183"/>
      <c r="X84" s="183"/>
      <c r="Y84" s="184"/>
      <c r="Z84" s="184"/>
      <c r="AA84" s="184"/>
      <c r="AB84" s="184"/>
      <c r="AC84" s="184"/>
      <c r="AD84" s="184"/>
      <c r="AE84" s="184"/>
      <c r="AF84" s="184"/>
      <c r="AG84" s="184" t="s">
        <v>162</v>
      </c>
      <c r="AH84" s="184">
        <v>0</v>
      </c>
      <c r="AI84" s="184"/>
      <c r="AJ84" s="184"/>
      <c r="AK84" s="184"/>
      <c r="AL84" s="184"/>
      <c r="AM84" s="184"/>
      <c r="AN84" s="184"/>
      <c r="AO84" s="184"/>
      <c r="AP84" s="184"/>
      <c r="AQ84" s="184"/>
      <c r="AR84" s="184"/>
      <c r="AS84" s="184"/>
      <c r="AT84" s="184"/>
      <c r="AU84" s="184"/>
      <c r="AV84" s="184"/>
      <c r="AW84" s="184"/>
      <c r="AX84" s="184"/>
      <c r="AY84" s="184"/>
      <c r="AZ84" s="184"/>
      <c r="BA84" s="184"/>
      <c r="BB84" s="184"/>
      <c r="BC84" s="184"/>
      <c r="BD84" s="184"/>
      <c r="BE84" s="184"/>
      <c r="BF84" s="184"/>
      <c r="BG84" s="184"/>
      <c r="BH84" s="184"/>
    </row>
    <row r="85" spans="1:60" ht="22.5" outlineLevel="1" x14ac:dyDescent="0.2">
      <c r="A85" s="193"/>
      <c r="B85" s="194"/>
      <c r="C85" s="195" t="s">
        <v>253</v>
      </c>
      <c r="D85" s="196"/>
      <c r="E85" s="197">
        <v>149</v>
      </c>
      <c r="F85" s="183"/>
      <c r="G85" s="183"/>
      <c r="H85" s="183"/>
      <c r="I85" s="183"/>
      <c r="J85" s="183"/>
      <c r="K85" s="183"/>
      <c r="L85" s="183"/>
      <c r="M85" s="183"/>
      <c r="N85" s="183"/>
      <c r="O85" s="183"/>
      <c r="P85" s="183"/>
      <c r="Q85" s="183"/>
      <c r="R85" s="183"/>
      <c r="S85" s="183"/>
      <c r="T85" s="183"/>
      <c r="U85" s="183"/>
      <c r="V85" s="183"/>
      <c r="W85" s="183"/>
      <c r="X85" s="183"/>
      <c r="Y85" s="184"/>
      <c r="Z85" s="184"/>
      <c r="AA85" s="184"/>
      <c r="AB85" s="184"/>
      <c r="AC85" s="184"/>
      <c r="AD85" s="184"/>
      <c r="AE85" s="184"/>
      <c r="AF85" s="184"/>
      <c r="AG85" s="184" t="s">
        <v>162</v>
      </c>
      <c r="AH85" s="184">
        <v>0</v>
      </c>
      <c r="AI85" s="184"/>
      <c r="AJ85" s="184"/>
      <c r="AK85" s="184"/>
      <c r="AL85" s="184"/>
      <c r="AM85" s="184"/>
      <c r="AN85" s="184"/>
      <c r="AO85" s="184"/>
      <c r="AP85" s="184"/>
      <c r="AQ85" s="184"/>
      <c r="AR85" s="184"/>
      <c r="AS85" s="184"/>
      <c r="AT85" s="184"/>
      <c r="AU85" s="184"/>
      <c r="AV85" s="184"/>
      <c r="AW85" s="184"/>
      <c r="AX85" s="184"/>
      <c r="AY85" s="184"/>
      <c r="AZ85" s="184"/>
      <c r="BA85" s="184"/>
      <c r="BB85" s="184"/>
      <c r="BC85" s="184"/>
      <c r="BD85" s="184"/>
      <c r="BE85" s="184"/>
      <c r="BF85" s="184"/>
      <c r="BG85" s="184"/>
      <c r="BH85" s="184"/>
    </row>
    <row r="86" spans="1:60" outlineLevel="1" x14ac:dyDescent="0.2">
      <c r="A86" s="193"/>
      <c r="B86" s="194"/>
      <c r="C86" s="195" t="s">
        <v>254</v>
      </c>
      <c r="D86" s="196"/>
      <c r="E86" s="197">
        <v>56.524999999999999</v>
      </c>
      <c r="F86" s="183"/>
      <c r="G86" s="183"/>
      <c r="H86" s="183"/>
      <c r="I86" s="183"/>
      <c r="J86" s="183"/>
      <c r="K86" s="183"/>
      <c r="L86" s="183"/>
      <c r="M86" s="183"/>
      <c r="N86" s="183"/>
      <c r="O86" s="183"/>
      <c r="P86" s="183"/>
      <c r="Q86" s="183"/>
      <c r="R86" s="183"/>
      <c r="S86" s="183"/>
      <c r="T86" s="183"/>
      <c r="U86" s="183"/>
      <c r="V86" s="183"/>
      <c r="W86" s="183"/>
      <c r="X86" s="183"/>
      <c r="Y86" s="184"/>
      <c r="Z86" s="184"/>
      <c r="AA86" s="184"/>
      <c r="AB86" s="184"/>
      <c r="AC86" s="184"/>
      <c r="AD86" s="184"/>
      <c r="AE86" s="184"/>
      <c r="AF86" s="184"/>
      <c r="AG86" s="184" t="s">
        <v>162</v>
      </c>
      <c r="AH86" s="184">
        <v>0</v>
      </c>
      <c r="AI86" s="184"/>
      <c r="AJ86" s="184"/>
      <c r="AK86" s="184"/>
      <c r="AL86" s="184"/>
      <c r="AM86" s="184"/>
      <c r="AN86" s="184"/>
      <c r="AO86" s="184"/>
      <c r="AP86" s="184"/>
      <c r="AQ86" s="184"/>
      <c r="AR86" s="184"/>
      <c r="AS86" s="184"/>
      <c r="AT86" s="184"/>
      <c r="AU86" s="184"/>
      <c r="AV86" s="184"/>
      <c r="AW86" s="184"/>
      <c r="AX86" s="184"/>
      <c r="AY86" s="184"/>
      <c r="AZ86" s="184"/>
      <c r="BA86" s="184"/>
      <c r="BB86" s="184"/>
      <c r="BC86" s="184"/>
      <c r="BD86" s="184"/>
      <c r="BE86" s="184"/>
      <c r="BF86" s="184"/>
      <c r="BG86" s="184"/>
      <c r="BH86" s="184"/>
    </row>
    <row r="87" spans="1:60" outlineLevel="1" x14ac:dyDescent="0.2">
      <c r="A87" s="193"/>
      <c r="B87" s="194"/>
      <c r="C87" s="195" t="s">
        <v>255</v>
      </c>
      <c r="D87" s="196"/>
      <c r="E87" s="197">
        <v>69.34</v>
      </c>
      <c r="F87" s="183"/>
      <c r="G87" s="183"/>
      <c r="H87" s="183"/>
      <c r="I87" s="183"/>
      <c r="J87" s="183"/>
      <c r="K87" s="183"/>
      <c r="L87" s="183"/>
      <c r="M87" s="183"/>
      <c r="N87" s="183"/>
      <c r="O87" s="183"/>
      <c r="P87" s="183"/>
      <c r="Q87" s="183"/>
      <c r="R87" s="183"/>
      <c r="S87" s="183"/>
      <c r="T87" s="183"/>
      <c r="U87" s="183"/>
      <c r="V87" s="183"/>
      <c r="W87" s="183"/>
      <c r="X87" s="183"/>
      <c r="Y87" s="184"/>
      <c r="Z87" s="184"/>
      <c r="AA87" s="184"/>
      <c r="AB87" s="184"/>
      <c r="AC87" s="184"/>
      <c r="AD87" s="184"/>
      <c r="AE87" s="184"/>
      <c r="AF87" s="184"/>
      <c r="AG87" s="184" t="s">
        <v>162</v>
      </c>
      <c r="AH87" s="184">
        <v>0</v>
      </c>
      <c r="AI87" s="184"/>
      <c r="AJ87" s="184"/>
      <c r="AK87" s="184"/>
      <c r="AL87" s="184"/>
      <c r="AM87" s="184"/>
      <c r="AN87" s="184"/>
      <c r="AO87" s="184"/>
      <c r="AP87" s="184"/>
      <c r="AQ87" s="184"/>
      <c r="AR87" s="184"/>
      <c r="AS87" s="184"/>
      <c r="AT87" s="184"/>
      <c r="AU87" s="184"/>
      <c r="AV87" s="184"/>
      <c r="AW87" s="184"/>
      <c r="AX87" s="184"/>
      <c r="AY87" s="184"/>
      <c r="AZ87" s="184"/>
      <c r="BA87" s="184"/>
      <c r="BB87" s="184"/>
      <c r="BC87" s="184"/>
      <c r="BD87" s="184"/>
      <c r="BE87" s="184"/>
      <c r="BF87" s="184"/>
      <c r="BG87" s="184"/>
      <c r="BH87" s="184"/>
    </row>
    <row r="88" spans="1:60" outlineLevel="1" x14ac:dyDescent="0.2">
      <c r="A88" s="193"/>
      <c r="B88" s="194"/>
      <c r="C88" s="195" t="s">
        <v>256</v>
      </c>
      <c r="D88" s="196"/>
      <c r="E88" s="197">
        <v>70.12</v>
      </c>
      <c r="F88" s="183"/>
      <c r="G88" s="183"/>
      <c r="H88" s="183"/>
      <c r="I88" s="183"/>
      <c r="J88" s="183"/>
      <c r="K88" s="183"/>
      <c r="L88" s="183"/>
      <c r="M88" s="183"/>
      <c r="N88" s="183"/>
      <c r="O88" s="183"/>
      <c r="P88" s="183"/>
      <c r="Q88" s="183"/>
      <c r="R88" s="183"/>
      <c r="S88" s="183"/>
      <c r="T88" s="183"/>
      <c r="U88" s="183"/>
      <c r="V88" s="183"/>
      <c r="W88" s="183"/>
      <c r="X88" s="183"/>
      <c r="Y88" s="184"/>
      <c r="Z88" s="184"/>
      <c r="AA88" s="184"/>
      <c r="AB88" s="184"/>
      <c r="AC88" s="184"/>
      <c r="AD88" s="184"/>
      <c r="AE88" s="184"/>
      <c r="AF88" s="184"/>
      <c r="AG88" s="184" t="s">
        <v>162</v>
      </c>
      <c r="AH88" s="184">
        <v>0</v>
      </c>
      <c r="AI88" s="184"/>
      <c r="AJ88" s="184"/>
      <c r="AK88" s="184"/>
      <c r="AL88" s="184"/>
      <c r="AM88" s="184"/>
      <c r="AN88" s="184"/>
      <c r="AO88" s="184"/>
      <c r="AP88" s="184"/>
      <c r="AQ88" s="184"/>
      <c r="AR88" s="184"/>
      <c r="AS88" s="184"/>
      <c r="AT88" s="184"/>
      <c r="AU88" s="184"/>
      <c r="AV88" s="184"/>
      <c r="AW88" s="184"/>
      <c r="AX88" s="184"/>
      <c r="AY88" s="184"/>
      <c r="AZ88" s="184"/>
      <c r="BA88" s="184"/>
      <c r="BB88" s="184"/>
      <c r="BC88" s="184"/>
      <c r="BD88" s="184"/>
      <c r="BE88" s="184"/>
      <c r="BF88" s="184"/>
      <c r="BG88" s="184"/>
      <c r="BH88" s="184"/>
    </row>
    <row r="89" spans="1:60" outlineLevel="1" x14ac:dyDescent="0.2">
      <c r="A89" s="193"/>
      <c r="B89" s="194"/>
      <c r="C89" s="195" t="s">
        <v>257</v>
      </c>
      <c r="D89" s="196"/>
      <c r="E89" s="197">
        <v>108.08499999999999</v>
      </c>
      <c r="F89" s="183"/>
      <c r="G89" s="183"/>
      <c r="H89" s="183"/>
      <c r="I89" s="183"/>
      <c r="J89" s="183"/>
      <c r="K89" s="183"/>
      <c r="L89" s="183"/>
      <c r="M89" s="183"/>
      <c r="N89" s="183"/>
      <c r="O89" s="183"/>
      <c r="P89" s="183"/>
      <c r="Q89" s="183"/>
      <c r="R89" s="183"/>
      <c r="S89" s="183"/>
      <c r="T89" s="183"/>
      <c r="U89" s="183"/>
      <c r="V89" s="183"/>
      <c r="W89" s="183"/>
      <c r="X89" s="183"/>
      <c r="Y89" s="184"/>
      <c r="Z89" s="184"/>
      <c r="AA89" s="184"/>
      <c r="AB89" s="184"/>
      <c r="AC89" s="184"/>
      <c r="AD89" s="184"/>
      <c r="AE89" s="184"/>
      <c r="AF89" s="184"/>
      <c r="AG89" s="184" t="s">
        <v>162</v>
      </c>
      <c r="AH89" s="184">
        <v>0</v>
      </c>
      <c r="AI89" s="184"/>
      <c r="AJ89" s="184"/>
      <c r="AK89" s="184"/>
      <c r="AL89" s="184"/>
      <c r="AM89" s="184"/>
      <c r="AN89" s="184"/>
      <c r="AO89" s="184"/>
      <c r="AP89" s="184"/>
      <c r="AQ89" s="184"/>
      <c r="AR89" s="184"/>
      <c r="AS89" s="184"/>
      <c r="AT89" s="184"/>
      <c r="AU89" s="184"/>
      <c r="AV89" s="184"/>
      <c r="AW89" s="184"/>
      <c r="AX89" s="184"/>
      <c r="AY89" s="184"/>
      <c r="AZ89" s="184"/>
      <c r="BA89" s="184"/>
      <c r="BB89" s="184"/>
      <c r="BC89" s="184"/>
      <c r="BD89" s="184"/>
      <c r="BE89" s="184"/>
      <c r="BF89" s="184"/>
      <c r="BG89" s="184"/>
      <c r="BH89" s="184"/>
    </row>
    <row r="90" spans="1:60" outlineLevel="1" x14ac:dyDescent="0.2">
      <c r="A90" s="193"/>
      <c r="B90" s="194"/>
      <c r="C90" s="195" t="s">
        <v>258</v>
      </c>
      <c r="D90" s="196"/>
      <c r="E90" s="197">
        <v>158.26</v>
      </c>
      <c r="F90" s="183"/>
      <c r="G90" s="183"/>
      <c r="H90" s="183"/>
      <c r="I90" s="183"/>
      <c r="J90" s="183"/>
      <c r="K90" s="183"/>
      <c r="L90" s="183"/>
      <c r="M90" s="183"/>
      <c r="N90" s="183"/>
      <c r="O90" s="183"/>
      <c r="P90" s="183"/>
      <c r="Q90" s="183"/>
      <c r="R90" s="183"/>
      <c r="S90" s="183"/>
      <c r="T90" s="183"/>
      <c r="U90" s="183"/>
      <c r="V90" s="183"/>
      <c r="W90" s="183"/>
      <c r="X90" s="183"/>
      <c r="Y90" s="184"/>
      <c r="Z90" s="184"/>
      <c r="AA90" s="184"/>
      <c r="AB90" s="184"/>
      <c r="AC90" s="184"/>
      <c r="AD90" s="184"/>
      <c r="AE90" s="184"/>
      <c r="AF90" s="184"/>
      <c r="AG90" s="184" t="s">
        <v>162</v>
      </c>
      <c r="AH90" s="184">
        <v>0</v>
      </c>
      <c r="AI90" s="184"/>
      <c r="AJ90" s="184"/>
      <c r="AK90" s="184"/>
      <c r="AL90" s="184"/>
      <c r="AM90" s="184"/>
      <c r="AN90" s="184"/>
      <c r="AO90" s="184"/>
      <c r="AP90" s="184"/>
      <c r="AQ90" s="184"/>
      <c r="AR90" s="184"/>
      <c r="AS90" s="184"/>
      <c r="AT90" s="184"/>
      <c r="AU90" s="184"/>
      <c r="AV90" s="184"/>
      <c r="AW90" s="184"/>
      <c r="AX90" s="184"/>
      <c r="AY90" s="184"/>
      <c r="AZ90" s="184"/>
      <c r="BA90" s="184"/>
      <c r="BB90" s="184"/>
      <c r="BC90" s="184"/>
      <c r="BD90" s="184"/>
      <c r="BE90" s="184"/>
      <c r="BF90" s="184"/>
      <c r="BG90" s="184"/>
      <c r="BH90" s="184"/>
    </row>
    <row r="91" spans="1:60" outlineLevel="1" x14ac:dyDescent="0.2">
      <c r="A91" s="193"/>
      <c r="B91" s="194"/>
      <c r="C91" s="195" t="s">
        <v>259</v>
      </c>
      <c r="D91" s="196"/>
      <c r="E91" s="197">
        <v>55.29</v>
      </c>
      <c r="F91" s="183"/>
      <c r="G91" s="183"/>
      <c r="H91" s="183"/>
      <c r="I91" s="183"/>
      <c r="J91" s="183"/>
      <c r="K91" s="183"/>
      <c r="L91" s="183"/>
      <c r="M91" s="183"/>
      <c r="N91" s="183"/>
      <c r="O91" s="183"/>
      <c r="P91" s="183"/>
      <c r="Q91" s="183"/>
      <c r="R91" s="183"/>
      <c r="S91" s="183"/>
      <c r="T91" s="183"/>
      <c r="U91" s="183"/>
      <c r="V91" s="183"/>
      <c r="W91" s="183"/>
      <c r="X91" s="183"/>
      <c r="Y91" s="184"/>
      <c r="Z91" s="184"/>
      <c r="AA91" s="184"/>
      <c r="AB91" s="184"/>
      <c r="AC91" s="184"/>
      <c r="AD91" s="184"/>
      <c r="AE91" s="184"/>
      <c r="AF91" s="184"/>
      <c r="AG91" s="184" t="s">
        <v>162</v>
      </c>
      <c r="AH91" s="184">
        <v>0</v>
      </c>
      <c r="AI91" s="184"/>
      <c r="AJ91" s="184"/>
      <c r="AK91" s="184"/>
      <c r="AL91" s="184"/>
      <c r="AM91" s="184"/>
      <c r="AN91" s="184"/>
      <c r="AO91" s="184"/>
      <c r="AP91" s="184"/>
      <c r="AQ91" s="184"/>
      <c r="AR91" s="184"/>
      <c r="AS91" s="184"/>
      <c r="AT91" s="184"/>
      <c r="AU91" s="184"/>
      <c r="AV91" s="184"/>
      <c r="AW91" s="184"/>
      <c r="AX91" s="184"/>
      <c r="AY91" s="184"/>
      <c r="AZ91" s="184"/>
      <c r="BA91" s="184"/>
      <c r="BB91" s="184"/>
      <c r="BC91" s="184"/>
      <c r="BD91" s="184"/>
      <c r="BE91" s="184"/>
      <c r="BF91" s="184"/>
      <c r="BG91" s="184"/>
      <c r="BH91" s="184"/>
    </row>
    <row r="92" spans="1:60" outlineLevel="1" x14ac:dyDescent="0.2">
      <c r="A92" s="193"/>
      <c r="B92" s="194"/>
      <c r="C92" s="195" t="s">
        <v>260</v>
      </c>
      <c r="D92" s="196"/>
      <c r="E92" s="197">
        <v>78.66</v>
      </c>
      <c r="F92" s="183"/>
      <c r="G92" s="183"/>
      <c r="H92" s="183"/>
      <c r="I92" s="183"/>
      <c r="J92" s="183"/>
      <c r="K92" s="183"/>
      <c r="L92" s="183"/>
      <c r="M92" s="183"/>
      <c r="N92" s="183"/>
      <c r="O92" s="183"/>
      <c r="P92" s="183"/>
      <c r="Q92" s="183"/>
      <c r="R92" s="183"/>
      <c r="S92" s="183"/>
      <c r="T92" s="183"/>
      <c r="U92" s="183"/>
      <c r="V92" s="183"/>
      <c r="W92" s="183"/>
      <c r="X92" s="183"/>
      <c r="Y92" s="184"/>
      <c r="Z92" s="184"/>
      <c r="AA92" s="184"/>
      <c r="AB92" s="184"/>
      <c r="AC92" s="184"/>
      <c r="AD92" s="184"/>
      <c r="AE92" s="184"/>
      <c r="AF92" s="184"/>
      <c r="AG92" s="184" t="s">
        <v>162</v>
      </c>
      <c r="AH92" s="184">
        <v>0</v>
      </c>
      <c r="AI92" s="184"/>
      <c r="AJ92" s="184"/>
      <c r="AK92" s="184"/>
      <c r="AL92" s="184"/>
      <c r="AM92" s="184"/>
      <c r="AN92" s="184"/>
      <c r="AO92" s="184"/>
      <c r="AP92" s="184"/>
      <c r="AQ92" s="184"/>
      <c r="AR92" s="184"/>
      <c r="AS92" s="184"/>
      <c r="AT92" s="184"/>
      <c r="AU92" s="184"/>
      <c r="AV92" s="184"/>
      <c r="AW92" s="184"/>
      <c r="AX92" s="184"/>
      <c r="AY92" s="184"/>
      <c r="AZ92" s="184"/>
      <c r="BA92" s="184"/>
      <c r="BB92" s="184"/>
      <c r="BC92" s="184"/>
      <c r="BD92" s="184"/>
      <c r="BE92" s="184"/>
      <c r="BF92" s="184"/>
      <c r="BG92" s="184"/>
      <c r="BH92" s="184"/>
    </row>
    <row r="93" spans="1:60" outlineLevel="1" x14ac:dyDescent="0.2">
      <c r="A93" s="193"/>
      <c r="B93" s="194"/>
      <c r="C93" s="195" t="s">
        <v>261</v>
      </c>
      <c r="D93" s="196"/>
      <c r="E93" s="197">
        <v>59.59</v>
      </c>
      <c r="F93" s="183"/>
      <c r="G93" s="183"/>
      <c r="H93" s="183"/>
      <c r="I93" s="183"/>
      <c r="J93" s="183"/>
      <c r="K93" s="183"/>
      <c r="L93" s="183"/>
      <c r="M93" s="183"/>
      <c r="N93" s="183"/>
      <c r="O93" s="183"/>
      <c r="P93" s="183"/>
      <c r="Q93" s="183"/>
      <c r="R93" s="183"/>
      <c r="S93" s="183"/>
      <c r="T93" s="183"/>
      <c r="U93" s="183"/>
      <c r="V93" s="183"/>
      <c r="W93" s="183"/>
      <c r="X93" s="183"/>
      <c r="Y93" s="184"/>
      <c r="Z93" s="184"/>
      <c r="AA93" s="184"/>
      <c r="AB93" s="184"/>
      <c r="AC93" s="184"/>
      <c r="AD93" s="184"/>
      <c r="AE93" s="184"/>
      <c r="AF93" s="184"/>
      <c r="AG93" s="184" t="s">
        <v>162</v>
      </c>
      <c r="AH93" s="184">
        <v>0</v>
      </c>
      <c r="AI93" s="184"/>
      <c r="AJ93" s="184"/>
      <c r="AK93" s="184"/>
      <c r="AL93" s="184"/>
      <c r="AM93" s="184"/>
      <c r="AN93" s="184"/>
      <c r="AO93" s="184"/>
      <c r="AP93" s="184"/>
      <c r="AQ93" s="184"/>
      <c r="AR93" s="184"/>
      <c r="AS93" s="184"/>
      <c r="AT93" s="184"/>
      <c r="AU93" s="184"/>
      <c r="AV93" s="184"/>
      <c r="AW93" s="184"/>
      <c r="AX93" s="184"/>
      <c r="AY93" s="184"/>
      <c r="AZ93" s="184"/>
      <c r="BA93" s="184"/>
      <c r="BB93" s="184"/>
      <c r="BC93" s="184"/>
      <c r="BD93" s="184"/>
      <c r="BE93" s="184"/>
      <c r="BF93" s="184"/>
      <c r="BG93" s="184"/>
      <c r="BH93" s="184"/>
    </row>
    <row r="94" spans="1:60" outlineLevel="1" x14ac:dyDescent="0.2">
      <c r="A94" s="193"/>
      <c r="B94" s="194"/>
      <c r="C94" s="195" t="s">
        <v>262</v>
      </c>
      <c r="D94" s="196"/>
      <c r="E94" s="197">
        <v>91.14</v>
      </c>
      <c r="F94" s="183"/>
      <c r="G94" s="183"/>
      <c r="H94" s="183"/>
      <c r="I94" s="183"/>
      <c r="J94" s="183"/>
      <c r="K94" s="183"/>
      <c r="L94" s="183"/>
      <c r="M94" s="183"/>
      <c r="N94" s="183"/>
      <c r="O94" s="183"/>
      <c r="P94" s="183"/>
      <c r="Q94" s="183"/>
      <c r="R94" s="183"/>
      <c r="S94" s="183"/>
      <c r="T94" s="183"/>
      <c r="U94" s="183"/>
      <c r="V94" s="183"/>
      <c r="W94" s="183"/>
      <c r="X94" s="183"/>
      <c r="Y94" s="184"/>
      <c r="Z94" s="184"/>
      <c r="AA94" s="184"/>
      <c r="AB94" s="184"/>
      <c r="AC94" s="184"/>
      <c r="AD94" s="184"/>
      <c r="AE94" s="184"/>
      <c r="AF94" s="184"/>
      <c r="AG94" s="184" t="s">
        <v>162</v>
      </c>
      <c r="AH94" s="184">
        <v>0</v>
      </c>
      <c r="AI94" s="184"/>
      <c r="AJ94" s="184"/>
      <c r="AK94" s="184"/>
      <c r="AL94" s="184"/>
      <c r="AM94" s="184"/>
      <c r="AN94" s="184"/>
      <c r="AO94" s="184"/>
      <c r="AP94" s="184"/>
      <c r="AQ94" s="184"/>
      <c r="AR94" s="184"/>
      <c r="AS94" s="184"/>
      <c r="AT94" s="184"/>
      <c r="AU94" s="184"/>
      <c r="AV94" s="184"/>
      <c r="AW94" s="184"/>
      <c r="AX94" s="184"/>
      <c r="AY94" s="184"/>
      <c r="AZ94" s="184"/>
      <c r="BA94" s="184"/>
      <c r="BB94" s="184"/>
      <c r="BC94" s="184"/>
      <c r="BD94" s="184"/>
      <c r="BE94" s="184"/>
      <c r="BF94" s="184"/>
      <c r="BG94" s="184"/>
      <c r="BH94" s="184"/>
    </row>
    <row r="95" spans="1:60" outlineLevel="1" x14ac:dyDescent="0.2">
      <c r="A95" s="193"/>
      <c r="B95" s="194"/>
      <c r="C95" s="195" t="s">
        <v>263</v>
      </c>
      <c r="D95" s="196"/>
      <c r="E95" s="197">
        <v>81.185000000000002</v>
      </c>
      <c r="F95" s="183"/>
      <c r="G95" s="183"/>
      <c r="H95" s="183"/>
      <c r="I95" s="183"/>
      <c r="J95" s="183"/>
      <c r="K95" s="183"/>
      <c r="L95" s="183"/>
      <c r="M95" s="183"/>
      <c r="N95" s="183"/>
      <c r="O95" s="183"/>
      <c r="P95" s="183"/>
      <c r="Q95" s="183"/>
      <c r="R95" s="183"/>
      <c r="S95" s="183"/>
      <c r="T95" s="183"/>
      <c r="U95" s="183"/>
      <c r="V95" s="183"/>
      <c r="W95" s="183"/>
      <c r="X95" s="183"/>
      <c r="Y95" s="184"/>
      <c r="Z95" s="184"/>
      <c r="AA95" s="184"/>
      <c r="AB95" s="184"/>
      <c r="AC95" s="184"/>
      <c r="AD95" s="184"/>
      <c r="AE95" s="184"/>
      <c r="AF95" s="184"/>
      <c r="AG95" s="184" t="s">
        <v>162</v>
      </c>
      <c r="AH95" s="184">
        <v>0</v>
      </c>
      <c r="AI95" s="184"/>
      <c r="AJ95" s="184"/>
      <c r="AK95" s="184"/>
      <c r="AL95" s="184"/>
      <c r="AM95" s="184"/>
      <c r="AN95" s="184"/>
      <c r="AO95" s="184"/>
      <c r="AP95" s="184"/>
      <c r="AQ95" s="184"/>
      <c r="AR95" s="184"/>
      <c r="AS95" s="184"/>
      <c r="AT95" s="184"/>
      <c r="AU95" s="184"/>
      <c r="AV95" s="184"/>
      <c r="AW95" s="184"/>
      <c r="AX95" s="184"/>
      <c r="AY95" s="184"/>
      <c r="AZ95" s="184"/>
      <c r="BA95" s="184"/>
      <c r="BB95" s="184"/>
      <c r="BC95" s="184"/>
      <c r="BD95" s="184"/>
      <c r="BE95" s="184"/>
      <c r="BF95" s="184"/>
      <c r="BG95" s="184"/>
      <c r="BH95" s="184"/>
    </row>
    <row r="96" spans="1:60" outlineLevel="1" x14ac:dyDescent="0.2">
      <c r="A96" s="193"/>
      <c r="B96" s="194"/>
      <c r="C96" s="195" t="s">
        <v>264</v>
      </c>
      <c r="D96" s="196"/>
      <c r="E96" s="197">
        <v>22.14</v>
      </c>
      <c r="F96" s="183"/>
      <c r="G96" s="183"/>
      <c r="H96" s="183"/>
      <c r="I96" s="183"/>
      <c r="J96" s="183"/>
      <c r="K96" s="183"/>
      <c r="L96" s="183"/>
      <c r="M96" s="183"/>
      <c r="N96" s="183"/>
      <c r="O96" s="183"/>
      <c r="P96" s="183"/>
      <c r="Q96" s="183"/>
      <c r="R96" s="183"/>
      <c r="S96" s="183"/>
      <c r="T96" s="183"/>
      <c r="U96" s="183"/>
      <c r="V96" s="183"/>
      <c r="W96" s="183"/>
      <c r="X96" s="183"/>
      <c r="Y96" s="184"/>
      <c r="Z96" s="184"/>
      <c r="AA96" s="184"/>
      <c r="AB96" s="184"/>
      <c r="AC96" s="184"/>
      <c r="AD96" s="184"/>
      <c r="AE96" s="184"/>
      <c r="AF96" s="184"/>
      <c r="AG96" s="184" t="s">
        <v>162</v>
      </c>
      <c r="AH96" s="184">
        <v>0</v>
      </c>
      <c r="AI96" s="184"/>
      <c r="AJ96" s="184"/>
      <c r="AK96" s="184"/>
      <c r="AL96" s="184"/>
      <c r="AM96" s="184"/>
      <c r="AN96" s="184"/>
      <c r="AO96" s="184"/>
      <c r="AP96" s="184"/>
      <c r="AQ96" s="184"/>
      <c r="AR96" s="184"/>
      <c r="AS96" s="184"/>
      <c r="AT96" s="184"/>
      <c r="AU96" s="184"/>
      <c r="AV96" s="184"/>
      <c r="AW96" s="184"/>
      <c r="AX96" s="184"/>
      <c r="AY96" s="184"/>
      <c r="AZ96" s="184"/>
      <c r="BA96" s="184"/>
      <c r="BB96" s="184"/>
      <c r="BC96" s="184"/>
      <c r="BD96" s="184"/>
      <c r="BE96" s="184"/>
      <c r="BF96" s="184"/>
      <c r="BG96" s="184"/>
      <c r="BH96" s="184"/>
    </row>
    <row r="97" spans="1:60" outlineLevel="1" x14ac:dyDescent="0.2">
      <c r="A97" s="193"/>
      <c r="B97" s="194"/>
      <c r="C97" s="195" t="s">
        <v>265</v>
      </c>
      <c r="D97" s="196"/>
      <c r="E97" s="197">
        <v>69.069999999999993</v>
      </c>
      <c r="F97" s="183"/>
      <c r="G97" s="183"/>
      <c r="H97" s="183"/>
      <c r="I97" s="183"/>
      <c r="J97" s="183"/>
      <c r="K97" s="183"/>
      <c r="L97" s="183"/>
      <c r="M97" s="183"/>
      <c r="N97" s="183"/>
      <c r="O97" s="183"/>
      <c r="P97" s="183"/>
      <c r="Q97" s="183"/>
      <c r="R97" s="183"/>
      <c r="S97" s="183"/>
      <c r="T97" s="183"/>
      <c r="U97" s="183"/>
      <c r="V97" s="183"/>
      <c r="W97" s="183"/>
      <c r="X97" s="183"/>
      <c r="Y97" s="184"/>
      <c r="Z97" s="184"/>
      <c r="AA97" s="184"/>
      <c r="AB97" s="184"/>
      <c r="AC97" s="184"/>
      <c r="AD97" s="184"/>
      <c r="AE97" s="184"/>
      <c r="AF97" s="184"/>
      <c r="AG97" s="184" t="s">
        <v>162</v>
      </c>
      <c r="AH97" s="184">
        <v>0</v>
      </c>
      <c r="AI97" s="184"/>
      <c r="AJ97" s="184"/>
      <c r="AK97" s="184"/>
      <c r="AL97" s="184"/>
      <c r="AM97" s="184"/>
      <c r="AN97" s="184"/>
      <c r="AO97" s="184"/>
      <c r="AP97" s="184"/>
      <c r="AQ97" s="184"/>
      <c r="AR97" s="184"/>
      <c r="AS97" s="184"/>
      <c r="AT97" s="184"/>
      <c r="AU97" s="184"/>
      <c r="AV97" s="184"/>
      <c r="AW97" s="184"/>
      <c r="AX97" s="184"/>
      <c r="AY97" s="184"/>
      <c r="AZ97" s="184"/>
      <c r="BA97" s="184"/>
      <c r="BB97" s="184"/>
      <c r="BC97" s="184"/>
      <c r="BD97" s="184"/>
      <c r="BE97" s="184"/>
      <c r="BF97" s="184"/>
      <c r="BG97" s="184"/>
      <c r="BH97" s="184"/>
    </row>
    <row r="98" spans="1:60" outlineLevel="1" x14ac:dyDescent="0.2">
      <c r="A98" s="193"/>
      <c r="B98" s="194"/>
      <c r="C98" s="195" t="s">
        <v>266</v>
      </c>
      <c r="D98" s="196"/>
      <c r="E98" s="197">
        <v>59.91</v>
      </c>
      <c r="F98" s="183"/>
      <c r="G98" s="183"/>
      <c r="H98" s="183"/>
      <c r="I98" s="183"/>
      <c r="J98" s="183"/>
      <c r="K98" s="183"/>
      <c r="L98" s="183"/>
      <c r="M98" s="183"/>
      <c r="N98" s="183"/>
      <c r="O98" s="183"/>
      <c r="P98" s="183"/>
      <c r="Q98" s="183"/>
      <c r="R98" s="183"/>
      <c r="S98" s="183"/>
      <c r="T98" s="183"/>
      <c r="U98" s="183"/>
      <c r="V98" s="183"/>
      <c r="W98" s="183"/>
      <c r="X98" s="183"/>
      <c r="Y98" s="184"/>
      <c r="Z98" s="184"/>
      <c r="AA98" s="184"/>
      <c r="AB98" s="184"/>
      <c r="AC98" s="184"/>
      <c r="AD98" s="184"/>
      <c r="AE98" s="184"/>
      <c r="AF98" s="184"/>
      <c r="AG98" s="184" t="s">
        <v>162</v>
      </c>
      <c r="AH98" s="184">
        <v>0</v>
      </c>
      <c r="AI98" s="184"/>
      <c r="AJ98" s="184"/>
      <c r="AK98" s="184"/>
      <c r="AL98" s="184"/>
      <c r="AM98" s="184"/>
      <c r="AN98" s="184"/>
      <c r="AO98" s="184"/>
      <c r="AP98" s="184"/>
      <c r="AQ98" s="184"/>
      <c r="AR98" s="184"/>
      <c r="AS98" s="184"/>
      <c r="AT98" s="184"/>
      <c r="AU98" s="184"/>
      <c r="AV98" s="184"/>
      <c r="AW98" s="184"/>
      <c r="AX98" s="184"/>
      <c r="AY98" s="184"/>
      <c r="AZ98" s="184"/>
      <c r="BA98" s="184"/>
      <c r="BB98" s="184"/>
      <c r="BC98" s="184"/>
      <c r="BD98" s="184"/>
      <c r="BE98" s="184"/>
      <c r="BF98" s="184"/>
      <c r="BG98" s="184"/>
      <c r="BH98" s="184"/>
    </row>
    <row r="99" spans="1:60" outlineLevel="1" x14ac:dyDescent="0.2">
      <c r="A99" s="185">
        <v>21</v>
      </c>
      <c r="B99" s="186" t="s">
        <v>267</v>
      </c>
      <c r="C99" s="187" t="s">
        <v>268</v>
      </c>
      <c r="D99" s="188" t="s">
        <v>170</v>
      </c>
      <c r="E99" s="189">
        <v>60.54</v>
      </c>
      <c r="F99" s="190"/>
      <c r="G99" s="191">
        <f>ROUND(E99*F99,2)</f>
        <v>0</v>
      </c>
      <c r="H99" s="190"/>
      <c r="I99" s="191">
        <f>ROUND(E99*H99,2)</f>
        <v>0</v>
      </c>
      <c r="J99" s="190"/>
      <c r="K99" s="191">
        <f>ROUND(E99*J99,2)</f>
        <v>0</v>
      </c>
      <c r="L99" s="191">
        <v>21</v>
      </c>
      <c r="M99" s="191">
        <f>G99*(1+L99/100)</f>
        <v>0</v>
      </c>
      <c r="N99" s="191">
        <v>3.3709999999999997E-2</v>
      </c>
      <c r="O99" s="191">
        <f>ROUND(E99*N99,2)</f>
        <v>2.04</v>
      </c>
      <c r="P99" s="191">
        <v>0</v>
      </c>
      <c r="Q99" s="191">
        <f>ROUND(E99*P99,2)</f>
        <v>0</v>
      </c>
      <c r="R99" s="191" t="s">
        <v>158</v>
      </c>
      <c r="S99" s="191" t="s">
        <v>152</v>
      </c>
      <c r="T99" s="192" t="s">
        <v>152</v>
      </c>
      <c r="U99" s="183">
        <v>1.1841699999999999</v>
      </c>
      <c r="V99" s="183">
        <f>ROUND(E99*U99,2)</f>
        <v>71.69</v>
      </c>
      <c r="W99" s="183"/>
      <c r="X99" s="183" t="s">
        <v>153</v>
      </c>
      <c r="Y99" s="184"/>
      <c r="Z99" s="184"/>
      <c r="AA99" s="184"/>
      <c r="AB99" s="184"/>
      <c r="AC99" s="184"/>
      <c r="AD99" s="184"/>
      <c r="AE99" s="184"/>
      <c r="AF99" s="184"/>
      <c r="AG99" s="184" t="s">
        <v>154</v>
      </c>
      <c r="AH99" s="184"/>
      <c r="AI99" s="184"/>
      <c r="AJ99" s="184"/>
      <c r="AK99" s="184"/>
      <c r="AL99" s="184"/>
      <c r="AM99" s="184"/>
      <c r="AN99" s="184"/>
      <c r="AO99" s="184"/>
      <c r="AP99" s="184"/>
      <c r="AQ99" s="184"/>
      <c r="AR99" s="184"/>
      <c r="AS99" s="184"/>
      <c r="AT99" s="184"/>
      <c r="AU99" s="184"/>
      <c r="AV99" s="184"/>
      <c r="AW99" s="184"/>
      <c r="AX99" s="184"/>
      <c r="AY99" s="184"/>
      <c r="AZ99" s="184"/>
      <c r="BA99" s="184"/>
      <c r="BB99" s="184"/>
      <c r="BC99" s="184"/>
      <c r="BD99" s="184"/>
      <c r="BE99" s="184"/>
      <c r="BF99" s="184"/>
      <c r="BG99" s="184"/>
      <c r="BH99" s="184"/>
    </row>
    <row r="100" spans="1:60" ht="12.75" customHeight="1" outlineLevel="1" x14ac:dyDescent="0.2">
      <c r="A100" s="193"/>
      <c r="B100" s="194"/>
      <c r="C100" s="251" t="s">
        <v>269</v>
      </c>
      <c r="D100" s="251"/>
      <c r="E100" s="251"/>
      <c r="F100" s="251"/>
      <c r="G100" s="251"/>
      <c r="H100" s="183"/>
      <c r="I100" s="183"/>
      <c r="J100" s="183"/>
      <c r="K100" s="183"/>
      <c r="L100" s="183"/>
      <c r="M100" s="183"/>
      <c r="N100" s="183"/>
      <c r="O100" s="183"/>
      <c r="P100" s="183"/>
      <c r="Q100" s="183"/>
      <c r="R100" s="183"/>
      <c r="S100" s="183"/>
      <c r="T100" s="183"/>
      <c r="U100" s="183"/>
      <c r="V100" s="183"/>
      <c r="W100" s="183"/>
      <c r="X100" s="183"/>
      <c r="Y100" s="184"/>
      <c r="Z100" s="184"/>
      <c r="AA100" s="184"/>
      <c r="AB100" s="184"/>
      <c r="AC100" s="184"/>
      <c r="AD100" s="184"/>
      <c r="AE100" s="184"/>
      <c r="AF100" s="184"/>
      <c r="AG100" s="184" t="s">
        <v>160</v>
      </c>
      <c r="AH100" s="184"/>
      <c r="AI100" s="184"/>
      <c r="AJ100" s="184"/>
      <c r="AK100" s="184"/>
      <c r="AL100" s="184"/>
      <c r="AM100" s="184"/>
      <c r="AN100" s="184"/>
      <c r="AO100" s="184"/>
      <c r="AP100" s="184"/>
      <c r="AQ100" s="184"/>
      <c r="AR100" s="184"/>
      <c r="AS100" s="184"/>
      <c r="AT100" s="184"/>
      <c r="AU100" s="184"/>
      <c r="AV100" s="184"/>
      <c r="AW100" s="184"/>
      <c r="AX100" s="184"/>
      <c r="AY100" s="184"/>
      <c r="AZ100" s="184"/>
      <c r="BA100" s="198" t="str">
        <f>C100</f>
        <v>okenního nebo dveřního, z pomocného pracovního lešení o výšce podlahy do 1900 mm a pro zatížení do 1,5 kPa,</v>
      </c>
      <c r="BB100" s="184"/>
      <c r="BC100" s="184"/>
      <c r="BD100" s="184"/>
      <c r="BE100" s="184"/>
      <c r="BF100" s="184"/>
      <c r="BG100" s="184"/>
      <c r="BH100" s="184"/>
    </row>
    <row r="101" spans="1:60" outlineLevel="1" x14ac:dyDescent="0.2">
      <c r="A101" s="193"/>
      <c r="B101" s="194"/>
      <c r="C101" s="195" t="s">
        <v>270</v>
      </c>
      <c r="D101" s="196"/>
      <c r="E101" s="197"/>
      <c r="F101" s="183"/>
      <c r="G101" s="183"/>
      <c r="H101" s="183"/>
      <c r="I101" s="183"/>
      <c r="J101" s="183"/>
      <c r="K101" s="183"/>
      <c r="L101" s="183"/>
      <c r="M101" s="183"/>
      <c r="N101" s="183"/>
      <c r="O101" s="183"/>
      <c r="P101" s="183"/>
      <c r="Q101" s="183"/>
      <c r="R101" s="183"/>
      <c r="S101" s="183"/>
      <c r="T101" s="183"/>
      <c r="U101" s="183"/>
      <c r="V101" s="183"/>
      <c r="W101" s="183"/>
      <c r="X101" s="183"/>
      <c r="Y101" s="184"/>
      <c r="Z101" s="184"/>
      <c r="AA101" s="184"/>
      <c r="AB101" s="184"/>
      <c r="AC101" s="184"/>
      <c r="AD101" s="184"/>
      <c r="AE101" s="184"/>
      <c r="AF101" s="184"/>
      <c r="AG101" s="184" t="s">
        <v>162</v>
      </c>
      <c r="AH101" s="184">
        <v>0</v>
      </c>
      <c r="AI101" s="184"/>
      <c r="AJ101" s="184"/>
      <c r="AK101" s="184"/>
      <c r="AL101" s="184"/>
      <c r="AM101" s="184"/>
      <c r="AN101" s="184"/>
      <c r="AO101" s="184"/>
      <c r="AP101" s="184"/>
      <c r="AQ101" s="184"/>
      <c r="AR101" s="184"/>
      <c r="AS101" s="184"/>
      <c r="AT101" s="184"/>
      <c r="AU101" s="184"/>
      <c r="AV101" s="184"/>
      <c r="AW101" s="184"/>
      <c r="AX101" s="184"/>
      <c r="AY101" s="184"/>
      <c r="AZ101" s="184"/>
      <c r="BA101" s="184"/>
      <c r="BB101" s="184"/>
      <c r="BC101" s="184"/>
      <c r="BD101" s="184"/>
      <c r="BE101" s="184"/>
      <c r="BF101" s="184"/>
      <c r="BG101" s="184"/>
      <c r="BH101" s="184"/>
    </row>
    <row r="102" spans="1:60" outlineLevel="1" x14ac:dyDescent="0.2">
      <c r="A102" s="193"/>
      <c r="B102" s="194"/>
      <c r="C102" s="195" t="s">
        <v>271</v>
      </c>
      <c r="D102" s="196"/>
      <c r="E102" s="197">
        <v>36.6</v>
      </c>
      <c r="F102" s="183"/>
      <c r="G102" s="183"/>
      <c r="H102" s="183"/>
      <c r="I102" s="183"/>
      <c r="J102" s="183"/>
      <c r="K102" s="183"/>
      <c r="L102" s="183"/>
      <c r="M102" s="183"/>
      <c r="N102" s="183"/>
      <c r="O102" s="183"/>
      <c r="P102" s="183"/>
      <c r="Q102" s="183"/>
      <c r="R102" s="183"/>
      <c r="S102" s="183"/>
      <c r="T102" s="183"/>
      <c r="U102" s="183"/>
      <c r="V102" s="183"/>
      <c r="W102" s="183"/>
      <c r="X102" s="183"/>
      <c r="Y102" s="184"/>
      <c r="Z102" s="184"/>
      <c r="AA102" s="184"/>
      <c r="AB102" s="184"/>
      <c r="AC102" s="184"/>
      <c r="AD102" s="184"/>
      <c r="AE102" s="184"/>
      <c r="AF102" s="184"/>
      <c r="AG102" s="184" t="s">
        <v>162</v>
      </c>
      <c r="AH102" s="184">
        <v>0</v>
      </c>
      <c r="AI102" s="184"/>
      <c r="AJ102" s="184"/>
      <c r="AK102" s="184"/>
      <c r="AL102" s="184"/>
      <c r="AM102" s="184"/>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c r="BH102" s="184"/>
    </row>
    <row r="103" spans="1:60" outlineLevel="1" x14ac:dyDescent="0.2">
      <c r="A103" s="193"/>
      <c r="B103" s="194"/>
      <c r="C103" s="195" t="s">
        <v>272</v>
      </c>
      <c r="D103" s="196"/>
      <c r="E103" s="197">
        <v>23.94</v>
      </c>
      <c r="F103" s="183"/>
      <c r="G103" s="183"/>
      <c r="H103" s="183"/>
      <c r="I103" s="183"/>
      <c r="J103" s="183"/>
      <c r="K103" s="183"/>
      <c r="L103" s="183"/>
      <c r="M103" s="183"/>
      <c r="N103" s="183"/>
      <c r="O103" s="183"/>
      <c r="P103" s="183"/>
      <c r="Q103" s="183"/>
      <c r="R103" s="183"/>
      <c r="S103" s="183"/>
      <c r="T103" s="183"/>
      <c r="U103" s="183"/>
      <c r="V103" s="183"/>
      <c r="W103" s="183"/>
      <c r="X103" s="183"/>
      <c r="Y103" s="184"/>
      <c r="Z103" s="184"/>
      <c r="AA103" s="184"/>
      <c r="AB103" s="184"/>
      <c r="AC103" s="184"/>
      <c r="AD103" s="184"/>
      <c r="AE103" s="184"/>
      <c r="AF103" s="184"/>
      <c r="AG103" s="184" t="s">
        <v>162</v>
      </c>
      <c r="AH103" s="184">
        <v>0</v>
      </c>
      <c r="AI103" s="184"/>
      <c r="AJ103" s="184"/>
      <c r="AK103" s="184"/>
      <c r="AL103" s="184"/>
      <c r="AM103" s="184"/>
      <c r="AN103" s="184"/>
      <c r="AO103" s="184"/>
      <c r="AP103" s="184"/>
      <c r="AQ103" s="184"/>
      <c r="AR103" s="184"/>
      <c r="AS103" s="184"/>
      <c r="AT103" s="184"/>
      <c r="AU103" s="184"/>
      <c r="AV103" s="184"/>
      <c r="AW103" s="184"/>
      <c r="AX103" s="184"/>
      <c r="AY103" s="184"/>
      <c r="AZ103" s="184"/>
      <c r="BA103" s="184"/>
      <c r="BB103" s="184"/>
      <c r="BC103" s="184"/>
      <c r="BD103" s="184"/>
      <c r="BE103" s="184"/>
      <c r="BF103" s="184"/>
      <c r="BG103" s="184"/>
      <c r="BH103" s="184"/>
    </row>
    <row r="104" spans="1:60" outlineLevel="1" x14ac:dyDescent="0.2">
      <c r="A104" s="185">
        <v>22</v>
      </c>
      <c r="B104" s="186" t="s">
        <v>273</v>
      </c>
      <c r="C104" s="187" t="s">
        <v>274</v>
      </c>
      <c r="D104" s="188" t="s">
        <v>170</v>
      </c>
      <c r="E104" s="189">
        <v>166.4</v>
      </c>
      <c r="F104" s="190"/>
      <c r="G104" s="191">
        <f>ROUND(E104*F104,2)</f>
        <v>0</v>
      </c>
      <c r="H104" s="190"/>
      <c r="I104" s="191">
        <f>ROUND(E104*H104,2)</f>
        <v>0</v>
      </c>
      <c r="J104" s="190"/>
      <c r="K104" s="191">
        <f>ROUND(E104*J104,2)</f>
        <v>0</v>
      </c>
      <c r="L104" s="191">
        <v>21</v>
      </c>
      <c r="M104" s="191">
        <f>G104*(1+L104/100)</f>
        <v>0</v>
      </c>
      <c r="N104" s="191">
        <v>1.915E-2</v>
      </c>
      <c r="O104" s="191">
        <f>ROUND(E104*N104,2)</f>
        <v>3.19</v>
      </c>
      <c r="P104" s="191">
        <v>0</v>
      </c>
      <c r="Q104" s="191">
        <f>ROUND(E104*P104,2)</f>
        <v>0</v>
      </c>
      <c r="R104" s="191" t="s">
        <v>151</v>
      </c>
      <c r="S104" s="191" t="s">
        <v>152</v>
      </c>
      <c r="T104" s="192" t="s">
        <v>152</v>
      </c>
      <c r="U104" s="183">
        <v>0.4</v>
      </c>
      <c r="V104" s="183">
        <f>ROUND(E104*U104,2)</f>
        <v>66.56</v>
      </c>
      <c r="W104" s="183"/>
      <c r="X104" s="183" t="s">
        <v>153</v>
      </c>
      <c r="Y104" s="184"/>
      <c r="Z104" s="184"/>
      <c r="AA104" s="184"/>
      <c r="AB104" s="184"/>
      <c r="AC104" s="184"/>
      <c r="AD104" s="184"/>
      <c r="AE104" s="184"/>
      <c r="AF104" s="184"/>
      <c r="AG104" s="184" t="s">
        <v>183</v>
      </c>
      <c r="AH104" s="184"/>
      <c r="AI104" s="184"/>
      <c r="AJ104" s="184"/>
      <c r="AK104" s="184"/>
      <c r="AL104" s="184"/>
      <c r="AM104" s="184"/>
      <c r="AN104" s="184"/>
      <c r="AO104" s="184"/>
      <c r="AP104" s="184"/>
      <c r="AQ104" s="184"/>
      <c r="AR104" s="184"/>
      <c r="AS104" s="184"/>
      <c r="AT104" s="184"/>
      <c r="AU104" s="184"/>
      <c r="AV104" s="184"/>
      <c r="AW104" s="184"/>
      <c r="AX104" s="184"/>
      <c r="AY104" s="184"/>
      <c r="AZ104" s="184"/>
      <c r="BA104" s="184"/>
      <c r="BB104" s="184"/>
      <c r="BC104" s="184"/>
      <c r="BD104" s="184"/>
      <c r="BE104" s="184"/>
      <c r="BF104" s="184"/>
      <c r="BG104" s="184"/>
      <c r="BH104" s="184"/>
    </row>
    <row r="105" spans="1:60" ht="12.75" customHeight="1" outlineLevel="1" x14ac:dyDescent="0.2">
      <c r="A105" s="193"/>
      <c r="B105" s="194"/>
      <c r="C105" s="251" t="s">
        <v>275</v>
      </c>
      <c r="D105" s="251"/>
      <c r="E105" s="251"/>
      <c r="F105" s="251"/>
      <c r="G105" s="251"/>
      <c r="H105" s="183"/>
      <c r="I105" s="183"/>
      <c r="J105" s="183"/>
      <c r="K105" s="183"/>
      <c r="L105" s="183"/>
      <c r="M105" s="183"/>
      <c r="N105" s="183"/>
      <c r="O105" s="183"/>
      <c r="P105" s="183"/>
      <c r="Q105" s="183"/>
      <c r="R105" s="183"/>
      <c r="S105" s="183"/>
      <c r="T105" s="183"/>
      <c r="U105" s="183"/>
      <c r="V105" s="183"/>
      <c r="W105" s="183"/>
      <c r="X105" s="183"/>
      <c r="Y105" s="184"/>
      <c r="Z105" s="184"/>
      <c r="AA105" s="184"/>
      <c r="AB105" s="184"/>
      <c r="AC105" s="184"/>
      <c r="AD105" s="184"/>
      <c r="AE105" s="184"/>
      <c r="AF105" s="184"/>
      <c r="AG105" s="184" t="s">
        <v>160</v>
      </c>
      <c r="AH105" s="184"/>
      <c r="AI105" s="184"/>
      <c r="AJ105" s="184"/>
      <c r="AK105" s="184"/>
      <c r="AL105" s="184"/>
      <c r="AM105" s="184"/>
      <c r="AN105" s="184"/>
      <c r="AO105" s="184"/>
      <c r="AP105" s="184"/>
      <c r="AQ105" s="184"/>
      <c r="AR105" s="184"/>
      <c r="AS105" s="184"/>
      <c r="AT105" s="184"/>
      <c r="AU105" s="184"/>
      <c r="AV105" s="184"/>
      <c r="AW105" s="184"/>
      <c r="AX105" s="184"/>
      <c r="AY105" s="184"/>
      <c r="AZ105" s="184"/>
      <c r="BA105" s="198" t="str">
        <f>C105</f>
        <v>omítka vápenocementová, strojně nebo ručně nanášená v podlaží i ve schodišti na jakýkoliv druh podkladu, kompletní souvrství</v>
      </c>
      <c r="BB105" s="184"/>
      <c r="BC105" s="184"/>
      <c r="BD105" s="184"/>
      <c r="BE105" s="184"/>
      <c r="BF105" s="184"/>
      <c r="BG105" s="184"/>
      <c r="BH105" s="184"/>
    </row>
    <row r="106" spans="1:60" outlineLevel="1" x14ac:dyDescent="0.2">
      <c r="A106" s="193"/>
      <c r="B106" s="194"/>
      <c r="C106" s="195" t="s">
        <v>276</v>
      </c>
      <c r="D106" s="196"/>
      <c r="E106" s="197"/>
      <c r="F106" s="183"/>
      <c r="G106" s="183"/>
      <c r="H106" s="183"/>
      <c r="I106" s="183"/>
      <c r="J106" s="183"/>
      <c r="K106" s="183"/>
      <c r="L106" s="183"/>
      <c r="M106" s="183"/>
      <c r="N106" s="183"/>
      <c r="O106" s="183"/>
      <c r="P106" s="183"/>
      <c r="Q106" s="183"/>
      <c r="R106" s="183"/>
      <c r="S106" s="183"/>
      <c r="T106" s="183"/>
      <c r="U106" s="183"/>
      <c r="V106" s="183"/>
      <c r="W106" s="183"/>
      <c r="X106" s="183"/>
      <c r="Y106" s="184"/>
      <c r="Z106" s="184"/>
      <c r="AA106" s="184"/>
      <c r="AB106" s="184"/>
      <c r="AC106" s="184"/>
      <c r="AD106" s="184"/>
      <c r="AE106" s="184"/>
      <c r="AF106" s="184"/>
      <c r="AG106" s="184" t="s">
        <v>162</v>
      </c>
      <c r="AH106" s="184">
        <v>0</v>
      </c>
      <c r="AI106" s="184"/>
      <c r="AJ106" s="184"/>
      <c r="AK106" s="184"/>
      <c r="AL106" s="184"/>
      <c r="AM106" s="184"/>
      <c r="AN106" s="184"/>
      <c r="AO106" s="184"/>
      <c r="AP106" s="184"/>
      <c r="AQ106" s="184"/>
      <c r="AR106" s="184"/>
      <c r="AS106" s="184"/>
      <c r="AT106" s="184"/>
      <c r="AU106" s="184"/>
      <c r="AV106" s="184"/>
      <c r="AW106" s="184"/>
      <c r="AX106" s="184"/>
      <c r="AY106" s="184"/>
      <c r="AZ106" s="184"/>
      <c r="BA106" s="184"/>
      <c r="BB106" s="184"/>
      <c r="BC106" s="184"/>
      <c r="BD106" s="184"/>
      <c r="BE106" s="184"/>
      <c r="BF106" s="184"/>
      <c r="BG106" s="184"/>
      <c r="BH106" s="184"/>
    </row>
    <row r="107" spans="1:60" outlineLevel="1" x14ac:dyDescent="0.2">
      <c r="A107" s="193"/>
      <c r="B107" s="194"/>
      <c r="C107" s="195" t="s">
        <v>238</v>
      </c>
      <c r="D107" s="196"/>
      <c r="E107" s="197"/>
      <c r="F107" s="183"/>
      <c r="G107" s="183"/>
      <c r="H107" s="183"/>
      <c r="I107" s="183"/>
      <c r="J107" s="183"/>
      <c r="K107" s="183"/>
      <c r="L107" s="183"/>
      <c r="M107" s="183"/>
      <c r="N107" s="183"/>
      <c r="O107" s="183"/>
      <c r="P107" s="183"/>
      <c r="Q107" s="183"/>
      <c r="R107" s="183"/>
      <c r="S107" s="183"/>
      <c r="T107" s="183"/>
      <c r="U107" s="183"/>
      <c r="V107" s="183"/>
      <c r="W107" s="183"/>
      <c r="X107" s="183"/>
      <c r="Y107" s="184"/>
      <c r="Z107" s="184"/>
      <c r="AA107" s="184"/>
      <c r="AB107" s="184"/>
      <c r="AC107" s="184"/>
      <c r="AD107" s="184"/>
      <c r="AE107" s="184"/>
      <c r="AF107" s="184"/>
      <c r="AG107" s="184" t="s">
        <v>162</v>
      </c>
      <c r="AH107" s="184">
        <v>0</v>
      </c>
      <c r="AI107" s="184"/>
      <c r="AJ107" s="184"/>
      <c r="AK107" s="184"/>
      <c r="AL107" s="184"/>
      <c r="AM107" s="184"/>
      <c r="AN107" s="184"/>
      <c r="AO107" s="184"/>
      <c r="AP107" s="184"/>
      <c r="AQ107" s="184"/>
      <c r="AR107" s="184"/>
      <c r="AS107" s="184"/>
      <c r="AT107" s="184"/>
      <c r="AU107" s="184"/>
      <c r="AV107" s="184"/>
      <c r="AW107" s="184"/>
      <c r="AX107" s="184"/>
      <c r="AY107" s="184"/>
      <c r="AZ107" s="184"/>
      <c r="BA107" s="184"/>
      <c r="BB107" s="184"/>
      <c r="BC107" s="184"/>
      <c r="BD107" s="184"/>
      <c r="BE107" s="184"/>
      <c r="BF107" s="184"/>
      <c r="BG107" s="184"/>
      <c r="BH107" s="184"/>
    </row>
    <row r="108" spans="1:60" outlineLevel="1" x14ac:dyDescent="0.2">
      <c r="A108" s="193"/>
      <c r="B108" s="194"/>
      <c r="C108" s="195" t="s">
        <v>277</v>
      </c>
      <c r="D108" s="196"/>
      <c r="E108" s="197">
        <v>30.8</v>
      </c>
      <c r="F108" s="183"/>
      <c r="G108" s="183"/>
      <c r="H108" s="183"/>
      <c r="I108" s="183"/>
      <c r="J108" s="183"/>
      <c r="K108" s="183"/>
      <c r="L108" s="183"/>
      <c r="M108" s="183"/>
      <c r="N108" s="183"/>
      <c r="O108" s="183"/>
      <c r="P108" s="183"/>
      <c r="Q108" s="183"/>
      <c r="R108" s="183"/>
      <c r="S108" s="183"/>
      <c r="T108" s="183"/>
      <c r="U108" s="183"/>
      <c r="V108" s="183"/>
      <c r="W108" s="183"/>
      <c r="X108" s="183"/>
      <c r="Y108" s="184"/>
      <c r="Z108" s="184"/>
      <c r="AA108" s="184"/>
      <c r="AB108" s="184"/>
      <c r="AC108" s="184"/>
      <c r="AD108" s="184"/>
      <c r="AE108" s="184"/>
      <c r="AF108" s="184"/>
      <c r="AG108" s="184" t="s">
        <v>162</v>
      </c>
      <c r="AH108" s="184">
        <v>0</v>
      </c>
      <c r="AI108" s="184"/>
      <c r="AJ108" s="184"/>
      <c r="AK108" s="184"/>
      <c r="AL108" s="184"/>
      <c r="AM108" s="184"/>
      <c r="AN108" s="184"/>
      <c r="AO108" s="184"/>
      <c r="AP108" s="184"/>
      <c r="AQ108" s="184"/>
      <c r="AR108" s="184"/>
      <c r="AS108" s="184"/>
      <c r="AT108" s="184"/>
      <c r="AU108" s="184"/>
      <c r="AV108" s="184"/>
      <c r="AW108" s="184"/>
      <c r="AX108" s="184"/>
      <c r="AY108" s="184"/>
      <c r="AZ108" s="184"/>
      <c r="BA108" s="184"/>
      <c r="BB108" s="184"/>
      <c r="BC108" s="184"/>
      <c r="BD108" s="184"/>
      <c r="BE108" s="184"/>
      <c r="BF108" s="184"/>
      <c r="BG108" s="184"/>
      <c r="BH108" s="184"/>
    </row>
    <row r="109" spans="1:60" outlineLevel="1" x14ac:dyDescent="0.2">
      <c r="A109" s="193"/>
      <c r="B109" s="194"/>
      <c r="C109" s="195" t="s">
        <v>278</v>
      </c>
      <c r="D109" s="196"/>
      <c r="E109" s="197">
        <v>14</v>
      </c>
      <c r="F109" s="183"/>
      <c r="G109" s="183"/>
      <c r="H109" s="183"/>
      <c r="I109" s="183"/>
      <c r="J109" s="183"/>
      <c r="K109" s="183"/>
      <c r="L109" s="183"/>
      <c r="M109" s="183"/>
      <c r="N109" s="183"/>
      <c r="O109" s="183"/>
      <c r="P109" s="183"/>
      <c r="Q109" s="183"/>
      <c r="R109" s="183"/>
      <c r="S109" s="183"/>
      <c r="T109" s="183"/>
      <c r="U109" s="183"/>
      <c r="V109" s="183"/>
      <c r="W109" s="183"/>
      <c r="X109" s="183"/>
      <c r="Y109" s="184"/>
      <c r="Z109" s="184"/>
      <c r="AA109" s="184"/>
      <c r="AB109" s="184"/>
      <c r="AC109" s="184"/>
      <c r="AD109" s="184"/>
      <c r="AE109" s="184"/>
      <c r="AF109" s="184"/>
      <c r="AG109" s="184" t="s">
        <v>162</v>
      </c>
      <c r="AH109" s="184">
        <v>0</v>
      </c>
      <c r="AI109" s="184"/>
      <c r="AJ109" s="184"/>
      <c r="AK109" s="184"/>
      <c r="AL109" s="184"/>
      <c r="AM109" s="184"/>
      <c r="AN109" s="184"/>
      <c r="AO109" s="184"/>
      <c r="AP109" s="184"/>
      <c r="AQ109" s="184"/>
      <c r="AR109" s="184"/>
      <c r="AS109" s="184"/>
      <c r="AT109" s="184"/>
      <c r="AU109" s="184"/>
      <c r="AV109" s="184"/>
      <c r="AW109" s="184"/>
      <c r="AX109" s="184"/>
      <c r="AY109" s="184"/>
      <c r="AZ109" s="184"/>
      <c r="BA109" s="184"/>
      <c r="BB109" s="184"/>
      <c r="BC109" s="184"/>
      <c r="BD109" s="184"/>
      <c r="BE109" s="184"/>
      <c r="BF109" s="184"/>
      <c r="BG109" s="184"/>
      <c r="BH109" s="184"/>
    </row>
    <row r="110" spans="1:60" outlineLevel="1" x14ac:dyDescent="0.2">
      <c r="A110" s="193"/>
      <c r="B110" s="194"/>
      <c r="C110" s="195" t="s">
        <v>279</v>
      </c>
      <c r="D110" s="196"/>
      <c r="E110" s="197">
        <v>40</v>
      </c>
      <c r="F110" s="183"/>
      <c r="G110" s="183"/>
      <c r="H110" s="183"/>
      <c r="I110" s="183"/>
      <c r="J110" s="183"/>
      <c r="K110" s="183"/>
      <c r="L110" s="183"/>
      <c r="M110" s="183"/>
      <c r="N110" s="183"/>
      <c r="O110" s="183"/>
      <c r="P110" s="183"/>
      <c r="Q110" s="183"/>
      <c r="R110" s="183"/>
      <c r="S110" s="183"/>
      <c r="T110" s="183"/>
      <c r="U110" s="183"/>
      <c r="V110" s="183"/>
      <c r="W110" s="183"/>
      <c r="X110" s="183"/>
      <c r="Y110" s="184"/>
      <c r="Z110" s="184"/>
      <c r="AA110" s="184"/>
      <c r="AB110" s="184"/>
      <c r="AC110" s="184"/>
      <c r="AD110" s="184"/>
      <c r="AE110" s="184"/>
      <c r="AF110" s="184"/>
      <c r="AG110" s="184" t="s">
        <v>162</v>
      </c>
      <c r="AH110" s="184">
        <v>0</v>
      </c>
      <c r="AI110" s="184"/>
      <c r="AJ110" s="184"/>
      <c r="AK110" s="184"/>
      <c r="AL110" s="184"/>
      <c r="AM110" s="184"/>
      <c r="AN110" s="184"/>
      <c r="AO110" s="184"/>
      <c r="AP110" s="184"/>
      <c r="AQ110" s="184"/>
      <c r="AR110" s="184"/>
      <c r="AS110" s="184"/>
      <c r="AT110" s="184"/>
      <c r="AU110" s="184"/>
      <c r="AV110" s="184"/>
      <c r="AW110" s="184"/>
      <c r="AX110" s="184"/>
      <c r="AY110" s="184"/>
      <c r="AZ110" s="184"/>
      <c r="BA110" s="184"/>
      <c r="BB110" s="184"/>
      <c r="BC110" s="184"/>
      <c r="BD110" s="184"/>
      <c r="BE110" s="184"/>
      <c r="BF110" s="184"/>
      <c r="BG110" s="184"/>
      <c r="BH110" s="184"/>
    </row>
    <row r="111" spans="1:60" outlineLevel="1" x14ac:dyDescent="0.2">
      <c r="A111" s="193"/>
      <c r="B111" s="194"/>
      <c r="C111" s="195" t="s">
        <v>280</v>
      </c>
      <c r="D111" s="196"/>
      <c r="E111" s="197">
        <v>28.2</v>
      </c>
      <c r="F111" s="183"/>
      <c r="G111" s="183"/>
      <c r="H111" s="183"/>
      <c r="I111" s="183"/>
      <c r="J111" s="183"/>
      <c r="K111" s="183"/>
      <c r="L111" s="183"/>
      <c r="M111" s="183"/>
      <c r="N111" s="183"/>
      <c r="O111" s="183"/>
      <c r="P111" s="183"/>
      <c r="Q111" s="183"/>
      <c r="R111" s="183"/>
      <c r="S111" s="183"/>
      <c r="T111" s="183"/>
      <c r="U111" s="183"/>
      <c r="V111" s="183"/>
      <c r="W111" s="183"/>
      <c r="X111" s="183"/>
      <c r="Y111" s="184"/>
      <c r="Z111" s="184"/>
      <c r="AA111" s="184"/>
      <c r="AB111" s="184"/>
      <c r="AC111" s="184"/>
      <c r="AD111" s="184"/>
      <c r="AE111" s="184"/>
      <c r="AF111" s="184"/>
      <c r="AG111" s="184" t="s">
        <v>162</v>
      </c>
      <c r="AH111" s="184">
        <v>0</v>
      </c>
      <c r="AI111" s="184"/>
      <c r="AJ111" s="184"/>
      <c r="AK111" s="184"/>
      <c r="AL111" s="184"/>
      <c r="AM111" s="184"/>
      <c r="AN111" s="184"/>
      <c r="AO111" s="184"/>
      <c r="AP111" s="184"/>
      <c r="AQ111" s="184"/>
      <c r="AR111" s="184"/>
      <c r="AS111" s="184"/>
      <c r="AT111" s="184"/>
      <c r="AU111" s="184"/>
      <c r="AV111" s="184"/>
      <c r="AW111" s="184"/>
      <c r="AX111" s="184"/>
      <c r="AY111" s="184"/>
      <c r="AZ111" s="184"/>
      <c r="BA111" s="184"/>
      <c r="BB111" s="184"/>
      <c r="BC111" s="184"/>
      <c r="BD111" s="184"/>
      <c r="BE111" s="184"/>
      <c r="BF111" s="184"/>
      <c r="BG111" s="184"/>
      <c r="BH111" s="184"/>
    </row>
    <row r="112" spans="1:60" outlineLevel="1" x14ac:dyDescent="0.2">
      <c r="A112" s="193"/>
      <c r="B112" s="194"/>
      <c r="C112" s="195" t="s">
        <v>281</v>
      </c>
      <c r="D112" s="196"/>
      <c r="E112" s="197">
        <v>14.8</v>
      </c>
      <c r="F112" s="183"/>
      <c r="G112" s="183"/>
      <c r="H112" s="183"/>
      <c r="I112" s="183"/>
      <c r="J112" s="183"/>
      <c r="K112" s="183"/>
      <c r="L112" s="183"/>
      <c r="M112" s="183"/>
      <c r="N112" s="183"/>
      <c r="O112" s="183"/>
      <c r="P112" s="183"/>
      <c r="Q112" s="183"/>
      <c r="R112" s="183"/>
      <c r="S112" s="183"/>
      <c r="T112" s="183"/>
      <c r="U112" s="183"/>
      <c r="V112" s="183"/>
      <c r="W112" s="183"/>
      <c r="X112" s="183"/>
      <c r="Y112" s="184"/>
      <c r="Z112" s="184"/>
      <c r="AA112" s="184"/>
      <c r="AB112" s="184"/>
      <c r="AC112" s="184"/>
      <c r="AD112" s="184"/>
      <c r="AE112" s="184"/>
      <c r="AF112" s="184"/>
      <c r="AG112" s="184" t="s">
        <v>162</v>
      </c>
      <c r="AH112" s="184">
        <v>0</v>
      </c>
      <c r="AI112" s="184"/>
      <c r="AJ112" s="184"/>
      <c r="AK112" s="184"/>
      <c r="AL112" s="184"/>
      <c r="AM112" s="184"/>
      <c r="AN112" s="184"/>
      <c r="AO112" s="184"/>
      <c r="AP112" s="184"/>
      <c r="AQ112" s="184"/>
      <c r="AR112" s="184"/>
      <c r="AS112" s="184"/>
      <c r="AT112" s="184"/>
      <c r="AU112" s="184"/>
      <c r="AV112" s="184"/>
      <c r="AW112" s="184"/>
      <c r="AX112" s="184"/>
      <c r="AY112" s="184"/>
      <c r="AZ112" s="184"/>
      <c r="BA112" s="184"/>
      <c r="BB112" s="184"/>
      <c r="BC112" s="184"/>
      <c r="BD112" s="184"/>
      <c r="BE112" s="184"/>
      <c r="BF112" s="184"/>
      <c r="BG112" s="184"/>
      <c r="BH112" s="184"/>
    </row>
    <row r="113" spans="1:60" outlineLevel="1" x14ac:dyDescent="0.2">
      <c r="A113" s="193"/>
      <c r="B113" s="194"/>
      <c r="C113" s="195" t="s">
        <v>252</v>
      </c>
      <c r="D113" s="196"/>
      <c r="E113" s="197"/>
      <c r="F113" s="183"/>
      <c r="G113" s="183"/>
      <c r="H113" s="183"/>
      <c r="I113" s="183"/>
      <c r="J113" s="183"/>
      <c r="K113" s="183"/>
      <c r="L113" s="183"/>
      <c r="M113" s="183"/>
      <c r="N113" s="183"/>
      <c r="O113" s="183"/>
      <c r="P113" s="183"/>
      <c r="Q113" s="183"/>
      <c r="R113" s="183"/>
      <c r="S113" s="183"/>
      <c r="T113" s="183"/>
      <c r="U113" s="183"/>
      <c r="V113" s="183"/>
      <c r="W113" s="183"/>
      <c r="X113" s="183"/>
      <c r="Y113" s="184"/>
      <c r="Z113" s="184"/>
      <c r="AA113" s="184"/>
      <c r="AB113" s="184"/>
      <c r="AC113" s="184"/>
      <c r="AD113" s="184"/>
      <c r="AE113" s="184"/>
      <c r="AF113" s="184"/>
      <c r="AG113" s="184" t="s">
        <v>162</v>
      </c>
      <c r="AH113" s="184">
        <v>0</v>
      </c>
      <c r="AI113" s="184"/>
      <c r="AJ113" s="184"/>
      <c r="AK113" s="184"/>
      <c r="AL113" s="184"/>
      <c r="AM113" s="184"/>
      <c r="AN113" s="184"/>
      <c r="AO113" s="184"/>
      <c r="AP113" s="184"/>
      <c r="AQ113" s="184"/>
      <c r="AR113" s="184"/>
      <c r="AS113" s="184"/>
      <c r="AT113" s="184"/>
      <c r="AU113" s="184"/>
      <c r="AV113" s="184"/>
      <c r="AW113" s="184"/>
      <c r="AX113" s="184"/>
      <c r="AY113" s="184"/>
      <c r="AZ113" s="184"/>
      <c r="BA113" s="184"/>
      <c r="BB113" s="184"/>
      <c r="BC113" s="184"/>
      <c r="BD113" s="184"/>
      <c r="BE113" s="184"/>
      <c r="BF113" s="184"/>
      <c r="BG113" s="184"/>
      <c r="BH113" s="184"/>
    </row>
    <row r="114" spans="1:60" outlineLevel="1" x14ac:dyDescent="0.2">
      <c r="A114" s="193"/>
      <c r="B114" s="194"/>
      <c r="C114" s="195" t="s">
        <v>282</v>
      </c>
      <c r="D114" s="196"/>
      <c r="E114" s="197">
        <v>21.2</v>
      </c>
      <c r="F114" s="183"/>
      <c r="G114" s="183"/>
      <c r="H114" s="183"/>
      <c r="I114" s="183"/>
      <c r="J114" s="183"/>
      <c r="K114" s="183"/>
      <c r="L114" s="183"/>
      <c r="M114" s="183"/>
      <c r="N114" s="183"/>
      <c r="O114" s="183"/>
      <c r="P114" s="183"/>
      <c r="Q114" s="183"/>
      <c r="R114" s="183"/>
      <c r="S114" s="183"/>
      <c r="T114" s="183"/>
      <c r="U114" s="183"/>
      <c r="V114" s="183"/>
      <c r="W114" s="183"/>
      <c r="X114" s="183"/>
      <c r="Y114" s="184"/>
      <c r="Z114" s="184"/>
      <c r="AA114" s="184"/>
      <c r="AB114" s="184"/>
      <c r="AC114" s="184"/>
      <c r="AD114" s="184"/>
      <c r="AE114" s="184"/>
      <c r="AF114" s="184"/>
      <c r="AG114" s="184" t="s">
        <v>162</v>
      </c>
      <c r="AH114" s="184">
        <v>0</v>
      </c>
      <c r="AI114" s="184"/>
      <c r="AJ114" s="184"/>
      <c r="AK114" s="184"/>
      <c r="AL114" s="184"/>
      <c r="AM114" s="184"/>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row>
    <row r="115" spans="1:60" outlineLevel="1" x14ac:dyDescent="0.2">
      <c r="A115" s="193"/>
      <c r="B115" s="194"/>
      <c r="C115" s="195" t="s">
        <v>283</v>
      </c>
      <c r="D115" s="196"/>
      <c r="E115" s="197">
        <v>17.399999999999999</v>
      </c>
      <c r="F115" s="183"/>
      <c r="G115" s="183"/>
      <c r="H115" s="183"/>
      <c r="I115" s="183"/>
      <c r="J115" s="183"/>
      <c r="K115" s="183"/>
      <c r="L115" s="183"/>
      <c r="M115" s="183"/>
      <c r="N115" s="183"/>
      <c r="O115" s="183"/>
      <c r="P115" s="183"/>
      <c r="Q115" s="183"/>
      <c r="R115" s="183"/>
      <c r="S115" s="183"/>
      <c r="T115" s="183"/>
      <c r="U115" s="183"/>
      <c r="V115" s="183"/>
      <c r="W115" s="183"/>
      <c r="X115" s="183"/>
      <c r="Y115" s="184"/>
      <c r="Z115" s="184"/>
      <c r="AA115" s="184"/>
      <c r="AB115" s="184"/>
      <c r="AC115" s="184"/>
      <c r="AD115" s="184"/>
      <c r="AE115" s="184"/>
      <c r="AF115" s="184"/>
      <c r="AG115" s="184" t="s">
        <v>162</v>
      </c>
      <c r="AH115" s="184">
        <v>0</v>
      </c>
      <c r="AI115" s="184"/>
      <c r="AJ115" s="184"/>
      <c r="AK115" s="184"/>
      <c r="AL115" s="184"/>
      <c r="AM115" s="184"/>
      <c r="AN115" s="184"/>
      <c r="AO115" s="184"/>
      <c r="AP115" s="184"/>
      <c r="AQ115" s="184"/>
      <c r="AR115" s="184"/>
      <c r="AS115" s="184"/>
      <c r="AT115" s="184"/>
      <c r="AU115" s="184"/>
      <c r="AV115" s="184"/>
      <c r="AW115" s="184"/>
      <c r="AX115" s="184"/>
      <c r="AY115" s="184"/>
      <c r="AZ115" s="184"/>
      <c r="BA115" s="184"/>
      <c r="BB115" s="184"/>
      <c r="BC115" s="184"/>
      <c r="BD115" s="184"/>
      <c r="BE115" s="184"/>
      <c r="BF115" s="184"/>
      <c r="BG115" s="184"/>
      <c r="BH115" s="184"/>
    </row>
    <row r="116" spans="1:60" outlineLevel="1" x14ac:dyDescent="0.2">
      <c r="A116" s="185">
        <v>23</v>
      </c>
      <c r="B116" s="186" t="s">
        <v>284</v>
      </c>
      <c r="C116" s="187" t="s">
        <v>285</v>
      </c>
      <c r="D116" s="188" t="s">
        <v>170</v>
      </c>
      <c r="E116" s="189">
        <v>166.4</v>
      </c>
      <c r="F116" s="190"/>
      <c r="G116" s="191">
        <f>ROUND(E116*F116,2)</f>
        <v>0</v>
      </c>
      <c r="H116" s="190"/>
      <c r="I116" s="191">
        <f>ROUND(E116*H116,2)</f>
        <v>0</v>
      </c>
      <c r="J116" s="190"/>
      <c r="K116" s="191">
        <f>ROUND(E116*J116,2)</f>
        <v>0</v>
      </c>
      <c r="L116" s="191">
        <v>21</v>
      </c>
      <c r="M116" s="191">
        <f>G116*(1+L116/100)</f>
        <v>0</v>
      </c>
      <c r="N116" s="191">
        <v>0</v>
      </c>
      <c r="O116" s="191">
        <f>ROUND(E116*N116,2)</f>
        <v>0</v>
      </c>
      <c r="P116" s="191">
        <v>0</v>
      </c>
      <c r="Q116" s="191">
        <f>ROUND(E116*P116,2)</f>
        <v>0</v>
      </c>
      <c r="R116" s="191" t="s">
        <v>151</v>
      </c>
      <c r="S116" s="191" t="s">
        <v>152</v>
      </c>
      <c r="T116" s="192" t="s">
        <v>152</v>
      </c>
      <c r="U116" s="183">
        <v>0</v>
      </c>
      <c r="V116" s="183">
        <f>ROUND(E116*U116,2)</f>
        <v>0</v>
      </c>
      <c r="W116" s="183"/>
      <c r="X116" s="183" t="s">
        <v>153</v>
      </c>
      <c r="Y116" s="184"/>
      <c r="Z116" s="184"/>
      <c r="AA116" s="184"/>
      <c r="AB116" s="184"/>
      <c r="AC116" s="184"/>
      <c r="AD116" s="184"/>
      <c r="AE116" s="184"/>
      <c r="AF116" s="184"/>
      <c r="AG116" s="184" t="s">
        <v>183</v>
      </c>
      <c r="AH116" s="184"/>
      <c r="AI116" s="184"/>
      <c r="AJ116" s="184"/>
      <c r="AK116" s="184"/>
      <c r="AL116" s="184"/>
      <c r="AM116" s="184"/>
      <c r="AN116" s="184"/>
      <c r="AO116" s="184"/>
      <c r="AP116" s="184"/>
      <c r="AQ116" s="184"/>
      <c r="AR116" s="184"/>
      <c r="AS116" s="184"/>
      <c r="AT116" s="184"/>
      <c r="AU116" s="184"/>
      <c r="AV116" s="184"/>
      <c r="AW116" s="184"/>
      <c r="AX116" s="184"/>
      <c r="AY116" s="184"/>
      <c r="AZ116" s="184"/>
      <c r="BA116" s="184"/>
      <c r="BB116" s="184"/>
      <c r="BC116" s="184"/>
      <c r="BD116" s="184"/>
      <c r="BE116" s="184"/>
      <c r="BF116" s="184"/>
      <c r="BG116" s="184"/>
      <c r="BH116" s="184"/>
    </row>
    <row r="117" spans="1:60" ht="12.75" customHeight="1" outlineLevel="1" x14ac:dyDescent="0.2">
      <c r="A117" s="193"/>
      <c r="B117" s="194"/>
      <c r="C117" s="251" t="s">
        <v>275</v>
      </c>
      <c r="D117" s="251"/>
      <c r="E117" s="251"/>
      <c r="F117" s="251"/>
      <c r="G117" s="251"/>
      <c r="H117" s="183"/>
      <c r="I117" s="183"/>
      <c r="J117" s="183"/>
      <c r="K117" s="183"/>
      <c r="L117" s="183"/>
      <c r="M117" s="183"/>
      <c r="N117" s="183"/>
      <c r="O117" s="183"/>
      <c r="P117" s="183"/>
      <c r="Q117" s="183"/>
      <c r="R117" s="183"/>
      <c r="S117" s="183"/>
      <c r="T117" s="183"/>
      <c r="U117" s="183"/>
      <c r="V117" s="183"/>
      <c r="W117" s="183"/>
      <c r="X117" s="183"/>
      <c r="Y117" s="184"/>
      <c r="Z117" s="184"/>
      <c r="AA117" s="184"/>
      <c r="AB117" s="184"/>
      <c r="AC117" s="184"/>
      <c r="AD117" s="184"/>
      <c r="AE117" s="184"/>
      <c r="AF117" s="184"/>
      <c r="AG117" s="184" t="s">
        <v>160</v>
      </c>
      <c r="AH117" s="184"/>
      <c r="AI117" s="184"/>
      <c r="AJ117" s="184"/>
      <c r="AK117" s="184"/>
      <c r="AL117" s="184"/>
      <c r="AM117" s="184"/>
      <c r="AN117" s="184"/>
      <c r="AO117" s="184"/>
      <c r="AP117" s="184"/>
      <c r="AQ117" s="184"/>
      <c r="AR117" s="184"/>
      <c r="AS117" s="184"/>
      <c r="AT117" s="184"/>
      <c r="AU117" s="184"/>
      <c r="AV117" s="184"/>
      <c r="AW117" s="184"/>
      <c r="AX117" s="184"/>
      <c r="AY117" s="184"/>
      <c r="AZ117" s="184"/>
      <c r="BA117" s="198" t="str">
        <f>C117</f>
        <v>omítka vápenocementová, strojně nebo ručně nanášená v podlaží i ve schodišti na jakýkoliv druh podkladu, kompletní souvrství</v>
      </c>
      <c r="BB117" s="184"/>
      <c r="BC117" s="184"/>
      <c r="BD117" s="184"/>
      <c r="BE117" s="184"/>
      <c r="BF117" s="184"/>
      <c r="BG117" s="184"/>
      <c r="BH117" s="184"/>
    </row>
    <row r="118" spans="1:60" outlineLevel="1" x14ac:dyDescent="0.2">
      <c r="A118" s="185">
        <v>24</v>
      </c>
      <c r="B118" s="186" t="s">
        <v>286</v>
      </c>
      <c r="C118" s="187" t="s">
        <v>287</v>
      </c>
      <c r="D118" s="188" t="s">
        <v>182</v>
      </c>
      <c r="E118" s="189">
        <v>80</v>
      </c>
      <c r="F118" s="190"/>
      <c r="G118" s="191">
        <f>ROUND(E118*F118,2)</f>
        <v>0</v>
      </c>
      <c r="H118" s="190"/>
      <c r="I118" s="191">
        <f>ROUND(E118*H118,2)</f>
        <v>0</v>
      </c>
      <c r="J118" s="190"/>
      <c r="K118" s="191">
        <f>ROUND(E118*J118,2)</f>
        <v>0</v>
      </c>
      <c r="L118" s="191">
        <v>21</v>
      </c>
      <c r="M118" s="191">
        <f>G118*(1+L118/100)</f>
        <v>0</v>
      </c>
      <c r="N118" s="191">
        <v>4.6000000000000001E-4</v>
      </c>
      <c r="O118" s="191">
        <f>ROUND(E118*N118,2)</f>
        <v>0.04</v>
      </c>
      <c r="P118" s="191">
        <v>0</v>
      </c>
      <c r="Q118" s="191">
        <f>ROUND(E118*P118,2)</f>
        <v>0</v>
      </c>
      <c r="R118" s="191" t="s">
        <v>151</v>
      </c>
      <c r="S118" s="191" t="s">
        <v>152</v>
      </c>
      <c r="T118" s="192" t="s">
        <v>152</v>
      </c>
      <c r="U118" s="183">
        <v>0</v>
      </c>
      <c r="V118" s="183">
        <f>ROUND(E118*U118,2)</f>
        <v>0</v>
      </c>
      <c r="W118" s="183"/>
      <c r="X118" s="183" t="s">
        <v>153</v>
      </c>
      <c r="Y118" s="184"/>
      <c r="Z118" s="184"/>
      <c r="AA118" s="184"/>
      <c r="AB118" s="184"/>
      <c r="AC118" s="184"/>
      <c r="AD118" s="184"/>
      <c r="AE118" s="184"/>
      <c r="AF118" s="184"/>
      <c r="AG118" s="184" t="s">
        <v>183</v>
      </c>
      <c r="AH118" s="184"/>
      <c r="AI118" s="184"/>
      <c r="AJ118" s="184"/>
      <c r="AK118" s="184"/>
      <c r="AL118" s="184"/>
      <c r="AM118" s="184"/>
      <c r="AN118" s="184"/>
      <c r="AO118" s="184"/>
      <c r="AP118" s="184"/>
      <c r="AQ118" s="184"/>
      <c r="AR118" s="184"/>
      <c r="AS118" s="184"/>
      <c r="AT118" s="184"/>
      <c r="AU118" s="184"/>
      <c r="AV118" s="184"/>
      <c r="AW118" s="184"/>
      <c r="AX118" s="184"/>
      <c r="AY118" s="184"/>
      <c r="AZ118" s="184"/>
      <c r="BA118" s="184"/>
      <c r="BB118" s="184"/>
      <c r="BC118" s="184"/>
      <c r="BD118" s="184"/>
      <c r="BE118" s="184"/>
      <c r="BF118" s="184"/>
      <c r="BG118" s="184"/>
      <c r="BH118" s="184"/>
    </row>
    <row r="119" spans="1:60" ht="12.75" customHeight="1" outlineLevel="1" x14ac:dyDescent="0.2">
      <c r="A119" s="193"/>
      <c r="B119" s="194"/>
      <c r="C119" s="251" t="s">
        <v>275</v>
      </c>
      <c r="D119" s="251"/>
      <c r="E119" s="251"/>
      <c r="F119" s="251"/>
      <c r="G119" s="251"/>
      <c r="H119" s="183"/>
      <c r="I119" s="183"/>
      <c r="J119" s="183"/>
      <c r="K119" s="183"/>
      <c r="L119" s="183"/>
      <c r="M119" s="183"/>
      <c r="N119" s="183"/>
      <c r="O119" s="183"/>
      <c r="P119" s="183"/>
      <c r="Q119" s="183"/>
      <c r="R119" s="183"/>
      <c r="S119" s="183"/>
      <c r="T119" s="183"/>
      <c r="U119" s="183"/>
      <c r="V119" s="183"/>
      <c r="W119" s="183"/>
      <c r="X119" s="183"/>
      <c r="Y119" s="184"/>
      <c r="Z119" s="184"/>
      <c r="AA119" s="184"/>
      <c r="AB119" s="184"/>
      <c r="AC119" s="184"/>
      <c r="AD119" s="184"/>
      <c r="AE119" s="184"/>
      <c r="AF119" s="184"/>
      <c r="AG119" s="184" t="s">
        <v>160</v>
      </c>
      <c r="AH119" s="184"/>
      <c r="AI119" s="184"/>
      <c r="AJ119" s="184"/>
      <c r="AK119" s="184"/>
      <c r="AL119" s="184"/>
      <c r="AM119" s="184"/>
      <c r="AN119" s="184"/>
      <c r="AO119" s="184"/>
      <c r="AP119" s="184"/>
      <c r="AQ119" s="184"/>
      <c r="AR119" s="184"/>
      <c r="AS119" s="184"/>
      <c r="AT119" s="184"/>
      <c r="AU119" s="184"/>
      <c r="AV119" s="184"/>
      <c r="AW119" s="184"/>
      <c r="AX119" s="184"/>
      <c r="AY119" s="184"/>
      <c r="AZ119" s="184"/>
      <c r="BA119" s="198" t="str">
        <f>C119</f>
        <v>omítka vápenocementová, strojně nebo ručně nanášená v podlaží i ve schodišti na jakýkoliv druh podkladu, kompletní souvrství</v>
      </c>
      <c r="BB119" s="184"/>
      <c r="BC119" s="184"/>
      <c r="BD119" s="184"/>
      <c r="BE119" s="184"/>
      <c r="BF119" s="184"/>
      <c r="BG119" s="184"/>
      <c r="BH119" s="184"/>
    </row>
    <row r="120" spans="1:60" ht="22.5" outlineLevel="1" x14ac:dyDescent="0.2">
      <c r="A120" s="185">
        <v>25</v>
      </c>
      <c r="B120" s="186" t="s">
        <v>288</v>
      </c>
      <c r="C120" s="187" t="s">
        <v>289</v>
      </c>
      <c r="D120" s="188" t="s">
        <v>170</v>
      </c>
      <c r="E120" s="189">
        <v>174.57</v>
      </c>
      <c r="F120" s="190"/>
      <c r="G120" s="191">
        <f>ROUND(E120*F120,2)</f>
        <v>0</v>
      </c>
      <c r="H120" s="190"/>
      <c r="I120" s="191">
        <f>ROUND(E120*H120,2)</f>
        <v>0</v>
      </c>
      <c r="J120" s="190"/>
      <c r="K120" s="191">
        <f>ROUND(E120*J120,2)</f>
        <v>0</v>
      </c>
      <c r="L120" s="191">
        <v>21</v>
      </c>
      <c r="M120" s="191">
        <f>G120*(1+L120/100)</f>
        <v>0</v>
      </c>
      <c r="N120" s="191">
        <v>2.7150000000000001E-2</v>
      </c>
      <c r="O120" s="191">
        <f>ROUND(E120*N120,2)</f>
        <v>4.74</v>
      </c>
      <c r="P120" s="191">
        <v>0</v>
      </c>
      <c r="Q120" s="191">
        <f>ROUND(E120*P120,2)</f>
        <v>0</v>
      </c>
      <c r="R120" s="191" t="s">
        <v>151</v>
      </c>
      <c r="S120" s="191" t="s">
        <v>152</v>
      </c>
      <c r="T120" s="192" t="s">
        <v>152</v>
      </c>
      <c r="U120" s="183">
        <v>0.38</v>
      </c>
      <c r="V120" s="183">
        <f>ROUND(E120*U120,2)</f>
        <v>66.34</v>
      </c>
      <c r="W120" s="183"/>
      <c r="X120" s="183" t="s">
        <v>153</v>
      </c>
      <c r="Y120" s="184"/>
      <c r="Z120" s="184"/>
      <c r="AA120" s="184"/>
      <c r="AB120" s="184"/>
      <c r="AC120" s="184"/>
      <c r="AD120" s="184"/>
      <c r="AE120" s="184"/>
      <c r="AF120" s="184"/>
      <c r="AG120" s="184" t="s">
        <v>183</v>
      </c>
      <c r="AH120" s="184"/>
      <c r="AI120" s="184"/>
      <c r="AJ120" s="184"/>
      <c r="AK120" s="184"/>
      <c r="AL120" s="184"/>
      <c r="AM120" s="184"/>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row>
    <row r="121" spans="1:60" ht="12.75" customHeight="1" outlineLevel="1" x14ac:dyDescent="0.2">
      <c r="A121" s="193"/>
      <c r="B121" s="194"/>
      <c r="C121" s="251" t="s">
        <v>290</v>
      </c>
      <c r="D121" s="251"/>
      <c r="E121" s="251"/>
      <c r="F121" s="251"/>
      <c r="G121" s="251"/>
      <c r="H121" s="183"/>
      <c r="I121" s="183"/>
      <c r="J121" s="183"/>
      <c r="K121" s="183"/>
      <c r="L121" s="183"/>
      <c r="M121" s="183"/>
      <c r="N121" s="183"/>
      <c r="O121" s="183"/>
      <c r="P121" s="183"/>
      <c r="Q121" s="183"/>
      <c r="R121" s="183"/>
      <c r="S121" s="183"/>
      <c r="T121" s="183"/>
      <c r="U121" s="183"/>
      <c r="V121" s="183"/>
      <c r="W121" s="183"/>
      <c r="X121" s="183"/>
      <c r="Y121" s="184"/>
      <c r="Z121" s="184"/>
      <c r="AA121" s="184"/>
      <c r="AB121" s="184"/>
      <c r="AC121" s="184"/>
      <c r="AD121" s="184"/>
      <c r="AE121" s="184"/>
      <c r="AF121" s="184"/>
      <c r="AG121" s="184" t="s">
        <v>160</v>
      </c>
      <c r="AH121" s="184"/>
      <c r="AI121" s="184"/>
      <c r="AJ121" s="184"/>
      <c r="AK121" s="184"/>
      <c r="AL121" s="184"/>
      <c r="AM121" s="184"/>
      <c r="AN121" s="184"/>
      <c r="AO121" s="184"/>
      <c r="AP121" s="184"/>
      <c r="AQ121" s="184"/>
      <c r="AR121" s="184"/>
      <c r="AS121" s="184"/>
      <c r="AT121" s="184"/>
      <c r="AU121" s="184"/>
      <c r="AV121" s="184"/>
      <c r="AW121" s="184"/>
      <c r="AX121" s="184"/>
      <c r="AY121" s="184"/>
      <c r="AZ121" s="184"/>
      <c r="BA121" s="184"/>
      <c r="BB121" s="184"/>
      <c r="BC121" s="184"/>
      <c r="BD121" s="184"/>
      <c r="BE121" s="184"/>
      <c r="BF121" s="184"/>
      <c r="BG121" s="184"/>
      <c r="BH121" s="184"/>
    </row>
    <row r="122" spans="1:60" outlineLevel="1" x14ac:dyDescent="0.2">
      <c r="A122" s="193"/>
      <c r="B122" s="194"/>
      <c r="C122" s="195" t="s">
        <v>291</v>
      </c>
      <c r="D122" s="196"/>
      <c r="E122" s="197"/>
      <c r="F122" s="183"/>
      <c r="G122" s="183"/>
      <c r="H122" s="183"/>
      <c r="I122" s="183"/>
      <c r="J122" s="183"/>
      <c r="K122" s="183"/>
      <c r="L122" s="183"/>
      <c r="M122" s="183"/>
      <c r="N122" s="183"/>
      <c r="O122" s="183"/>
      <c r="P122" s="183"/>
      <c r="Q122" s="183"/>
      <c r="R122" s="183"/>
      <c r="S122" s="183"/>
      <c r="T122" s="183"/>
      <c r="U122" s="183"/>
      <c r="V122" s="183"/>
      <c r="W122" s="183"/>
      <c r="X122" s="183"/>
      <c r="Y122" s="184"/>
      <c r="Z122" s="184"/>
      <c r="AA122" s="184"/>
      <c r="AB122" s="184"/>
      <c r="AC122" s="184"/>
      <c r="AD122" s="184"/>
      <c r="AE122" s="184"/>
      <c r="AF122" s="184"/>
      <c r="AG122" s="184" t="s">
        <v>162</v>
      </c>
      <c r="AH122" s="184">
        <v>0</v>
      </c>
      <c r="AI122" s="184"/>
      <c r="AJ122" s="184"/>
      <c r="AK122" s="184"/>
      <c r="AL122" s="184"/>
      <c r="AM122" s="184"/>
      <c r="AN122" s="184"/>
      <c r="AO122" s="184"/>
      <c r="AP122" s="184"/>
      <c r="AQ122" s="184"/>
      <c r="AR122" s="184"/>
      <c r="AS122" s="184"/>
      <c r="AT122" s="184"/>
      <c r="AU122" s="184"/>
      <c r="AV122" s="184"/>
      <c r="AW122" s="184"/>
      <c r="AX122" s="184"/>
      <c r="AY122" s="184"/>
      <c r="AZ122" s="184"/>
      <c r="BA122" s="184"/>
      <c r="BB122" s="184"/>
      <c r="BC122" s="184"/>
      <c r="BD122" s="184"/>
      <c r="BE122" s="184"/>
      <c r="BF122" s="184"/>
      <c r="BG122" s="184"/>
      <c r="BH122" s="184"/>
    </row>
    <row r="123" spans="1:60" ht="33.75" outlineLevel="1" x14ac:dyDescent="0.2">
      <c r="A123" s="193"/>
      <c r="B123" s="194"/>
      <c r="C123" s="195" t="s">
        <v>292</v>
      </c>
      <c r="D123" s="196"/>
      <c r="E123" s="197">
        <v>116.86</v>
      </c>
      <c r="F123" s="183"/>
      <c r="G123" s="183"/>
      <c r="H123" s="183"/>
      <c r="I123" s="183"/>
      <c r="J123" s="183"/>
      <c r="K123" s="183"/>
      <c r="L123" s="183"/>
      <c r="M123" s="183"/>
      <c r="N123" s="183"/>
      <c r="O123" s="183"/>
      <c r="P123" s="183"/>
      <c r="Q123" s="183"/>
      <c r="R123" s="183"/>
      <c r="S123" s="183"/>
      <c r="T123" s="183"/>
      <c r="U123" s="183"/>
      <c r="V123" s="183"/>
      <c r="W123" s="183"/>
      <c r="X123" s="183"/>
      <c r="Y123" s="184"/>
      <c r="Z123" s="184"/>
      <c r="AA123" s="184"/>
      <c r="AB123" s="184"/>
      <c r="AC123" s="184"/>
      <c r="AD123" s="184"/>
      <c r="AE123" s="184"/>
      <c r="AF123" s="184"/>
      <c r="AG123" s="184" t="s">
        <v>162</v>
      </c>
      <c r="AH123" s="184">
        <v>0</v>
      </c>
      <c r="AI123" s="184"/>
      <c r="AJ123" s="184"/>
      <c r="AK123" s="184"/>
      <c r="AL123" s="184"/>
      <c r="AM123" s="184"/>
      <c r="AN123" s="184"/>
      <c r="AO123" s="184"/>
      <c r="AP123" s="184"/>
      <c r="AQ123" s="184"/>
      <c r="AR123" s="184"/>
      <c r="AS123" s="184"/>
      <c r="AT123" s="184"/>
      <c r="AU123" s="184"/>
      <c r="AV123" s="184"/>
      <c r="AW123" s="184"/>
      <c r="AX123" s="184"/>
      <c r="AY123" s="184"/>
      <c r="AZ123" s="184"/>
      <c r="BA123" s="184"/>
      <c r="BB123" s="184"/>
      <c r="BC123" s="184"/>
      <c r="BD123" s="184"/>
      <c r="BE123" s="184"/>
      <c r="BF123" s="184"/>
      <c r="BG123" s="184"/>
      <c r="BH123" s="184"/>
    </row>
    <row r="124" spans="1:60" outlineLevel="1" x14ac:dyDescent="0.2">
      <c r="A124" s="193"/>
      <c r="B124" s="194"/>
      <c r="C124" s="195" t="s">
        <v>293</v>
      </c>
      <c r="D124" s="196"/>
      <c r="E124" s="197">
        <v>9.8000000000000007</v>
      </c>
      <c r="F124" s="183"/>
      <c r="G124" s="183"/>
      <c r="H124" s="183"/>
      <c r="I124" s="183"/>
      <c r="J124" s="183"/>
      <c r="K124" s="183"/>
      <c r="L124" s="183"/>
      <c r="M124" s="183"/>
      <c r="N124" s="183"/>
      <c r="O124" s="183"/>
      <c r="P124" s="183"/>
      <c r="Q124" s="183"/>
      <c r="R124" s="183"/>
      <c r="S124" s="183"/>
      <c r="T124" s="183"/>
      <c r="U124" s="183"/>
      <c r="V124" s="183"/>
      <c r="W124" s="183"/>
      <c r="X124" s="183"/>
      <c r="Y124" s="184"/>
      <c r="Z124" s="184"/>
      <c r="AA124" s="184"/>
      <c r="AB124" s="184"/>
      <c r="AC124" s="184"/>
      <c r="AD124" s="184"/>
      <c r="AE124" s="184"/>
      <c r="AF124" s="184"/>
      <c r="AG124" s="184" t="s">
        <v>162</v>
      </c>
      <c r="AH124" s="184">
        <v>0</v>
      </c>
      <c r="AI124" s="184"/>
      <c r="AJ124" s="184"/>
      <c r="AK124" s="184"/>
      <c r="AL124" s="184"/>
      <c r="AM124" s="184"/>
      <c r="AN124" s="184"/>
      <c r="AO124" s="184"/>
      <c r="AP124" s="184"/>
      <c r="AQ124" s="184"/>
      <c r="AR124" s="184"/>
      <c r="AS124" s="184"/>
      <c r="AT124" s="184"/>
      <c r="AU124" s="184"/>
      <c r="AV124" s="184"/>
      <c r="AW124" s="184"/>
      <c r="AX124" s="184"/>
      <c r="AY124" s="184"/>
      <c r="AZ124" s="184"/>
      <c r="BA124" s="184"/>
      <c r="BB124" s="184"/>
      <c r="BC124" s="184"/>
      <c r="BD124" s="184"/>
      <c r="BE124" s="184"/>
      <c r="BF124" s="184"/>
      <c r="BG124" s="184"/>
      <c r="BH124" s="184"/>
    </row>
    <row r="125" spans="1:60" ht="22.5" outlineLevel="1" x14ac:dyDescent="0.2">
      <c r="A125" s="193"/>
      <c r="B125" s="194"/>
      <c r="C125" s="195" t="s">
        <v>294</v>
      </c>
      <c r="D125" s="196"/>
      <c r="E125" s="197">
        <v>47.91</v>
      </c>
      <c r="F125" s="183"/>
      <c r="G125" s="183"/>
      <c r="H125" s="183"/>
      <c r="I125" s="183"/>
      <c r="J125" s="183"/>
      <c r="K125" s="183"/>
      <c r="L125" s="183"/>
      <c r="M125" s="183"/>
      <c r="N125" s="183"/>
      <c r="O125" s="183"/>
      <c r="P125" s="183"/>
      <c r="Q125" s="183"/>
      <c r="R125" s="183"/>
      <c r="S125" s="183"/>
      <c r="T125" s="183"/>
      <c r="U125" s="183"/>
      <c r="V125" s="183"/>
      <c r="W125" s="183"/>
      <c r="X125" s="183"/>
      <c r="Y125" s="184"/>
      <c r="Z125" s="184"/>
      <c r="AA125" s="184"/>
      <c r="AB125" s="184"/>
      <c r="AC125" s="184"/>
      <c r="AD125" s="184"/>
      <c r="AE125" s="184"/>
      <c r="AF125" s="184"/>
      <c r="AG125" s="184" t="s">
        <v>162</v>
      </c>
      <c r="AH125" s="184">
        <v>0</v>
      </c>
      <c r="AI125" s="184"/>
      <c r="AJ125" s="184"/>
      <c r="AK125" s="184"/>
      <c r="AL125" s="184"/>
      <c r="AM125" s="184"/>
      <c r="AN125" s="184"/>
      <c r="AO125" s="184"/>
      <c r="AP125" s="184"/>
      <c r="AQ125" s="184"/>
      <c r="AR125" s="184"/>
      <c r="AS125" s="184"/>
      <c r="AT125" s="184"/>
      <c r="AU125" s="184"/>
      <c r="AV125" s="184"/>
      <c r="AW125" s="184"/>
      <c r="AX125" s="184"/>
      <c r="AY125" s="184"/>
      <c r="AZ125" s="184"/>
      <c r="BA125" s="184"/>
      <c r="BB125" s="184"/>
      <c r="BC125" s="184"/>
      <c r="BD125" s="184"/>
      <c r="BE125" s="184"/>
      <c r="BF125" s="184"/>
      <c r="BG125" s="184"/>
      <c r="BH125" s="184"/>
    </row>
    <row r="126" spans="1:60" ht="22.5" outlineLevel="1" x14ac:dyDescent="0.2">
      <c r="A126" s="175">
        <v>26</v>
      </c>
      <c r="B126" s="176" t="s">
        <v>295</v>
      </c>
      <c r="C126" s="177" t="s">
        <v>296</v>
      </c>
      <c r="D126" s="178" t="s">
        <v>170</v>
      </c>
      <c r="E126" s="179">
        <v>75</v>
      </c>
      <c r="F126" s="180"/>
      <c r="G126" s="181">
        <f>ROUND(E126*F126,2)</f>
        <v>0</v>
      </c>
      <c r="H126" s="180"/>
      <c r="I126" s="181">
        <f>ROUND(E126*H126,2)</f>
        <v>0</v>
      </c>
      <c r="J126" s="180"/>
      <c r="K126" s="181">
        <f>ROUND(E126*J126,2)</f>
        <v>0</v>
      </c>
      <c r="L126" s="181">
        <v>21</v>
      </c>
      <c r="M126" s="181">
        <f>G126*(1+L126/100)</f>
        <v>0</v>
      </c>
      <c r="N126" s="181">
        <v>4.3099999999999996E-3</v>
      </c>
      <c r="O126" s="181">
        <f>ROUND(E126*N126,2)</f>
        <v>0.32</v>
      </c>
      <c r="P126" s="181">
        <v>0</v>
      </c>
      <c r="Q126" s="181">
        <f>ROUND(E126*P126,2)</f>
        <v>0</v>
      </c>
      <c r="R126" s="181" t="s">
        <v>151</v>
      </c>
      <c r="S126" s="181" t="s">
        <v>152</v>
      </c>
      <c r="T126" s="182" t="s">
        <v>152</v>
      </c>
      <c r="U126" s="183">
        <v>0.36199999999999999</v>
      </c>
      <c r="V126" s="183">
        <f>ROUND(E126*U126,2)</f>
        <v>27.15</v>
      </c>
      <c r="W126" s="183"/>
      <c r="X126" s="183" t="s">
        <v>153</v>
      </c>
      <c r="Y126" s="184"/>
      <c r="Z126" s="184"/>
      <c r="AA126" s="184"/>
      <c r="AB126" s="184"/>
      <c r="AC126" s="184"/>
      <c r="AD126" s="184"/>
      <c r="AE126" s="184"/>
      <c r="AF126" s="184"/>
      <c r="AG126" s="184" t="s">
        <v>183</v>
      </c>
      <c r="AH126" s="184"/>
      <c r="AI126" s="184"/>
      <c r="AJ126" s="184"/>
      <c r="AK126" s="184"/>
      <c r="AL126" s="184"/>
      <c r="AM126" s="184"/>
      <c r="AN126" s="184"/>
      <c r="AO126" s="184"/>
      <c r="AP126" s="184"/>
      <c r="AQ126" s="184"/>
      <c r="AR126" s="184"/>
      <c r="AS126" s="184"/>
      <c r="AT126" s="184"/>
      <c r="AU126" s="184"/>
      <c r="AV126" s="184"/>
      <c r="AW126" s="184"/>
      <c r="AX126" s="184"/>
      <c r="AY126" s="184"/>
      <c r="AZ126" s="184"/>
      <c r="BA126" s="184"/>
      <c r="BB126" s="184"/>
      <c r="BC126" s="184"/>
      <c r="BD126" s="184"/>
      <c r="BE126" s="184"/>
      <c r="BF126" s="184"/>
      <c r="BG126" s="184"/>
      <c r="BH126" s="184"/>
    </row>
    <row r="127" spans="1:60" outlineLevel="1" x14ac:dyDescent="0.2">
      <c r="A127" s="185">
        <v>27</v>
      </c>
      <c r="B127" s="186" t="s">
        <v>297</v>
      </c>
      <c r="C127" s="187" t="s">
        <v>298</v>
      </c>
      <c r="D127" s="188" t="s">
        <v>170</v>
      </c>
      <c r="E127" s="189">
        <v>44.71</v>
      </c>
      <c r="F127" s="190"/>
      <c r="G127" s="191">
        <f>ROUND(E127*F127,2)</f>
        <v>0</v>
      </c>
      <c r="H127" s="190"/>
      <c r="I127" s="191">
        <f>ROUND(E127*H127,2)</f>
        <v>0</v>
      </c>
      <c r="J127" s="190"/>
      <c r="K127" s="191">
        <f>ROUND(E127*J127,2)</f>
        <v>0</v>
      </c>
      <c r="L127" s="191">
        <v>21</v>
      </c>
      <c r="M127" s="191">
        <f>G127*(1+L127/100)</f>
        <v>0</v>
      </c>
      <c r="N127" s="191">
        <v>0.10237</v>
      </c>
      <c r="O127" s="191">
        <f>ROUND(E127*N127,2)</f>
        <v>4.58</v>
      </c>
      <c r="P127" s="191">
        <v>0</v>
      </c>
      <c r="Q127" s="191">
        <f>ROUND(E127*P127,2)</f>
        <v>0</v>
      </c>
      <c r="R127" s="191" t="s">
        <v>151</v>
      </c>
      <c r="S127" s="191" t="s">
        <v>152</v>
      </c>
      <c r="T127" s="192" t="s">
        <v>152</v>
      </c>
      <c r="U127" s="183">
        <v>0.80700000000000005</v>
      </c>
      <c r="V127" s="183">
        <f>ROUND(E127*U127,2)</f>
        <v>36.08</v>
      </c>
      <c r="W127" s="183"/>
      <c r="X127" s="183" t="s">
        <v>153</v>
      </c>
      <c r="Y127" s="184"/>
      <c r="Z127" s="184"/>
      <c r="AA127" s="184"/>
      <c r="AB127" s="184"/>
      <c r="AC127" s="184"/>
      <c r="AD127" s="184"/>
      <c r="AE127" s="184"/>
      <c r="AF127" s="184"/>
      <c r="AG127" s="184" t="s">
        <v>154</v>
      </c>
      <c r="AH127" s="184"/>
      <c r="AI127" s="184"/>
      <c r="AJ127" s="184"/>
      <c r="AK127" s="184"/>
      <c r="AL127" s="184"/>
      <c r="AM127" s="184"/>
      <c r="AN127" s="184"/>
      <c r="AO127" s="184"/>
      <c r="AP127" s="184"/>
      <c r="AQ127" s="184"/>
      <c r="AR127" s="184"/>
      <c r="AS127" s="184"/>
      <c r="AT127" s="184"/>
      <c r="AU127" s="184"/>
      <c r="AV127" s="184"/>
      <c r="AW127" s="184"/>
      <c r="AX127" s="184"/>
      <c r="AY127" s="184"/>
      <c r="AZ127" s="184"/>
      <c r="BA127" s="184"/>
      <c r="BB127" s="184"/>
      <c r="BC127" s="184"/>
      <c r="BD127" s="184"/>
      <c r="BE127" s="184"/>
      <c r="BF127" s="184"/>
      <c r="BG127" s="184"/>
      <c r="BH127" s="184"/>
    </row>
    <row r="128" spans="1:60" outlineLevel="1" x14ac:dyDescent="0.2">
      <c r="A128" s="193"/>
      <c r="B128" s="194"/>
      <c r="C128" s="195" t="s">
        <v>299</v>
      </c>
      <c r="D128" s="196"/>
      <c r="E128" s="197"/>
      <c r="F128" s="183"/>
      <c r="G128" s="183"/>
      <c r="H128" s="183"/>
      <c r="I128" s="183"/>
      <c r="J128" s="183"/>
      <c r="K128" s="183"/>
      <c r="L128" s="183"/>
      <c r="M128" s="183"/>
      <c r="N128" s="183"/>
      <c r="O128" s="183"/>
      <c r="P128" s="183"/>
      <c r="Q128" s="183"/>
      <c r="R128" s="183"/>
      <c r="S128" s="183"/>
      <c r="T128" s="183"/>
      <c r="U128" s="183"/>
      <c r="V128" s="183"/>
      <c r="W128" s="183"/>
      <c r="X128" s="183"/>
      <c r="Y128" s="184"/>
      <c r="Z128" s="184"/>
      <c r="AA128" s="184"/>
      <c r="AB128" s="184"/>
      <c r="AC128" s="184"/>
      <c r="AD128" s="184"/>
      <c r="AE128" s="184"/>
      <c r="AF128" s="184"/>
      <c r="AG128" s="184" t="s">
        <v>162</v>
      </c>
      <c r="AH128" s="184">
        <v>0</v>
      </c>
      <c r="AI128" s="184"/>
      <c r="AJ128" s="184"/>
      <c r="AK128" s="184"/>
      <c r="AL128" s="184"/>
      <c r="AM128" s="184"/>
      <c r="AN128" s="184"/>
      <c r="AO128" s="184"/>
      <c r="AP128" s="184"/>
      <c r="AQ128" s="184"/>
      <c r="AR128" s="184"/>
      <c r="AS128" s="184"/>
      <c r="AT128" s="184"/>
      <c r="AU128" s="184"/>
      <c r="AV128" s="184"/>
      <c r="AW128" s="184"/>
      <c r="AX128" s="184"/>
      <c r="AY128" s="184"/>
      <c r="AZ128" s="184"/>
      <c r="BA128" s="184"/>
      <c r="BB128" s="184"/>
      <c r="BC128" s="184"/>
      <c r="BD128" s="184"/>
      <c r="BE128" s="184"/>
      <c r="BF128" s="184"/>
      <c r="BG128" s="184"/>
      <c r="BH128" s="184"/>
    </row>
    <row r="129" spans="1:60" outlineLevel="1" x14ac:dyDescent="0.2">
      <c r="A129" s="193"/>
      <c r="B129" s="194"/>
      <c r="C129" s="195" t="s">
        <v>300</v>
      </c>
      <c r="D129" s="196"/>
      <c r="E129" s="197">
        <v>14.62</v>
      </c>
      <c r="F129" s="183"/>
      <c r="G129" s="183"/>
      <c r="H129" s="183"/>
      <c r="I129" s="183"/>
      <c r="J129" s="183"/>
      <c r="K129" s="183"/>
      <c r="L129" s="183"/>
      <c r="M129" s="183"/>
      <c r="N129" s="183"/>
      <c r="O129" s="183"/>
      <c r="P129" s="183"/>
      <c r="Q129" s="183"/>
      <c r="R129" s="183"/>
      <c r="S129" s="183"/>
      <c r="T129" s="183"/>
      <c r="U129" s="183"/>
      <c r="V129" s="183"/>
      <c r="W129" s="183"/>
      <c r="X129" s="183"/>
      <c r="Y129" s="184"/>
      <c r="Z129" s="184"/>
      <c r="AA129" s="184"/>
      <c r="AB129" s="184"/>
      <c r="AC129" s="184"/>
      <c r="AD129" s="184"/>
      <c r="AE129" s="184"/>
      <c r="AF129" s="184"/>
      <c r="AG129" s="184" t="s">
        <v>162</v>
      </c>
      <c r="AH129" s="184">
        <v>0</v>
      </c>
      <c r="AI129" s="184"/>
      <c r="AJ129" s="184"/>
      <c r="AK129" s="184"/>
      <c r="AL129" s="184"/>
      <c r="AM129" s="184"/>
      <c r="AN129" s="184"/>
      <c r="AO129" s="184"/>
      <c r="AP129" s="184"/>
      <c r="AQ129" s="184"/>
      <c r="AR129" s="184"/>
      <c r="AS129" s="184"/>
      <c r="AT129" s="184"/>
      <c r="AU129" s="184"/>
      <c r="AV129" s="184"/>
      <c r="AW129" s="184"/>
      <c r="AX129" s="184"/>
      <c r="AY129" s="184"/>
      <c r="AZ129" s="184"/>
      <c r="BA129" s="184"/>
      <c r="BB129" s="184"/>
      <c r="BC129" s="184"/>
      <c r="BD129" s="184"/>
      <c r="BE129" s="184"/>
      <c r="BF129" s="184"/>
      <c r="BG129" s="184"/>
      <c r="BH129" s="184"/>
    </row>
    <row r="130" spans="1:60" outlineLevel="1" x14ac:dyDescent="0.2">
      <c r="A130" s="193"/>
      <c r="B130" s="194"/>
      <c r="C130" s="195" t="s">
        <v>301</v>
      </c>
      <c r="D130" s="196"/>
      <c r="E130" s="197">
        <v>22.61</v>
      </c>
      <c r="F130" s="183"/>
      <c r="G130" s="183"/>
      <c r="H130" s="183"/>
      <c r="I130" s="183"/>
      <c r="J130" s="183"/>
      <c r="K130" s="183"/>
      <c r="L130" s="183"/>
      <c r="M130" s="183"/>
      <c r="N130" s="183"/>
      <c r="O130" s="183"/>
      <c r="P130" s="183"/>
      <c r="Q130" s="183"/>
      <c r="R130" s="183"/>
      <c r="S130" s="183"/>
      <c r="T130" s="183"/>
      <c r="U130" s="183"/>
      <c r="V130" s="183"/>
      <c r="W130" s="183"/>
      <c r="X130" s="183"/>
      <c r="Y130" s="184"/>
      <c r="Z130" s="184"/>
      <c r="AA130" s="184"/>
      <c r="AB130" s="184"/>
      <c r="AC130" s="184"/>
      <c r="AD130" s="184"/>
      <c r="AE130" s="184"/>
      <c r="AF130" s="184"/>
      <c r="AG130" s="184" t="s">
        <v>162</v>
      </c>
      <c r="AH130" s="184">
        <v>0</v>
      </c>
      <c r="AI130" s="184"/>
      <c r="AJ130" s="184"/>
      <c r="AK130" s="184"/>
      <c r="AL130" s="184"/>
      <c r="AM130" s="184"/>
      <c r="AN130" s="184"/>
      <c r="AO130" s="184"/>
      <c r="AP130" s="184"/>
      <c r="AQ130" s="184"/>
      <c r="AR130" s="184"/>
      <c r="AS130" s="184"/>
      <c r="AT130" s="184"/>
      <c r="AU130" s="184"/>
      <c r="AV130" s="184"/>
      <c r="AW130" s="184"/>
      <c r="AX130" s="184"/>
      <c r="AY130" s="184"/>
      <c r="AZ130" s="184"/>
      <c r="BA130" s="184"/>
      <c r="BB130" s="184"/>
      <c r="BC130" s="184"/>
      <c r="BD130" s="184"/>
      <c r="BE130" s="184"/>
      <c r="BF130" s="184"/>
      <c r="BG130" s="184"/>
      <c r="BH130" s="184"/>
    </row>
    <row r="131" spans="1:60" outlineLevel="1" x14ac:dyDescent="0.2">
      <c r="A131" s="193"/>
      <c r="B131" s="194"/>
      <c r="C131" s="195" t="s">
        <v>302</v>
      </c>
      <c r="D131" s="196"/>
      <c r="E131" s="197">
        <v>7.48</v>
      </c>
      <c r="F131" s="183"/>
      <c r="G131" s="183"/>
      <c r="H131" s="183"/>
      <c r="I131" s="183"/>
      <c r="J131" s="183"/>
      <c r="K131" s="183"/>
      <c r="L131" s="183"/>
      <c r="M131" s="183"/>
      <c r="N131" s="183"/>
      <c r="O131" s="183"/>
      <c r="P131" s="183"/>
      <c r="Q131" s="183"/>
      <c r="R131" s="183"/>
      <c r="S131" s="183"/>
      <c r="T131" s="183"/>
      <c r="U131" s="183"/>
      <c r="V131" s="183"/>
      <c r="W131" s="183"/>
      <c r="X131" s="183"/>
      <c r="Y131" s="184"/>
      <c r="Z131" s="184"/>
      <c r="AA131" s="184"/>
      <c r="AB131" s="184"/>
      <c r="AC131" s="184"/>
      <c r="AD131" s="184"/>
      <c r="AE131" s="184"/>
      <c r="AF131" s="184"/>
      <c r="AG131" s="184" t="s">
        <v>162</v>
      </c>
      <c r="AH131" s="184">
        <v>0</v>
      </c>
      <c r="AI131" s="184"/>
      <c r="AJ131" s="184"/>
      <c r="AK131" s="184"/>
      <c r="AL131" s="184"/>
      <c r="AM131" s="184"/>
      <c r="AN131" s="184"/>
      <c r="AO131" s="184"/>
      <c r="AP131" s="184"/>
      <c r="AQ131" s="184"/>
      <c r="AR131" s="184"/>
      <c r="AS131" s="184"/>
      <c r="AT131" s="184"/>
      <c r="AU131" s="184"/>
      <c r="AV131" s="184"/>
      <c r="AW131" s="184"/>
      <c r="AX131" s="184"/>
      <c r="AY131" s="184"/>
      <c r="AZ131" s="184"/>
      <c r="BA131" s="184"/>
      <c r="BB131" s="184"/>
      <c r="BC131" s="184"/>
      <c r="BD131" s="184"/>
      <c r="BE131" s="184"/>
      <c r="BF131" s="184"/>
      <c r="BG131" s="184"/>
      <c r="BH131" s="184"/>
    </row>
    <row r="132" spans="1:60" x14ac:dyDescent="0.2">
      <c r="A132" s="167" t="s">
        <v>146</v>
      </c>
      <c r="B132" s="168" t="s">
        <v>55</v>
      </c>
      <c r="C132" s="169" t="s">
        <v>56</v>
      </c>
      <c r="D132" s="170"/>
      <c r="E132" s="171"/>
      <c r="F132" s="172"/>
      <c r="G132" s="172">
        <f>SUMIF(AG133:AG151,"&lt;&gt;NOR",G133:G151)</f>
        <v>0</v>
      </c>
      <c r="H132" s="172"/>
      <c r="I132" s="172">
        <f>SUM(I133:I151)</f>
        <v>0</v>
      </c>
      <c r="J132" s="172"/>
      <c r="K132" s="172">
        <f>SUM(K133:K151)</f>
        <v>0</v>
      </c>
      <c r="L132" s="172"/>
      <c r="M132" s="172">
        <f>SUM(M133:M151)</f>
        <v>0</v>
      </c>
      <c r="N132" s="172"/>
      <c r="O132" s="172">
        <f>SUM(O133:O151)</f>
        <v>36.65</v>
      </c>
      <c r="P132" s="172"/>
      <c r="Q132" s="172">
        <f>SUM(Q133:Q151)</f>
        <v>0</v>
      </c>
      <c r="R132" s="172"/>
      <c r="S132" s="172"/>
      <c r="T132" s="173"/>
      <c r="U132" s="174"/>
      <c r="V132" s="174">
        <f>SUM(V133:V151)</f>
        <v>950.61</v>
      </c>
      <c r="W132" s="174"/>
      <c r="X132" s="174"/>
      <c r="AG132" t="s">
        <v>147</v>
      </c>
    </row>
    <row r="133" spans="1:60" ht="33.75" outlineLevel="1" x14ac:dyDescent="0.2">
      <c r="A133" s="185">
        <v>28</v>
      </c>
      <c r="B133" s="186" t="s">
        <v>303</v>
      </c>
      <c r="C133" s="187" t="s">
        <v>304</v>
      </c>
      <c r="D133" s="188" t="s">
        <v>170</v>
      </c>
      <c r="E133" s="189">
        <v>642.23</v>
      </c>
      <c r="F133" s="190"/>
      <c r="G133" s="191">
        <f>ROUND(E133*F133,2)</f>
        <v>0</v>
      </c>
      <c r="H133" s="190"/>
      <c r="I133" s="191">
        <f>ROUND(E133*H133,2)</f>
        <v>0</v>
      </c>
      <c r="J133" s="190"/>
      <c r="K133" s="191">
        <f>ROUND(E133*J133,2)</f>
        <v>0</v>
      </c>
      <c r="L133" s="191">
        <v>21</v>
      </c>
      <c r="M133" s="191">
        <f>G133*(1+L133/100)</f>
        <v>0</v>
      </c>
      <c r="N133" s="191">
        <v>3.773E-2</v>
      </c>
      <c r="O133" s="191">
        <f>ROUND(E133*N133,2)</f>
        <v>24.23</v>
      </c>
      <c r="P133" s="191">
        <v>0</v>
      </c>
      <c r="Q133" s="191">
        <f>ROUND(E133*P133,2)</f>
        <v>0</v>
      </c>
      <c r="R133" s="191" t="s">
        <v>158</v>
      </c>
      <c r="S133" s="191" t="s">
        <v>152</v>
      </c>
      <c r="T133" s="192" t="s">
        <v>152</v>
      </c>
      <c r="U133" s="183">
        <v>0.81827000000000005</v>
      </c>
      <c r="V133" s="183">
        <f>ROUND(E133*U133,2)</f>
        <v>525.52</v>
      </c>
      <c r="W133" s="183"/>
      <c r="X133" s="183" t="s">
        <v>153</v>
      </c>
      <c r="Y133" s="184"/>
      <c r="Z133" s="184"/>
      <c r="AA133" s="184"/>
      <c r="AB133" s="184"/>
      <c r="AC133" s="184"/>
      <c r="AD133" s="184"/>
      <c r="AE133" s="184"/>
      <c r="AF133" s="184"/>
      <c r="AG133" s="184" t="s">
        <v>154</v>
      </c>
      <c r="AH133" s="184"/>
      <c r="AI133" s="184"/>
      <c r="AJ133" s="184"/>
      <c r="AK133" s="184"/>
      <c r="AL133" s="184"/>
      <c r="AM133" s="184"/>
      <c r="AN133" s="184"/>
      <c r="AO133" s="184"/>
      <c r="AP133" s="184"/>
      <c r="AQ133" s="184"/>
      <c r="AR133" s="184"/>
      <c r="AS133" s="184"/>
      <c r="AT133" s="184"/>
      <c r="AU133" s="184"/>
      <c r="AV133" s="184"/>
      <c r="AW133" s="184"/>
      <c r="AX133" s="184"/>
      <c r="AY133" s="184"/>
      <c r="AZ133" s="184"/>
      <c r="BA133" s="184"/>
      <c r="BB133" s="184"/>
      <c r="BC133" s="184"/>
      <c r="BD133" s="184"/>
      <c r="BE133" s="184"/>
      <c r="BF133" s="184"/>
      <c r="BG133" s="184"/>
      <c r="BH133" s="184"/>
    </row>
    <row r="134" spans="1:60" ht="12.75" customHeight="1" outlineLevel="1" x14ac:dyDescent="0.2">
      <c r="A134" s="193"/>
      <c r="B134" s="194"/>
      <c r="C134" s="251" t="s">
        <v>305</v>
      </c>
      <c r="D134" s="251"/>
      <c r="E134" s="251"/>
      <c r="F134" s="251"/>
      <c r="G134" s="251"/>
      <c r="H134" s="183"/>
      <c r="I134" s="183"/>
      <c r="J134" s="183"/>
      <c r="K134" s="183"/>
      <c r="L134" s="183"/>
      <c r="M134" s="183"/>
      <c r="N134" s="183"/>
      <c r="O134" s="183"/>
      <c r="P134" s="183"/>
      <c r="Q134" s="183"/>
      <c r="R134" s="183"/>
      <c r="S134" s="183"/>
      <c r="T134" s="183"/>
      <c r="U134" s="183"/>
      <c r="V134" s="183"/>
      <c r="W134" s="183"/>
      <c r="X134" s="183"/>
      <c r="Y134" s="184"/>
      <c r="Z134" s="184"/>
      <c r="AA134" s="184"/>
      <c r="AB134" s="184"/>
      <c r="AC134" s="184"/>
      <c r="AD134" s="184"/>
      <c r="AE134" s="184"/>
      <c r="AF134" s="184"/>
      <c r="AG134" s="184" t="s">
        <v>160</v>
      </c>
      <c r="AH134" s="184"/>
      <c r="AI134" s="184"/>
      <c r="AJ134" s="184"/>
      <c r="AK134" s="184"/>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row>
    <row r="135" spans="1:60" ht="12.75" customHeight="1" outlineLevel="1" x14ac:dyDescent="0.2">
      <c r="A135" s="193"/>
      <c r="B135" s="194"/>
      <c r="C135" s="252" t="s">
        <v>306</v>
      </c>
      <c r="D135" s="252"/>
      <c r="E135" s="252"/>
      <c r="F135" s="252"/>
      <c r="G135" s="252"/>
      <c r="H135" s="183"/>
      <c r="I135" s="183"/>
      <c r="J135" s="183"/>
      <c r="K135" s="183"/>
      <c r="L135" s="183"/>
      <c r="M135" s="183"/>
      <c r="N135" s="183"/>
      <c r="O135" s="183"/>
      <c r="P135" s="183"/>
      <c r="Q135" s="183"/>
      <c r="R135" s="183"/>
      <c r="S135" s="183"/>
      <c r="T135" s="183"/>
      <c r="U135" s="183"/>
      <c r="V135" s="183"/>
      <c r="W135" s="183"/>
      <c r="X135" s="183"/>
      <c r="Y135" s="184"/>
      <c r="Z135" s="184"/>
      <c r="AA135" s="184"/>
      <c r="AB135" s="184"/>
      <c r="AC135" s="184"/>
      <c r="AD135" s="184"/>
      <c r="AE135" s="184"/>
      <c r="AF135" s="184"/>
      <c r="AG135" s="184" t="s">
        <v>190</v>
      </c>
      <c r="AH135" s="184"/>
      <c r="AI135" s="184"/>
      <c r="AJ135" s="184"/>
      <c r="AK135" s="184"/>
      <c r="AL135" s="184"/>
      <c r="AM135" s="184"/>
      <c r="AN135" s="184"/>
      <c r="AO135" s="184"/>
      <c r="AP135" s="184"/>
      <c r="AQ135" s="184"/>
      <c r="AR135" s="184"/>
      <c r="AS135" s="184"/>
      <c r="AT135" s="184"/>
      <c r="AU135" s="184"/>
      <c r="AV135" s="184"/>
      <c r="AW135" s="184"/>
      <c r="AX135" s="184"/>
      <c r="AY135" s="184"/>
      <c r="AZ135" s="184"/>
      <c r="BA135" s="184"/>
      <c r="BB135" s="184"/>
      <c r="BC135" s="184"/>
      <c r="BD135" s="184"/>
      <c r="BE135" s="184"/>
      <c r="BF135" s="184"/>
      <c r="BG135" s="184"/>
      <c r="BH135" s="184"/>
    </row>
    <row r="136" spans="1:60" outlineLevel="1" x14ac:dyDescent="0.2">
      <c r="A136" s="193"/>
      <c r="B136" s="194"/>
      <c r="C136" s="195" t="s">
        <v>307</v>
      </c>
      <c r="D136" s="196"/>
      <c r="E136" s="197">
        <v>217.6</v>
      </c>
      <c r="F136" s="183"/>
      <c r="G136" s="183"/>
      <c r="H136" s="183"/>
      <c r="I136" s="183"/>
      <c r="J136" s="183"/>
      <c r="K136" s="183"/>
      <c r="L136" s="183"/>
      <c r="M136" s="183"/>
      <c r="N136" s="183"/>
      <c r="O136" s="183"/>
      <c r="P136" s="183"/>
      <c r="Q136" s="183"/>
      <c r="R136" s="183"/>
      <c r="S136" s="183"/>
      <c r="T136" s="183"/>
      <c r="U136" s="183"/>
      <c r="V136" s="183"/>
      <c r="W136" s="183"/>
      <c r="X136" s="183"/>
      <c r="Y136" s="184"/>
      <c r="Z136" s="184"/>
      <c r="AA136" s="184"/>
      <c r="AB136" s="184"/>
      <c r="AC136" s="184"/>
      <c r="AD136" s="184"/>
      <c r="AE136" s="184"/>
      <c r="AF136" s="184"/>
      <c r="AG136" s="184" t="s">
        <v>162</v>
      </c>
      <c r="AH136" s="184">
        <v>0</v>
      </c>
      <c r="AI136" s="184"/>
      <c r="AJ136" s="184"/>
      <c r="AK136" s="184"/>
      <c r="AL136" s="184"/>
      <c r="AM136" s="184"/>
      <c r="AN136" s="184"/>
      <c r="AO136" s="184"/>
      <c r="AP136" s="184"/>
      <c r="AQ136" s="184"/>
      <c r="AR136" s="184"/>
      <c r="AS136" s="184"/>
      <c r="AT136" s="184"/>
      <c r="AU136" s="184"/>
      <c r="AV136" s="184"/>
      <c r="AW136" s="184"/>
      <c r="AX136" s="184"/>
      <c r="AY136" s="184"/>
      <c r="AZ136" s="184"/>
      <c r="BA136" s="184"/>
      <c r="BB136" s="184"/>
      <c r="BC136" s="184"/>
      <c r="BD136" s="184"/>
      <c r="BE136" s="184"/>
      <c r="BF136" s="184"/>
      <c r="BG136" s="184"/>
      <c r="BH136" s="184"/>
    </row>
    <row r="137" spans="1:60" outlineLevel="1" x14ac:dyDescent="0.2">
      <c r="A137" s="193"/>
      <c r="B137" s="194"/>
      <c r="C137" s="195" t="s">
        <v>308</v>
      </c>
      <c r="D137" s="196"/>
      <c r="E137" s="197">
        <v>239.12</v>
      </c>
      <c r="F137" s="183"/>
      <c r="G137" s="183"/>
      <c r="H137" s="183"/>
      <c r="I137" s="183"/>
      <c r="J137" s="183"/>
      <c r="K137" s="183"/>
      <c r="L137" s="183"/>
      <c r="M137" s="183"/>
      <c r="N137" s="183"/>
      <c r="O137" s="183"/>
      <c r="P137" s="183"/>
      <c r="Q137" s="183"/>
      <c r="R137" s="183"/>
      <c r="S137" s="183"/>
      <c r="T137" s="183"/>
      <c r="U137" s="183"/>
      <c r="V137" s="183"/>
      <c r="W137" s="183"/>
      <c r="X137" s="183"/>
      <c r="Y137" s="184"/>
      <c r="Z137" s="184"/>
      <c r="AA137" s="184"/>
      <c r="AB137" s="184"/>
      <c r="AC137" s="184"/>
      <c r="AD137" s="184"/>
      <c r="AE137" s="184"/>
      <c r="AF137" s="184"/>
      <c r="AG137" s="184" t="s">
        <v>162</v>
      </c>
      <c r="AH137" s="184">
        <v>0</v>
      </c>
      <c r="AI137" s="184"/>
      <c r="AJ137" s="184"/>
      <c r="AK137" s="184"/>
      <c r="AL137" s="184"/>
      <c r="AM137" s="184"/>
      <c r="AN137" s="184"/>
      <c r="AO137" s="184"/>
      <c r="AP137" s="184"/>
      <c r="AQ137" s="184"/>
      <c r="AR137" s="184"/>
      <c r="AS137" s="184"/>
      <c r="AT137" s="184"/>
      <c r="AU137" s="184"/>
      <c r="AV137" s="184"/>
      <c r="AW137" s="184"/>
      <c r="AX137" s="184"/>
      <c r="AY137" s="184"/>
      <c r="AZ137" s="184"/>
      <c r="BA137" s="184"/>
      <c r="BB137" s="184"/>
      <c r="BC137" s="184"/>
      <c r="BD137" s="184"/>
      <c r="BE137" s="184"/>
      <c r="BF137" s="184"/>
      <c r="BG137" s="184"/>
      <c r="BH137" s="184"/>
    </row>
    <row r="138" spans="1:60" outlineLevel="1" x14ac:dyDescent="0.2">
      <c r="A138" s="193"/>
      <c r="B138" s="194"/>
      <c r="C138" s="195" t="s">
        <v>309</v>
      </c>
      <c r="D138" s="196"/>
      <c r="E138" s="197">
        <v>190.81</v>
      </c>
      <c r="F138" s="183"/>
      <c r="G138" s="183"/>
      <c r="H138" s="183"/>
      <c r="I138" s="183"/>
      <c r="J138" s="183"/>
      <c r="K138" s="183"/>
      <c r="L138" s="183"/>
      <c r="M138" s="183"/>
      <c r="N138" s="183"/>
      <c r="O138" s="183"/>
      <c r="P138" s="183"/>
      <c r="Q138" s="183"/>
      <c r="R138" s="183"/>
      <c r="S138" s="183"/>
      <c r="T138" s="183"/>
      <c r="U138" s="183"/>
      <c r="V138" s="183"/>
      <c r="W138" s="183"/>
      <c r="X138" s="183"/>
      <c r="Y138" s="184"/>
      <c r="Z138" s="184"/>
      <c r="AA138" s="184"/>
      <c r="AB138" s="184"/>
      <c r="AC138" s="184"/>
      <c r="AD138" s="184"/>
      <c r="AE138" s="184"/>
      <c r="AF138" s="184"/>
      <c r="AG138" s="184" t="s">
        <v>162</v>
      </c>
      <c r="AH138" s="184">
        <v>0</v>
      </c>
      <c r="AI138" s="184"/>
      <c r="AJ138" s="184"/>
      <c r="AK138" s="184"/>
      <c r="AL138" s="184"/>
      <c r="AM138" s="184"/>
      <c r="AN138" s="184"/>
      <c r="AO138" s="184"/>
      <c r="AP138" s="184"/>
      <c r="AQ138" s="184"/>
      <c r="AR138" s="184"/>
      <c r="AS138" s="184"/>
      <c r="AT138" s="184"/>
      <c r="AU138" s="184"/>
      <c r="AV138" s="184"/>
      <c r="AW138" s="184"/>
      <c r="AX138" s="184"/>
      <c r="AY138" s="184"/>
      <c r="AZ138" s="184"/>
      <c r="BA138" s="184"/>
      <c r="BB138" s="184"/>
      <c r="BC138" s="184"/>
      <c r="BD138" s="184"/>
      <c r="BE138" s="184"/>
      <c r="BF138" s="184"/>
      <c r="BG138" s="184"/>
      <c r="BH138" s="184"/>
    </row>
    <row r="139" spans="1:60" outlineLevel="1" x14ac:dyDescent="0.2">
      <c r="A139" s="193"/>
      <c r="B139" s="194"/>
      <c r="C139" s="195" t="s">
        <v>310</v>
      </c>
      <c r="D139" s="196"/>
      <c r="E139" s="197">
        <v>165.25</v>
      </c>
      <c r="F139" s="183"/>
      <c r="G139" s="183"/>
      <c r="H139" s="183"/>
      <c r="I139" s="183"/>
      <c r="J139" s="183"/>
      <c r="K139" s="183"/>
      <c r="L139" s="183"/>
      <c r="M139" s="183"/>
      <c r="N139" s="183"/>
      <c r="O139" s="183"/>
      <c r="P139" s="183"/>
      <c r="Q139" s="183"/>
      <c r="R139" s="183"/>
      <c r="S139" s="183"/>
      <c r="T139" s="183"/>
      <c r="U139" s="183"/>
      <c r="V139" s="183"/>
      <c r="W139" s="183"/>
      <c r="X139" s="183"/>
      <c r="Y139" s="184"/>
      <c r="Z139" s="184"/>
      <c r="AA139" s="184"/>
      <c r="AB139" s="184"/>
      <c r="AC139" s="184"/>
      <c r="AD139" s="184"/>
      <c r="AE139" s="184"/>
      <c r="AF139" s="184"/>
      <c r="AG139" s="184" t="s">
        <v>162</v>
      </c>
      <c r="AH139" s="184">
        <v>0</v>
      </c>
      <c r="AI139" s="184"/>
      <c r="AJ139" s="184"/>
      <c r="AK139" s="184"/>
      <c r="AL139" s="184"/>
      <c r="AM139" s="184"/>
      <c r="AN139" s="184"/>
      <c r="AO139" s="184"/>
      <c r="AP139" s="184"/>
      <c r="AQ139" s="184"/>
      <c r="AR139" s="184"/>
      <c r="AS139" s="184"/>
      <c r="AT139" s="184"/>
      <c r="AU139" s="184"/>
      <c r="AV139" s="184"/>
      <c r="AW139" s="184"/>
      <c r="AX139" s="184"/>
      <c r="AY139" s="184"/>
      <c r="AZ139" s="184"/>
      <c r="BA139" s="184"/>
      <c r="BB139" s="184"/>
      <c r="BC139" s="184"/>
      <c r="BD139" s="184"/>
      <c r="BE139" s="184"/>
      <c r="BF139" s="184"/>
      <c r="BG139" s="184"/>
      <c r="BH139" s="184"/>
    </row>
    <row r="140" spans="1:60" outlineLevel="1" x14ac:dyDescent="0.2">
      <c r="A140" s="193"/>
      <c r="B140" s="194"/>
      <c r="C140" s="195" t="s">
        <v>311</v>
      </c>
      <c r="D140" s="196"/>
      <c r="E140" s="197">
        <v>-170.55</v>
      </c>
      <c r="F140" s="183"/>
      <c r="G140" s="183"/>
      <c r="H140" s="183"/>
      <c r="I140" s="183"/>
      <c r="J140" s="183"/>
      <c r="K140" s="183"/>
      <c r="L140" s="183"/>
      <c r="M140" s="183"/>
      <c r="N140" s="183"/>
      <c r="O140" s="183"/>
      <c r="P140" s="183"/>
      <c r="Q140" s="183"/>
      <c r="R140" s="183"/>
      <c r="S140" s="183"/>
      <c r="T140" s="183"/>
      <c r="U140" s="183"/>
      <c r="V140" s="183"/>
      <c r="W140" s="183"/>
      <c r="X140" s="183"/>
      <c r="Y140" s="184"/>
      <c r="Z140" s="184"/>
      <c r="AA140" s="184"/>
      <c r="AB140" s="184"/>
      <c r="AC140" s="184"/>
      <c r="AD140" s="184"/>
      <c r="AE140" s="184"/>
      <c r="AF140" s="184"/>
      <c r="AG140" s="184" t="s">
        <v>162</v>
      </c>
      <c r="AH140" s="184">
        <v>0</v>
      </c>
      <c r="AI140" s="184"/>
      <c r="AJ140" s="184"/>
      <c r="AK140" s="184"/>
      <c r="AL140" s="184"/>
      <c r="AM140" s="184"/>
      <c r="AN140" s="184"/>
      <c r="AO140" s="184"/>
      <c r="AP140" s="184"/>
      <c r="AQ140" s="184"/>
      <c r="AR140" s="184"/>
      <c r="AS140" s="184"/>
      <c r="AT140" s="184"/>
      <c r="AU140" s="184"/>
      <c r="AV140" s="184"/>
      <c r="AW140" s="184"/>
      <c r="AX140" s="184"/>
      <c r="AY140" s="184"/>
      <c r="AZ140" s="184"/>
      <c r="BA140" s="184"/>
      <c r="BB140" s="184"/>
      <c r="BC140" s="184"/>
      <c r="BD140" s="184"/>
      <c r="BE140" s="184"/>
      <c r="BF140" s="184"/>
      <c r="BG140" s="184"/>
      <c r="BH140" s="184"/>
    </row>
    <row r="141" spans="1:60" ht="22.5" outlineLevel="1" x14ac:dyDescent="0.2">
      <c r="A141" s="185">
        <v>29</v>
      </c>
      <c r="B141" s="186" t="s">
        <v>312</v>
      </c>
      <c r="C141" s="187" t="s">
        <v>313</v>
      </c>
      <c r="D141" s="188" t="s">
        <v>170</v>
      </c>
      <c r="E141" s="189">
        <v>170.55</v>
      </c>
      <c r="F141" s="190"/>
      <c r="G141" s="191">
        <f>ROUND(E141*F141,2)</f>
        <v>0</v>
      </c>
      <c r="H141" s="190"/>
      <c r="I141" s="191">
        <f>ROUND(E141*H141,2)</f>
        <v>0</v>
      </c>
      <c r="J141" s="190"/>
      <c r="K141" s="191">
        <f>ROUND(E141*J141,2)</f>
        <v>0</v>
      </c>
      <c r="L141" s="191">
        <v>21</v>
      </c>
      <c r="M141" s="191">
        <f>G141*(1+L141/100)</f>
        <v>0</v>
      </c>
      <c r="N141" s="191">
        <v>7.0660000000000001E-2</v>
      </c>
      <c r="O141" s="191">
        <f>ROUND(E141*N141,2)</f>
        <v>12.05</v>
      </c>
      <c r="P141" s="191">
        <v>0</v>
      </c>
      <c r="Q141" s="191">
        <f>ROUND(E141*P141,2)</f>
        <v>0</v>
      </c>
      <c r="R141" s="191" t="s">
        <v>158</v>
      </c>
      <c r="S141" s="191" t="s">
        <v>152</v>
      </c>
      <c r="T141" s="192" t="s">
        <v>152</v>
      </c>
      <c r="U141" s="183">
        <v>1.2295499999999999</v>
      </c>
      <c r="V141" s="183">
        <f>ROUND(E141*U141,2)</f>
        <v>209.7</v>
      </c>
      <c r="W141" s="183"/>
      <c r="X141" s="183" t="s">
        <v>153</v>
      </c>
      <c r="Y141" s="184"/>
      <c r="Z141" s="184"/>
      <c r="AA141" s="184"/>
      <c r="AB141" s="184"/>
      <c r="AC141" s="184"/>
      <c r="AD141" s="184"/>
      <c r="AE141" s="184"/>
      <c r="AF141" s="184"/>
      <c r="AG141" s="184" t="s">
        <v>154</v>
      </c>
      <c r="AH141" s="184"/>
      <c r="AI141" s="184"/>
      <c r="AJ141" s="184"/>
      <c r="AK141" s="184"/>
      <c r="AL141" s="184"/>
      <c r="AM141" s="184"/>
      <c r="AN141" s="184"/>
      <c r="AO141" s="184"/>
      <c r="AP141" s="184"/>
      <c r="AQ141" s="184"/>
      <c r="AR141" s="184"/>
      <c r="AS141" s="184"/>
      <c r="AT141" s="184"/>
      <c r="AU141" s="184"/>
      <c r="AV141" s="184"/>
      <c r="AW141" s="184"/>
      <c r="AX141" s="184"/>
      <c r="AY141" s="184"/>
      <c r="AZ141" s="184"/>
      <c r="BA141" s="184"/>
      <c r="BB141" s="184"/>
      <c r="BC141" s="184"/>
      <c r="BD141" s="184"/>
      <c r="BE141" s="184"/>
      <c r="BF141" s="184"/>
      <c r="BG141" s="184"/>
      <c r="BH141" s="184"/>
    </row>
    <row r="142" spans="1:60" outlineLevel="1" x14ac:dyDescent="0.2">
      <c r="A142" s="193"/>
      <c r="B142" s="194"/>
      <c r="C142" s="195" t="s">
        <v>314</v>
      </c>
      <c r="D142" s="196"/>
      <c r="E142" s="197">
        <v>57.95</v>
      </c>
      <c r="F142" s="183"/>
      <c r="G142" s="183"/>
      <c r="H142" s="183"/>
      <c r="I142" s="183"/>
      <c r="J142" s="183"/>
      <c r="K142" s="183"/>
      <c r="L142" s="183"/>
      <c r="M142" s="183"/>
      <c r="N142" s="183"/>
      <c r="O142" s="183"/>
      <c r="P142" s="183"/>
      <c r="Q142" s="183"/>
      <c r="R142" s="183"/>
      <c r="S142" s="183"/>
      <c r="T142" s="183"/>
      <c r="U142" s="183"/>
      <c r="V142" s="183"/>
      <c r="W142" s="183"/>
      <c r="X142" s="183"/>
      <c r="Y142" s="184"/>
      <c r="Z142" s="184"/>
      <c r="AA142" s="184"/>
      <c r="AB142" s="184"/>
      <c r="AC142" s="184"/>
      <c r="AD142" s="184"/>
      <c r="AE142" s="184"/>
      <c r="AF142" s="184"/>
      <c r="AG142" s="184" t="s">
        <v>162</v>
      </c>
      <c r="AH142" s="184">
        <v>0</v>
      </c>
      <c r="AI142" s="184"/>
      <c r="AJ142" s="184"/>
      <c r="AK142" s="184"/>
      <c r="AL142" s="184"/>
      <c r="AM142" s="184"/>
      <c r="AN142" s="184"/>
      <c r="AO142" s="184"/>
      <c r="AP142" s="184"/>
      <c r="AQ142" s="184"/>
      <c r="AR142" s="184"/>
      <c r="AS142" s="184"/>
      <c r="AT142" s="184"/>
      <c r="AU142" s="184"/>
      <c r="AV142" s="184"/>
      <c r="AW142" s="184"/>
      <c r="AX142" s="184"/>
      <c r="AY142" s="184"/>
      <c r="AZ142" s="184"/>
      <c r="BA142" s="184"/>
      <c r="BB142" s="184"/>
      <c r="BC142" s="184"/>
      <c r="BD142" s="184"/>
      <c r="BE142" s="184"/>
      <c r="BF142" s="184"/>
      <c r="BG142" s="184"/>
      <c r="BH142" s="184"/>
    </row>
    <row r="143" spans="1:60" outlineLevel="1" x14ac:dyDescent="0.2">
      <c r="A143" s="193"/>
      <c r="B143" s="194"/>
      <c r="C143" s="195" t="s">
        <v>315</v>
      </c>
      <c r="D143" s="196"/>
      <c r="E143" s="197">
        <v>52.5</v>
      </c>
      <c r="F143" s="183"/>
      <c r="G143" s="183"/>
      <c r="H143" s="183"/>
      <c r="I143" s="183"/>
      <c r="J143" s="183"/>
      <c r="K143" s="183"/>
      <c r="L143" s="183"/>
      <c r="M143" s="183"/>
      <c r="N143" s="183"/>
      <c r="O143" s="183"/>
      <c r="P143" s="183"/>
      <c r="Q143" s="183"/>
      <c r="R143" s="183"/>
      <c r="S143" s="183"/>
      <c r="T143" s="183"/>
      <c r="U143" s="183"/>
      <c r="V143" s="183"/>
      <c r="W143" s="183"/>
      <c r="X143" s="183"/>
      <c r="Y143" s="184"/>
      <c r="Z143" s="184"/>
      <c r="AA143" s="184"/>
      <c r="AB143" s="184"/>
      <c r="AC143" s="184"/>
      <c r="AD143" s="184"/>
      <c r="AE143" s="184"/>
      <c r="AF143" s="184"/>
      <c r="AG143" s="184" t="s">
        <v>162</v>
      </c>
      <c r="AH143" s="184">
        <v>0</v>
      </c>
      <c r="AI143" s="184"/>
      <c r="AJ143" s="184"/>
      <c r="AK143" s="184"/>
      <c r="AL143" s="184"/>
      <c r="AM143" s="184"/>
      <c r="AN143" s="184"/>
      <c r="AO143" s="184"/>
      <c r="AP143" s="184"/>
      <c r="AQ143" s="184"/>
      <c r="AR143" s="184"/>
      <c r="AS143" s="184"/>
      <c r="AT143" s="184"/>
      <c r="AU143" s="184"/>
      <c r="AV143" s="184"/>
      <c r="AW143" s="184"/>
      <c r="AX143" s="184"/>
      <c r="AY143" s="184"/>
      <c r="AZ143" s="184"/>
      <c r="BA143" s="184"/>
      <c r="BB143" s="184"/>
      <c r="BC143" s="184"/>
      <c r="BD143" s="184"/>
      <c r="BE143" s="184"/>
      <c r="BF143" s="184"/>
      <c r="BG143" s="184"/>
      <c r="BH143" s="184"/>
    </row>
    <row r="144" spans="1:60" outlineLevel="1" x14ac:dyDescent="0.2">
      <c r="A144" s="193"/>
      <c r="B144" s="194"/>
      <c r="C144" s="195" t="s">
        <v>316</v>
      </c>
      <c r="D144" s="196"/>
      <c r="E144" s="197">
        <v>35</v>
      </c>
      <c r="F144" s="183"/>
      <c r="G144" s="183"/>
      <c r="H144" s="183"/>
      <c r="I144" s="183"/>
      <c r="J144" s="183"/>
      <c r="K144" s="183"/>
      <c r="L144" s="183"/>
      <c r="M144" s="183"/>
      <c r="N144" s="183"/>
      <c r="O144" s="183"/>
      <c r="P144" s="183"/>
      <c r="Q144" s="183"/>
      <c r="R144" s="183"/>
      <c r="S144" s="183"/>
      <c r="T144" s="183"/>
      <c r="U144" s="183"/>
      <c r="V144" s="183"/>
      <c r="W144" s="183"/>
      <c r="X144" s="183"/>
      <c r="Y144" s="184"/>
      <c r="Z144" s="184"/>
      <c r="AA144" s="184"/>
      <c r="AB144" s="184"/>
      <c r="AC144" s="184"/>
      <c r="AD144" s="184"/>
      <c r="AE144" s="184"/>
      <c r="AF144" s="184"/>
      <c r="AG144" s="184" t="s">
        <v>162</v>
      </c>
      <c r="AH144" s="184">
        <v>0</v>
      </c>
      <c r="AI144" s="184"/>
      <c r="AJ144" s="184"/>
      <c r="AK144" s="184"/>
      <c r="AL144" s="184"/>
      <c r="AM144" s="184"/>
      <c r="AN144" s="184"/>
      <c r="AO144" s="184"/>
      <c r="AP144" s="184"/>
      <c r="AQ144" s="184"/>
      <c r="AR144" s="184"/>
      <c r="AS144" s="184"/>
      <c r="AT144" s="184"/>
      <c r="AU144" s="184"/>
      <c r="AV144" s="184"/>
      <c r="AW144" s="184"/>
      <c r="AX144" s="184"/>
      <c r="AY144" s="184"/>
      <c r="AZ144" s="184"/>
      <c r="BA144" s="184"/>
      <c r="BB144" s="184"/>
      <c r="BC144" s="184"/>
      <c r="BD144" s="184"/>
      <c r="BE144" s="184"/>
      <c r="BF144" s="184"/>
      <c r="BG144" s="184"/>
      <c r="BH144" s="184"/>
    </row>
    <row r="145" spans="1:60" outlineLevel="1" x14ac:dyDescent="0.2">
      <c r="A145" s="193"/>
      <c r="B145" s="194"/>
      <c r="C145" s="195" t="s">
        <v>317</v>
      </c>
      <c r="D145" s="196"/>
      <c r="E145" s="197">
        <v>25.1</v>
      </c>
      <c r="F145" s="183"/>
      <c r="G145" s="183"/>
      <c r="H145" s="183"/>
      <c r="I145" s="183"/>
      <c r="J145" s="183"/>
      <c r="K145" s="183"/>
      <c r="L145" s="183"/>
      <c r="M145" s="183"/>
      <c r="N145" s="183"/>
      <c r="O145" s="183"/>
      <c r="P145" s="183"/>
      <c r="Q145" s="183"/>
      <c r="R145" s="183"/>
      <c r="S145" s="183"/>
      <c r="T145" s="183"/>
      <c r="U145" s="183"/>
      <c r="V145" s="183"/>
      <c r="W145" s="183"/>
      <c r="X145" s="183"/>
      <c r="Y145" s="184"/>
      <c r="Z145" s="184"/>
      <c r="AA145" s="184"/>
      <c r="AB145" s="184"/>
      <c r="AC145" s="184"/>
      <c r="AD145" s="184"/>
      <c r="AE145" s="184"/>
      <c r="AF145" s="184"/>
      <c r="AG145" s="184" t="s">
        <v>162</v>
      </c>
      <c r="AH145" s="184">
        <v>0</v>
      </c>
      <c r="AI145" s="184"/>
      <c r="AJ145" s="184"/>
      <c r="AK145" s="184"/>
      <c r="AL145" s="184"/>
      <c r="AM145" s="184"/>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row>
    <row r="146" spans="1:60" ht="22.5" outlineLevel="1" x14ac:dyDescent="0.2">
      <c r="A146" s="185">
        <v>30</v>
      </c>
      <c r="B146" s="186" t="s">
        <v>318</v>
      </c>
      <c r="C146" s="187" t="s">
        <v>319</v>
      </c>
      <c r="D146" s="188" t="s">
        <v>170</v>
      </c>
      <c r="E146" s="189">
        <v>812.78</v>
      </c>
      <c r="F146" s="190"/>
      <c r="G146" s="191">
        <f>ROUND(E146*F146,2)</f>
        <v>0</v>
      </c>
      <c r="H146" s="190"/>
      <c r="I146" s="191">
        <f>ROUND(E146*H146,2)</f>
        <v>0</v>
      </c>
      <c r="J146" s="190"/>
      <c r="K146" s="191">
        <f>ROUND(E146*J146,2)</f>
        <v>0</v>
      </c>
      <c r="L146" s="191">
        <v>21</v>
      </c>
      <c r="M146" s="191">
        <f>G146*(1+L146/100)</f>
        <v>0</v>
      </c>
      <c r="N146" s="191">
        <v>4.6000000000000001E-4</v>
      </c>
      <c r="O146" s="191">
        <f>ROUND(E146*N146,2)</f>
        <v>0.37</v>
      </c>
      <c r="P146" s="191">
        <v>0</v>
      </c>
      <c r="Q146" s="191">
        <f>ROUND(E146*P146,2)</f>
        <v>0</v>
      </c>
      <c r="R146" s="191" t="s">
        <v>151</v>
      </c>
      <c r="S146" s="191" t="s">
        <v>152</v>
      </c>
      <c r="T146" s="192" t="s">
        <v>152</v>
      </c>
      <c r="U146" s="183">
        <v>0.26500000000000001</v>
      </c>
      <c r="V146" s="183">
        <f>ROUND(E146*U146,2)</f>
        <v>215.39</v>
      </c>
      <c r="W146" s="183"/>
      <c r="X146" s="183" t="s">
        <v>153</v>
      </c>
      <c r="Y146" s="184"/>
      <c r="Z146" s="184"/>
      <c r="AA146" s="184"/>
      <c r="AB146" s="184"/>
      <c r="AC146" s="184"/>
      <c r="AD146" s="184"/>
      <c r="AE146" s="184"/>
      <c r="AF146" s="184"/>
      <c r="AG146" s="184" t="s">
        <v>154</v>
      </c>
      <c r="AH146" s="184"/>
      <c r="AI146" s="184"/>
      <c r="AJ146" s="184"/>
      <c r="AK146" s="184"/>
      <c r="AL146" s="184"/>
      <c r="AM146" s="184"/>
      <c r="AN146" s="184"/>
      <c r="AO146" s="184"/>
      <c r="AP146" s="184"/>
      <c r="AQ146" s="184"/>
      <c r="AR146" s="184"/>
      <c r="AS146" s="184"/>
      <c r="AT146" s="184"/>
      <c r="AU146" s="184"/>
      <c r="AV146" s="184"/>
      <c r="AW146" s="184"/>
      <c r="AX146" s="184"/>
      <c r="AY146" s="184"/>
      <c r="AZ146" s="184"/>
      <c r="BA146" s="184"/>
      <c r="BB146" s="184"/>
      <c r="BC146" s="184"/>
      <c r="BD146" s="184"/>
      <c r="BE146" s="184"/>
      <c r="BF146" s="184"/>
      <c r="BG146" s="184"/>
      <c r="BH146" s="184"/>
    </row>
    <row r="147" spans="1:60" ht="12.75" customHeight="1" outlineLevel="1" x14ac:dyDescent="0.2">
      <c r="A147" s="193"/>
      <c r="B147" s="194"/>
      <c r="C147" s="251" t="s">
        <v>320</v>
      </c>
      <c r="D147" s="251"/>
      <c r="E147" s="251"/>
      <c r="F147" s="251"/>
      <c r="G147" s="251"/>
      <c r="H147" s="183"/>
      <c r="I147" s="183"/>
      <c r="J147" s="183"/>
      <c r="K147" s="183"/>
      <c r="L147" s="183"/>
      <c r="M147" s="183"/>
      <c r="N147" s="183"/>
      <c r="O147" s="183"/>
      <c r="P147" s="183"/>
      <c r="Q147" s="183"/>
      <c r="R147" s="183"/>
      <c r="S147" s="183"/>
      <c r="T147" s="183"/>
      <c r="U147" s="183"/>
      <c r="V147" s="183"/>
      <c r="W147" s="183"/>
      <c r="X147" s="183"/>
      <c r="Y147" s="184"/>
      <c r="Z147" s="184"/>
      <c r="AA147" s="184"/>
      <c r="AB147" s="184"/>
      <c r="AC147" s="184"/>
      <c r="AD147" s="184"/>
      <c r="AE147" s="184"/>
      <c r="AF147" s="184"/>
      <c r="AG147" s="184" t="s">
        <v>160</v>
      </c>
      <c r="AH147" s="184"/>
      <c r="AI147" s="184"/>
      <c r="AJ147" s="184"/>
      <c r="AK147" s="184"/>
      <c r="AL147" s="184"/>
      <c r="AM147" s="184"/>
      <c r="AN147" s="184"/>
      <c r="AO147" s="184"/>
      <c r="AP147" s="184"/>
      <c r="AQ147" s="184"/>
      <c r="AR147" s="184"/>
      <c r="AS147" s="184"/>
      <c r="AT147" s="184"/>
      <c r="AU147" s="184"/>
      <c r="AV147" s="184"/>
      <c r="AW147" s="184"/>
      <c r="AX147" s="184"/>
      <c r="AY147" s="184"/>
      <c r="AZ147" s="184"/>
      <c r="BA147" s="184"/>
      <c r="BB147" s="184"/>
      <c r="BC147" s="184"/>
      <c r="BD147" s="184"/>
      <c r="BE147" s="184"/>
      <c r="BF147" s="184"/>
      <c r="BG147" s="184"/>
      <c r="BH147" s="184"/>
    </row>
    <row r="148" spans="1:60" outlineLevel="1" x14ac:dyDescent="0.2">
      <c r="A148" s="193"/>
      <c r="B148" s="194"/>
      <c r="C148" s="195" t="s">
        <v>307</v>
      </c>
      <c r="D148" s="196"/>
      <c r="E148" s="197">
        <v>217.6</v>
      </c>
      <c r="F148" s="183"/>
      <c r="G148" s="183"/>
      <c r="H148" s="183"/>
      <c r="I148" s="183"/>
      <c r="J148" s="183"/>
      <c r="K148" s="183"/>
      <c r="L148" s="183"/>
      <c r="M148" s="183"/>
      <c r="N148" s="183"/>
      <c r="O148" s="183"/>
      <c r="P148" s="183"/>
      <c r="Q148" s="183"/>
      <c r="R148" s="183"/>
      <c r="S148" s="183"/>
      <c r="T148" s="183"/>
      <c r="U148" s="183"/>
      <c r="V148" s="183"/>
      <c r="W148" s="183"/>
      <c r="X148" s="183"/>
      <c r="Y148" s="184"/>
      <c r="Z148" s="184"/>
      <c r="AA148" s="184"/>
      <c r="AB148" s="184"/>
      <c r="AC148" s="184"/>
      <c r="AD148" s="184"/>
      <c r="AE148" s="184"/>
      <c r="AF148" s="184"/>
      <c r="AG148" s="184" t="s">
        <v>162</v>
      </c>
      <c r="AH148" s="184">
        <v>0</v>
      </c>
      <c r="AI148" s="184"/>
      <c r="AJ148" s="184"/>
      <c r="AK148" s="184"/>
      <c r="AL148" s="184"/>
      <c r="AM148" s="184"/>
      <c r="AN148" s="184"/>
      <c r="AO148" s="184"/>
      <c r="AP148" s="184"/>
      <c r="AQ148" s="184"/>
      <c r="AR148" s="184"/>
      <c r="AS148" s="184"/>
      <c r="AT148" s="184"/>
      <c r="AU148" s="184"/>
      <c r="AV148" s="184"/>
      <c r="AW148" s="184"/>
      <c r="AX148" s="184"/>
      <c r="AY148" s="184"/>
      <c r="AZ148" s="184"/>
      <c r="BA148" s="184"/>
      <c r="BB148" s="184"/>
      <c r="BC148" s="184"/>
      <c r="BD148" s="184"/>
      <c r="BE148" s="184"/>
      <c r="BF148" s="184"/>
      <c r="BG148" s="184"/>
      <c r="BH148" s="184"/>
    </row>
    <row r="149" spans="1:60" outlineLevel="1" x14ac:dyDescent="0.2">
      <c r="A149" s="193"/>
      <c r="B149" s="194"/>
      <c r="C149" s="195" t="s">
        <v>308</v>
      </c>
      <c r="D149" s="196"/>
      <c r="E149" s="197">
        <v>239.12</v>
      </c>
      <c r="F149" s="183"/>
      <c r="G149" s="183"/>
      <c r="H149" s="183"/>
      <c r="I149" s="183"/>
      <c r="J149" s="183"/>
      <c r="K149" s="183"/>
      <c r="L149" s="183"/>
      <c r="M149" s="183"/>
      <c r="N149" s="183"/>
      <c r="O149" s="183"/>
      <c r="P149" s="183"/>
      <c r="Q149" s="183"/>
      <c r="R149" s="183"/>
      <c r="S149" s="183"/>
      <c r="T149" s="183"/>
      <c r="U149" s="183"/>
      <c r="V149" s="183"/>
      <c r="W149" s="183"/>
      <c r="X149" s="183"/>
      <c r="Y149" s="184"/>
      <c r="Z149" s="184"/>
      <c r="AA149" s="184"/>
      <c r="AB149" s="184"/>
      <c r="AC149" s="184"/>
      <c r="AD149" s="184"/>
      <c r="AE149" s="184"/>
      <c r="AF149" s="184"/>
      <c r="AG149" s="184" t="s">
        <v>162</v>
      </c>
      <c r="AH149" s="184">
        <v>0</v>
      </c>
      <c r="AI149" s="184"/>
      <c r="AJ149" s="184"/>
      <c r="AK149" s="184"/>
      <c r="AL149" s="184"/>
      <c r="AM149" s="184"/>
      <c r="AN149" s="184"/>
      <c r="AO149" s="184"/>
      <c r="AP149" s="184"/>
      <c r="AQ149" s="184"/>
      <c r="AR149" s="184"/>
      <c r="AS149" s="184"/>
      <c r="AT149" s="184"/>
      <c r="AU149" s="184"/>
      <c r="AV149" s="184"/>
      <c r="AW149" s="184"/>
      <c r="AX149" s="184"/>
      <c r="AY149" s="184"/>
      <c r="AZ149" s="184"/>
      <c r="BA149" s="184"/>
      <c r="BB149" s="184"/>
      <c r="BC149" s="184"/>
      <c r="BD149" s="184"/>
      <c r="BE149" s="184"/>
      <c r="BF149" s="184"/>
      <c r="BG149" s="184"/>
      <c r="BH149" s="184"/>
    </row>
    <row r="150" spans="1:60" outlineLevel="1" x14ac:dyDescent="0.2">
      <c r="A150" s="193"/>
      <c r="B150" s="194"/>
      <c r="C150" s="195" t="s">
        <v>309</v>
      </c>
      <c r="D150" s="196"/>
      <c r="E150" s="197">
        <v>190.81</v>
      </c>
      <c r="F150" s="183"/>
      <c r="G150" s="183"/>
      <c r="H150" s="183"/>
      <c r="I150" s="183"/>
      <c r="J150" s="183"/>
      <c r="K150" s="183"/>
      <c r="L150" s="183"/>
      <c r="M150" s="183"/>
      <c r="N150" s="183"/>
      <c r="O150" s="183"/>
      <c r="P150" s="183"/>
      <c r="Q150" s="183"/>
      <c r="R150" s="183"/>
      <c r="S150" s="183"/>
      <c r="T150" s="183"/>
      <c r="U150" s="183"/>
      <c r="V150" s="183"/>
      <c r="W150" s="183"/>
      <c r="X150" s="183"/>
      <c r="Y150" s="184"/>
      <c r="Z150" s="184"/>
      <c r="AA150" s="184"/>
      <c r="AB150" s="184"/>
      <c r="AC150" s="184"/>
      <c r="AD150" s="184"/>
      <c r="AE150" s="184"/>
      <c r="AF150" s="184"/>
      <c r="AG150" s="184" t="s">
        <v>162</v>
      </c>
      <c r="AH150" s="184">
        <v>0</v>
      </c>
      <c r="AI150" s="184"/>
      <c r="AJ150" s="184"/>
      <c r="AK150" s="184"/>
      <c r="AL150" s="184"/>
      <c r="AM150" s="184"/>
      <c r="AN150" s="184"/>
      <c r="AO150" s="184"/>
      <c r="AP150" s="184"/>
      <c r="AQ150" s="184"/>
      <c r="AR150" s="184"/>
      <c r="AS150" s="184"/>
      <c r="AT150" s="184"/>
      <c r="AU150" s="184"/>
      <c r="AV150" s="184"/>
      <c r="AW150" s="184"/>
      <c r="AX150" s="184"/>
      <c r="AY150" s="184"/>
      <c r="AZ150" s="184"/>
      <c r="BA150" s="184"/>
      <c r="BB150" s="184"/>
      <c r="BC150" s="184"/>
      <c r="BD150" s="184"/>
      <c r="BE150" s="184"/>
      <c r="BF150" s="184"/>
      <c r="BG150" s="184"/>
      <c r="BH150" s="184"/>
    </row>
    <row r="151" spans="1:60" outlineLevel="1" x14ac:dyDescent="0.2">
      <c r="A151" s="193"/>
      <c r="B151" s="194"/>
      <c r="C151" s="195" t="s">
        <v>310</v>
      </c>
      <c r="D151" s="196"/>
      <c r="E151" s="197">
        <v>165.25</v>
      </c>
      <c r="F151" s="183"/>
      <c r="G151" s="183"/>
      <c r="H151" s="183"/>
      <c r="I151" s="183"/>
      <c r="J151" s="183"/>
      <c r="K151" s="183"/>
      <c r="L151" s="183"/>
      <c r="M151" s="183"/>
      <c r="N151" s="183"/>
      <c r="O151" s="183"/>
      <c r="P151" s="183"/>
      <c r="Q151" s="183"/>
      <c r="R151" s="183"/>
      <c r="S151" s="183"/>
      <c r="T151" s="183"/>
      <c r="U151" s="183"/>
      <c r="V151" s="183"/>
      <c r="W151" s="183"/>
      <c r="X151" s="183"/>
      <c r="Y151" s="184"/>
      <c r="Z151" s="184"/>
      <c r="AA151" s="184"/>
      <c r="AB151" s="184"/>
      <c r="AC151" s="184"/>
      <c r="AD151" s="184"/>
      <c r="AE151" s="184"/>
      <c r="AF151" s="184"/>
      <c r="AG151" s="184" t="s">
        <v>162</v>
      </c>
      <c r="AH151" s="184">
        <v>0</v>
      </c>
      <c r="AI151" s="184"/>
      <c r="AJ151" s="184"/>
      <c r="AK151" s="184"/>
      <c r="AL151" s="184"/>
      <c r="AM151" s="184"/>
      <c r="AN151" s="184"/>
      <c r="AO151" s="184"/>
      <c r="AP151" s="184"/>
      <c r="AQ151" s="184"/>
      <c r="AR151" s="184"/>
      <c r="AS151" s="184"/>
      <c r="AT151" s="184"/>
      <c r="AU151" s="184"/>
      <c r="AV151" s="184"/>
      <c r="AW151" s="184"/>
      <c r="AX151" s="184"/>
      <c r="AY151" s="184"/>
      <c r="AZ151" s="184"/>
      <c r="BA151" s="184"/>
      <c r="BB151" s="184"/>
      <c r="BC151" s="184"/>
      <c r="BD151" s="184"/>
      <c r="BE151" s="184"/>
      <c r="BF151" s="184"/>
      <c r="BG151" s="184"/>
      <c r="BH151" s="184"/>
    </row>
    <row r="152" spans="1:60" x14ac:dyDescent="0.2">
      <c r="A152" s="167" t="s">
        <v>146</v>
      </c>
      <c r="B152" s="168" t="s">
        <v>57</v>
      </c>
      <c r="C152" s="169" t="s">
        <v>58</v>
      </c>
      <c r="D152" s="170"/>
      <c r="E152" s="171"/>
      <c r="F152" s="172"/>
      <c r="G152" s="172">
        <f>SUMIF(AG153:AG168,"&lt;&gt;NOR",G153:G168)</f>
        <v>0</v>
      </c>
      <c r="H152" s="172"/>
      <c r="I152" s="172">
        <f>SUM(I153:I168)</f>
        <v>0</v>
      </c>
      <c r="J152" s="172"/>
      <c r="K152" s="172">
        <f>SUM(K153:K168)</f>
        <v>0</v>
      </c>
      <c r="L152" s="172"/>
      <c r="M152" s="172">
        <f>SUM(M153:M168)</f>
        <v>0</v>
      </c>
      <c r="N152" s="172"/>
      <c r="O152" s="172">
        <f>SUM(O153:O168)</f>
        <v>77.02</v>
      </c>
      <c r="P152" s="172"/>
      <c r="Q152" s="172">
        <f>SUM(Q153:Q168)</f>
        <v>0</v>
      </c>
      <c r="R152" s="172"/>
      <c r="S152" s="172"/>
      <c r="T152" s="173"/>
      <c r="U152" s="174"/>
      <c r="V152" s="174">
        <f>SUM(V153:V168)</f>
        <v>177.48</v>
      </c>
      <c r="W152" s="174"/>
      <c r="X152" s="174"/>
      <c r="AG152" t="s">
        <v>147</v>
      </c>
    </row>
    <row r="153" spans="1:60" outlineLevel="1" x14ac:dyDescent="0.2">
      <c r="A153" s="185">
        <v>31</v>
      </c>
      <c r="B153" s="186" t="s">
        <v>321</v>
      </c>
      <c r="C153" s="187" t="s">
        <v>322</v>
      </c>
      <c r="D153" s="188" t="s">
        <v>157</v>
      </c>
      <c r="E153" s="189">
        <v>27.198499999999999</v>
      </c>
      <c r="F153" s="190"/>
      <c r="G153" s="191">
        <f>ROUND(E153*F153,2)</f>
        <v>0</v>
      </c>
      <c r="H153" s="190"/>
      <c r="I153" s="191">
        <f>ROUND(E153*H153,2)</f>
        <v>0</v>
      </c>
      <c r="J153" s="190"/>
      <c r="K153" s="191">
        <f>ROUND(E153*J153,2)</f>
        <v>0</v>
      </c>
      <c r="L153" s="191">
        <v>21</v>
      </c>
      <c r="M153" s="191">
        <f>G153*(1+L153/100)</f>
        <v>0</v>
      </c>
      <c r="N153" s="191">
        <v>2.5249999999999999</v>
      </c>
      <c r="O153" s="191">
        <f>ROUND(E153*N153,2)</f>
        <v>68.680000000000007</v>
      </c>
      <c r="P153" s="191">
        <v>0</v>
      </c>
      <c r="Q153" s="191">
        <f>ROUND(E153*P153,2)</f>
        <v>0</v>
      </c>
      <c r="R153" s="191" t="s">
        <v>151</v>
      </c>
      <c r="S153" s="191" t="s">
        <v>152</v>
      </c>
      <c r="T153" s="192" t="s">
        <v>152</v>
      </c>
      <c r="U153" s="183">
        <v>3.2130000000000001</v>
      </c>
      <c r="V153" s="183">
        <f>ROUND(E153*U153,2)</f>
        <v>87.39</v>
      </c>
      <c r="W153" s="183"/>
      <c r="X153" s="183" t="s">
        <v>153</v>
      </c>
      <c r="Y153" s="184"/>
      <c r="Z153" s="184"/>
      <c r="AA153" s="184"/>
      <c r="AB153" s="184"/>
      <c r="AC153" s="184"/>
      <c r="AD153" s="184"/>
      <c r="AE153" s="184"/>
      <c r="AF153" s="184"/>
      <c r="AG153" s="184" t="s">
        <v>154</v>
      </c>
      <c r="AH153" s="184"/>
      <c r="AI153" s="184"/>
      <c r="AJ153" s="184"/>
      <c r="AK153" s="184"/>
      <c r="AL153" s="184"/>
      <c r="AM153" s="184"/>
      <c r="AN153" s="184"/>
      <c r="AO153" s="184"/>
      <c r="AP153" s="184"/>
      <c r="AQ153" s="184"/>
      <c r="AR153" s="184"/>
      <c r="AS153" s="184"/>
      <c r="AT153" s="184"/>
      <c r="AU153" s="184"/>
      <c r="AV153" s="184"/>
      <c r="AW153" s="184"/>
      <c r="AX153" s="184"/>
      <c r="AY153" s="184"/>
      <c r="AZ153" s="184"/>
      <c r="BA153" s="184"/>
      <c r="BB153" s="184"/>
      <c r="BC153" s="184"/>
      <c r="BD153" s="184"/>
      <c r="BE153" s="184"/>
      <c r="BF153" s="184"/>
      <c r="BG153" s="184"/>
      <c r="BH153" s="184"/>
    </row>
    <row r="154" spans="1:60" ht="12.75" customHeight="1" outlineLevel="1" x14ac:dyDescent="0.2">
      <c r="A154" s="193"/>
      <c r="B154" s="194"/>
      <c r="C154" s="251" t="s">
        <v>323</v>
      </c>
      <c r="D154" s="251"/>
      <c r="E154" s="251"/>
      <c r="F154" s="251"/>
      <c r="G154" s="251"/>
      <c r="H154" s="183"/>
      <c r="I154" s="183"/>
      <c r="J154" s="183"/>
      <c r="K154" s="183"/>
      <c r="L154" s="183"/>
      <c r="M154" s="183"/>
      <c r="N154" s="183"/>
      <c r="O154" s="183"/>
      <c r="P154" s="183"/>
      <c r="Q154" s="183"/>
      <c r="R154" s="183"/>
      <c r="S154" s="183"/>
      <c r="T154" s="183"/>
      <c r="U154" s="183"/>
      <c r="V154" s="183"/>
      <c r="W154" s="183"/>
      <c r="X154" s="183"/>
      <c r="Y154" s="184"/>
      <c r="Z154" s="184"/>
      <c r="AA154" s="184"/>
      <c r="AB154" s="184"/>
      <c r="AC154" s="184"/>
      <c r="AD154" s="184"/>
      <c r="AE154" s="184"/>
      <c r="AF154" s="184"/>
      <c r="AG154" s="184" t="s">
        <v>160</v>
      </c>
      <c r="AH154" s="184"/>
      <c r="AI154" s="184"/>
      <c r="AJ154" s="184"/>
      <c r="AK154" s="184"/>
      <c r="AL154" s="184"/>
      <c r="AM154" s="184"/>
      <c r="AN154" s="184"/>
      <c r="AO154" s="184"/>
      <c r="AP154" s="184"/>
      <c r="AQ154" s="184"/>
      <c r="AR154" s="184"/>
      <c r="AS154" s="184"/>
      <c r="AT154" s="184"/>
      <c r="AU154" s="184"/>
      <c r="AV154" s="184"/>
      <c r="AW154" s="184"/>
      <c r="AX154" s="184"/>
      <c r="AY154" s="184"/>
      <c r="AZ154" s="184"/>
      <c r="BA154" s="184"/>
      <c r="BB154" s="184"/>
      <c r="BC154" s="184"/>
      <c r="BD154" s="184"/>
      <c r="BE154" s="184"/>
      <c r="BF154" s="184"/>
      <c r="BG154" s="184"/>
      <c r="BH154" s="184"/>
    </row>
    <row r="155" spans="1:60" ht="12.75" customHeight="1" outlineLevel="1" x14ac:dyDescent="0.2">
      <c r="A155" s="193"/>
      <c r="B155" s="194"/>
      <c r="C155" s="252" t="s">
        <v>324</v>
      </c>
      <c r="D155" s="252"/>
      <c r="E155" s="252"/>
      <c r="F155" s="252"/>
      <c r="G155" s="252"/>
      <c r="H155" s="183"/>
      <c r="I155" s="183"/>
      <c r="J155" s="183"/>
      <c r="K155" s="183"/>
      <c r="L155" s="183"/>
      <c r="M155" s="183"/>
      <c r="N155" s="183"/>
      <c r="O155" s="183"/>
      <c r="P155" s="183"/>
      <c r="Q155" s="183"/>
      <c r="R155" s="183"/>
      <c r="S155" s="183"/>
      <c r="T155" s="183"/>
      <c r="U155" s="183"/>
      <c r="V155" s="183"/>
      <c r="W155" s="183"/>
      <c r="X155" s="183"/>
      <c r="Y155" s="184"/>
      <c r="Z155" s="184"/>
      <c r="AA155" s="184"/>
      <c r="AB155" s="184"/>
      <c r="AC155" s="184"/>
      <c r="AD155" s="184"/>
      <c r="AE155" s="184"/>
      <c r="AF155" s="184"/>
      <c r="AG155" s="184" t="s">
        <v>190</v>
      </c>
      <c r="AH155" s="184"/>
      <c r="AI155" s="184"/>
      <c r="AJ155" s="184"/>
      <c r="AK155" s="184"/>
      <c r="AL155" s="184"/>
      <c r="AM155" s="184"/>
      <c r="AN155" s="184"/>
      <c r="AO155" s="184"/>
      <c r="AP155" s="184"/>
      <c r="AQ155" s="184"/>
      <c r="AR155" s="184"/>
      <c r="AS155" s="184"/>
      <c r="AT155" s="184"/>
      <c r="AU155" s="184"/>
      <c r="AV155" s="184"/>
      <c r="AW155" s="184"/>
      <c r="AX155" s="184"/>
      <c r="AY155" s="184"/>
      <c r="AZ155" s="184"/>
      <c r="BA155" s="184"/>
      <c r="BB155" s="184"/>
      <c r="BC155" s="184"/>
      <c r="BD155" s="184"/>
      <c r="BE155" s="184"/>
      <c r="BF155" s="184"/>
      <c r="BG155" s="184"/>
      <c r="BH155" s="184"/>
    </row>
    <row r="156" spans="1:60" outlineLevel="1" x14ac:dyDescent="0.2">
      <c r="A156" s="193"/>
      <c r="B156" s="194"/>
      <c r="C156" s="195" t="s">
        <v>325</v>
      </c>
      <c r="D156" s="196"/>
      <c r="E156" s="197">
        <v>23.244</v>
      </c>
      <c r="F156" s="183"/>
      <c r="G156" s="183"/>
      <c r="H156" s="183"/>
      <c r="I156" s="183"/>
      <c r="J156" s="183"/>
      <c r="K156" s="183"/>
      <c r="L156" s="183"/>
      <c r="M156" s="183"/>
      <c r="N156" s="183"/>
      <c r="O156" s="183"/>
      <c r="P156" s="183"/>
      <c r="Q156" s="183"/>
      <c r="R156" s="183"/>
      <c r="S156" s="183"/>
      <c r="T156" s="183"/>
      <c r="U156" s="183"/>
      <c r="V156" s="183"/>
      <c r="W156" s="183"/>
      <c r="X156" s="183"/>
      <c r="Y156" s="184"/>
      <c r="Z156" s="184"/>
      <c r="AA156" s="184"/>
      <c r="AB156" s="184"/>
      <c r="AC156" s="184"/>
      <c r="AD156" s="184"/>
      <c r="AE156" s="184"/>
      <c r="AF156" s="184"/>
      <c r="AG156" s="184" t="s">
        <v>162</v>
      </c>
      <c r="AH156" s="184">
        <v>0</v>
      </c>
      <c r="AI156" s="184"/>
      <c r="AJ156" s="184"/>
      <c r="AK156" s="184"/>
      <c r="AL156" s="184"/>
      <c r="AM156" s="184"/>
      <c r="AN156" s="184"/>
      <c r="AO156" s="184"/>
      <c r="AP156" s="184"/>
      <c r="AQ156" s="184"/>
      <c r="AR156" s="184"/>
      <c r="AS156" s="184"/>
      <c r="AT156" s="184"/>
      <c r="AU156" s="184"/>
      <c r="AV156" s="184"/>
      <c r="AW156" s="184"/>
      <c r="AX156" s="184"/>
      <c r="AY156" s="184"/>
      <c r="AZ156" s="184"/>
      <c r="BA156" s="184"/>
      <c r="BB156" s="184"/>
      <c r="BC156" s="184"/>
      <c r="BD156" s="184"/>
      <c r="BE156" s="184"/>
      <c r="BF156" s="184"/>
      <c r="BG156" s="184"/>
      <c r="BH156" s="184"/>
    </row>
    <row r="157" spans="1:60" outlineLevel="1" x14ac:dyDescent="0.2">
      <c r="A157" s="193"/>
      <c r="B157" s="194"/>
      <c r="C157" s="195" t="s">
        <v>326</v>
      </c>
      <c r="D157" s="196"/>
      <c r="E157" s="197">
        <v>3.9544999999999999</v>
      </c>
      <c r="F157" s="183"/>
      <c r="G157" s="183"/>
      <c r="H157" s="183"/>
      <c r="I157" s="183"/>
      <c r="J157" s="183"/>
      <c r="K157" s="183"/>
      <c r="L157" s="183"/>
      <c r="M157" s="183"/>
      <c r="N157" s="183"/>
      <c r="O157" s="183"/>
      <c r="P157" s="183"/>
      <c r="Q157" s="183"/>
      <c r="R157" s="183"/>
      <c r="S157" s="183"/>
      <c r="T157" s="183"/>
      <c r="U157" s="183"/>
      <c r="V157" s="183"/>
      <c r="W157" s="183"/>
      <c r="X157" s="183"/>
      <c r="Y157" s="184"/>
      <c r="Z157" s="184"/>
      <c r="AA157" s="184"/>
      <c r="AB157" s="184"/>
      <c r="AC157" s="184"/>
      <c r="AD157" s="184"/>
      <c r="AE157" s="184"/>
      <c r="AF157" s="184"/>
      <c r="AG157" s="184" t="s">
        <v>162</v>
      </c>
      <c r="AH157" s="184">
        <v>0</v>
      </c>
      <c r="AI157" s="184"/>
      <c r="AJ157" s="184"/>
      <c r="AK157" s="184"/>
      <c r="AL157" s="184"/>
      <c r="AM157" s="184"/>
      <c r="AN157" s="184"/>
      <c r="AO157" s="184"/>
      <c r="AP157" s="184"/>
      <c r="AQ157" s="184"/>
      <c r="AR157" s="184"/>
      <c r="AS157" s="184"/>
      <c r="AT157" s="184"/>
      <c r="AU157" s="184"/>
      <c r="AV157" s="184"/>
      <c r="AW157" s="184"/>
      <c r="AX157" s="184"/>
      <c r="AY157" s="184"/>
      <c r="AZ157" s="184"/>
      <c r="BA157" s="184"/>
      <c r="BB157" s="184"/>
      <c r="BC157" s="184"/>
      <c r="BD157" s="184"/>
      <c r="BE157" s="184"/>
      <c r="BF157" s="184"/>
      <c r="BG157" s="184"/>
      <c r="BH157" s="184"/>
    </row>
    <row r="158" spans="1:60" outlineLevel="1" x14ac:dyDescent="0.2">
      <c r="A158" s="185">
        <v>32</v>
      </c>
      <c r="B158" s="186" t="s">
        <v>327</v>
      </c>
      <c r="C158" s="187" t="s">
        <v>328</v>
      </c>
      <c r="D158" s="188" t="s">
        <v>157</v>
      </c>
      <c r="E158" s="189">
        <v>2.72</v>
      </c>
      <c r="F158" s="190"/>
      <c r="G158" s="191">
        <f>ROUND(E158*F158,2)</f>
        <v>0</v>
      </c>
      <c r="H158" s="190"/>
      <c r="I158" s="191">
        <f>ROUND(E158*H158,2)</f>
        <v>0</v>
      </c>
      <c r="J158" s="190"/>
      <c r="K158" s="191">
        <f>ROUND(E158*J158,2)</f>
        <v>0</v>
      </c>
      <c r="L158" s="191">
        <v>21</v>
      </c>
      <c r="M158" s="191">
        <f>G158*(1+L158/100)</f>
        <v>0</v>
      </c>
      <c r="N158" s="191">
        <v>2.5</v>
      </c>
      <c r="O158" s="191">
        <f>ROUND(E158*N158,2)</f>
        <v>6.8</v>
      </c>
      <c r="P158" s="191">
        <v>0</v>
      </c>
      <c r="Q158" s="191">
        <f>ROUND(E158*P158,2)</f>
        <v>0</v>
      </c>
      <c r="R158" s="191" t="s">
        <v>158</v>
      </c>
      <c r="S158" s="191" t="s">
        <v>152</v>
      </c>
      <c r="T158" s="192" t="s">
        <v>152</v>
      </c>
      <c r="U158" s="183">
        <v>5.33</v>
      </c>
      <c r="V158" s="183">
        <f>ROUND(E158*U158,2)</f>
        <v>14.5</v>
      </c>
      <c r="W158" s="183"/>
      <c r="X158" s="183" t="s">
        <v>153</v>
      </c>
      <c r="Y158" s="184"/>
      <c r="Z158" s="184"/>
      <c r="AA158" s="184"/>
      <c r="AB158" s="184"/>
      <c r="AC158" s="184"/>
      <c r="AD158" s="184"/>
      <c r="AE158" s="184"/>
      <c r="AF158" s="184"/>
      <c r="AG158" s="184" t="s">
        <v>154</v>
      </c>
      <c r="AH158" s="184"/>
      <c r="AI158" s="184"/>
      <c r="AJ158" s="184"/>
      <c r="AK158" s="184"/>
      <c r="AL158" s="184"/>
      <c r="AM158" s="184"/>
      <c r="AN158" s="184"/>
      <c r="AO158" s="184"/>
      <c r="AP158" s="184"/>
      <c r="AQ158" s="184"/>
      <c r="AR158" s="184"/>
      <c r="AS158" s="184"/>
      <c r="AT158" s="184"/>
      <c r="AU158" s="184"/>
      <c r="AV158" s="184"/>
      <c r="AW158" s="184"/>
      <c r="AX158" s="184"/>
      <c r="AY158" s="184"/>
      <c r="AZ158" s="184"/>
      <c r="BA158" s="184"/>
      <c r="BB158" s="184"/>
      <c r="BC158" s="184"/>
      <c r="BD158" s="184"/>
      <c r="BE158" s="184"/>
      <c r="BF158" s="184"/>
      <c r="BG158" s="184"/>
      <c r="BH158" s="184"/>
    </row>
    <row r="159" spans="1:60" ht="12.75" customHeight="1" outlineLevel="1" x14ac:dyDescent="0.2">
      <c r="A159" s="193"/>
      <c r="B159" s="194"/>
      <c r="C159" s="251" t="s">
        <v>329</v>
      </c>
      <c r="D159" s="251"/>
      <c r="E159" s="251"/>
      <c r="F159" s="251"/>
      <c r="G159" s="251"/>
      <c r="H159" s="183"/>
      <c r="I159" s="183"/>
      <c r="J159" s="183"/>
      <c r="K159" s="183"/>
      <c r="L159" s="183"/>
      <c r="M159" s="183"/>
      <c r="N159" s="183"/>
      <c r="O159" s="183"/>
      <c r="P159" s="183"/>
      <c r="Q159" s="183"/>
      <c r="R159" s="183"/>
      <c r="S159" s="183"/>
      <c r="T159" s="183"/>
      <c r="U159" s="183"/>
      <c r="V159" s="183"/>
      <c r="W159" s="183"/>
      <c r="X159" s="183"/>
      <c r="Y159" s="184"/>
      <c r="Z159" s="184"/>
      <c r="AA159" s="184"/>
      <c r="AB159" s="184"/>
      <c r="AC159" s="184"/>
      <c r="AD159" s="184"/>
      <c r="AE159" s="184"/>
      <c r="AF159" s="184"/>
      <c r="AG159" s="184" t="s">
        <v>160</v>
      </c>
      <c r="AH159" s="184"/>
      <c r="AI159" s="184"/>
      <c r="AJ159" s="184"/>
      <c r="AK159" s="184"/>
      <c r="AL159" s="184"/>
      <c r="AM159" s="184"/>
      <c r="AN159" s="184"/>
      <c r="AO159" s="184"/>
      <c r="AP159" s="184"/>
      <c r="AQ159" s="184"/>
      <c r="AR159" s="184"/>
      <c r="AS159" s="184"/>
      <c r="AT159" s="184"/>
      <c r="AU159" s="184"/>
      <c r="AV159" s="184"/>
      <c r="AW159" s="184"/>
      <c r="AX159" s="184"/>
      <c r="AY159" s="184"/>
      <c r="AZ159" s="184"/>
      <c r="BA159" s="184"/>
      <c r="BB159" s="184"/>
      <c r="BC159" s="184"/>
      <c r="BD159" s="184"/>
      <c r="BE159" s="184"/>
      <c r="BF159" s="184"/>
      <c r="BG159" s="184"/>
      <c r="BH159" s="184"/>
    </row>
    <row r="160" spans="1:60" outlineLevel="1" x14ac:dyDescent="0.2">
      <c r="A160" s="193"/>
      <c r="B160" s="194"/>
      <c r="C160" s="195" t="s">
        <v>330</v>
      </c>
      <c r="D160" s="196"/>
      <c r="E160" s="197">
        <v>2.72</v>
      </c>
      <c r="F160" s="183"/>
      <c r="G160" s="183"/>
      <c r="H160" s="183"/>
      <c r="I160" s="183"/>
      <c r="J160" s="183"/>
      <c r="K160" s="183"/>
      <c r="L160" s="183"/>
      <c r="M160" s="183"/>
      <c r="N160" s="183"/>
      <c r="O160" s="183"/>
      <c r="P160" s="183"/>
      <c r="Q160" s="183"/>
      <c r="R160" s="183"/>
      <c r="S160" s="183"/>
      <c r="T160" s="183"/>
      <c r="U160" s="183"/>
      <c r="V160" s="183"/>
      <c r="W160" s="183"/>
      <c r="X160" s="183"/>
      <c r="Y160" s="184"/>
      <c r="Z160" s="184"/>
      <c r="AA160" s="184"/>
      <c r="AB160" s="184"/>
      <c r="AC160" s="184"/>
      <c r="AD160" s="184"/>
      <c r="AE160" s="184"/>
      <c r="AF160" s="184"/>
      <c r="AG160" s="184" t="s">
        <v>162</v>
      </c>
      <c r="AH160" s="184">
        <v>0</v>
      </c>
      <c r="AI160" s="184"/>
      <c r="AJ160" s="184"/>
      <c r="AK160" s="184"/>
      <c r="AL160" s="184"/>
      <c r="AM160" s="184"/>
      <c r="AN160" s="184"/>
      <c r="AO160" s="184"/>
      <c r="AP160" s="184"/>
      <c r="AQ160" s="184"/>
      <c r="AR160" s="184"/>
      <c r="AS160" s="184"/>
      <c r="AT160" s="184"/>
      <c r="AU160" s="184"/>
      <c r="AV160" s="184"/>
      <c r="AW160" s="184"/>
      <c r="AX160" s="184"/>
      <c r="AY160" s="184"/>
      <c r="AZ160" s="184"/>
      <c r="BA160" s="184"/>
      <c r="BB160" s="184"/>
      <c r="BC160" s="184"/>
      <c r="BD160" s="184"/>
      <c r="BE160" s="184"/>
      <c r="BF160" s="184"/>
      <c r="BG160" s="184"/>
      <c r="BH160" s="184"/>
    </row>
    <row r="161" spans="1:60" outlineLevel="1" x14ac:dyDescent="0.2">
      <c r="A161" s="185">
        <v>33</v>
      </c>
      <c r="B161" s="186" t="s">
        <v>331</v>
      </c>
      <c r="C161" s="187" t="s">
        <v>332</v>
      </c>
      <c r="D161" s="188" t="s">
        <v>157</v>
      </c>
      <c r="E161" s="189">
        <v>27.198499999999999</v>
      </c>
      <c r="F161" s="190"/>
      <c r="G161" s="191">
        <f>ROUND(E161*F161,2)</f>
        <v>0</v>
      </c>
      <c r="H161" s="190"/>
      <c r="I161" s="191">
        <f>ROUND(E161*H161,2)</f>
        <v>0</v>
      </c>
      <c r="J161" s="190"/>
      <c r="K161" s="191">
        <f>ROUND(E161*J161,2)</f>
        <v>0</v>
      </c>
      <c r="L161" s="191">
        <v>21</v>
      </c>
      <c r="M161" s="191">
        <f>G161*(1+L161/100)</f>
        <v>0</v>
      </c>
      <c r="N161" s="191">
        <v>0</v>
      </c>
      <c r="O161" s="191">
        <f>ROUND(E161*N161,2)</f>
        <v>0</v>
      </c>
      <c r="P161" s="191">
        <v>0</v>
      </c>
      <c r="Q161" s="191">
        <f>ROUND(E161*P161,2)</f>
        <v>0</v>
      </c>
      <c r="R161" s="191" t="s">
        <v>151</v>
      </c>
      <c r="S161" s="191" t="s">
        <v>152</v>
      </c>
      <c r="T161" s="192" t="s">
        <v>333</v>
      </c>
      <c r="U161" s="183">
        <v>2.7</v>
      </c>
      <c r="V161" s="183">
        <f>ROUND(E161*U161,2)</f>
        <v>73.44</v>
      </c>
      <c r="W161" s="183"/>
      <c r="X161" s="183" t="s">
        <v>153</v>
      </c>
      <c r="Y161" s="184"/>
      <c r="Z161" s="184"/>
      <c r="AA161" s="184"/>
      <c r="AB161" s="184"/>
      <c r="AC161" s="184"/>
      <c r="AD161" s="184"/>
      <c r="AE161" s="184"/>
      <c r="AF161" s="184"/>
      <c r="AG161" s="184" t="s">
        <v>154</v>
      </c>
      <c r="AH161" s="184"/>
      <c r="AI161" s="184"/>
      <c r="AJ161" s="184"/>
      <c r="AK161" s="184"/>
      <c r="AL161" s="184"/>
      <c r="AM161" s="184"/>
      <c r="AN161" s="184"/>
      <c r="AO161" s="184"/>
      <c r="AP161" s="184"/>
      <c r="AQ161" s="184"/>
      <c r="AR161" s="184"/>
      <c r="AS161" s="184"/>
      <c r="AT161" s="184"/>
      <c r="AU161" s="184"/>
      <c r="AV161" s="184"/>
      <c r="AW161" s="184"/>
      <c r="AX161" s="184"/>
      <c r="AY161" s="184"/>
      <c r="AZ161" s="184"/>
      <c r="BA161" s="184"/>
      <c r="BB161" s="184"/>
      <c r="BC161" s="184"/>
      <c r="BD161" s="184"/>
      <c r="BE161" s="184"/>
      <c r="BF161" s="184"/>
      <c r="BG161" s="184"/>
      <c r="BH161" s="184"/>
    </row>
    <row r="162" spans="1:60" ht="12.75" customHeight="1" outlineLevel="1" x14ac:dyDescent="0.2">
      <c r="A162" s="193"/>
      <c r="B162" s="194"/>
      <c r="C162" s="251" t="s">
        <v>334</v>
      </c>
      <c r="D162" s="251"/>
      <c r="E162" s="251"/>
      <c r="F162" s="251"/>
      <c r="G162" s="251"/>
      <c r="H162" s="183"/>
      <c r="I162" s="183"/>
      <c r="J162" s="183"/>
      <c r="K162" s="183"/>
      <c r="L162" s="183"/>
      <c r="M162" s="183"/>
      <c r="N162" s="183"/>
      <c r="O162" s="183"/>
      <c r="P162" s="183"/>
      <c r="Q162" s="183"/>
      <c r="R162" s="183"/>
      <c r="S162" s="183"/>
      <c r="T162" s="183"/>
      <c r="U162" s="183"/>
      <c r="V162" s="183"/>
      <c r="W162" s="183"/>
      <c r="X162" s="183"/>
      <c r="Y162" s="184"/>
      <c r="Z162" s="184"/>
      <c r="AA162" s="184"/>
      <c r="AB162" s="184"/>
      <c r="AC162" s="184"/>
      <c r="AD162" s="184"/>
      <c r="AE162" s="184"/>
      <c r="AF162" s="184"/>
      <c r="AG162" s="184" t="s">
        <v>160</v>
      </c>
      <c r="AH162" s="184"/>
      <c r="AI162" s="184"/>
      <c r="AJ162" s="184"/>
      <c r="AK162" s="184"/>
      <c r="AL162" s="184"/>
      <c r="AM162" s="184"/>
      <c r="AN162" s="184"/>
      <c r="AO162" s="184"/>
      <c r="AP162" s="184"/>
      <c r="AQ162" s="184"/>
      <c r="AR162" s="184"/>
      <c r="AS162" s="184"/>
      <c r="AT162" s="184"/>
      <c r="AU162" s="184"/>
      <c r="AV162" s="184"/>
      <c r="AW162" s="184"/>
      <c r="AX162" s="184"/>
      <c r="AY162" s="184"/>
      <c r="AZ162" s="184"/>
      <c r="BA162" s="184"/>
      <c r="BB162" s="184"/>
      <c r="BC162" s="184"/>
      <c r="BD162" s="184"/>
      <c r="BE162" s="184"/>
      <c r="BF162" s="184"/>
      <c r="BG162" s="184"/>
      <c r="BH162" s="184"/>
    </row>
    <row r="163" spans="1:60" ht="22.5" outlineLevel="1" x14ac:dyDescent="0.2">
      <c r="A163" s="185">
        <v>34</v>
      </c>
      <c r="B163" s="186" t="s">
        <v>335</v>
      </c>
      <c r="C163" s="187" t="s">
        <v>336</v>
      </c>
      <c r="D163" s="188" t="s">
        <v>157</v>
      </c>
      <c r="E163" s="189">
        <v>0.64800000000000002</v>
      </c>
      <c r="F163" s="190"/>
      <c r="G163" s="191">
        <f>ROUND(E163*F163,2)</f>
        <v>0</v>
      </c>
      <c r="H163" s="190"/>
      <c r="I163" s="191">
        <f>ROUND(E163*H163,2)</f>
        <v>0</v>
      </c>
      <c r="J163" s="190"/>
      <c r="K163" s="191">
        <f>ROUND(E163*J163,2)</f>
        <v>0</v>
      </c>
      <c r="L163" s="191">
        <v>21</v>
      </c>
      <c r="M163" s="191">
        <f>G163*(1+L163/100)</f>
        <v>0</v>
      </c>
      <c r="N163" s="191">
        <v>1.837</v>
      </c>
      <c r="O163" s="191">
        <f>ROUND(E163*N163,2)</f>
        <v>1.19</v>
      </c>
      <c r="P163" s="191">
        <v>0</v>
      </c>
      <c r="Q163" s="191">
        <f>ROUND(E163*P163,2)</f>
        <v>0</v>
      </c>
      <c r="R163" s="191" t="s">
        <v>151</v>
      </c>
      <c r="S163" s="191" t="s">
        <v>152</v>
      </c>
      <c r="T163" s="192" t="s">
        <v>333</v>
      </c>
      <c r="U163" s="183">
        <v>1.8360000000000001</v>
      </c>
      <c r="V163" s="183">
        <f>ROUND(E163*U163,2)</f>
        <v>1.19</v>
      </c>
      <c r="W163" s="183"/>
      <c r="X163" s="183" t="s">
        <v>153</v>
      </c>
      <c r="Y163" s="184"/>
      <c r="Z163" s="184"/>
      <c r="AA163" s="184"/>
      <c r="AB163" s="184"/>
      <c r="AC163" s="184"/>
      <c r="AD163" s="184"/>
      <c r="AE163" s="184"/>
      <c r="AF163" s="184"/>
      <c r="AG163" s="184" t="s">
        <v>154</v>
      </c>
      <c r="AH163" s="184"/>
      <c r="AI163" s="184"/>
      <c r="AJ163" s="184"/>
      <c r="AK163" s="184"/>
      <c r="AL163" s="184"/>
      <c r="AM163" s="184"/>
      <c r="AN163" s="184"/>
      <c r="AO163" s="184"/>
      <c r="AP163" s="184"/>
      <c r="AQ163" s="184"/>
      <c r="AR163" s="184"/>
      <c r="AS163" s="184"/>
      <c r="AT163" s="184"/>
      <c r="AU163" s="184"/>
      <c r="AV163" s="184"/>
      <c r="AW163" s="184"/>
      <c r="AX163" s="184"/>
      <c r="AY163" s="184"/>
      <c r="AZ163" s="184"/>
      <c r="BA163" s="184"/>
      <c r="BB163" s="184"/>
      <c r="BC163" s="184"/>
      <c r="BD163" s="184"/>
      <c r="BE163" s="184"/>
      <c r="BF163" s="184"/>
      <c r="BG163" s="184"/>
      <c r="BH163" s="184"/>
    </row>
    <row r="164" spans="1:60" ht="12.75" customHeight="1" outlineLevel="1" x14ac:dyDescent="0.2">
      <c r="A164" s="193"/>
      <c r="B164" s="194"/>
      <c r="C164" s="251" t="s">
        <v>337</v>
      </c>
      <c r="D164" s="251"/>
      <c r="E164" s="251"/>
      <c r="F164" s="251"/>
      <c r="G164" s="251"/>
      <c r="H164" s="183"/>
      <c r="I164" s="183"/>
      <c r="J164" s="183"/>
      <c r="K164" s="183"/>
      <c r="L164" s="183"/>
      <c r="M164" s="183"/>
      <c r="N164" s="183"/>
      <c r="O164" s="183"/>
      <c r="P164" s="183"/>
      <c r="Q164" s="183"/>
      <c r="R164" s="183"/>
      <c r="S164" s="183"/>
      <c r="T164" s="183"/>
      <c r="U164" s="183"/>
      <c r="V164" s="183"/>
      <c r="W164" s="183"/>
      <c r="X164" s="183"/>
      <c r="Y164" s="184"/>
      <c r="Z164" s="184"/>
      <c r="AA164" s="184"/>
      <c r="AB164" s="184"/>
      <c r="AC164" s="184"/>
      <c r="AD164" s="184"/>
      <c r="AE164" s="184"/>
      <c r="AF164" s="184"/>
      <c r="AG164" s="184" t="s">
        <v>160</v>
      </c>
      <c r="AH164" s="184"/>
      <c r="AI164" s="184"/>
      <c r="AJ164" s="184"/>
      <c r="AK164" s="184"/>
      <c r="AL164" s="184"/>
      <c r="AM164" s="184"/>
      <c r="AN164" s="184"/>
      <c r="AO164" s="184"/>
      <c r="AP164" s="184"/>
      <c r="AQ164" s="184"/>
      <c r="AR164" s="184"/>
      <c r="AS164" s="184"/>
      <c r="AT164" s="184"/>
      <c r="AU164" s="184"/>
      <c r="AV164" s="184"/>
      <c r="AW164" s="184"/>
      <c r="AX164" s="184"/>
      <c r="AY164" s="184"/>
      <c r="AZ164" s="184"/>
      <c r="BA164" s="198" t="str">
        <f>C164</f>
        <v>pod mazaniny a dlažby, popř. na plochých střechách, vodorovný nebo ve spádu, s udusáním a urovnáním povrchu,</v>
      </c>
      <c r="BB164" s="184"/>
      <c r="BC164" s="184"/>
      <c r="BD164" s="184"/>
      <c r="BE164" s="184"/>
      <c r="BF164" s="184"/>
      <c r="BG164" s="184"/>
      <c r="BH164" s="184"/>
    </row>
    <row r="165" spans="1:60" outlineLevel="1" x14ac:dyDescent="0.2">
      <c r="A165" s="193"/>
      <c r="B165" s="194"/>
      <c r="C165" s="195" t="s">
        <v>338</v>
      </c>
      <c r="D165" s="196"/>
      <c r="E165" s="197">
        <v>0.64800000000000002</v>
      </c>
      <c r="F165" s="183"/>
      <c r="G165" s="183"/>
      <c r="H165" s="183"/>
      <c r="I165" s="183"/>
      <c r="J165" s="183"/>
      <c r="K165" s="183"/>
      <c r="L165" s="183"/>
      <c r="M165" s="183"/>
      <c r="N165" s="183"/>
      <c r="O165" s="183"/>
      <c r="P165" s="183"/>
      <c r="Q165" s="183"/>
      <c r="R165" s="183"/>
      <c r="S165" s="183"/>
      <c r="T165" s="183"/>
      <c r="U165" s="183"/>
      <c r="V165" s="183"/>
      <c r="W165" s="183"/>
      <c r="X165" s="183"/>
      <c r="Y165" s="184"/>
      <c r="Z165" s="184"/>
      <c r="AA165" s="184"/>
      <c r="AB165" s="184"/>
      <c r="AC165" s="184"/>
      <c r="AD165" s="184"/>
      <c r="AE165" s="184"/>
      <c r="AF165" s="184"/>
      <c r="AG165" s="184" t="s">
        <v>162</v>
      </c>
      <c r="AH165" s="184">
        <v>0</v>
      </c>
      <c r="AI165" s="184"/>
      <c r="AJ165" s="184"/>
      <c r="AK165" s="184"/>
      <c r="AL165" s="184"/>
      <c r="AM165" s="184"/>
      <c r="AN165" s="184"/>
      <c r="AO165" s="184"/>
      <c r="AP165" s="184"/>
      <c r="AQ165" s="184"/>
      <c r="AR165" s="184"/>
      <c r="AS165" s="184"/>
      <c r="AT165" s="184"/>
      <c r="AU165" s="184"/>
      <c r="AV165" s="184"/>
      <c r="AW165" s="184"/>
      <c r="AX165" s="184"/>
      <c r="AY165" s="184"/>
      <c r="AZ165" s="184"/>
      <c r="BA165" s="184"/>
      <c r="BB165" s="184"/>
      <c r="BC165" s="184"/>
      <c r="BD165" s="184"/>
      <c r="BE165" s="184"/>
      <c r="BF165" s="184"/>
      <c r="BG165" s="184"/>
      <c r="BH165" s="184"/>
    </row>
    <row r="166" spans="1:60" ht="22.5" outlineLevel="1" x14ac:dyDescent="0.2">
      <c r="A166" s="185">
        <v>35</v>
      </c>
      <c r="B166" s="186" t="s">
        <v>339</v>
      </c>
      <c r="C166" s="187" t="s">
        <v>340</v>
      </c>
      <c r="D166" s="188" t="s">
        <v>170</v>
      </c>
      <c r="E166" s="189">
        <v>2.86</v>
      </c>
      <c r="F166" s="190"/>
      <c r="G166" s="191">
        <f>ROUND(E166*F166,2)</f>
        <v>0</v>
      </c>
      <c r="H166" s="190"/>
      <c r="I166" s="191">
        <f>ROUND(E166*H166,2)</f>
        <v>0</v>
      </c>
      <c r="J166" s="190"/>
      <c r="K166" s="191">
        <f>ROUND(E166*J166,2)</f>
        <v>0</v>
      </c>
      <c r="L166" s="191">
        <v>21</v>
      </c>
      <c r="M166" s="191">
        <f>G166*(1+L166/100)</f>
        <v>0</v>
      </c>
      <c r="N166" s="191">
        <v>0.1231</v>
      </c>
      <c r="O166" s="191">
        <f>ROUND(E166*N166,2)</f>
        <v>0.35</v>
      </c>
      <c r="P166" s="191">
        <v>0</v>
      </c>
      <c r="Q166" s="191">
        <f>ROUND(E166*P166,2)</f>
        <v>0</v>
      </c>
      <c r="R166" s="191" t="s">
        <v>151</v>
      </c>
      <c r="S166" s="191" t="s">
        <v>152</v>
      </c>
      <c r="T166" s="192" t="s">
        <v>152</v>
      </c>
      <c r="U166" s="183">
        <v>0.33700000000000002</v>
      </c>
      <c r="V166" s="183">
        <f>ROUND(E166*U166,2)</f>
        <v>0.96</v>
      </c>
      <c r="W166" s="183"/>
      <c r="X166" s="183" t="s">
        <v>153</v>
      </c>
      <c r="Y166" s="184"/>
      <c r="Z166" s="184"/>
      <c r="AA166" s="184"/>
      <c r="AB166" s="184"/>
      <c r="AC166" s="184"/>
      <c r="AD166" s="184"/>
      <c r="AE166" s="184"/>
      <c r="AF166" s="184"/>
      <c r="AG166" s="184" t="s">
        <v>154</v>
      </c>
      <c r="AH166" s="184"/>
      <c r="AI166" s="184"/>
      <c r="AJ166" s="184"/>
      <c r="AK166" s="184"/>
      <c r="AL166" s="184"/>
      <c r="AM166" s="184"/>
      <c r="AN166" s="184"/>
      <c r="AO166" s="184"/>
      <c r="AP166" s="184"/>
      <c r="AQ166" s="184"/>
      <c r="AR166" s="184"/>
      <c r="AS166" s="184"/>
      <c r="AT166" s="184"/>
      <c r="AU166" s="184"/>
      <c r="AV166" s="184"/>
      <c r="AW166" s="184"/>
      <c r="AX166" s="184"/>
      <c r="AY166" s="184"/>
      <c r="AZ166" s="184"/>
      <c r="BA166" s="184"/>
      <c r="BB166" s="184"/>
      <c r="BC166" s="184"/>
      <c r="BD166" s="184"/>
      <c r="BE166" s="184"/>
      <c r="BF166" s="184"/>
      <c r="BG166" s="184"/>
      <c r="BH166" s="184"/>
    </row>
    <row r="167" spans="1:60" ht="45" customHeight="1" outlineLevel="1" x14ac:dyDescent="0.2">
      <c r="A167" s="193"/>
      <c r="B167" s="194"/>
      <c r="C167" s="251" t="s">
        <v>341</v>
      </c>
      <c r="D167" s="251"/>
      <c r="E167" s="251"/>
      <c r="F167" s="251"/>
      <c r="G167" s="251"/>
      <c r="H167" s="183"/>
      <c r="I167" s="183"/>
      <c r="J167" s="183"/>
      <c r="K167" s="183"/>
      <c r="L167" s="183"/>
      <c r="M167" s="183"/>
      <c r="N167" s="183"/>
      <c r="O167" s="183"/>
      <c r="P167" s="183"/>
      <c r="Q167" s="183"/>
      <c r="R167" s="183"/>
      <c r="S167" s="183"/>
      <c r="T167" s="183"/>
      <c r="U167" s="183"/>
      <c r="V167" s="183"/>
      <c r="W167" s="183"/>
      <c r="X167" s="183"/>
      <c r="Y167" s="184"/>
      <c r="Z167" s="184"/>
      <c r="AA167" s="184"/>
      <c r="AB167" s="184"/>
      <c r="AC167" s="184"/>
      <c r="AD167" s="184"/>
      <c r="AE167" s="184"/>
      <c r="AF167" s="184"/>
      <c r="AG167" s="184" t="s">
        <v>160</v>
      </c>
      <c r="AH167" s="184"/>
      <c r="AI167" s="184"/>
      <c r="AJ167" s="184"/>
      <c r="AK167" s="184"/>
      <c r="AL167" s="184"/>
      <c r="AM167" s="184"/>
      <c r="AN167" s="184"/>
      <c r="AO167" s="184"/>
      <c r="AP167" s="184"/>
      <c r="AQ167" s="184"/>
      <c r="AR167" s="184"/>
      <c r="AS167" s="184"/>
      <c r="AT167" s="184"/>
      <c r="AU167" s="184"/>
      <c r="AV167" s="184"/>
      <c r="AW167" s="184"/>
      <c r="AX167" s="184"/>
      <c r="AY167" s="184"/>
      <c r="AZ167" s="184"/>
      <c r="BA167" s="198" t="str">
        <f>C167</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167" s="184"/>
      <c r="BC167" s="184"/>
      <c r="BD167" s="184"/>
      <c r="BE167" s="184"/>
      <c r="BF167" s="184"/>
      <c r="BG167" s="184"/>
      <c r="BH167" s="184"/>
    </row>
    <row r="168" spans="1:60" outlineLevel="1" x14ac:dyDescent="0.2">
      <c r="A168" s="193"/>
      <c r="B168" s="194"/>
      <c r="C168" s="195" t="s">
        <v>342</v>
      </c>
      <c r="D168" s="196"/>
      <c r="E168" s="197">
        <v>2.86</v>
      </c>
      <c r="F168" s="183"/>
      <c r="G168" s="183"/>
      <c r="H168" s="183"/>
      <c r="I168" s="183"/>
      <c r="J168" s="183"/>
      <c r="K168" s="183"/>
      <c r="L168" s="183"/>
      <c r="M168" s="183"/>
      <c r="N168" s="183"/>
      <c r="O168" s="183"/>
      <c r="P168" s="183"/>
      <c r="Q168" s="183"/>
      <c r="R168" s="183"/>
      <c r="S168" s="183"/>
      <c r="T168" s="183"/>
      <c r="U168" s="183"/>
      <c r="V168" s="183"/>
      <c r="W168" s="183"/>
      <c r="X168" s="183"/>
      <c r="Y168" s="184"/>
      <c r="Z168" s="184"/>
      <c r="AA168" s="184"/>
      <c r="AB168" s="184"/>
      <c r="AC168" s="184"/>
      <c r="AD168" s="184"/>
      <c r="AE168" s="184"/>
      <c r="AF168" s="184"/>
      <c r="AG168" s="184" t="s">
        <v>162</v>
      </c>
      <c r="AH168" s="184">
        <v>0</v>
      </c>
      <c r="AI168" s="184"/>
      <c r="AJ168" s="184"/>
      <c r="AK168" s="184"/>
      <c r="AL168" s="184"/>
      <c r="AM168" s="184"/>
      <c r="AN168" s="184"/>
      <c r="AO168" s="184"/>
      <c r="AP168" s="184"/>
      <c r="AQ168" s="184"/>
      <c r="AR168" s="184"/>
      <c r="AS168" s="184"/>
      <c r="AT168" s="184"/>
      <c r="AU168" s="184"/>
      <c r="AV168" s="184"/>
      <c r="AW168" s="184"/>
      <c r="AX168" s="184"/>
      <c r="AY168" s="184"/>
      <c r="AZ168" s="184"/>
      <c r="BA168" s="184"/>
      <c r="BB168" s="184"/>
      <c r="BC168" s="184"/>
      <c r="BD168" s="184"/>
      <c r="BE168" s="184"/>
      <c r="BF168" s="184"/>
      <c r="BG168" s="184"/>
      <c r="BH168" s="184"/>
    </row>
    <row r="169" spans="1:60" x14ac:dyDescent="0.2">
      <c r="A169" s="167" t="s">
        <v>146</v>
      </c>
      <c r="B169" s="168" t="s">
        <v>59</v>
      </c>
      <c r="C169" s="169" t="s">
        <v>60</v>
      </c>
      <c r="D169" s="170"/>
      <c r="E169" s="171"/>
      <c r="F169" s="172"/>
      <c r="G169" s="172">
        <f>SUMIF(AG170:AG189,"&lt;&gt;NOR",G170:G189)</f>
        <v>0</v>
      </c>
      <c r="H169" s="172"/>
      <c r="I169" s="172">
        <f>SUM(I170:I189)</f>
        <v>0</v>
      </c>
      <c r="J169" s="172"/>
      <c r="K169" s="172">
        <f>SUM(K170:K189)</f>
        <v>0</v>
      </c>
      <c r="L169" s="172"/>
      <c r="M169" s="172">
        <f>SUM(M170:M189)</f>
        <v>0</v>
      </c>
      <c r="N169" s="172"/>
      <c r="O169" s="172">
        <f>SUM(O170:O189)</f>
        <v>1.6500000000000001</v>
      </c>
      <c r="P169" s="172"/>
      <c r="Q169" s="172">
        <f>SUM(Q170:Q189)</f>
        <v>0</v>
      </c>
      <c r="R169" s="172"/>
      <c r="S169" s="172"/>
      <c r="T169" s="173"/>
      <c r="U169" s="174"/>
      <c r="V169" s="174">
        <f>SUM(V170:V189)</f>
        <v>61.66</v>
      </c>
      <c r="W169" s="174"/>
      <c r="X169" s="174"/>
      <c r="AG169" t="s">
        <v>147</v>
      </c>
    </row>
    <row r="170" spans="1:60" outlineLevel="1" x14ac:dyDescent="0.2">
      <c r="A170" s="185">
        <v>36</v>
      </c>
      <c r="B170" s="186" t="s">
        <v>343</v>
      </c>
      <c r="C170" s="187" t="s">
        <v>344</v>
      </c>
      <c r="D170" s="188" t="s">
        <v>150</v>
      </c>
      <c r="E170" s="189">
        <v>12</v>
      </c>
      <c r="F170" s="190"/>
      <c r="G170" s="191">
        <f>ROUND(E170*F170,2)</f>
        <v>0</v>
      </c>
      <c r="H170" s="190"/>
      <c r="I170" s="191">
        <f>ROUND(E170*H170,2)</f>
        <v>0</v>
      </c>
      <c r="J170" s="190"/>
      <c r="K170" s="191">
        <f>ROUND(E170*J170,2)</f>
        <v>0</v>
      </c>
      <c r="L170" s="191">
        <v>21</v>
      </c>
      <c r="M170" s="191">
        <f>G170*(1+L170/100)</f>
        <v>0</v>
      </c>
      <c r="N170" s="191">
        <v>5.4010000000000002E-2</v>
      </c>
      <c r="O170" s="191">
        <f>ROUND(E170*N170,2)</f>
        <v>0.65</v>
      </c>
      <c r="P170" s="191">
        <v>0</v>
      </c>
      <c r="Q170" s="191">
        <f>ROUND(E170*P170,2)</f>
        <v>0</v>
      </c>
      <c r="R170" s="191" t="s">
        <v>158</v>
      </c>
      <c r="S170" s="191" t="s">
        <v>152</v>
      </c>
      <c r="T170" s="192" t="s">
        <v>152</v>
      </c>
      <c r="U170" s="183">
        <v>2.097</v>
      </c>
      <c r="V170" s="183">
        <f>ROUND(E170*U170,2)</f>
        <v>25.16</v>
      </c>
      <c r="W170" s="183"/>
      <c r="X170" s="183" t="s">
        <v>153</v>
      </c>
      <c r="Y170" s="184"/>
      <c r="Z170" s="184"/>
      <c r="AA170" s="184"/>
      <c r="AB170" s="184"/>
      <c r="AC170" s="184"/>
      <c r="AD170" s="184"/>
      <c r="AE170" s="184"/>
      <c r="AF170" s="184"/>
      <c r="AG170" s="184" t="s">
        <v>154</v>
      </c>
      <c r="AH170" s="184"/>
      <c r="AI170" s="184"/>
      <c r="AJ170" s="184"/>
      <c r="AK170" s="184"/>
      <c r="AL170" s="184"/>
      <c r="AM170" s="184"/>
      <c r="AN170" s="184"/>
      <c r="AO170" s="184"/>
      <c r="AP170" s="184"/>
      <c r="AQ170" s="184"/>
      <c r="AR170" s="184"/>
      <c r="AS170" s="184"/>
      <c r="AT170" s="184"/>
      <c r="AU170" s="184"/>
      <c r="AV170" s="184"/>
      <c r="AW170" s="184"/>
      <c r="AX170" s="184"/>
      <c r="AY170" s="184"/>
      <c r="AZ170" s="184"/>
      <c r="BA170" s="184"/>
      <c r="BB170" s="184"/>
      <c r="BC170" s="184"/>
      <c r="BD170" s="184"/>
      <c r="BE170" s="184"/>
      <c r="BF170" s="184"/>
      <c r="BG170" s="184"/>
      <c r="BH170" s="184"/>
    </row>
    <row r="171" spans="1:60" ht="12.75" customHeight="1" outlineLevel="1" x14ac:dyDescent="0.2">
      <c r="A171" s="193"/>
      <c r="B171" s="194"/>
      <c r="C171" s="251" t="s">
        <v>345</v>
      </c>
      <c r="D171" s="251"/>
      <c r="E171" s="251"/>
      <c r="F171" s="251"/>
      <c r="G171" s="251"/>
      <c r="H171" s="183"/>
      <c r="I171" s="183"/>
      <c r="J171" s="183"/>
      <c r="K171" s="183"/>
      <c r="L171" s="183"/>
      <c r="M171" s="183"/>
      <c r="N171" s="183"/>
      <c r="O171" s="183"/>
      <c r="P171" s="183"/>
      <c r="Q171" s="183"/>
      <c r="R171" s="183"/>
      <c r="S171" s="183"/>
      <c r="T171" s="183"/>
      <c r="U171" s="183"/>
      <c r="V171" s="183"/>
      <c r="W171" s="183"/>
      <c r="X171" s="183"/>
      <c r="Y171" s="184"/>
      <c r="Z171" s="184"/>
      <c r="AA171" s="184"/>
      <c r="AB171" s="184"/>
      <c r="AC171" s="184"/>
      <c r="AD171" s="184"/>
      <c r="AE171" s="184"/>
      <c r="AF171" s="184"/>
      <c r="AG171" s="184" t="s">
        <v>160</v>
      </c>
      <c r="AH171" s="184"/>
      <c r="AI171" s="184"/>
      <c r="AJ171" s="184"/>
      <c r="AK171" s="184"/>
      <c r="AL171" s="184"/>
      <c r="AM171" s="184"/>
      <c r="AN171" s="184"/>
      <c r="AO171" s="184"/>
      <c r="AP171" s="184"/>
      <c r="AQ171" s="184"/>
      <c r="AR171" s="184"/>
      <c r="AS171" s="184"/>
      <c r="AT171" s="184"/>
      <c r="AU171" s="184"/>
      <c r="AV171" s="184"/>
      <c r="AW171" s="184"/>
      <c r="AX171" s="184"/>
      <c r="AY171" s="184"/>
      <c r="AZ171" s="184"/>
      <c r="BA171" s="184"/>
      <c r="BB171" s="184"/>
      <c r="BC171" s="184"/>
      <c r="BD171" s="184"/>
      <c r="BE171" s="184"/>
      <c r="BF171" s="184"/>
      <c r="BG171" s="184"/>
      <c r="BH171" s="184"/>
    </row>
    <row r="172" spans="1:60" ht="12.75" customHeight="1" outlineLevel="1" x14ac:dyDescent="0.2">
      <c r="A172" s="193"/>
      <c r="B172" s="194"/>
      <c r="C172" s="252" t="s">
        <v>226</v>
      </c>
      <c r="D172" s="252"/>
      <c r="E172" s="252"/>
      <c r="F172" s="252"/>
      <c r="G172" s="252"/>
      <c r="H172" s="183"/>
      <c r="I172" s="183"/>
      <c r="J172" s="183"/>
      <c r="K172" s="183"/>
      <c r="L172" s="183"/>
      <c r="M172" s="183"/>
      <c r="N172" s="183"/>
      <c r="O172" s="183"/>
      <c r="P172" s="183"/>
      <c r="Q172" s="183"/>
      <c r="R172" s="183"/>
      <c r="S172" s="183"/>
      <c r="T172" s="183"/>
      <c r="U172" s="183"/>
      <c r="V172" s="183"/>
      <c r="W172" s="183"/>
      <c r="X172" s="183"/>
      <c r="Y172" s="184"/>
      <c r="Z172" s="184"/>
      <c r="AA172" s="184"/>
      <c r="AB172" s="184"/>
      <c r="AC172" s="184"/>
      <c r="AD172" s="184"/>
      <c r="AE172" s="184"/>
      <c r="AF172" s="184"/>
      <c r="AG172" s="184" t="s">
        <v>190</v>
      </c>
      <c r="AH172" s="184"/>
      <c r="AI172" s="184"/>
      <c r="AJ172" s="184"/>
      <c r="AK172" s="184"/>
      <c r="AL172" s="184"/>
      <c r="AM172" s="184"/>
      <c r="AN172" s="184"/>
      <c r="AO172" s="184"/>
      <c r="AP172" s="184"/>
      <c r="AQ172" s="184"/>
      <c r="AR172" s="184"/>
      <c r="AS172" s="184"/>
      <c r="AT172" s="184"/>
      <c r="AU172" s="184"/>
      <c r="AV172" s="184"/>
      <c r="AW172" s="184"/>
      <c r="AX172" s="184"/>
      <c r="AY172" s="184"/>
      <c r="AZ172" s="184"/>
      <c r="BA172" s="184"/>
      <c r="BB172" s="184"/>
      <c r="BC172" s="184"/>
      <c r="BD172" s="184"/>
      <c r="BE172" s="184"/>
      <c r="BF172" s="184"/>
      <c r="BG172" s="184"/>
      <c r="BH172" s="184"/>
    </row>
    <row r="173" spans="1:60" outlineLevel="1" x14ac:dyDescent="0.2">
      <c r="A173" s="193"/>
      <c r="B173" s="194"/>
      <c r="C173" s="195" t="s">
        <v>346</v>
      </c>
      <c r="D173" s="196"/>
      <c r="E173" s="197">
        <v>5</v>
      </c>
      <c r="F173" s="183"/>
      <c r="G173" s="183"/>
      <c r="H173" s="183"/>
      <c r="I173" s="183"/>
      <c r="J173" s="183"/>
      <c r="K173" s="183"/>
      <c r="L173" s="183"/>
      <c r="M173" s="183"/>
      <c r="N173" s="183"/>
      <c r="O173" s="183"/>
      <c r="P173" s="183"/>
      <c r="Q173" s="183"/>
      <c r="R173" s="183"/>
      <c r="S173" s="183"/>
      <c r="T173" s="183"/>
      <c r="U173" s="183"/>
      <c r="V173" s="183"/>
      <c r="W173" s="183"/>
      <c r="X173" s="183"/>
      <c r="Y173" s="184"/>
      <c r="Z173" s="184"/>
      <c r="AA173" s="184"/>
      <c r="AB173" s="184"/>
      <c r="AC173" s="184"/>
      <c r="AD173" s="184"/>
      <c r="AE173" s="184"/>
      <c r="AF173" s="184"/>
      <c r="AG173" s="184" t="s">
        <v>162</v>
      </c>
      <c r="AH173" s="184">
        <v>0</v>
      </c>
      <c r="AI173" s="184"/>
      <c r="AJ173" s="184"/>
      <c r="AK173" s="184"/>
      <c r="AL173" s="184"/>
      <c r="AM173" s="184"/>
      <c r="AN173" s="184"/>
      <c r="AO173" s="184"/>
      <c r="AP173" s="184"/>
      <c r="AQ173" s="184"/>
      <c r="AR173" s="184"/>
      <c r="AS173" s="184"/>
      <c r="AT173" s="184"/>
      <c r="AU173" s="184"/>
      <c r="AV173" s="184"/>
      <c r="AW173" s="184"/>
      <c r="AX173" s="184"/>
      <c r="AY173" s="184"/>
      <c r="AZ173" s="184"/>
      <c r="BA173" s="184"/>
      <c r="BB173" s="184"/>
      <c r="BC173" s="184"/>
      <c r="BD173" s="184"/>
      <c r="BE173" s="184"/>
      <c r="BF173" s="184"/>
      <c r="BG173" s="184"/>
      <c r="BH173" s="184"/>
    </row>
    <row r="174" spans="1:60" outlineLevel="1" x14ac:dyDescent="0.2">
      <c r="A174" s="193"/>
      <c r="B174" s="194"/>
      <c r="C174" s="195" t="s">
        <v>347</v>
      </c>
      <c r="D174" s="196"/>
      <c r="E174" s="197">
        <v>7</v>
      </c>
      <c r="F174" s="183"/>
      <c r="G174" s="183"/>
      <c r="H174" s="183"/>
      <c r="I174" s="183"/>
      <c r="J174" s="183"/>
      <c r="K174" s="183"/>
      <c r="L174" s="183"/>
      <c r="M174" s="183"/>
      <c r="N174" s="183"/>
      <c r="O174" s="183"/>
      <c r="P174" s="183"/>
      <c r="Q174" s="183"/>
      <c r="R174" s="183"/>
      <c r="S174" s="183"/>
      <c r="T174" s="183"/>
      <c r="U174" s="183"/>
      <c r="V174" s="183"/>
      <c r="W174" s="183"/>
      <c r="X174" s="183"/>
      <c r="Y174" s="184"/>
      <c r="Z174" s="184"/>
      <c r="AA174" s="184"/>
      <c r="AB174" s="184"/>
      <c r="AC174" s="184"/>
      <c r="AD174" s="184"/>
      <c r="AE174" s="184"/>
      <c r="AF174" s="184"/>
      <c r="AG174" s="184" t="s">
        <v>162</v>
      </c>
      <c r="AH174" s="184">
        <v>0</v>
      </c>
      <c r="AI174" s="184"/>
      <c r="AJ174" s="184"/>
      <c r="AK174" s="184"/>
      <c r="AL174" s="184"/>
      <c r="AM174" s="184"/>
      <c r="AN174" s="184"/>
      <c r="AO174" s="184"/>
      <c r="AP174" s="184"/>
      <c r="AQ174" s="184"/>
      <c r="AR174" s="184"/>
      <c r="AS174" s="184"/>
      <c r="AT174" s="184"/>
      <c r="AU174" s="184"/>
      <c r="AV174" s="184"/>
      <c r="AW174" s="184"/>
      <c r="AX174" s="184"/>
      <c r="AY174" s="184"/>
      <c r="AZ174" s="184"/>
      <c r="BA174" s="184"/>
      <c r="BB174" s="184"/>
      <c r="BC174" s="184"/>
      <c r="BD174" s="184"/>
      <c r="BE174" s="184"/>
      <c r="BF174" s="184"/>
      <c r="BG174" s="184"/>
      <c r="BH174" s="184"/>
    </row>
    <row r="175" spans="1:60" outlineLevel="1" x14ac:dyDescent="0.2">
      <c r="A175" s="185">
        <v>37</v>
      </c>
      <c r="B175" s="186" t="s">
        <v>348</v>
      </c>
      <c r="C175" s="187" t="s">
        <v>349</v>
      </c>
      <c r="D175" s="188" t="s">
        <v>150</v>
      </c>
      <c r="E175" s="189">
        <v>1</v>
      </c>
      <c r="F175" s="190"/>
      <c r="G175" s="191">
        <f>ROUND(E175*F175,2)</f>
        <v>0</v>
      </c>
      <c r="H175" s="190"/>
      <c r="I175" s="191">
        <f>ROUND(E175*H175,2)</f>
        <v>0</v>
      </c>
      <c r="J175" s="190"/>
      <c r="K175" s="191">
        <f>ROUND(E175*J175,2)</f>
        <v>0</v>
      </c>
      <c r="L175" s="191">
        <v>21</v>
      </c>
      <c r="M175" s="191">
        <f>G175*(1+L175/100)</f>
        <v>0</v>
      </c>
      <c r="N175" s="191">
        <v>8.2049999999999998E-2</v>
      </c>
      <c r="O175" s="191">
        <f>ROUND(E175*N175,2)</f>
        <v>0.08</v>
      </c>
      <c r="P175" s="191">
        <v>0</v>
      </c>
      <c r="Q175" s="191">
        <f>ROUND(E175*P175,2)</f>
        <v>0</v>
      </c>
      <c r="R175" s="191" t="s">
        <v>158</v>
      </c>
      <c r="S175" s="191" t="s">
        <v>152</v>
      </c>
      <c r="T175" s="192" t="s">
        <v>152</v>
      </c>
      <c r="U175" s="183">
        <v>2.4900000000000002</v>
      </c>
      <c r="V175" s="183">
        <f>ROUND(E175*U175,2)</f>
        <v>2.4900000000000002</v>
      </c>
      <c r="W175" s="183"/>
      <c r="X175" s="183" t="s">
        <v>153</v>
      </c>
      <c r="Y175" s="184"/>
      <c r="Z175" s="184"/>
      <c r="AA175" s="184"/>
      <c r="AB175" s="184"/>
      <c r="AC175" s="184"/>
      <c r="AD175" s="184"/>
      <c r="AE175" s="184"/>
      <c r="AF175" s="184"/>
      <c r="AG175" s="184" t="s">
        <v>154</v>
      </c>
      <c r="AH175" s="184"/>
      <c r="AI175" s="184"/>
      <c r="AJ175" s="184"/>
      <c r="AK175" s="184"/>
      <c r="AL175" s="184"/>
      <c r="AM175" s="184"/>
      <c r="AN175" s="184"/>
      <c r="AO175" s="184"/>
      <c r="AP175" s="184"/>
      <c r="AQ175" s="184"/>
      <c r="AR175" s="184"/>
      <c r="AS175" s="184"/>
      <c r="AT175" s="184"/>
      <c r="AU175" s="184"/>
      <c r="AV175" s="184"/>
      <c r="AW175" s="184"/>
      <c r="AX175" s="184"/>
      <c r="AY175" s="184"/>
      <c r="AZ175" s="184"/>
      <c r="BA175" s="184"/>
      <c r="BB175" s="184"/>
      <c r="BC175" s="184"/>
      <c r="BD175" s="184"/>
      <c r="BE175" s="184"/>
      <c r="BF175" s="184"/>
      <c r="BG175" s="184"/>
      <c r="BH175" s="184"/>
    </row>
    <row r="176" spans="1:60" ht="12.75" customHeight="1" outlineLevel="1" x14ac:dyDescent="0.2">
      <c r="A176" s="193"/>
      <c r="B176" s="194"/>
      <c r="C176" s="251" t="s">
        <v>345</v>
      </c>
      <c r="D176" s="251"/>
      <c r="E176" s="251"/>
      <c r="F176" s="251"/>
      <c r="G176" s="251"/>
      <c r="H176" s="183"/>
      <c r="I176" s="183"/>
      <c r="J176" s="183"/>
      <c r="K176" s="183"/>
      <c r="L176" s="183"/>
      <c r="M176" s="183"/>
      <c r="N176" s="183"/>
      <c r="O176" s="183"/>
      <c r="P176" s="183"/>
      <c r="Q176" s="183"/>
      <c r="R176" s="183"/>
      <c r="S176" s="183"/>
      <c r="T176" s="183"/>
      <c r="U176" s="183"/>
      <c r="V176" s="183"/>
      <c r="W176" s="183"/>
      <c r="X176" s="183"/>
      <c r="Y176" s="184"/>
      <c r="Z176" s="184"/>
      <c r="AA176" s="184"/>
      <c r="AB176" s="184"/>
      <c r="AC176" s="184"/>
      <c r="AD176" s="184"/>
      <c r="AE176" s="184"/>
      <c r="AF176" s="184"/>
      <c r="AG176" s="184" t="s">
        <v>160</v>
      </c>
      <c r="AH176" s="184"/>
      <c r="AI176" s="184"/>
      <c r="AJ176" s="184"/>
      <c r="AK176" s="184"/>
      <c r="AL176" s="184"/>
      <c r="AM176" s="184"/>
      <c r="AN176" s="184"/>
      <c r="AO176" s="184"/>
      <c r="AP176" s="184"/>
      <c r="AQ176" s="184"/>
      <c r="AR176" s="184"/>
      <c r="AS176" s="184"/>
      <c r="AT176" s="184"/>
      <c r="AU176" s="184"/>
      <c r="AV176" s="184"/>
      <c r="AW176" s="184"/>
      <c r="AX176" s="184"/>
      <c r="AY176" s="184"/>
      <c r="AZ176" s="184"/>
      <c r="BA176" s="184"/>
      <c r="BB176" s="184"/>
      <c r="BC176" s="184"/>
      <c r="BD176" s="184"/>
      <c r="BE176" s="184"/>
      <c r="BF176" s="184"/>
      <c r="BG176" s="184"/>
      <c r="BH176" s="184"/>
    </row>
    <row r="177" spans="1:60" ht="12.75" customHeight="1" outlineLevel="1" x14ac:dyDescent="0.2">
      <c r="A177" s="193"/>
      <c r="B177" s="194"/>
      <c r="C177" s="252" t="s">
        <v>226</v>
      </c>
      <c r="D177" s="252"/>
      <c r="E177" s="252"/>
      <c r="F177" s="252"/>
      <c r="G177" s="252"/>
      <c r="H177" s="183"/>
      <c r="I177" s="183"/>
      <c r="J177" s="183"/>
      <c r="K177" s="183"/>
      <c r="L177" s="183"/>
      <c r="M177" s="183"/>
      <c r="N177" s="183"/>
      <c r="O177" s="183"/>
      <c r="P177" s="183"/>
      <c r="Q177" s="183"/>
      <c r="R177" s="183"/>
      <c r="S177" s="183"/>
      <c r="T177" s="183"/>
      <c r="U177" s="183"/>
      <c r="V177" s="183"/>
      <c r="W177" s="183"/>
      <c r="X177" s="183"/>
      <c r="Y177" s="184"/>
      <c r="Z177" s="184"/>
      <c r="AA177" s="184"/>
      <c r="AB177" s="184"/>
      <c r="AC177" s="184"/>
      <c r="AD177" s="184"/>
      <c r="AE177" s="184"/>
      <c r="AF177" s="184"/>
      <c r="AG177" s="184" t="s">
        <v>190</v>
      </c>
      <c r="AH177" s="184"/>
      <c r="AI177" s="184"/>
      <c r="AJ177" s="184"/>
      <c r="AK177" s="184"/>
      <c r="AL177" s="184"/>
      <c r="AM177" s="184"/>
      <c r="AN177" s="184"/>
      <c r="AO177" s="184"/>
      <c r="AP177" s="184"/>
      <c r="AQ177" s="184"/>
      <c r="AR177" s="184"/>
      <c r="AS177" s="184"/>
      <c r="AT177" s="184"/>
      <c r="AU177" s="184"/>
      <c r="AV177" s="184"/>
      <c r="AW177" s="184"/>
      <c r="AX177" s="184"/>
      <c r="AY177" s="184"/>
      <c r="AZ177" s="184"/>
      <c r="BA177" s="184"/>
      <c r="BB177" s="184"/>
      <c r="BC177" s="184"/>
      <c r="BD177" s="184"/>
      <c r="BE177" s="184"/>
      <c r="BF177" s="184"/>
      <c r="BG177" s="184"/>
      <c r="BH177" s="184"/>
    </row>
    <row r="178" spans="1:60" ht="45" outlineLevel="1" x14ac:dyDescent="0.2">
      <c r="A178" s="175">
        <v>38</v>
      </c>
      <c r="B178" s="176" t="s">
        <v>350</v>
      </c>
      <c r="C178" s="177" t="s">
        <v>351</v>
      </c>
      <c r="D178" s="178" t="s">
        <v>150</v>
      </c>
      <c r="E178" s="179">
        <v>8</v>
      </c>
      <c r="F178" s="180"/>
      <c r="G178" s="181">
        <f>ROUND(E178*F178,2)</f>
        <v>0</v>
      </c>
      <c r="H178" s="180"/>
      <c r="I178" s="181">
        <f>ROUND(E178*H178,2)</f>
        <v>0</v>
      </c>
      <c r="J178" s="180"/>
      <c r="K178" s="181">
        <f>ROUND(E178*J178,2)</f>
        <v>0</v>
      </c>
      <c r="L178" s="181">
        <v>21</v>
      </c>
      <c r="M178" s="181">
        <f>G178*(1+L178/100)</f>
        <v>0</v>
      </c>
      <c r="N178" s="181">
        <v>1.8970000000000001E-2</v>
      </c>
      <c r="O178" s="181">
        <f>ROUND(E178*N178,2)</f>
        <v>0.15</v>
      </c>
      <c r="P178" s="181">
        <v>0</v>
      </c>
      <c r="Q178" s="181">
        <f>ROUND(E178*P178,2)</f>
        <v>0</v>
      </c>
      <c r="R178" s="181" t="s">
        <v>151</v>
      </c>
      <c r="S178" s="181" t="s">
        <v>152</v>
      </c>
      <c r="T178" s="182" t="s">
        <v>152</v>
      </c>
      <c r="U178" s="183">
        <v>1.86</v>
      </c>
      <c r="V178" s="183">
        <f>ROUND(E178*U178,2)</f>
        <v>14.88</v>
      </c>
      <c r="W178" s="183"/>
      <c r="X178" s="183" t="s">
        <v>153</v>
      </c>
      <c r="Y178" s="184"/>
      <c r="Z178" s="184"/>
      <c r="AA178" s="184"/>
      <c r="AB178" s="184"/>
      <c r="AC178" s="184"/>
      <c r="AD178" s="184"/>
      <c r="AE178" s="184"/>
      <c r="AF178" s="184"/>
      <c r="AG178" s="184" t="s">
        <v>154</v>
      </c>
      <c r="AH178" s="184"/>
      <c r="AI178" s="184"/>
      <c r="AJ178" s="184"/>
      <c r="AK178" s="184"/>
      <c r="AL178" s="184"/>
      <c r="AM178" s="184"/>
      <c r="AN178" s="184"/>
      <c r="AO178" s="184"/>
      <c r="AP178" s="184"/>
      <c r="AQ178" s="184"/>
      <c r="AR178" s="184"/>
      <c r="AS178" s="184"/>
      <c r="AT178" s="184"/>
      <c r="AU178" s="184"/>
      <c r="AV178" s="184"/>
      <c r="AW178" s="184"/>
      <c r="AX178" s="184"/>
      <c r="AY178" s="184"/>
      <c r="AZ178" s="184"/>
      <c r="BA178" s="184"/>
      <c r="BB178" s="184"/>
      <c r="BC178" s="184"/>
      <c r="BD178" s="184"/>
      <c r="BE178" s="184"/>
      <c r="BF178" s="184"/>
      <c r="BG178" s="184"/>
      <c r="BH178" s="184"/>
    </row>
    <row r="179" spans="1:60" ht="22.5" outlineLevel="1" x14ac:dyDescent="0.2">
      <c r="A179" s="185">
        <v>39</v>
      </c>
      <c r="B179" s="186" t="s">
        <v>352</v>
      </c>
      <c r="C179" s="187" t="s">
        <v>353</v>
      </c>
      <c r="D179" s="188" t="s">
        <v>182</v>
      </c>
      <c r="E179" s="189">
        <v>36.1</v>
      </c>
      <c r="F179" s="190"/>
      <c r="G179" s="191">
        <f>ROUND(E179*F179,2)</f>
        <v>0</v>
      </c>
      <c r="H179" s="190"/>
      <c r="I179" s="191">
        <f>ROUND(E179*H179,2)</f>
        <v>0</v>
      </c>
      <c r="J179" s="190"/>
      <c r="K179" s="191">
        <f>ROUND(E179*J179,2)</f>
        <v>0</v>
      </c>
      <c r="L179" s="191">
        <v>21</v>
      </c>
      <c r="M179" s="191">
        <f>G179*(1+L179/100)</f>
        <v>0</v>
      </c>
      <c r="N179" s="191">
        <v>1.4930000000000001E-2</v>
      </c>
      <c r="O179" s="191">
        <f>ROUND(E179*N179,2)</f>
        <v>0.54</v>
      </c>
      <c r="P179" s="191">
        <v>0</v>
      </c>
      <c r="Q179" s="191">
        <f>ROUND(E179*P179,2)</f>
        <v>0</v>
      </c>
      <c r="R179" s="191" t="s">
        <v>151</v>
      </c>
      <c r="S179" s="191" t="s">
        <v>152</v>
      </c>
      <c r="T179" s="192" t="s">
        <v>152</v>
      </c>
      <c r="U179" s="183">
        <v>0.53</v>
      </c>
      <c r="V179" s="183">
        <f>ROUND(E179*U179,2)</f>
        <v>19.13</v>
      </c>
      <c r="W179" s="183"/>
      <c r="X179" s="183" t="s">
        <v>153</v>
      </c>
      <c r="Y179" s="184"/>
      <c r="Z179" s="184"/>
      <c r="AA179" s="184"/>
      <c r="AB179" s="184"/>
      <c r="AC179" s="184"/>
      <c r="AD179" s="184"/>
      <c r="AE179" s="184"/>
      <c r="AF179" s="184"/>
      <c r="AG179" s="184" t="s">
        <v>154</v>
      </c>
      <c r="AH179" s="184"/>
      <c r="AI179" s="184"/>
      <c r="AJ179" s="184"/>
      <c r="AK179" s="184"/>
      <c r="AL179" s="184"/>
      <c r="AM179" s="184"/>
      <c r="AN179" s="184"/>
      <c r="AO179" s="184"/>
      <c r="AP179" s="184"/>
      <c r="AQ179" s="184"/>
      <c r="AR179" s="184"/>
      <c r="AS179" s="184"/>
      <c r="AT179" s="184"/>
      <c r="AU179" s="184"/>
      <c r="AV179" s="184"/>
      <c r="AW179" s="184"/>
      <c r="AX179" s="184"/>
      <c r="AY179" s="184"/>
      <c r="AZ179" s="184"/>
      <c r="BA179" s="184"/>
      <c r="BB179" s="184"/>
      <c r="BC179" s="184"/>
      <c r="BD179" s="184"/>
      <c r="BE179" s="184"/>
      <c r="BF179" s="184"/>
      <c r="BG179" s="184"/>
      <c r="BH179" s="184"/>
    </row>
    <row r="180" spans="1:60" ht="12.75" customHeight="1" outlineLevel="1" x14ac:dyDescent="0.2">
      <c r="A180" s="193"/>
      <c r="B180" s="194"/>
      <c r="C180" s="251" t="s">
        <v>354</v>
      </c>
      <c r="D180" s="251"/>
      <c r="E180" s="251"/>
      <c r="F180" s="251"/>
      <c r="G180" s="251"/>
      <c r="H180" s="183"/>
      <c r="I180" s="183"/>
      <c r="J180" s="183"/>
      <c r="K180" s="183"/>
      <c r="L180" s="183"/>
      <c r="M180" s="183"/>
      <c r="N180" s="183"/>
      <c r="O180" s="183"/>
      <c r="P180" s="183"/>
      <c r="Q180" s="183"/>
      <c r="R180" s="183"/>
      <c r="S180" s="183"/>
      <c r="T180" s="183"/>
      <c r="U180" s="183"/>
      <c r="V180" s="183"/>
      <c r="W180" s="183"/>
      <c r="X180" s="183"/>
      <c r="Y180" s="184"/>
      <c r="Z180" s="184"/>
      <c r="AA180" s="184"/>
      <c r="AB180" s="184"/>
      <c r="AC180" s="184"/>
      <c r="AD180" s="184"/>
      <c r="AE180" s="184"/>
      <c r="AF180" s="184"/>
      <c r="AG180" s="184" t="s">
        <v>160</v>
      </c>
      <c r="AH180" s="184"/>
      <c r="AI180" s="184"/>
      <c r="AJ180" s="184"/>
      <c r="AK180" s="184"/>
      <c r="AL180" s="184"/>
      <c r="AM180" s="184"/>
      <c r="AN180" s="184"/>
      <c r="AO180" s="184"/>
      <c r="AP180" s="184"/>
      <c r="AQ180" s="184"/>
      <c r="AR180" s="184"/>
      <c r="AS180" s="184"/>
      <c r="AT180" s="184"/>
      <c r="AU180" s="184"/>
      <c r="AV180" s="184"/>
      <c r="AW180" s="184"/>
      <c r="AX180" s="184"/>
      <c r="AY180" s="184"/>
      <c r="AZ180" s="184"/>
      <c r="BA180" s="198" t="str">
        <f>C180</f>
        <v>na montážní pěnu, zapravení omítky pod parapetem, těsnění spáry mezi parapetem a rámem okna, dodávka silikonu.</v>
      </c>
      <c r="BB180" s="184"/>
      <c r="BC180" s="184"/>
      <c r="BD180" s="184"/>
      <c r="BE180" s="184"/>
      <c r="BF180" s="184"/>
      <c r="BG180" s="184"/>
      <c r="BH180" s="184"/>
    </row>
    <row r="181" spans="1:60" outlineLevel="1" x14ac:dyDescent="0.2">
      <c r="A181" s="193"/>
      <c r="B181" s="194"/>
      <c r="C181" s="195" t="s">
        <v>355</v>
      </c>
      <c r="D181" s="196"/>
      <c r="E181" s="197">
        <v>14</v>
      </c>
      <c r="F181" s="183"/>
      <c r="G181" s="183"/>
      <c r="H181" s="183"/>
      <c r="I181" s="183"/>
      <c r="J181" s="183"/>
      <c r="K181" s="183"/>
      <c r="L181" s="183"/>
      <c r="M181" s="183"/>
      <c r="N181" s="183"/>
      <c r="O181" s="183"/>
      <c r="P181" s="183"/>
      <c r="Q181" s="183"/>
      <c r="R181" s="183"/>
      <c r="S181" s="183"/>
      <c r="T181" s="183"/>
      <c r="U181" s="183"/>
      <c r="V181" s="183"/>
      <c r="W181" s="183"/>
      <c r="X181" s="183"/>
      <c r="Y181" s="184"/>
      <c r="Z181" s="184"/>
      <c r="AA181" s="184"/>
      <c r="AB181" s="184"/>
      <c r="AC181" s="184"/>
      <c r="AD181" s="184"/>
      <c r="AE181" s="184"/>
      <c r="AF181" s="184"/>
      <c r="AG181" s="184" t="s">
        <v>162</v>
      </c>
      <c r="AH181" s="184">
        <v>0</v>
      </c>
      <c r="AI181" s="184"/>
      <c r="AJ181" s="184"/>
      <c r="AK181" s="184"/>
      <c r="AL181" s="184"/>
      <c r="AM181" s="184"/>
      <c r="AN181" s="184"/>
      <c r="AO181" s="184"/>
      <c r="AP181" s="184"/>
      <c r="AQ181" s="184"/>
      <c r="AR181" s="184"/>
      <c r="AS181" s="184"/>
      <c r="AT181" s="184"/>
      <c r="AU181" s="184"/>
      <c r="AV181" s="184"/>
      <c r="AW181" s="184"/>
      <c r="AX181" s="184"/>
      <c r="AY181" s="184"/>
      <c r="AZ181" s="184"/>
      <c r="BA181" s="184"/>
      <c r="BB181" s="184"/>
      <c r="BC181" s="184"/>
      <c r="BD181" s="184"/>
      <c r="BE181" s="184"/>
      <c r="BF181" s="184"/>
      <c r="BG181" s="184"/>
      <c r="BH181" s="184"/>
    </row>
    <row r="182" spans="1:60" outlineLevel="1" x14ac:dyDescent="0.2">
      <c r="A182" s="193"/>
      <c r="B182" s="194"/>
      <c r="C182" s="195" t="s">
        <v>356</v>
      </c>
      <c r="D182" s="196"/>
      <c r="E182" s="197">
        <v>22.1</v>
      </c>
      <c r="F182" s="183"/>
      <c r="G182" s="183"/>
      <c r="H182" s="183"/>
      <c r="I182" s="183"/>
      <c r="J182" s="183"/>
      <c r="K182" s="183"/>
      <c r="L182" s="183"/>
      <c r="M182" s="183"/>
      <c r="N182" s="183"/>
      <c r="O182" s="183"/>
      <c r="P182" s="183"/>
      <c r="Q182" s="183"/>
      <c r="R182" s="183"/>
      <c r="S182" s="183"/>
      <c r="T182" s="183"/>
      <c r="U182" s="183"/>
      <c r="V182" s="183"/>
      <c r="W182" s="183"/>
      <c r="X182" s="183"/>
      <c r="Y182" s="184"/>
      <c r="Z182" s="184"/>
      <c r="AA182" s="184"/>
      <c r="AB182" s="184"/>
      <c r="AC182" s="184"/>
      <c r="AD182" s="184"/>
      <c r="AE182" s="184"/>
      <c r="AF182" s="184"/>
      <c r="AG182" s="184" t="s">
        <v>162</v>
      </c>
      <c r="AH182" s="184">
        <v>0</v>
      </c>
      <c r="AI182" s="184"/>
      <c r="AJ182" s="184"/>
      <c r="AK182" s="184"/>
      <c r="AL182" s="184"/>
      <c r="AM182" s="184"/>
      <c r="AN182" s="184"/>
      <c r="AO182" s="184"/>
      <c r="AP182" s="184"/>
      <c r="AQ182" s="184"/>
      <c r="AR182" s="184"/>
      <c r="AS182" s="184"/>
      <c r="AT182" s="184"/>
      <c r="AU182" s="184"/>
      <c r="AV182" s="184"/>
      <c r="AW182" s="184"/>
      <c r="AX182" s="184"/>
      <c r="AY182" s="184"/>
      <c r="AZ182" s="184"/>
      <c r="BA182" s="184"/>
      <c r="BB182" s="184"/>
      <c r="BC182" s="184"/>
      <c r="BD182" s="184"/>
      <c r="BE182" s="184"/>
      <c r="BF182" s="184"/>
      <c r="BG182" s="184"/>
      <c r="BH182" s="184"/>
    </row>
    <row r="183" spans="1:60" ht="22.5" outlineLevel="1" x14ac:dyDescent="0.2">
      <c r="A183" s="175">
        <v>40</v>
      </c>
      <c r="B183" s="176" t="s">
        <v>357</v>
      </c>
      <c r="C183" s="177" t="s">
        <v>358</v>
      </c>
      <c r="D183" s="178" t="s">
        <v>150</v>
      </c>
      <c r="E183" s="179">
        <v>4</v>
      </c>
      <c r="F183" s="180"/>
      <c r="G183" s="181">
        <f t="shared" ref="G183:G189" si="0">ROUND(E183*F183,2)</f>
        <v>0</v>
      </c>
      <c r="H183" s="180"/>
      <c r="I183" s="181">
        <f t="shared" ref="I183:I189" si="1">ROUND(E183*H183,2)</f>
        <v>0</v>
      </c>
      <c r="J183" s="180"/>
      <c r="K183" s="181">
        <f t="shared" ref="K183:K189" si="2">ROUND(E183*J183,2)</f>
        <v>0</v>
      </c>
      <c r="L183" s="181">
        <v>21</v>
      </c>
      <c r="M183" s="181">
        <f t="shared" ref="M183:M189" si="3">G183*(1+L183/100)</f>
        <v>0</v>
      </c>
      <c r="N183" s="181">
        <v>1.1860000000000001E-2</v>
      </c>
      <c r="O183" s="181">
        <f t="shared" ref="O183:O189" si="4">ROUND(E183*N183,2)</f>
        <v>0.05</v>
      </c>
      <c r="P183" s="181">
        <v>0</v>
      </c>
      <c r="Q183" s="181">
        <f t="shared" ref="Q183:Q189" si="5">ROUND(E183*P183,2)</f>
        <v>0</v>
      </c>
      <c r="R183" s="181" t="s">
        <v>359</v>
      </c>
      <c r="S183" s="181" t="s">
        <v>152</v>
      </c>
      <c r="T183" s="182" t="s">
        <v>152</v>
      </c>
      <c r="U183" s="183">
        <v>0</v>
      </c>
      <c r="V183" s="183">
        <f t="shared" ref="V183:V189" si="6">ROUND(E183*U183,2)</f>
        <v>0</v>
      </c>
      <c r="W183" s="183"/>
      <c r="X183" s="183" t="s">
        <v>360</v>
      </c>
      <c r="Y183" s="184"/>
      <c r="Z183" s="184"/>
      <c r="AA183" s="184"/>
      <c r="AB183" s="184"/>
      <c r="AC183" s="184"/>
      <c r="AD183" s="184"/>
      <c r="AE183" s="184"/>
      <c r="AF183" s="184"/>
      <c r="AG183" s="184" t="s">
        <v>361</v>
      </c>
      <c r="AH183" s="184"/>
      <c r="AI183" s="184"/>
      <c r="AJ183" s="184"/>
      <c r="AK183" s="184"/>
      <c r="AL183" s="184"/>
      <c r="AM183" s="184"/>
      <c r="AN183" s="184"/>
      <c r="AO183" s="184"/>
      <c r="AP183" s="184"/>
      <c r="AQ183" s="184"/>
      <c r="AR183" s="184"/>
      <c r="AS183" s="184"/>
      <c r="AT183" s="184"/>
      <c r="AU183" s="184"/>
      <c r="AV183" s="184"/>
      <c r="AW183" s="184"/>
      <c r="AX183" s="184"/>
      <c r="AY183" s="184"/>
      <c r="AZ183" s="184"/>
      <c r="BA183" s="184"/>
      <c r="BB183" s="184"/>
      <c r="BC183" s="184"/>
      <c r="BD183" s="184"/>
      <c r="BE183" s="184"/>
      <c r="BF183" s="184"/>
      <c r="BG183" s="184"/>
      <c r="BH183" s="184"/>
    </row>
    <row r="184" spans="1:60" ht="22.5" outlineLevel="1" x14ac:dyDescent="0.2">
      <c r="A184" s="175">
        <v>41</v>
      </c>
      <c r="B184" s="176" t="s">
        <v>362</v>
      </c>
      <c r="C184" s="177" t="s">
        <v>363</v>
      </c>
      <c r="D184" s="178" t="s">
        <v>150</v>
      </c>
      <c r="E184" s="179">
        <v>1</v>
      </c>
      <c r="F184" s="180"/>
      <c r="G184" s="181">
        <f t="shared" si="0"/>
        <v>0</v>
      </c>
      <c r="H184" s="180"/>
      <c r="I184" s="181">
        <f t="shared" si="1"/>
        <v>0</v>
      </c>
      <c r="J184" s="180"/>
      <c r="K184" s="181">
        <f t="shared" si="2"/>
        <v>0</v>
      </c>
      <c r="L184" s="181">
        <v>21</v>
      </c>
      <c r="M184" s="181">
        <f t="shared" si="3"/>
        <v>0</v>
      </c>
      <c r="N184" s="181">
        <v>1.507E-2</v>
      </c>
      <c r="O184" s="181">
        <f t="shared" si="4"/>
        <v>0.02</v>
      </c>
      <c r="P184" s="181">
        <v>0</v>
      </c>
      <c r="Q184" s="181">
        <f t="shared" si="5"/>
        <v>0</v>
      </c>
      <c r="R184" s="181" t="s">
        <v>359</v>
      </c>
      <c r="S184" s="181" t="s">
        <v>152</v>
      </c>
      <c r="T184" s="182" t="s">
        <v>152</v>
      </c>
      <c r="U184" s="183">
        <v>0</v>
      </c>
      <c r="V184" s="183">
        <f t="shared" si="6"/>
        <v>0</v>
      </c>
      <c r="W184" s="183"/>
      <c r="X184" s="183" t="s">
        <v>360</v>
      </c>
      <c r="Y184" s="184"/>
      <c r="Z184" s="184"/>
      <c r="AA184" s="184"/>
      <c r="AB184" s="184"/>
      <c r="AC184" s="184"/>
      <c r="AD184" s="184"/>
      <c r="AE184" s="184"/>
      <c r="AF184" s="184"/>
      <c r="AG184" s="184" t="s">
        <v>361</v>
      </c>
      <c r="AH184" s="184"/>
      <c r="AI184" s="184"/>
      <c r="AJ184" s="184"/>
      <c r="AK184" s="184"/>
      <c r="AL184" s="184"/>
      <c r="AM184" s="184"/>
      <c r="AN184" s="184"/>
      <c r="AO184" s="184"/>
      <c r="AP184" s="184"/>
      <c r="AQ184" s="184"/>
      <c r="AR184" s="184"/>
      <c r="AS184" s="184"/>
      <c r="AT184" s="184"/>
      <c r="AU184" s="184"/>
      <c r="AV184" s="184"/>
      <c r="AW184" s="184"/>
      <c r="AX184" s="184"/>
      <c r="AY184" s="184"/>
      <c r="AZ184" s="184"/>
      <c r="BA184" s="184"/>
      <c r="BB184" s="184"/>
      <c r="BC184" s="184"/>
      <c r="BD184" s="184"/>
      <c r="BE184" s="184"/>
      <c r="BF184" s="184"/>
      <c r="BG184" s="184"/>
      <c r="BH184" s="184"/>
    </row>
    <row r="185" spans="1:60" ht="22.5" outlineLevel="1" x14ac:dyDescent="0.2">
      <c r="A185" s="175">
        <v>42</v>
      </c>
      <c r="B185" s="176" t="s">
        <v>364</v>
      </c>
      <c r="C185" s="177" t="s">
        <v>365</v>
      </c>
      <c r="D185" s="178" t="s">
        <v>150</v>
      </c>
      <c r="E185" s="179">
        <v>2</v>
      </c>
      <c r="F185" s="180"/>
      <c r="G185" s="181">
        <f t="shared" si="0"/>
        <v>0</v>
      </c>
      <c r="H185" s="180"/>
      <c r="I185" s="181">
        <f t="shared" si="1"/>
        <v>0</v>
      </c>
      <c r="J185" s="180"/>
      <c r="K185" s="181">
        <f t="shared" si="2"/>
        <v>0</v>
      </c>
      <c r="L185" s="181">
        <v>21</v>
      </c>
      <c r="M185" s="181">
        <f t="shared" si="3"/>
        <v>0</v>
      </c>
      <c r="N185" s="181">
        <v>0.01</v>
      </c>
      <c r="O185" s="181">
        <f t="shared" si="4"/>
        <v>0.02</v>
      </c>
      <c r="P185" s="181">
        <v>0</v>
      </c>
      <c r="Q185" s="181">
        <f t="shared" si="5"/>
        <v>0</v>
      </c>
      <c r="R185" s="181" t="s">
        <v>359</v>
      </c>
      <c r="S185" s="181" t="s">
        <v>152</v>
      </c>
      <c r="T185" s="182" t="s">
        <v>152</v>
      </c>
      <c r="U185" s="183">
        <v>0</v>
      </c>
      <c r="V185" s="183">
        <f t="shared" si="6"/>
        <v>0</v>
      </c>
      <c r="W185" s="183"/>
      <c r="X185" s="183" t="s">
        <v>360</v>
      </c>
      <c r="Y185" s="184"/>
      <c r="Z185" s="184"/>
      <c r="AA185" s="184"/>
      <c r="AB185" s="184"/>
      <c r="AC185" s="184"/>
      <c r="AD185" s="184"/>
      <c r="AE185" s="184"/>
      <c r="AF185" s="184"/>
      <c r="AG185" s="184" t="s">
        <v>361</v>
      </c>
      <c r="AH185" s="184"/>
      <c r="AI185" s="184"/>
      <c r="AJ185" s="184"/>
      <c r="AK185" s="184"/>
      <c r="AL185" s="184"/>
      <c r="AM185" s="184"/>
      <c r="AN185" s="184"/>
      <c r="AO185" s="184"/>
      <c r="AP185" s="184"/>
      <c r="AQ185" s="184"/>
      <c r="AR185" s="184"/>
      <c r="AS185" s="184"/>
      <c r="AT185" s="184"/>
      <c r="AU185" s="184"/>
      <c r="AV185" s="184"/>
      <c r="AW185" s="184"/>
      <c r="AX185" s="184"/>
      <c r="AY185" s="184"/>
      <c r="AZ185" s="184"/>
      <c r="BA185" s="184"/>
      <c r="BB185" s="184"/>
      <c r="BC185" s="184"/>
      <c r="BD185" s="184"/>
      <c r="BE185" s="184"/>
      <c r="BF185" s="184"/>
      <c r="BG185" s="184"/>
      <c r="BH185" s="184"/>
    </row>
    <row r="186" spans="1:60" ht="22.5" outlineLevel="1" x14ac:dyDescent="0.2">
      <c r="A186" s="175">
        <v>43</v>
      </c>
      <c r="B186" s="176" t="s">
        <v>366</v>
      </c>
      <c r="C186" s="177" t="s">
        <v>367</v>
      </c>
      <c r="D186" s="178" t="s">
        <v>150</v>
      </c>
      <c r="E186" s="179">
        <v>6</v>
      </c>
      <c r="F186" s="180"/>
      <c r="G186" s="181">
        <f t="shared" si="0"/>
        <v>0</v>
      </c>
      <c r="H186" s="180"/>
      <c r="I186" s="181">
        <f t="shared" si="1"/>
        <v>0</v>
      </c>
      <c r="J186" s="180"/>
      <c r="K186" s="181">
        <f t="shared" si="2"/>
        <v>0</v>
      </c>
      <c r="L186" s="181">
        <v>21</v>
      </c>
      <c r="M186" s="181">
        <f t="shared" si="3"/>
        <v>0</v>
      </c>
      <c r="N186" s="181">
        <v>0.01</v>
      </c>
      <c r="O186" s="181">
        <f t="shared" si="4"/>
        <v>0.06</v>
      </c>
      <c r="P186" s="181">
        <v>0</v>
      </c>
      <c r="Q186" s="181">
        <f t="shared" si="5"/>
        <v>0</v>
      </c>
      <c r="R186" s="181" t="s">
        <v>359</v>
      </c>
      <c r="S186" s="181" t="s">
        <v>152</v>
      </c>
      <c r="T186" s="182" t="s">
        <v>152</v>
      </c>
      <c r="U186" s="183">
        <v>0</v>
      </c>
      <c r="V186" s="183">
        <f t="shared" si="6"/>
        <v>0</v>
      </c>
      <c r="W186" s="183"/>
      <c r="X186" s="183" t="s">
        <v>360</v>
      </c>
      <c r="Y186" s="184"/>
      <c r="Z186" s="184"/>
      <c r="AA186" s="184"/>
      <c r="AB186" s="184"/>
      <c r="AC186" s="184"/>
      <c r="AD186" s="184"/>
      <c r="AE186" s="184"/>
      <c r="AF186" s="184"/>
      <c r="AG186" s="184" t="s">
        <v>361</v>
      </c>
      <c r="AH186" s="184"/>
      <c r="AI186" s="184"/>
      <c r="AJ186" s="184"/>
      <c r="AK186" s="184"/>
      <c r="AL186" s="184"/>
      <c r="AM186" s="184"/>
      <c r="AN186" s="184"/>
      <c r="AO186" s="184"/>
      <c r="AP186" s="184"/>
      <c r="AQ186" s="184"/>
      <c r="AR186" s="184"/>
      <c r="AS186" s="184"/>
      <c r="AT186" s="184"/>
      <c r="AU186" s="184"/>
      <c r="AV186" s="184"/>
      <c r="AW186" s="184"/>
      <c r="AX186" s="184"/>
      <c r="AY186" s="184"/>
      <c r="AZ186" s="184"/>
      <c r="BA186" s="184"/>
      <c r="BB186" s="184"/>
      <c r="BC186" s="184"/>
      <c r="BD186" s="184"/>
      <c r="BE186" s="184"/>
      <c r="BF186" s="184"/>
      <c r="BG186" s="184"/>
      <c r="BH186" s="184"/>
    </row>
    <row r="187" spans="1:60" ht="22.5" outlineLevel="1" x14ac:dyDescent="0.2">
      <c r="A187" s="175">
        <v>44</v>
      </c>
      <c r="B187" s="176" t="s">
        <v>368</v>
      </c>
      <c r="C187" s="177" t="s">
        <v>369</v>
      </c>
      <c r="D187" s="178" t="s">
        <v>150</v>
      </c>
      <c r="E187" s="179">
        <v>2</v>
      </c>
      <c r="F187" s="180"/>
      <c r="G187" s="181">
        <f t="shared" si="0"/>
        <v>0</v>
      </c>
      <c r="H187" s="180"/>
      <c r="I187" s="181">
        <f t="shared" si="1"/>
        <v>0</v>
      </c>
      <c r="J187" s="180"/>
      <c r="K187" s="181">
        <f t="shared" si="2"/>
        <v>0</v>
      </c>
      <c r="L187" s="181">
        <v>21</v>
      </c>
      <c r="M187" s="181">
        <f t="shared" si="3"/>
        <v>0</v>
      </c>
      <c r="N187" s="181">
        <v>1.056E-2</v>
      </c>
      <c r="O187" s="181">
        <f t="shared" si="4"/>
        <v>0.02</v>
      </c>
      <c r="P187" s="181">
        <v>0</v>
      </c>
      <c r="Q187" s="181">
        <f t="shared" si="5"/>
        <v>0</v>
      </c>
      <c r="R187" s="181" t="s">
        <v>359</v>
      </c>
      <c r="S187" s="181" t="s">
        <v>152</v>
      </c>
      <c r="T187" s="182" t="s">
        <v>152</v>
      </c>
      <c r="U187" s="183">
        <v>0</v>
      </c>
      <c r="V187" s="183">
        <f t="shared" si="6"/>
        <v>0</v>
      </c>
      <c r="W187" s="183"/>
      <c r="X187" s="183" t="s">
        <v>360</v>
      </c>
      <c r="Y187" s="184"/>
      <c r="Z187" s="184"/>
      <c r="AA187" s="184"/>
      <c r="AB187" s="184"/>
      <c r="AC187" s="184"/>
      <c r="AD187" s="184"/>
      <c r="AE187" s="184"/>
      <c r="AF187" s="184"/>
      <c r="AG187" s="184" t="s">
        <v>361</v>
      </c>
      <c r="AH187" s="184"/>
      <c r="AI187" s="184"/>
      <c r="AJ187" s="184"/>
      <c r="AK187" s="184"/>
      <c r="AL187" s="184"/>
      <c r="AM187" s="184"/>
      <c r="AN187" s="184"/>
      <c r="AO187" s="184"/>
      <c r="AP187" s="184"/>
      <c r="AQ187" s="184"/>
      <c r="AR187" s="184"/>
      <c r="AS187" s="184"/>
      <c r="AT187" s="184"/>
      <c r="AU187" s="184"/>
      <c r="AV187" s="184"/>
      <c r="AW187" s="184"/>
      <c r="AX187" s="184"/>
      <c r="AY187" s="184"/>
      <c r="AZ187" s="184"/>
      <c r="BA187" s="184"/>
      <c r="BB187" s="184"/>
      <c r="BC187" s="184"/>
      <c r="BD187" s="184"/>
      <c r="BE187" s="184"/>
      <c r="BF187" s="184"/>
      <c r="BG187" s="184"/>
      <c r="BH187" s="184"/>
    </row>
    <row r="188" spans="1:60" ht="22.5" outlineLevel="1" x14ac:dyDescent="0.2">
      <c r="A188" s="175">
        <v>45</v>
      </c>
      <c r="B188" s="176" t="s">
        <v>370</v>
      </c>
      <c r="C188" s="177" t="s">
        <v>371</v>
      </c>
      <c r="D188" s="178" t="s">
        <v>150</v>
      </c>
      <c r="E188" s="179">
        <v>4</v>
      </c>
      <c r="F188" s="180"/>
      <c r="G188" s="181">
        <f t="shared" si="0"/>
        <v>0</v>
      </c>
      <c r="H188" s="180"/>
      <c r="I188" s="181">
        <f t="shared" si="1"/>
        <v>0</v>
      </c>
      <c r="J188" s="180"/>
      <c r="K188" s="181">
        <f t="shared" si="2"/>
        <v>0</v>
      </c>
      <c r="L188" s="181">
        <v>21</v>
      </c>
      <c r="M188" s="181">
        <f t="shared" si="3"/>
        <v>0</v>
      </c>
      <c r="N188" s="181">
        <v>1.081E-2</v>
      </c>
      <c r="O188" s="181">
        <f t="shared" si="4"/>
        <v>0.04</v>
      </c>
      <c r="P188" s="181">
        <v>0</v>
      </c>
      <c r="Q188" s="181">
        <f t="shared" si="5"/>
        <v>0</v>
      </c>
      <c r="R188" s="181" t="s">
        <v>359</v>
      </c>
      <c r="S188" s="181" t="s">
        <v>152</v>
      </c>
      <c r="T188" s="182" t="s">
        <v>152</v>
      </c>
      <c r="U188" s="183">
        <v>0</v>
      </c>
      <c r="V188" s="183">
        <f t="shared" si="6"/>
        <v>0</v>
      </c>
      <c r="W188" s="183"/>
      <c r="X188" s="183" t="s">
        <v>360</v>
      </c>
      <c r="Y188" s="184"/>
      <c r="Z188" s="184"/>
      <c r="AA188" s="184"/>
      <c r="AB188" s="184"/>
      <c r="AC188" s="184"/>
      <c r="AD188" s="184"/>
      <c r="AE188" s="184"/>
      <c r="AF188" s="184"/>
      <c r="AG188" s="184" t="s">
        <v>361</v>
      </c>
      <c r="AH188" s="184"/>
      <c r="AI188" s="184"/>
      <c r="AJ188" s="184"/>
      <c r="AK188" s="184"/>
      <c r="AL188" s="184"/>
      <c r="AM188" s="184"/>
      <c r="AN188" s="184"/>
      <c r="AO188" s="184"/>
      <c r="AP188" s="184"/>
      <c r="AQ188" s="184"/>
      <c r="AR188" s="184"/>
      <c r="AS188" s="184"/>
      <c r="AT188" s="184"/>
      <c r="AU188" s="184"/>
      <c r="AV188" s="184"/>
      <c r="AW188" s="184"/>
      <c r="AX188" s="184"/>
      <c r="AY188" s="184"/>
      <c r="AZ188" s="184"/>
      <c r="BA188" s="184"/>
      <c r="BB188" s="184"/>
      <c r="BC188" s="184"/>
      <c r="BD188" s="184"/>
      <c r="BE188" s="184"/>
      <c r="BF188" s="184"/>
      <c r="BG188" s="184"/>
      <c r="BH188" s="184"/>
    </row>
    <row r="189" spans="1:60" ht="22.5" outlineLevel="1" x14ac:dyDescent="0.2">
      <c r="A189" s="175">
        <v>46</v>
      </c>
      <c r="B189" s="176" t="s">
        <v>372</v>
      </c>
      <c r="C189" s="177" t="s">
        <v>373</v>
      </c>
      <c r="D189" s="178" t="s">
        <v>150</v>
      </c>
      <c r="E189" s="179">
        <v>2</v>
      </c>
      <c r="F189" s="180"/>
      <c r="G189" s="181">
        <f t="shared" si="0"/>
        <v>0</v>
      </c>
      <c r="H189" s="180"/>
      <c r="I189" s="181">
        <f t="shared" si="1"/>
        <v>0</v>
      </c>
      <c r="J189" s="180"/>
      <c r="K189" s="181">
        <f t="shared" si="2"/>
        <v>0</v>
      </c>
      <c r="L189" s="181">
        <v>21</v>
      </c>
      <c r="M189" s="181">
        <f t="shared" si="3"/>
        <v>0</v>
      </c>
      <c r="N189" s="181">
        <v>1.107E-2</v>
      </c>
      <c r="O189" s="181">
        <f t="shared" si="4"/>
        <v>0.02</v>
      </c>
      <c r="P189" s="181">
        <v>0</v>
      </c>
      <c r="Q189" s="181">
        <f t="shared" si="5"/>
        <v>0</v>
      </c>
      <c r="R189" s="181" t="s">
        <v>359</v>
      </c>
      <c r="S189" s="181" t="s">
        <v>152</v>
      </c>
      <c r="T189" s="182" t="s">
        <v>152</v>
      </c>
      <c r="U189" s="183">
        <v>0</v>
      </c>
      <c r="V189" s="183">
        <f t="shared" si="6"/>
        <v>0</v>
      </c>
      <c r="W189" s="183"/>
      <c r="X189" s="183" t="s">
        <v>360</v>
      </c>
      <c r="Y189" s="184"/>
      <c r="Z189" s="184"/>
      <c r="AA189" s="184"/>
      <c r="AB189" s="184"/>
      <c r="AC189" s="184"/>
      <c r="AD189" s="184"/>
      <c r="AE189" s="184"/>
      <c r="AF189" s="184"/>
      <c r="AG189" s="184" t="s">
        <v>361</v>
      </c>
      <c r="AH189" s="184"/>
      <c r="AI189" s="184"/>
      <c r="AJ189" s="184"/>
      <c r="AK189" s="184"/>
      <c r="AL189" s="184"/>
      <c r="AM189" s="184"/>
      <c r="AN189" s="184"/>
      <c r="AO189" s="184"/>
      <c r="AP189" s="184"/>
      <c r="AQ189" s="184"/>
      <c r="AR189" s="184"/>
      <c r="AS189" s="184"/>
      <c r="AT189" s="184"/>
      <c r="AU189" s="184"/>
      <c r="AV189" s="184"/>
      <c r="AW189" s="184"/>
      <c r="AX189" s="184"/>
      <c r="AY189" s="184"/>
      <c r="AZ189" s="184"/>
      <c r="BA189" s="184"/>
      <c r="BB189" s="184"/>
      <c r="BC189" s="184"/>
      <c r="BD189" s="184"/>
      <c r="BE189" s="184"/>
      <c r="BF189" s="184"/>
      <c r="BG189" s="184"/>
      <c r="BH189" s="184"/>
    </row>
    <row r="190" spans="1:60" x14ac:dyDescent="0.2">
      <c r="A190" s="167" t="s">
        <v>146</v>
      </c>
      <c r="B190" s="168" t="s">
        <v>61</v>
      </c>
      <c r="C190" s="169" t="s">
        <v>62</v>
      </c>
      <c r="D190" s="170"/>
      <c r="E190" s="171"/>
      <c r="F190" s="172"/>
      <c r="G190" s="172">
        <f>SUMIF(AG191:AG194,"&lt;&gt;NOR",G191:G194)</f>
        <v>0</v>
      </c>
      <c r="H190" s="172"/>
      <c r="I190" s="172">
        <f>SUM(I191:I194)</f>
        <v>0</v>
      </c>
      <c r="J190" s="172"/>
      <c r="K190" s="172">
        <f>SUM(K191:K194)</f>
        <v>0</v>
      </c>
      <c r="L190" s="172"/>
      <c r="M190" s="172">
        <f>SUM(M191:M194)</f>
        <v>0</v>
      </c>
      <c r="N190" s="172"/>
      <c r="O190" s="172">
        <f>SUM(O191:O194)</f>
        <v>4.4099999999999993</v>
      </c>
      <c r="P190" s="172"/>
      <c r="Q190" s="172">
        <f>SUM(Q191:Q194)</f>
        <v>0</v>
      </c>
      <c r="R190" s="172"/>
      <c r="S190" s="172"/>
      <c r="T190" s="173"/>
      <c r="U190" s="174"/>
      <c r="V190" s="174">
        <f>SUM(V191:V194)</f>
        <v>21.32</v>
      </c>
      <c r="W190" s="174"/>
      <c r="X190" s="174"/>
      <c r="AG190" t="s">
        <v>147</v>
      </c>
    </row>
    <row r="191" spans="1:60" outlineLevel="1" x14ac:dyDescent="0.2">
      <c r="A191" s="185">
        <v>47</v>
      </c>
      <c r="B191" s="186" t="s">
        <v>374</v>
      </c>
      <c r="C191" s="187" t="s">
        <v>375</v>
      </c>
      <c r="D191" s="188" t="s">
        <v>157</v>
      </c>
      <c r="E191" s="189">
        <v>2.3759999999999999</v>
      </c>
      <c r="F191" s="190"/>
      <c r="G191" s="191">
        <f>ROUND(E191*F191,2)</f>
        <v>0</v>
      </c>
      <c r="H191" s="190"/>
      <c r="I191" s="191">
        <f>ROUND(E191*H191,2)</f>
        <v>0</v>
      </c>
      <c r="J191" s="190"/>
      <c r="K191" s="191">
        <f>ROUND(E191*J191,2)</f>
        <v>0</v>
      </c>
      <c r="L191" s="191">
        <v>21</v>
      </c>
      <c r="M191" s="191">
        <f>G191*(1+L191/100)</f>
        <v>0</v>
      </c>
      <c r="N191" s="191">
        <v>1.84565</v>
      </c>
      <c r="O191" s="191">
        <f>ROUND(E191*N191,2)</f>
        <v>4.3899999999999997</v>
      </c>
      <c r="P191" s="191">
        <v>0</v>
      </c>
      <c r="Q191" s="191">
        <f>ROUND(E191*P191,2)</f>
        <v>0</v>
      </c>
      <c r="R191" s="191" t="s">
        <v>151</v>
      </c>
      <c r="S191" s="191" t="s">
        <v>152</v>
      </c>
      <c r="T191" s="192" t="s">
        <v>152</v>
      </c>
      <c r="U191" s="183">
        <v>8.9719999999999995</v>
      </c>
      <c r="V191" s="183">
        <f>ROUND(E191*U191,2)</f>
        <v>21.32</v>
      </c>
      <c r="W191" s="183"/>
      <c r="X191" s="183" t="s">
        <v>153</v>
      </c>
      <c r="Y191" s="184"/>
      <c r="Z191" s="184"/>
      <c r="AA191" s="184"/>
      <c r="AB191" s="184"/>
      <c r="AC191" s="184"/>
      <c r="AD191" s="184"/>
      <c r="AE191" s="184"/>
      <c r="AF191" s="184"/>
      <c r="AG191" s="184" t="s">
        <v>154</v>
      </c>
      <c r="AH191" s="184"/>
      <c r="AI191" s="184"/>
      <c r="AJ191" s="184"/>
      <c r="AK191" s="184"/>
      <c r="AL191" s="184"/>
      <c r="AM191" s="184"/>
      <c r="AN191" s="184"/>
      <c r="AO191" s="184"/>
      <c r="AP191" s="184"/>
      <c r="AQ191" s="184"/>
      <c r="AR191" s="184"/>
      <c r="AS191" s="184"/>
      <c r="AT191" s="184"/>
      <c r="AU191" s="184"/>
      <c r="AV191" s="184"/>
      <c r="AW191" s="184"/>
      <c r="AX191" s="184"/>
      <c r="AY191" s="184"/>
      <c r="AZ191" s="184"/>
      <c r="BA191" s="184"/>
      <c r="BB191" s="184"/>
      <c r="BC191" s="184"/>
      <c r="BD191" s="184"/>
      <c r="BE191" s="184"/>
      <c r="BF191" s="184"/>
      <c r="BG191" s="184"/>
      <c r="BH191" s="184"/>
    </row>
    <row r="192" spans="1:60" ht="22.5" customHeight="1" outlineLevel="1" x14ac:dyDescent="0.2">
      <c r="A192" s="193"/>
      <c r="B192" s="194"/>
      <c r="C192" s="251" t="s">
        <v>376</v>
      </c>
      <c r="D192" s="251"/>
      <c r="E192" s="251"/>
      <c r="F192" s="251"/>
      <c r="G192" s="251"/>
      <c r="H192" s="183"/>
      <c r="I192" s="183"/>
      <c r="J192" s="183"/>
      <c r="K192" s="183"/>
      <c r="L192" s="183"/>
      <c r="M192" s="183"/>
      <c r="N192" s="183"/>
      <c r="O192" s="183"/>
      <c r="P192" s="183"/>
      <c r="Q192" s="183"/>
      <c r="R192" s="183"/>
      <c r="S192" s="183"/>
      <c r="T192" s="183"/>
      <c r="U192" s="183"/>
      <c r="V192" s="183"/>
      <c r="W192" s="183"/>
      <c r="X192" s="183"/>
      <c r="Y192" s="184"/>
      <c r="Z192" s="184"/>
      <c r="AA192" s="184"/>
      <c r="AB192" s="184"/>
      <c r="AC192" s="184"/>
      <c r="AD192" s="184"/>
      <c r="AE192" s="184"/>
      <c r="AF192" s="184"/>
      <c r="AG192" s="184" t="s">
        <v>160</v>
      </c>
      <c r="AH192" s="184"/>
      <c r="AI192" s="184"/>
      <c r="AJ192" s="184"/>
      <c r="AK192" s="184"/>
      <c r="AL192" s="184"/>
      <c r="AM192" s="184"/>
      <c r="AN192" s="184"/>
      <c r="AO192" s="184"/>
      <c r="AP192" s="184"/>
      <c r="AQ192" s="184"/>
      <c r="AR192" s="184"/>
      <c r="AS192" s="184"/>
      <c r="AT192" s="184"/>
      <c r="AU192" s="184"/>
      <c r="AV192" s="184"/>
      <c r="AW192" s="184"/>
      <c r="AX192" s="184"/>
      <c r="AY192" s="184"/>
      <c r="AZ192" s="184"/>
      <c r="BA192" s="198" t="str">
        <f>C192</f>
        <v>se základovou deskou (dnem) z betonu, se stěnami z betonu, s obetonováním potrubí ve stěnách a nade dnem, s cementovým potěrem ve spádu k čistící vložce, s dodáním a osazením lehkého litinového poklopu vel. 600 x 600 mm</v>
      </c>
      <c r="BB192" s="184"/>
      <c r="BC192" s="184"/>
      <c r="BD192" s="184"/>
      <c r="BE192" s="184"/>
      <c r="BF192" s="184"/>
      <c r="BG192" s="184"/>
      <c r="BH192" s="184"/>
    </row>
    <row r="193" spans="1:60" outlineLevel="1" x14ac:dyDescent="0.2">
      <c r="A193" s="193"/>
      <c r="B193" s="194"/>
      <c r="C193" s="195" t="s">
        <v>377</v>
      </c>
      <c r="D193" s="196"/>
      <c r="E193" s="197">
        <v>2.3759999999999999</v>
      </c>
      <c r="F193" s="183"/>
      <c r="G193" s="183"/>
      <c r="H193" s="183"/>
      <c r="I193" s="183"/>
      <c r="J193" s="183"/>
      <c r="K193" s="183"/>
      <c r="L193" s="183"/>
      <c r="M193" s="183"/>
      <c r="N193" s="183"/>
      <c r="O193" s="183"/>
      <c r="P193" s="183"/>
      <c r="Q193" s="183"/>
      <c r="R193" s="183"/>
      <c r="S193" s="183"/>
      <c r="T193" s="183"/>
      <c r="U193" s="183"/>
      <c r="V193" s="183"/>
      <c r="W193" s="183"/>
      <c r="X193" s="183"/>
      <c r="Y193" s="184"/>
      <c r="Z193" s="184"/>
      <c r="AA193" s="184"/>
      <c r="AB193" s="184"/>
      <c r="AC193" s="184"/>
      <c r="AD193" s="184"/>
      <c r="AE193" s="184"/>
      <c r="AF193" s="184"/>
      <c r="AG193" s="184" t="s">
        <v>162</v>
      </c>
      <c r="AH193" s="184">
        <v>0</v>
      </c>
      <c r="AI193" s="184"/>
      <c r="AJ193" s="184"/>
      <c r="AK193" s="184"/>
      <c r="AL193" s="184"/>
      <c r="AM193" s="184"/>
      <c r="AN193" s="184"/>
      <c r="AO193" s="184"/>
      <c r="AP193" s="184"/>
      <c r="AQ193" s="184"/>
      <c r="AR193" s="184"/>
      <c r="AS193" s="184"/>
      <c r="AT193" s="184"/>
      <c r="AU193" s="184"/>
      <c r="AV193" s="184"/>
      <c r="AW193" s="184"/>
      <c r="AX193" s="184"/>
      <c r="AY193" s="184"/>
      <c r="AZ193" s="184"/>
      <c r="BA193" s="184"/>
      <c r="BB193" s="184"/>
      <c r="BC193" s="184"/>
      <c r="BD193" s="184"/>
      <c r="BE193" s="184"/>
      <c r="BF193" s="184"/>
      <c r="BG193" s="184"/>
      <c r="BH193" s="184"/>
    </row>
    <row r="194" spans="1:60" outlineLevel="1" x14ac:dyDescent="0.2">
      <c r="A194" s="175">
        <v>48</v>
      </c>
      <c r="B194" s="176" t="s">
        <v>378</v>
      </c>
      <c r="C194" s="177" t="s">
        <v>379</v>
      </c>
      <c r="D194" s="178" t="s">
        <v>150</v>
      </c>
      <c r="E194" s="179">
        <v>2</v>
      </c>
      <c r="F194" s="180"/>
      <c r="G194" s="181">
        <f>ROUND(E194*F194,2)</f>
        <v>0</v>
      </c>
      <c r="H194" s="180"/>
      <c r="I194" s="181">
        <f>ROUND(E194*H194,2)</f>
        <v>0</v>
      </c>
      <c r="J194" s="180"/>
      <c r="K194" s="181">
        <f>ROUND(E194*J194,2)</f>
        <v>0</v>
      </c>
      <c r="L194" s="181">
        <v>21</v>
      </c>
      <c r="M194" s="181">
        <f>G194*(1+L194/100)</f>
        <v>0</v>
      </c>
      <c r="N194" s="181">
        <v>8.8999999999999999E-3</v>
      </c>
      <c r="O194" s="181">
        <f>ROUND(E194*N194,2)</f>
        <v>0.02</v>
      </c>
      <c r="P194" s="181">
        <v>0</v>
      </c>
      <c r="Q194" s="181">
        <f>ROUND(E194*P194,2)</f>
        <v>0</v>
      </c>
      <c r="R194" s="181" t="s">
        <v>359</v>
      </c>
      <c r="S194" s="181" t="s">
        <v>152</v>
      </c>
      <c r="T194" s="182" t="s">
        <v>152</v>
      </c>
      <c r="U194" s="183">
        <v>0</v>
      </c>
      <c r="V194" s="183">
        <f>ROUND(E194*U194,2)</f>
        <v>0</v>
      </c>
      <c r="W194" s="183"/>
      <c r="X194" s="183" t="s">
        <v>360</v>
      </c>
      <c r="Y194" s="184"/>
      <c r="Z194" s="184"/>
      <c r="AA194" s="184"/>
      <c r="AB194" s="184"/>
      <c r="AC194" s="184"/>
      <c r="AD194" s="184"/>
      <c r="AE194" s="184"/>
      <c r="AF194" s="184"/>
      <c r="AG194" s="184" t="s">
        <v>361</v>
      </c>
      <c r="AH194" s="184"/>
      <c r="AI194" s="184"/>
      <c r="AJ194" s="184"/>
      <c r="AK194" s="184"/>
      <c r="AL194" s="184"/>
      <c r="AM194" s="184"/>
      <c r="AN194" s="184"/>
      <c r="AO194" s="184"/>
      <c r="AP194" s="184"/>
      <c r="AQ194" s="184"/>
      <c r="AR194" s="184"/>
      <c r="AS194" s="184"/>
      <c r="AT194" s="184"/>
      <c r="AU194" s="184"/>
      <c r="AV194" s="184"/>
      <c r="AW194" s="184"/>
      <c r="AX194" s="184"/>
      <c r="AY194" s="184"/>
      <c r="AZ194" s="184"/>
      <c r="BA194" s="184"/>
      <c r="BB194" s="184"/>
      <c r="BC194" s="184"/>
      <c r="BD194" s="184"/>
      <c r="BE194" s="184"/>
      <c r="BF194" s="184"/>
      <c r="BG194" s="184"/>
      <c r="BH194" s="184"/>
    </row>
    <row r="195" spans="1:60" x14ac:dyDescent="0.2">
      <c r="A195" s="167" t="s">
        <v>146</v>
      </c>
      <c r="B195" s="168" t="s">
        <v>63</v>
      </c>
      <c r="C195" s="169" t="s">
        <v>64</v>
      </c>
      <c r="D195" s="170"/>
      <c r="E195" s="171"/>
      <c r="F195" s="172"/>
      <c r="G195" s="172">
        <f>SUMIF(AG196:AG206,"&lt;&gt;NOR",G196:G206)</f>
        <v>0</v>
      </c>
      <c r="H195" s="172"/>
      <c r="I195" s="172">
        <f>SUM(I196:I206)</f>
        <v>0</v>
      </c>
      <c r="J195" s="172"/>
      <c r="K195" s="172">
        <f>SUM(K196:K206)</f>
        <v>0</v>
      </c>
      <c r="L195" s="172"/>
      <c r="M195" s="172">
        <f>SUM(M196:M206)</f>
        <v>0</v>
      </c>
      <c r="N195" s="172"/>
      <c r="O195" s="172">
        <f>SUM(O196:O206)</f>
        <v>26.150000000000002</v>
      </c>
      <c r="P195" s="172"/>
      <c r="Q195" s="172">
        <f>SUM(Q196:Q206)</f>
        <v>0</v>
      </c>
      <c r="R195" s="172"/>
      <c r="S195" s="172"/>
      <c r="T195" s="173"/>
      <c r="U195" s="174"/>
      <c r="V195" s="174">
        <f>SUM(V196:V206)</f>
        <v>417.95</v>
      </c>
      <c r="W195" s="174"/>
      <c r="X195" s="174"/>
      <c r="AG195" t="s">
        <v>147</v>
      </c>
    </row>
    <row r="196" spans="1:60" ht="22.5" outlineLevel="1" x14ac:dyDescent="0.2">
      <c r="A196" s="185">
        <v>49</v>
      </c>
      <c r="B196" s="186" t="s">
        <v>380</v>
      </c>
      <c r="C196" s="187" t="s">
        <v>381</v>
      </c>
      <c r="D196" s="188" t="s">
        <v>170</v>
      </c>
      <c r="E196" s="189">
        <v>953.25</v>
      </c>
      <c r="F196" s="190"/>
      <c r="G196" s="191">
        <f>ROUND(E196*F196,2)</f>
        <v>0</v>
      </c>
      <c r="H196" s="190"/>
      <c r="I196" s="191">
        <f>ROUND(E196*H196,2)</f>
        <v>0</v>
      </c>
      <c r="J196" s="190"/>
      <c r="K196" s="191">
        <f>ROUND(E196*J196,2)</f>
        <v>0</v>
      </c>
      <c r="L196" s="191">
        <v>21</v>
      </c>
      <c r="M196" s="191">
        <f>G196*(1+L196/100)</f>
        <v>0</v>
      </c>
      <c r="N196" s="191">
        <v>2.426E-2</v>
      </c>
      <c r="O196" s="191">
        <f>ROUND(E196*N196,2)</f>
        <v>23.13</v>
      </c>
      <c r="P196" s="191">
        <v>0</v>
      </c>
      <c r="Q196" s="191">
        <f>ROUND(E196*P196,2)</f>
        <v>0</v>
      </c>
      <c r="R196" s="191" t="s">
        <v>382</v>
      </c>
      <c r="S196" s="191" t="s">
        <v>152</v>
      </c>
      <c r="T196" s="192" t="s">
        <v>152</v>
      </c>
      <c r="U196" s="183">
        <v>0.155</v>
      </c>
      <c r="V196" s="183">
        <f>ROUND(E196*U196,2)</f>
        <v>147.75</v>
      </c>
      <c r="W196" s="183"/>
      <c r="X196" s="183" t="s">
        <v>153</v>
      </c>
      <c r="Y196" s="184"/>
      <c r="Z196" s="184"/>
      <c r="AA196" s="184"/>
      <c r="AB196" s="184"/>
      <c r="AC196" s="184"/>
      <c r="AD196" s="184"/>
      <c r="AE196" s="184"/>
      <c r="AF196" s="184"/>
      <c r="AG196" s="184" t="s">
        <v>154</v>
      </c>
      <c r="AH196" s="184"/>
      <c r="AI196" s="184"/>
      <c r="AJ196" s="184"/>
      <c r="AK196" s="184"/>
      <c r="AL196" s="184"/>
      <c r="AM196" s="184"/>
      <c r="AN196" s="184"/>
      <c r="AO196" s="184"/>
      <c r="AP196" s="184"/>
      <c r="AQ196" s="184"/>
      <c r="AR196" s="184"/>
      <c r="AS196" s="184"/>
      <c r="AT196" s="184"/>
      <c r="AU196" s="184"/>
      <c r="AV196" s="184"/>
      <c r="AW196" s="184"/>
      <c r="AX196" s="184"/>
      <c r="AY196" s="184"/>
      <c r="AZ196" s="184"/>
      <c r="BA196" s="184"/>
      <c r="BB196" s="184"/>
      <c r="BC196" s="184"/>
      <c r="BD196" s="184"/>
      <c r="BE196" s="184"/>
      <c r="BF196" s="184"/>
      <c r="BG196" s="184"/>
      <c r="BH196" s="184"/>
    </row>
    <row r="197" spans="1:60" ht="12.75" customHeight="1" outlineLevel="1" x14ac:dyDescent="0.2">
      <c r="A197" s="193"/>
      <c r="B197" s="194"/>
      <c r="C197" s="251" t="s">
        <v>383</v>
      </c>
      <c r="D197" s="251"/>
      <c r="E197" s="251"/>
      <c r="F197" s="251"/>
      <c r="G197" s="251"/>
      <c r="H197" s="183"/>
      <c r="I197" s="183"/>
      <c r="J197" s="183"/>
      <c r="K197" s="183"/>
      <c r="L197" s="183"/>
      <c r="M197" s="183"/>
      <c r="N197" s="183"/>
      <c r="O197" s="183"/>
      <c r="P197" s="183"/>
      <c r="Q197" s="183"/>
      <c r="R197" s="183"/>
      <c r="S197" s="183"/>
      <c r="T197" s="183"/>
      <c r="U197" s="183"/>
      <c r="V197" s="183"/>
      <c r="W197" s="183"/>
      <c r="X197" s="183"/>
      <c r="Y197" s="184"/>
      <c r="Z197" s="184"/>
      <c r="AA197" s="184"/>
      <c r="AB197" s="184"/>
      <c r="AC197" s="184"/>
      <c r="AD197" s="184"/>
      <c r="AE197" s="184"/>
      <c r="AF197" s="184"/>
      <c r="AG197" s="184" t="s">
        <v>160</v>
      </c>
      <c r="AH197" s="184"/>
      <c r="AI197" s="184"/>
      <c r="AJ197" s="184"/>
      <c r="AK197" s="184"/>
      <c r="AL197" s="184"/>
      <c r="AM197" s="184"/>
      <c r="AN197" s="184"/>
      <c r="AO197" s="184"/>
      <c r="AP197" s="184"/>
      <c r="AQ197" s="184"/>
      <c r="AR197" s="184"/>
      <c r="AS197" s="184"/>
      <c r="AT197" s="184"/>
      <c r="AU197" s="184"/>
      <c r="AV197" s="184"/>
      <c r="AW197" s="184"/>
      <c r="AX197" s="184"/>
      <c r="AY197" s="184"/>
      <c r="AZ197" s="184"/>
      <c r="BA197" s="184"/>
      <c r="BB197" s="184"/>
      <c r="BC197" s="184"/>
      <c r="BD197" s="184"/>
      <c r="BE197" s="184"/>
      <c r="BF197" s="184"/>
      <c r="BG197" s="184"/>
      <c r="BH197" s="184"/>
    </row>
    <row r="198" spans="1:60" ht="12.75" customHeight="1" outlineLevel="1" x14ac:dyDescent="0.2">
      <c r="A198" s="193"/>
      <c r="B198" s="194"/>
      <c r="C198" s="252" t="s">
        <v>384</v>
      </c>
      <c r="D198" s="252"/>
      <c r="E198" s="252"/>
      <c r="F198" s="252"/>
      <c r="G198" s="252"/>
      <c r="H198" s="183"/>
      <c r="I198" s="183"/>
      <c r="J198" s="183"/>
      <c r="K198" s="183"/>
      <c r="L198" s="183"/>
      <c r="M198" s="183"/>
      <c r="N198" s="183"/>
      <c r="O198" s="183"/>
      <c r="P198" s="183"/>
      <c r="Q198" s="183"/>
      <c r="R198" s="183"/>
      <c r="S198" s="183"/>
      <c r="T198" s="183"/>
      <c r="U198" s="183"/>
      <c r="V198" s="183"/>
      <c r="W198" s="183"/>
      <c r="X198" s="183"/>
      <c r="Y198" s="184"/>
      <c r="Z198" s="184"/>
      <c r="AA198" s="184"/>
      <c r="AB198" s="184"/>
      <c r="AC198" s="184"/>
      <c r="AD198" s="184"/>
      <c r="AE198" s="184"/>
      <c r="AF198" s="184"/>
      <c r="AG198" s="184" t="s">
        <v>190</v>
      </c>
      <c r="AH198" s="184"/>
      <c r="AI198" s="184"/>
      <c r="AJ198" s="184"/>
      <c r="AK198" s="184"/>
      <c r="AL198" s="184"/>
      <c r="AM198" s="184"/>
      <c r="AN198" s="184"/>
      <c r="AO198" s="184"/>
      <c r="AP198" s="184"/>
      <c r="AQ198" s="184"/>
      <c r="AR198" s="184"/>
      <c r="AS198" s="184"/>
      <c r="AT198" s="184"/>
      <c r="AU198" s="184"/>
      <c r="AV198" s="184"/>
      <c r="AW198" s="184"/>
      <c r="AX198" s="184"/>
      <c r="AY198" s="184"/>
      <c r="AZ198" s="184"/>
      <c r="BA198" s="184"/>
      <c r="BB198" s="184"/>
      <c r="BC198" s="184"/>
      <c r="BD198" s="184"/>
      <c r="BE198" s="184"/>
      <c r="BF198" s="184"/>
      <c r="BG198" s="184"/>
      <c r="BH198" s="184"/>
    </row>
    <row r="199" spans="1:60" outlineLevel="1" x14ac:dyDescent="0.2">
      <c r="A199" s="193"/>
      <c r="B199" s="194"/>
      <c r="C199" s="195" t="s">
        <v>385</v>
      </c>
      <c r="D199" s="196"/>
      <c r="E199" s="197">
        <v>953.25</v>
      </c>
      <c r="F199" s="183"/>
      <c r="G199" s="183"/>
      <c r="H199" s="183"/>
      <c r="I199" s="183"/>
      <c r="J199" s="183"/>
      <c r="K199" s="183"/>
      <c r="L199" s="183"/>
      <c r="M199" s="183"/>
      <c r="N199" s="183"/>
      <c r="O199" s="183"/>
      <c r="P199" s="183"/>
      <c r="Q199" s="183"/>
      <c r="R199" s="183"/>
      <c r="S199" s="183"/>
      <c r="T199" s="183"/>
      <c r="U199" s="183"/>
      <c r="V199" s="183"/>
      <c r="W199" s="183"/>
      <c r="X199" s="183"/>
      <c r="Y199" s="184"/>
      <c r="Z199" s="184"/>
      <c r="AA199" s="184"/>
      <c r="AB199" s="184"/>
      <c r="AC199" s="184"/>
      <c r="AD199" s="184"/>
      <c r="AE199" s="184"/>
      <c r="AF199" s="184"/>
      <c r="AG199" s="184" t="s">
        <v>162</v>
      </c>
      <c r="AH199" s="184">
        <v>0</v>
      </c>
      <c r="AI199" s="184"/>
      <c r="AJ199" s="184"/>
      <c r="AK199" s="184"/>
      <c r="AL199" s="184"/>
      <c r="AM199" s="184"/>
      <c r="AN199" s="184"/>
      <c r="AO199" s="184"/>
      <c r="AP199" s="184"/>
      <c r="AQ199" s="184"/>
      <c r="AR199" s="184"/>
      <c r="AS199" s="184"/>
      <c r="AT199" s="184"/>
      <c r="AU199" s="184"/>
      <c r="AV199" s="184"/>
      <c r="AW199" s="184"/>
      <c r="AX199" s="184"/>
      <c r="AY199" s="184"/>
      <c r="AZ199" s="184"/>
      <c r="BA199" s="184"/>
      <c r="BB199" s="184"/>
      <c r="BC199" s="184"/>
      <c r="BD199" s="184"/>
      <c r="BE199" s="184"/>
      <c r="BF199" s="184"/>
      <c r="BG199" s="184"/>
      <c r="BH199" s="184"/>
    </row>
    <row r="200" spans="1:60" ht="33.75" outlineLevel="1" x14ac:dyDescent="0.2">
      <c r="A200" s="185">
        <v>50</v>
      </c>
      <c r="B200" s="186" t="s">
        <v>386</v>
      </c>
      <c r="C200" s="187" t="s">
        <v>387</v>
      </c>
      <c r="D200" s="188" t="s">
        <v>170</v>
      </c>
      <c r="E200" s="189">
        <v>1906.5</v>
      </c>
      <c r="F200" s="190"/>
      <c r="G200" s="191">
        <f>ROUND(E200*F200,2)</f>
        <v>0</v>
      </c>
      <c r="H200" s="190"/>
      <c r="I200" s="191">
        <f>ROUND(E200*H200,2)</f>
        <v>0</v>
      </c>
      <c r="J200" s="190"/>
      <c r="K200" s="191">
        <f>ROUND(E200*J200,2)</f>
        <v>0</v>
      </c>
      <c r="L200" s="191">
        <v>21</v>
      </c>
      <c r="M200" s="191">
        <f>G200*(1+L200/100)</f>
        <v>0</v>
      </c>
      <c r="N200" s="191">
        <v>1.09E-3</v>
      </c>
      <c r="O200" s="191">
        <f>ROUND(E200*N200,2)</f>
        <v>2.08</v>
      </c>
      <c r="P200" s="191">
        <v>0</v>
      </c>
      <c r="Q200" s="191">
        <f>ROUND(E200*P200,2)</f>
        <v>0</v>
      </c>
      <c r="R200" s="191" t="s">
        <v>382</v>
      </c>
      <c r="S200" s="191" t="s">
        <v>152</v>
      </c>
      <c r="T200" s="192" t="s">
        <v>152</v>
      </c>
      <c r="U200" s="183">
        <v>7.0000000000000001E-3</v>
      </c>
      <c r="V200" s="183">
        <f>ROUND(E200*U200,2)</f>
        <v>13.35</v>
      </c>
      <c r="W200" s="183"/>
      <c r="X200" s="183" t="s">
        <v>153</v>
      </c>
      <c r="Y200" s="184"/>
      <c r="Z200" s="184"/>
      <c r="AA200" s="184"/>
      <c r="AB200" s="184"/>
      <c r="AC200" s="184"/>
      <c r="AD200" s="184"/>
      <c r="AE200" s="184"/>
      <c r="AF200" s="184"/>
      <c r="AG200" s="184" t="s">
        <v>154</v>
      </c>
      <c r="AH200" s="184"/>
      <c r="AI200" s="184"/>
      <c r="AJ200" s="184"/>
      <c r="AK200" s="184"/>
      <c r="AL200" s="184"/>
      <c r="AM200" s="184"/>
      <c r="AN200" s="184"/>
      <c r="AO200" s="184"/>
      <c r="AP200" s="184"/>
      <c r="AQ200" s="184"/>
      <c r="AR200" s="184"/>
      <c r="AS200" s="184"/>
      <c r="AT200" s="184"/>
      <c r="AU200" s="184"/>
      <c r="AV200" s="184"/>
      <c r="AW200" s="184"/>
      <c r="AX200" s="184"/>
      <c r="AY200" s="184"/>
      <c r="AZ200" s="184"/>
      <c r="BA200" s="184"/>
      <c r="BB200" s="184"/>
      <c r="BC200" s="184"/>
      <c r="BD200" s="184"/>
      <c r="BE200" s="184"/>
      <c r="BF200" s="184"/>
      <c r="BG200" s="184"/>
      <c r="BH200" s="184"/>
    </row>
    <row r="201" spans="1:60" ht="12.75" customHeight="1" outlineLevel="1" x14ac:dyDescent="0.2">
      <c r="A201" s="193"/>
      <c r="B201" s="194"/>
      <c r="C201" s="251" t="s">
        <v>383</v>
      </c>
      <c r="D201" s="251"/>
      <c r="E201" s="251"/>
      <c r="F201" s="251"/>
      <c r="G201" s="251"/>
      <c r="H201" s="183"/>
      <c r="I201" s="183"/>
      <c r="J201" s="183"/>
      <c r="K201" s="183"/>
      <c r="L201" s="183"/>
      <c r="M201" s="183"/>
      <c r="N201" s="183"/>
      <c r="O201" s="183"/>
      <c r="P201" s="183"/>
      <c r="Q201" s="183"/>
      <c r="R201" s="183"/>
      <c r="S201" s="183"/>
      <c r="T201" s="183"/>
      <c r="U201" s="183"/>
      <c r="V201" s="183"/>
      <c r="W201" s="183"/>
      <c r="X201" s="183"/>
      <c r="Y201" s="184"/>
      <c r="Z201" s="184"/>
      <c r="AA201" s="184"/>
      <c r="AB201" s="184"/>
      <c r="AC201" s="184"/>
      <c r="AD201" s="184"/>
      <c r="AE201" s="184"/>
      <c r="AF201" s="184"/>
      <c r="AG201" s="184" t="s">
        <v>160</v>
      </c>
      <c r="AH201" s="184"/>
      <c r="AI201" s="184"/>
      <c r="AJ201" s="184"/>
      <c r="AK201" s="184"/>
      <c r="AL201" s="184"/>
      <c r="AM201" s="184"/>
      <c r="AN201" s="184"/>
      <c r="AO201" s="184"/>
      <c r="AP201" s="184"/>
      <c r="AQ201" s="184"/>
      <c r="AR201" s="184"/>
      <c r="AS201" s="184"/>
      <c r="AT201" s="184"/>
      <c r="AU201" s="184"/>
      <c r="AV201" s="184"/>
      <c r="AW201" s="184"/>
      <c r="AX201" s="184"/>
      <c r="AY201" s="184"/>
      <c r="AZ201" s="184"/>
      <c r="BA201" s="184"/>
      <c r="BB201" s="184"/>
      <c r="BC201" s="184"/>
      <c r="BD201" s="184"/>
      <c r="BE201" s="184"/>
      <c r="BF201" s="184"/>
      <c r="BG201" s="184"/>
      <c r="BH201" s="184"/>
    </row>
    <row r="202" spans="1:60" outlineLevel="1" x14ac:dyDescent="0.2">
      <c r="A202" s="193"/>
      <c r="B202" s="194"/>
      <c r="C202" s="195" t="s">
        <v>388</v>
      </c>
      <c r="D202" s="196"/>
      <c r="E202" s="197">
        <v>1906.5</v>
      </c>
      <c r="F202" s="183"/>
      <c r="G202" s="183"/>
      <c r="H202" s="183"/>
      <c r="I202" s="183"/>
      <c r="J202" s="183"/>
      <c r="K202" s="183"/>
      <c r="L202" s="183"/>
      <c r="M202" s="183"/>
      <c r="N202" s="183"/>
      <c r="O202" s="183"/>
      <c r="P202" s="183"/>
      <c r="Q202" s="183"/>
      <c r="R202" s="183"/>
      <c r="S202" s="183"/>
      <c r="T202" s="183"/>
      <c r="U202" s="183"/>
      <c r="V202" s="183"/>
      <c r="W202" s="183"/>
      <c r="X202" s="183"/>
      <c r="Y202" s="184"/>
      <c r="Z202" s="184"/>
      <c r="AA202" s="184"/>
      <c r="AB202" s="184"/>
      <c r="AC202" s="184"/>
      <c r="AD202" s="184"/>
      <c r="AE202" s="184"/>
      <c r="AF202" s="184"/>
      <c r="AG202" s="184" t="s">
        <v>162</v>
      </c>
      <c r="AH202" s="184">
        <v>0</v>
      </c>
      <c r="AI202" s="184"/>
      <c r="AJ202" s="184"/>
      <c r="AK202" s="184"/>
      <c r="AL202" s="184"/>
      <c r="AM202" s="184"/>
      <c r="AN202" s="184"/>
      <c r="AO202" s="184"/>
      <c r="AP202" s="184"/>
      <c r="AQ202" s="184"/>
      <c r="AR202" s="184"/>
      <c r="AS202" s="184"/>
      <c r="AT202" s="184"/>
      <c r="AU202" s="184"/>
      <c r="AV202" s="184"/>
      <c r="AW202" s="184"/>
      <c r="AX202" s="184"/>
      <c r="AY202" s="184"/>
      <c r="AZ202" s="184"/>
      <c r="BA202" s="184"/>
      <c r="BB202" s="184"/>
      <c r="BC202" s="184"/>
      <c r="BD202" s="184"/>
      <c r="BE202" s="184"/>
      <c r="BF202" s="184"/>
      <c r="BG202" s="184"/>
      <c r="BH202" s="184"/>
    </row>
    <row r="203" spans="1:60" outlineLevel="1" x14ac:dyDescent="0.2">
      <c r="A203" s="175">
        <v>51</v>
      </c>
      <c r="B203" s="176" t="s">
        <v>389</v>
      </c>
      <c r="C203" s="177" t="s">
        <v>390</v>
      </c>
      <c r="D203" s="178" t="s">
        <v>170</v>
      </c>
      <c r="E203" s="179">
        <v>953.25</v>
      </c>
      <c r="F203" s="180"/>
      <c r="G203" s="181">
        <f>ROUND(E203*F203,2)</f>
        <v>0</v>
      </c>
      <c r="H203" s="180"/>
      <c r="I203" s="181">
        <f>ROUND(E203*H203,2)</f>
        <v>0</v>
      </c>
      <c r="J203" s="180"/>
      <c r="K203" s="181">
        <f>ROUND(E203*J203,2)</f>
        <v>0</v>
      </c>
      <c r="L203" s="181">
        <v>21</v>
      </c>
      <c r="M203" s="181">
        <f>G203*(1+L203/100)</f>
        <v>0</v>
      </c>
      <c r="N203" s="181">
        <v>0</v>
      </c>
      <c r="O203" s="181">
        <f>ROUND(E203*N203,2)</f>
        <v>0</v>
      </c>
      <c r="P203" s="181">
        <v>0</v>
      </c>
      <c r="Q203" s="181">
        <f>ROUND(E203*P203,2)</f>
        <v>0</v>
      </c>
      <c r="R203" s="181" t="s">
        <v>382</v>
      </c>
      <c r="S203" s="181" t="s">
        <v>152</v>
      </c>
      <c r="T203" s="182" t="s">
        <v>152</v>
      </c>
      <c r="U203" s="183">
        <v>0.13600000000000001</v>
      </c>
      <c r="V203" s="183">
        <f>ROUND(E203*U203,2)</f>
        <v>129.63999999999999</v>
      </c>
      <c r="W203" s="183"/>
      <c r="X203" s="183" t="s">
        <v>153</v>
      </c>
      <c r="Y203" s="184"/>
      <c r="Z203" s="184"/>
      <c r="AA203" s="184"/>
      <c r="AB203" s="184"/>
      <c r="AC203" s="184"/>
      <c r="AD203" s="184"/>
      <c r="AE203" s="184"/>
      <c r="AF203" s="184"/>
      <c r="AG203" s="184" t="s">
        <v>154</v>
      </c>
      <c r="AH203" s="184"/>
      <c r="AI203" s="184"/>
      <c r="AJ203" s="184"/>
      <c r="AK203" s="184"/>
      <c r="AL203" s="184"/>
      <c r="AM203" s="184"/>
      <c r="AN203" s="184"/>
      <c r="AO203" s="184"/>
      <c r="AP203" s="184"/>
      <c r="AQ203" s="184"/>
      <c r="AR203" s="184"/>
      <c r="AS203" s="184"/>
      <c r="AT203" s="184"/>
      <c r="AU203" s="184"/>
      <c r="AV203" s="184"/>
      <c r="AW203" s="184"/>
      <c r="AX203" s="184"/>
      <c r="AY203" s="184"/>
      <c r="AZ203" s="184"/>
      <c r="BA203" s="184"/>
      <c r="BB203" s="184"/>
      <c r="BC203" s="184"/>
      <c r="BD203" s="184"/>
      <c r="BE203" s="184"/>
      <c r="BF203" s="184"/>
      <c r="BG203" s="184"/>
      <c r="BH203" s="184"/>
    </row>
    <row r="204" spans="1:60" outlineLevel="1" x14ac:dyDescent="0.2">
      <c r="A204" s="185">
        <v>52</v>
      </c>
      <c r="B204" s="186" t="s">
        <v>391</v>
      </c>
      <c r="C204" s="187" t="s">
        <v>392</v>
      </c>
      <c r="D204" s="188" t="s">
        <v>170</v>
      </c>
      <c r="E204" s="189">
        <v>594.41999999999996</v>
      </c>
      <c r="F204" s="190"/>
      <c r="G204" s="191">
        <f>ROUND(E204*F204,2)</f>
        <v>0</v>
      </c>
      <c r="H204" s="190"/>
      <c r="I204" s="191">
        <f>ROUND(E204*H204,2)</f>
        <v>0</v>
      </c>
      <c r="J204" s="190"/>
      <c r="K204" s="191">
        <f>ROUND(E204*J204,2)</f>
        <v>0</v>
      </c>
      <c r="L204" s="191">
        <v>21</v>
      </c>
      <c r="M204" s="191">
        <f>G204*(1+L204/100)</f>
        <v>0</v>
      </c>
      <c r="N204" s="191">
        <v>1.58E-3</v>
      </c>
      <c r="O204" s="191">
        <f>ROUND(E204*N204,2)</f>
        <v>0.94</v>
      </c>
      <c r="P204" s="191">
        <v>0</v>
      </c>
      <c r="Q204" s="191">
        <f>ROUND(E204*P204,2)</f>
        <v>0</v>
      </c>
      <c r="R204" s="191" t="s">
        <v>382</v>
      </c>
      <c r="S204" s="191" t="s">
        <v>152</v>
      </c>
      <c r="T204" s="192" t="s">
        <v>152</v>
      </c>
      <c r="U204" s="183">
        <v>0.214</v>
      </c>
      <c r="V204" s="183">
        <f>ROUND(E204*U204,2)</f>
        <v>127.21</v>
      </c>
      <c r="W204" s="183"/>
      <c r="X204" s="183" t="s">
        <v>153</v>
      </c>
      <c r="Y204" s="184"/>
      <c r="Z204" s="184"/>
      <c r="AA204" s="184"/>
      <c r="AB204" s="184"/>
      <c r="AC204" s="184"/>
      <c r="AD204" s="184"/>
      <c r="AE204" s="184"/>
      <c r="AF204" s="184"/>
      <c r="AG204" s="184" t="s">
        <v>183</v>
      </c>
      <c r="AH204" s="184"/>
      <c r="AI204" s="184"/>
      <c r="AJ204" s="184"/>
      <c r="AK204" s="184"/>
      <c r="AL204" s="184"/>
      <c r="AM204" s="184"/>
      <c r="AN204" s="184"/>
      <c r="AO204" s="184"/>
      <c r="AP204" s="184"/>
      <c r="AQ204" s="184"/>
      <c r="AR204" s="184"/>
      <c r="AS204" s="184"/>
      <c r="AT204" s="184"/>
      <c r="AU204" s="184"/>
      <c r="AV204" s="184"/>
      <c r="AW204" s="184"/>
      <c r="AX204" s="184"/>
      <c r="AY204" s="184"/>
      <c r="AZ204" s="184"/>
      <c r="BA204" s="184"/>
      <c r="BB204" s="184"/>
      <c r="BC204" s="184"/>
      <c r="BD204" s="184"/>
      <c r="BE204" s="184"/>
      <c r="BF204" s="184"/>
      <c r="BG204" s="184"/>
      <c r="BH204" s="184"/>
    </row>
    <row r="205" spans="1:60" outlineLevel="1" x14ac:dyDescent="0.2">
      <c r="A205" s="193"/>
      <c r="B205" s="194"/>
      <c r="C205" s="195" t="s">
        <v>393</v>
      </c>
      <c r="D205" s="196"/>
      <c r="E205" s="197">
        <v>290.55</v>
      </c>
      <c r="F205" s="183"/>
      <c r="G205" s="183"/>
      <c r="H205" s="183"/>
      <c r="I205" s="183"/>
      <c r="J205" s="183"/>
      <c r="K205" s="183"/>
      <c r="L205" s="183"/>
      <c r="M205" s="183"/>
      <c r="N205" s="183"/>
      <c r="O205" s="183"/>
      <c r="P205" s="183"/>
      <c r="Q205" s="183"/>
      <c r="R205" s="183"/>
      <c r="S205" s="183"/>
      <c r="T205" s="183"/>
      <c r="U205" s="183"/>
      <c r="V205" s="183"/>
      <c r="W205" s="183"/>
      <c r="X205" s="183"/>
      <c r="Y205" s="184"/>
      <c r="Z205" s="184"/>
      <c r="AA205" s="184"/>
      <c r="AB205" s="184"/>
      <c r="AC205" s="184"/>
      <c r="AD205" s="184"/>
      <c r="AE205" s="184"/>
      <c r="AF205" s="184"/>
      <c r="AG205" s="184" t="s">
        <v>162</v>
      </c>
      <c r="AH205" s="184">
        <v>0</v>
      </c>
      <c r="AI205" s="184"/>
      <c r="AJ205" s="184"/>
      <c r="AK205" s="184"/>
      <c r="AL205" s="184"/>
      <c r="AM205" s="184"/>
      <c r="AN205" s="184"/>
      <c r="AO205" s="184"/>
      <c r="AP205" s="184"/>
      <c r="AQ205" s="184"/>
      <c r="AR205" s="184"/>
      <c r="AS205" s="184"/>
      <c r="AT205" s="184"/>
      <c r="AU205" s="184"/>
      <c r="AV205" s="184"/>
      <c r="AW205" s="184"/>
      <c r="AX205" s="184"/>
      <c r="AY205" s="184"/>
      <c r="AZ205" s="184"/>
      <c r="BA205" s="184"/>
      <c r="BB205" s="184"/>
      <c r="BC205" s="184"/>
      <c r="BD205" s="184"/>
      <c r="BE205" s="184"/>
      <c r="BF205" s="184"/>
      <c r="BG205" s="184"/>
      <c r="BH205" s="184"/>
    </row>
    <row r="206" spans="1:60" outlineLevel="1" x14ac:dyDescent="0.2">
      <c r="A206" s="193"/>
      <c r="B206" s="194"/>
      <c r="C206" s="195" t="s">
        <v>208</v>
      </c>
      <c r="D206" s="196"/>
      <c r="E206" s="197">
        <v>303.87</v>
      </c>
      <c r="F206" s="183"/>
      <c r="G206" s="183"/>
      <c r="H206" s="183"/>
      <c r="I206" s="183"/>
      <c r="J206" s="183"/>
      <c r="K206" s="183"/>
      <c r="L206" s="183"/>
      <c r="M206" s="183"/>
      <c r="N206" s="183"/>
      <c r="O206" s="183"/>
      <c r="P206" s="183"/>
      <c r="Q206" s="183"/>
      <c r="R206" s="183"/>
      <c r="S206" s="183"/>
      <c r="T206" s="183"/>
      <c r="U206" s="183"/>
      <c r="V206" s="183"/>
      <c r="W206" s="183"/>
      <c r="X206" s="183"/>
      <c r="Y206" s="184"/>
      <c r="Z206" s="184"/>
      <c r="AA206" s="184"/>
      <c r="AB206" s="184"/>
      <c r="AC206" s="184"/>
      <c r="AD206" s="184"/>
      <c r="AE206" s="184"/>
      <c r="AF206" s="184"/>
      <c r="AG206" s="184" t="s">
        <v>162</v>
      </c>
      <c r="AH206" s="184">
        <v>0</v>
      </c>
      <c r="AI206" s="184"/>
      <c r="AJ206" s="184"/>
      <c r="AK206" s="184"/>
      <c r="AL206" s="184"/>
      <c r="AM206" s="184"/>
      <c r="AN206" s="184"/>
      <c r="AO206" s="184"/>
      <c r="AP206" s="184"/>
      <c r="AQ206" s="184"/>
      <c r="AR206" s="184"/>
      <c r="AS206" s="184"/>
      <c r="AT206" s="184"/>
      <c r="AU206" s="184"/>
      <c r="AV206" s="184"/>
      <c r="AW206" s="184"/>
      <c r="AX206" s="184"/>
      <c r="AY206" s="184"/>
      <c r="AZ206" s="184"/>
      <c r="BA206" s="184"/>
      <c r="BB206" s="184"/>
      <c r="BC206" s="184"/>
      <c r="BD206" s="184"/>
      <c r="BE206" s="184"/>
      <c r="BF206" s="184"/>
      <c r="BG206" s="184"/>
      <c r="BH206" s="184"/>
    </row>
    <row r="207" spans="1:60" x14ac:dyDescent="0.2">
      <c r="A207" s="167" t="s">
        <v>146</v>
      </c>
      <c r="B207" s="168" t="s">
        <v>65</v>
      </c>
      <c r="C207" s="169" t="s">
        <v>66</v>
      </c>
      <c r="D207" s="170"/>
      <c r="E207" s="171"/>
      <c r="F207" s="172"/>
      <c r="G207" s="172">
        <f>SUMIF(AG208:AG215,"&lt;&gt;NOR",G208:G215)</f>
        <v>0</v>
      </c>
      <c r="H207" s="172"/>
      <c r="I207" s="172">
        <f>SUM(I208:I215)</f>
        <v>0</v>
      </c>
      <c r="J207" s="172"/>
      <c r="K207" s="172">
        <f>SUM(K208:K215)</f>
        <v>0</v>
      </c>
      <c r="L207" s="172"/>
      <c r="M207" s="172">
        <f>SUM(M208:M215)</f>
        <v>0</v>
      </c>
      <c r="N207" s="172"/>
      <c r="O207" s="172">
        <f>SUM(O208:O215)</f>
        <v>0.09</v>
      </c>
      <c r="P207" s="172"/>
      <c r="Q207" s="172">
        <f>SUM(Q208:Q215)</f>
        <v>0</v>
      </c>
      <c r="R207" s="172"/>
      <c r="S207" s="172"/>
      <c r="T207" s="173"/>
      <c r="U207" s="174"/>
      <c r="V207" s="174">
        <f>SUM(V208:V215)</f>
        <v>291.14000000000004</v>
      </c>
      <c r="W207" s="174"/>
      <c r="X207" s="174"/>
      <c r="AG207" t="s">
        <v>147</v>
      </c>
    </row>
    <row r="208" spans="1:60" ht="56.25" outlineLevel="1" x14ac:dyDescent="0.2">
      <c r="A208" s="185">
        <v>53</v>
      </c>
      <c r="B208" s="186" t="s">
        <v>394</v>
      </c>
      <c r="C208" s="187" t="s">
        <v>395</v>
      </c>
      <c r="D208" s="188" t="s">
        <v>170</v>
      </c>
      <c r="E208" s="189">
        <v>927.68</v>
      </c>
      <c r="F208" s="190"/>
      <c r="G208" s="191">
        <f>ROUND(E208*F208,2)</f>
        <v>0</v>
      </c>
      <c r="H208" s="190"/>
      <c r="I208" s="191">
        <f>ROUND(E208*H208,2)</f>
        <v>0</v>
      </c>
      <c r="J208" s="190"/>
      <c r="K208" s="191">
        <f>ROUND(E208*J208,2)</f>
        <v>0</v>
      </c>
      <c r="L208" s="191">
        <v>21</v>
      </c>
      <c r="M208" s="191">
        <f>G208*(1+L208/100)</f>
        <v>0</v>
      </c>
      <c r="N208" s="191">
        <v>4.0000000000000003E-5</v>
      </c>
      <c r="O208" s="191">
        <f>ROUND(E208*N208,2)</f>
        <v>0.04</v>
      </c>
      <c r="P208" s="191">
        <v>0</v>
      </c>
      <c r="Q208" s="191">
        <f>ROUND(E208*P208,2)</f>
        <v>0</v>
      </c>
      <c r="R208" s="191" t="s">
        <v>151</v>
      </c>
      <c r="S208" s="191" t="s">
        <v>152</v>
      </c>
      <c r="T208" s="192" t="s">
        <v>152</v>
      </c>
      <c r="U208" s="183">
        <v>0.308</v>
      </c>
      <c r="V208" s="183">
        <f>ROUND(E208*U208,2)</f>
        <v>285.73</v>
      </c>
      <c r="W208" s="183"/>
      <c r="X208" s="183" t="s">
        <v>153</v>
      </c>
      <c r="Y208" s="184"/>
      <c r="Z208" s="184"/>
      <c r="AA208" s="184"/>
      <c r="AB208" s="184"/>
      <c r="AC208" s="184"/>
      <c r="AD208" s="184"/>
      <c r="AE208" s="184"/>
      <c r="AF208" s="184"/>
      <c r="AG208" s="184" t="s">
        <v>183</v>
      </c>
      <c r="AH208" s="184"/>
      <c r="AI208" s="184"/>
      <c r="AJ208" s="184"/>
      <c r="AK208" s="184"/>
      <c r="AL208" s="184"/>
      <c r="AM208" s="184"/>
      <c r="AN208" s="184"/>
      <c r="AO208" s="184"/>
      <c r="AP208" s="184"/>
      <c r="AQ208" s="184"/>
      <c r="AR208" s="184"/>
      <c r="AS208" s="184"/>
      <c r="AT208" s="184"/>
      <c r="AU208" s="184"/>
      <c r="AV208" s="184"/>
      <c r="AW208" s="184"/>
      <c r="AX208" s="184"/>
      <c r="AY208" s="184"/>
      <c r="AZ208" s="184"/>
      <c r="BA208" s="184"/>
      <c r="BB208" s="184"/>
      <c r="BC208" s="184"/>
      <c r="BD208" s="184"/>
      <c r="BE208" s="184"/>
      <c r="BF208" s="184"/>
      <c r="BG208" s="184"/>
      <c r="BH208" s="184"/>
    </row>
    <row r="209" spans="1:60" outlineLevel="1" x14ac:dyDescent="0.2">
      <c r="A209" s="193"/>
      <c r="B209" s="194"/>
      <c r="C209" s="195" t="s">
        <v>396</v>
      </c>
      <c r="D209" s="196"/>
      <c r="E209" s="197">
        <v>927.68</v>
      </c>
      <c r="F209" s="183"/>
      <c r="G209" s="183"/>
      <c r="H209" s="183"/>
      <c r="I209" s="183"/>
      <c r="J209" s="183"/>
      <c r="K209" s="183"/>
      <c r="L209" s="183"/>
      <c r="M209" s="183"/>
      <c r="N209" s="183"/>
      <c r="O209" s="183"/>
      <c r="P209" s="183"/>
      <c r="Q209" s="183"/>
      <c r="R209" s="183"/>
      <c r="S209" s="183"/>
      <c r="T209" s="183"/>
      <c r="U209" s="183"/>
      <c r="V209" s="183"/>
      <c r="W209" s="183"/>
      <c r="X209" s="183"/>
      <c r="Y209" s="184"/>
      <c r="Z209" s="184"/>
      <c r="AA209" s="184"/>
      <c r="AB209" s="184"/>
      <c r="AC209" s="184"/>
      <c r="AD209" s="184"/>
      <c r="AE209" s="184"/>
      <c r="AF209" s="184"/>
      <c r="AG209" s="184" t="s">
        <v>162</v>
      </c>
      <c r="AH209" s="184">
        <v>0</v>
      </c>
      <c r="AI209" s="184"/>
      <c r="AJ209" s="184"/>
      <c r="AK209" s="184"/>
      <c r="AL209" s="184"/>
      <c r="AM209" s="184"/>
      <c r="AN209" s="184"/>
      <c r="AO209" s="184"/>
      <c r="AP209" s="184"/>
      <c r="AQ209" s="184"/>
      <c r="AR209" s="184"/>
      <c r="AS209" s="184"/>
      <c r="AT209" s="184"/>
      <c r="AU209" s="184"/>
      <c r="AV209" s="184"/>
      <c r="AW209" s="184"/>
      <c r="AX209" s="184"/>
      <c r="AY209" s="184"/>
      <c r="AZ209" s="184"/>
      <c r="BA209" s="184"/>
      <c r="BB209" s="184"/>
      <c r="BC209" s="184"/>
      <c r="BD209" s="184"/>
      <c r="BE209" s="184"/>
      <c r="BF209" s="184"/>
      <c r="BG209" s="184"/>
      <c r="BH209" s="184"/>
    </row>
    <row r="210" spans="1:60" outlineLevel="1" x14ac:dyDescent="0.2">
      <c r="A210" s="185">
        <v>54</v>
      </c>
      <c r="B210" s="186" t="s">
        <v>397</v>
      </c>
      <c r="C210" s="187" t="s">
        <v>398</v>
      </c>
      <c r="D210" s="188" t="s">
        <v>182</v>
      </c>
      <c r="E210" s="189">
        <v>4.4000000000000004</v>
      </c>
      <c r="F210" s="190"/>
      <c r="G210" s="191">
        <f>ROUND(E210*F210,2)</f>
        <v>0</v>
      </c>
      <c r="H210" s="190"/>
      <c r="I210" s="191">
        <f>ROUND(E210*H210,2)</f>
        <v>0</v>
      </c>
      <c r="J210" s="190"/>
      <c r="K210" s="191">
        <f>ROUND(E210*J210,2)</f>
        <v>0</v>
      </c>
      <c r="L210" s="191">
        <v>21</v>
      </c>
      <c r="M210" s="191">
        <f>G210*(1+L210/100)</f>
        <v>0</v>
      </c>
      <c r="N210" s="191">
        <v>1.1339999999999999E-2</v>
      </c>
      <c r="O210" s="191">
        <f>ROUND(E210*N210,2)</f>
        <v>0.05</v>
      </c>
      <c r="P210" s="191">
        <v>0</v>
      </c>
      <c r="Q210" s="191">
        <f>ROUND(E210*P210,2)</f>
        <v>0</v>
      </c>
      <c r="R210" s="191" t="s">
        <v>151</v>
      </c>
      <c r="S210" s="191" t="s">
        <v>152</v>
      </c>
      <c r="T210" s="192" t="s">
        <v>152</v>
      </c>
      <c r="U210" s="183">
        <v>1.23</v>
      </c>
      <c r="V210" s="183">
        <f>ROUND(E210*U210,2)</f>
        <v>5.41</v>
      </c>
      <c r="W210" s="183"/>
      <c r="X210" s="183" t="s">
        <v>153</v>
      </c>
      <c r="Y210" s="184"/>
      <c r="Z210" s="184"/>
      <c r="AA210" s="184"/>
      <c r="AB210" s="184"/>
      <c r="AC210" s="184"/>
      <c r="AD210" s="184"/>
      <c r="AE210" s="184"/>
      <c r="AF210" s="184"/>
      <c r="AG210" s="184" t="s">
        <v>154</v>
      </c>
      <c r="AH210" s="184"/>
      <c r="AI210" s="184"/>
      <c r="AJ210" s="184"/>
      <c r="AK210" s="184"/>
      <c r="AL210" s="184"/>
      <c r="AM210" s="184"/>
      <c r="AN210" s="184"/>
      <c r="AO210" s="184"/>
      <c r="AP210" s="184"/>
      <c r="AQ210" s="184"/>
      <c r="AR210" s="184"/>
      <c r="AS210" s="184"/>
      <c r="AT210" s="184"/>
      <c r="AU210" s="184"/>
      <c r="AV210" s="184"/>
      <c r="AW210" s="184"/>
      <c r="AX210" s="184"/>
      <c r="AY210" s="184"/>
      <c r="AZ210" s="184"/>
      <c r="BA210" s="184"/>
      <c r="BB210" s="184"/>
      <c r="BC210" s="184"/>
      <c r="BD210" s="184"/>
      <c r="BE210" s="184"/>
      <c r="BF210" s="184"/>
      <c r="BG210" s="184"/>
      <c r="BH210" s="184"/>
    </row>
    <row r="211" spans="1:60" ht="12.75" customHeight="1" outlineLevel="1" x14ac:dyDescent="0.2">
      <c r="A211" s="193"/>
      <c r="B211" s="194"/>
      <c r="C211" s="251" t="s">
        <v>399</v>
      </c>
      <c r="D211" s="251"/>
      <c r="E211" s="251"/>
      <c r="F211" s="251"/>
      <c r="G211" s="251"/>
      <c r="H211" s="183"/>
      <c r="I211" s="183"/>
      <c r="J211" s="183"/>
      <c r="K211" s="183"/>
      <c r="L211" s="183"/>
      <c r="M211" s="183"/>
      <c r="N211" s="183"/>
      <c r="O211" s="183"/>
      <c r="P211" s="183"/>
      <c r="Q211" s="183"/>
      <c r="R211" s="183"/>
      <c r="S211" s="183"/>
      <c r="T211" s="183"/>
      <c r="U211" s="183"/>
      <c r="V211" s="183"/>
      <c r="W211" s="183"/>
      <c r="X211" s="183"/>
      <c r="Y211" s="184"/>
      <c r="Z211" s="184"/>
      <c r="AA211" s="184"/>
      <c r="AB211" s="184"/>
      <c r="AC211" s="184"/>
      <c r="AD211" s="184"/>
      <c r="AE211" s="184"/>
      <c r="AF211" s="184"/>
      <c r="AG211" s="184" t="s">
        <v>160</v>
      </c>
      <c r="AH211" s="184"/>
      <c r="AI211" s="184"/>
      <c r="AJ211" s="184"/>
      <c r="AK211" s="184"/>
      <c r="AL211" s="184"/>
      <c r="AM211" s="184"/>
      <c r="AN211" s="184"/>
      <c r="AO211" s="184"/>
      <c r="AP211" s="184"/>
      <c r="AQ211" s="184"/>
      <c r="AR211" s="184"/>
      <c r="AS211" s="184"/>
      <c r="AT211" s="184"/>
      <c r="AU211" s="184"/>
      <c r="AV211" s="184"/>
      <c r="AW211" s="184"/>
      <c r="AX211" s="184"/>
      <c r="AY211" s="184"/>
      <c r="AZ211" s="184"/>
      <c r="BA211" s="184"/>
      <c r="BB211" s="184"/>
      <c r="BC211" s="184"/>
      <c r="BD211" s="184"/>
      <c r="BE211" s="184"/>
      <c r="BF211" s="184"/>
      <c r="BG211" s="184"/>
      <c r="BH211" s="184"/>
    </row>
    <row r="212" spans="1:60" outlineLevel="1" x14ac:dyDescent="0.2">
      <c r="A212" s="193"/>
      <c r="B212" s="194"/>
      <c r="C212" s="195" t="s">
        <v>400</v>
      </c>
      <c r="D212" s="196"/>
      <c r="E212" s="197">
        <v>4.4000000000000004</v>
      </c>
      <c r="F212" s="183"/>
      <c r="G212" s="183"/>
      <c r="H212" s="183"/>
      <c r="I212" s="183"/>
      <c r="J212" s="183"/>
      <c r="K212" s="183"/>
      <c r="L212" s="183"/>
      <c r="M212" s="183"/>
      <c r="N212" s="183"/>
      <c r="O212" s="183"/>
      <c r="P212" s="183"/>
      <c r="Q212" s="183"/>
      <c r="R212" s="183"/>
      <c r="S212" s="183"/>
      <c r="T212" s="183"/>
      <c r="U212" s="183"/>
      <c r="V212" s="183"/>
      <c r="W212" s="183"/>
      <c r="X212" s="183"/>
      <c r="Y212" s="184"/>
      <c r="Z212" s="184"/>
      <c r="AA212" s="184"/>
      <c r="AB212" s="184"/>
      <c r="AC212" s="184"/>
      <c r="AD212" s="184"/>
      <c r="AE212" s="184"/>
      <c r="AF212" s="184"/>
      <c r="AG212" s="184" t="s">
        <v>162</v>
      </c>
      <c r="AH212" s="184">
        <v>0</v>
      </c>
      <c r="AI212" s="184"/>
      <c r="AJ212" s="184"/>
      <c r="AK212" s="184"/>
      <c r="AL212" s="184"/>
      <c r="AM212" s="184"/>
      <c r="AN212" s="184"/>
      <c r="AO212" s="184"/>
      <c r="AP212" s="184"/>
      <c r="AQ212" s="184"/>
      <c r="AR212" s="184"/>
      <c r="AS212" s="184"/>
      <c r="AT212" s="184"/>
      <c r="AU212" s="184"/>
      <c r="AV212" s="184"/>
      <c r="AW212" s="184"/>
      <c r="AX212" s="184"/>
      <c r="AY212" s="184"/>
      <c r="AZ212" s="184"/>
      <c r="BA212" s="184"/>
      <c r="BB212" s="184"/>
      <c r="BC212" s="184"/>
      <c r="BD212" s="184"/>
      <c r="BE212" s="184"/>
      <c r="BF212" s="184"/>
      <c r="BG212" s="184"/>
      <c r="BH212" s="184"/>
    </row>
    <row r="213" spans="1:60" outlineLevel="1" x14ac:dyDescent="0.2">
      <c r="A213" s="175">
        <v>55</v>
      </c>
      <c r="B213" s="176" t="s">
        <v>401</v>
      </c>
      <c r="C213" s="177" t="s">
        <v>402</v>
      </c>
      <c r="D213" s="178" t="s">
        <v>150</v>
      </c>
      <c r="E213" s="179">
        <v>1</v>
      </c>
      <c r="F213" s="180"/>
      <c r="G213" s="181">
        <f>ROUND(E213*F213,2)</f>
        <v>0</v>
      </c>
      <c r="H213" s="180"/>
      <c r="I213" s="181">
        <f>ROUND(E213*H213,2)</f>
        <v>0</v>
      </c>
      <c r="J213" s="180"/>
      <c r="K213" s="181">
        <f>ROUND(E213*J213,2)</f>
        <v>0</v>
      </c>
      <c r="L213" s="181">
        <v>21</v>
      </c>
      <c r="M213" s="181">
        <f>G213*(1+L213/100)</f>
        <v>0</v>
      </c>
      <c r="N213" s="181">
        <v>0</v>
      </c>
      <c r="O213" s="181">
        <f>ROUND(E213*N213,2)</f>
        <v>0</v>
      </c>
      <c r="P213" s="181">
        <v>0</v>
      </c>
      <c r="Q213" s="181">
        <f>ROUND(E213*P213,2)</f>
        <v>0</v>
      </c>
      <c r="R213" s="181"/>
      <c r="S213" s="181" t="s">
        <v>403</v>
      </c>
      <c r="T213" s="182" t="s">
        <v>404</v>
      </c>
      <c r="U213" s="183">
        <v>0</v>
      </c>
      <c r="V213" s="183">
        <f>ROUND(E213*U213,2)</f>
        <v>0</v>
      </c>
      <c r="W213" s="183"/>
      <c r="X213" s="183" t="s">
        <v>153</v>
      </c>
      <c r="Y213" s="184"/>
      <c r="Z213" s="184"/>
      <c r="AA213" s="184"/>
      <c r="AB213" s="184"/>
      <c r="AC213" s="184"/>
      <c r="AD213" s="184"/>
      <c r="AE213" s="184"/>
      <c r="AF213" s="184"/>
      <c r="AG213" s="184" t="s">
        <v>154</v>
      </c>
      <c r="AH213" s="184"/>
      <c r="AI213" s="184"/>
      <c r="AJ213" s="184"/>
      <c r="AK213" s="184"/>
      <c r="AL213" s="184"/>
      <c r="AM213" s="184"/>
      <c r="AN213" s="184"/>
      <c r="AO213" s="184"/>
      <c r="AP213" s="184"/>
      <c r="AQ213" s="184"/>
      <c r="AR213" s="184"/>
      <c r="AS213" s="184"/>
      <c r="AT213" s="184"/>
      <c r="AU213" s="184"/>
      <c r="AV213" s="184"/>
      <c r="AW213" s="184"/>
      <c r="AX213" s="184"/>
      <c r="AY213" s="184"/>
      <c r="AZ213" s="184"/>
      <c r="BA213" s="184"/>
      <c r="BB213" s="184"/>
      <c r="BC213" s="184"/>
      <c r="BD213" s="184"/>
      <c r="BE213" s="184"/>
      <c r="BF213" s="184"/>
      <c r="BG213" s="184"/>
      <c r="BH213" s="184"/>
    </row>
    <row r="214" spans="1:60" outlineLevel="1" x14ac:dyDescent="0.2">
      <c r="A214" s="175">
        <v>56</v>
      </c>
      <c r="B214" s="176" t="s">
        <v>405</v>
      </c>
      <c r="C214" s="177" t="s">
        <v>406</v>
      </c>
      <c r="D214" s="178" t="s">
        <v>407</v>
      </c>
      <c r="E214" s="179">
        <v>1</v>
      </c>
      <c r="F214" s="180"/>
      <c r="G214" s="181">
        <f>ROUND(E214*F214,2)</f>
        <v>0</v>
      </c>
      <c r="H214" s="180"/>
      <c r="I214" s="181">
        <f>ROUND(E214*H214,2)</f>
        <v>0</v>
      </c>
      <c r="J214" s="180"/>
      <c r="K214" s="181">
        <f>ROUND(E214*J214,2)</f>
        <v>0</v>
      </c>
      <c r="L214" s="181">
        <v>21</v>
      </c>
      <c r="M214" s="181">
        <f>G214*(1+L214/100)</f>
        <v>0</v>
      </c>
      <c r="N214" s="181">
        <v>0</v>
      </c>
      <c r="O214" s="181">
        <f>ROUND(E214*N214,2)</f>
        <v>0</v>
      </c>
      <c r="P214" s="181">
        <v>0</v>
      </c>
      <c r="Q214" s="181">
        <f>ROUND(E214*P214,2)</f>
        <v>0</v>
      </c>
      <c r="R214" s="181"/>
      <c r="S214" s="181" t="s">
        <v>403</v>
      </c>
      <c r="T214" s="182" t="s">
        <v>404</v>
      </c>
      <c r="U214" s="183">
        <v>0</v>
      </c>
      <c r="V214" s="183">
        <f>ROUND(E214*U214,2)</f>
        <v>0</v>
      </c>
      <c r="W214" s="183"/>
      <c r="X214" s="183" t="s">
        <v>153</v>
      </c>
      <c r="Y214" s="184"/>
      <c r="Z214" s="184"/>
      <c r="AA214" s="184"/>
      <c r="AB214" s="184"/>
      <c r="AC214" s="184"/>
      <c r="AD214" s="184"/>
      <c r="AE214" s="184"/>
      <c r="AF214" s="184"/>
      <c r="AG214" s="184" t="s">
        <v>154</v>
      </c>
      <c r="AH214" s="184"/>
      <c r="AI214" s="184"/>
      <c r="AJ214" s="184"/>
      <c r="AK214" s="184"/>
      <c r="AL214" s="184"/>
      <c r="AM214" s="184"/>
      <c r="AN214" s="184"/>
      <c r="AO214" s="184"/>
      <c r="AP214" s="184"/>
      <c r="AQ214" s="184"/>
      <c r="AR214" s="184"/>
      <c r="AS214" s="184"/>
      <c r="AT214" s="184"/>
      <c r="AU214" s="184"/>
      <c r="AV214" s="184"/>
      <c r="AW214" s="184"/>
      <c r="AX214" s="184"/>
      <c r="AY214" s="184"/>
      <c r="AZ214" s="184"/>
      <c r="BA214" s="184"/>
      <c r="BB214" s="184"/>
      <c r="BC214" s="184"/>
      <c r="BD214" s="184"/>
      <c r="BE214" s="184"/>
      <c r="BF214" s="184"/>
      <c r="BG214" s="184"/>
      <c r="BH214" s="184"/>
    </row>
    <row r="215" spans="1:60" outlineLevel="1" x14ac:dyDescent="0.2">
      <c r="A215" s="175">
        <v>57</v>
      </c>
      <c r="B215" s="176" t="s">
        <v>408</v>
      </c>
      <c r="C215" s="177" t="s">
        <v>409</v>
      </c>
      <c r="D215" s="178" t="s">
        <v>150</v>
      </c>
      <c r="E215" s="179">
        <v>2</v>
      </c>
      <c r="F215" s="180"/>
      <c r="G215" s="181">
        <f>ROUND(E215*F215,2)</f>
        <v>0</v>
      </c>
      <c r="H215" s="180"/>
      <c r="I215" s="181">
        <f>ROUND(E215*H215,2)</f>
        <v>0</v>
      </c>
      <c r="J215" s="180"/>
      <c r="K215" s="181">
        <f>ROUND(E215*J215,2)</f>
        <v>0</v>
      </c>
      <c r="L215" s="181">
        <v>21</v>
      </c>
      <c r="M215" s="181">
        <f>G215*(1+L215/100)</f>
        <v>0</v>
      </c>
      <c r="N215" s="181">
        <v>0</v>
      </c>
      <c r="O215" s="181">
        <f>ROUND(E215*N215,2)</f>
        <v>0</v>
      </c>
      <c r="P215" s="181">
        <v>0</v>
      </c>
      <c r="Q215" s="181">
        <f>ROUND(E215*P215,2)</f>
        <v>0</v>
      </c>
      <c r="R215" s="181"/>
      <c r="S215" s="181" t="s">
        <v>403</v>
      </c>
      <c r="T215" s="182" t="s">
        <v>410</v>
      </c>
      <c r="U215" s="183">
        <v>0</v>
      </c>
      <c r="V215" s="183">
        <f>ROUND(E215*U215,2)</f>
        <v>0</v>
      </c>
      <c r="W215" s="183"/>
      <c r="X215" s="183" t="s">
        <v>153</v>
      </c>
      <c r="Y215" s="184"/>
      <c r="Z215" s="184"/>
      <c r="AA215" s="184"/>
      <c r="AB215" s="184"/>
      <c r="AC215" s="184"/>
      <c r="AD215" s="184"/>
      <c r="AE215" s="184"/>
      <c r="AF215" s="184"/>
      <c r="AG215" s="184" t="s">
        <v>154</v>
      </c>
      <c r="AH215" s="184"/>
      <c r="AI215" s="184"/>
      <c r="AJ215" s="184"/>
      <c r="AK215" s="184"/>
      <c r="AL215" s="184"/>
      <c r="AM215" s="184"/>
      <c r="AN215" s="184"/>
      <c r="AO215" s="184"/>
      <c r="AP215" s="184"/>
      <c r="AQ215" s="184"/>
      <c r="AR215" s="184"/>
      <c r="AS215" s="184"/>
      <c r="AT215" s="184"/>
      <c r="AU215" s="184"/>
      <c r="AV215" s="184"/>
      <c r="AW215" s="184"/>
      <c r="AX215" s="184"/>
      <c r="AY215" s="184"/>
      <c r="AZ215" s="184"/>
      <c r="BA215" s="184"/>
      <c r="BB215" s="184"/>
      <c r="BC215" s="184"/>
      <c r="BD215" s="184"/>
      <c r="BE215" s="184"/>
      <c r="BF215" s="184"/>
      <c r="BG215" s="184"/>
      <c r="BH215" s="184"/>
    </row>
    <row r="216" spans="1:60" x14ac:dyDescent="0.2">
      <c r="A216" s="167" t="s">
        <v>146</v>
      </c>
      <c r="B216" s="168" t="s">
        <v>67</v>
      </c>
      <c r="C216" s="169" t="s">
        <v>68</v>
      </c>
      <c r="D216" s="170"/>
      <c r="E216" s="171"/>
      <c r="F216" s="172"/>
      <c r="G216" s="172">
        <f>SUMIF(AG217:AG320,"&lt;&gt;NOR",G217:G320)</f>
        <v>0</v>
      </c>
      <c r="H216" s="172"/>
      <c r="I216" s="172">
        <f>SUM(I217:I320)</f>
        <v>0</v>
      </c>
      <c r="J216" s="172"/>
      <c r="K216" s="172">
        <f>SUM(K217:K320)</f>
        <v>0</v>
      </c>
      <c r="L216" s="172"/>
      <c r="M216" s="172">
        <f>SUM(M217:M320)</f>
        <v>0</v>
      </c>
      <c r="N216" s="172"/>
      <c r="O216" s="172">
        <f>SUM(O217:O320)</f>
        <v>0.2</v>
      </c>
      <c r="P216" s="172"/>
      <c r="Q216" s="172">
        <f>SUM(Q217:Q320)</f>
        <v>190.66</v>
      </c>
      <c r="R216" s="172"/>
      <c r="S216" s="172"/>
      <c r="T216" s="173"/>
      <c r="U216" s="174"/>
      <c r="V216" s="174">
        <f>SUM(V217:V320)</f>
        <v>941.27</v>
      </c>
      <c r="W216" s="174"/>
      <c r="X216" s="174"/>
      <c r="AG216" t="s">
        <v>147</v>
      </c>
    </row>
    <row r="217" spans="1:60" outlineLevel="1" x14ac:dyDescent="0.2">
      <c r="A217" s="185">
        <v>58</v>
      </c>
      <c r="B217" s="186" t="s">
        <v>411</v>
      </c>
      <c r="C217" s="187" t="s">
        <v>412</v>
      </c>
      <c r="D217" s="188" t="s">
        <v>170</v>
      </c>
      <c r="E217" s="189">
        <v>42.79</v>
      </c>
      <c r="F217" s="190"/>
      <c r="G217" s="191">
        <f>ROUND(E217*F217,2)</f>
        <v>0</v>
      </c>
      <c r="H217" s="190"/>
      <c r="I217" s="191">
        <f>ROUND(E217*H217,2)</f>
        <v>0</v>
      </c>
      <c r="J217" s="190"/>
      <c r="K217" s="191">
        <f>ROUND(E217*J217,2)</f>
        <v>0</v>
      </c>
      <c r="L217" s="191">
        <v>21</v>
      </c>
      <c r="M217" s="191">
        <f>G217*(1+L217/100)</f>
        <v>0</v>
      </c>
      <c r="N217" s="191">
        <v>6.7000000000000002E-4</v>
      </c>
      <c r="O217" s="191">
        <f>ROUND(E217*N217,2)</f>
        <v>0.03</v>
      </c>
      <c r="P217" s="191">
        <v>0.184</v>
      </c>
      <c r="Q217" s="191">
        <f>ROUND(E217*P217,2)</f>
        <v>7.87</v>
      </c>
      <c r="R217" s="191" t="s">
        <v>413</v>
      </c>
      <c r="S217" s="191" t="s">
        <v>152</v>
      </c>
      <c r="T217" s="192" t="s">
        <v>152</v>
      </c>
      <c r="U217" s="183">
        <v>0.22700000000000001</v>
      </c>
      <c r="V217" s="183">
        <f>ROUND(E217*U217,2)</f>
        <v>9.7100000000000009</v>
      </c>
      <c r="W217" s="183"/>
      <c r="X217" s="183" t="s">
        <v>153</v>
      </c>
      <c r="Y217" s="184"/>
      <c r="Z217" s="184"/>
      <c r="AA217" s="184"/>
      <c r="AB217" s="184"/>
      <c r="AC217" s="184"/>
      <c r="AD217" s="184"/>
      <c r="AE217" s="184"/>
      <c r="AF217" s="184"/>
      <c r="AG217" s="184" t="s">
        <v>154</v>
      </c>
      <c r="AH217" s="184"/>
      <c r="AI217" s="184"/>
      <c r="AJ217" s="184"/>
      <c r="AK217" s="184"/>
      <c r="AL217" s="184"/>
      <c r="AM217" s="184"/>
      <c r="AN217" s="184"/>
      <c r="AO217" s="184"/>
      <c r="AP217" s="184"/>
      <c r="AQ217" s="184"/>
      <c r="AR217" s="184"/>
      <c r="AS217" s="184"/>
      <c r="AT217" s="184"/>
      <c r="AU217" s="184"/>
      <c r="AV217" s="184"/>
      <c r="AW217" s="184"/>
      <c r="AX217" s="184"/>
      <c r="AY217" s="184"/>
      <c r="AZ217" s="184"/>
      <c r="BA217" s="184"/>
      <c r="BB217" s="184"/>
      <c r="BC217" s="184"/>
      <c r="BD217" s="184"/>
      <c r="BE217" s="184"/>
      <c r="BF217" s="184"/>
      <c r="BG217" s="184"/>
      <c r="BH217" s="184"/>
    </row>
    <row r="218" spans="1:60" ht="22.5" customHeight="1" outlineLevel="1" x14ac:dyDescent="0.2">
      <c r="A218" s="193"/>
      <c r="B218" s="194"/>
      <c r="C218" s="251" t="s">
        <v>414</v>
      </c>
      <c r="D218" s="251"/>
      <c r="E218" s="251"/>
      <c r="F218" s="251"/>
      <c r="G218" s="251"/>
      <c r="H218" s="183"/>
      <c r="I218" s="183"/>
      <c r="J218" s="183"/>
      <c r="K218" s="183"/>
      <c r="L218" s="183"/>
      <c r="M218" s="183"/>
      <c r="N218" s="183"/>
      <c r="O218" s="183"/>
      <c r="P218" s="183"/>
      <c r="Q218" s="183"/>
      <c r="R218" s="183"/>
      <c r="S218" s="183"/>
      <c r="T218" s="183"/>
      <c r="U218" s="183"/>
      <c r="V218" s="183"/>
      <c r="W218" s="183"/>
      <c r="X218" s="183"/>
      <c r="Y218" s="184"/>
      <c r="Z218" s="184"/>
      <c r="AA218" s="184"/>
      <c r="AB218" s="184"/>
      <c r="AC218" s="184"/>
      <c r="AD218" s="184"/>
      <c r="AE218" s="184"/>
      <c r="AF218" s="184"/>
      <c r="AG218" s="184" t="s">
        <v>160</v>
      </c>
      <c r="AH218" s="184"/>
      <c r="AI218" s="184"/>
      <c r="AJ218" s="184"/>
      <c r="AK218" s="184"/>
      <c r="AL218" s="184"/>
      <c r="AM218" s="184"/>
      <c r="AN218" s="184"/>
      <c r="AO218" s="184"/>
      <c r="AP218" s="184"/>
      <c r="AQ218" s="184"/>
      <c r="AR218" s="184"/>
      <c r="AS218" s="184"/>
      <c r="AT218" s="184"/>
      <c r="AU218" s="184"/>
      <c r="AV218" s="184"/>
      <c r="AW218" s="184"/>
      <c r="AX218" s="184"/>
      <c r="AY218" s="184"/>
      <c r="AZ218" s="184"/>
      <c r="BA218" s="198" t="str">
        <f>C218</f>
        <v>nebo vybourání otvorů průřezové plochy přes 4 m2 v příčkách, včetně pomocného lešení o výšce podlahy do 1900 mm a pro zatížení do 1,5 kPa  (150 kg/m2),</v>
      </c>
      <c r="BB218" s="184"/>
      <c r="BC218" s="184"/>
      <c r="BD218" s="184"/>
      <c r="BE218" s="184"/>
      <c r="BF218" s="184"/>
      <c r="BG218" s="184"/>
      <c r="BH218" s="184"/>
    </row>
    <row r="219" spans="1:60" outlineLevel="1" x14ac:dyDescent="0.2">
      <c r="A219" s="193"/>
      <c r="B219" s="194"/>
      <c r="C219" s="195" t="s">
        <v>415</v>
      </c>
      <c r="D219" s="196"/>
      <c r="E219" s="197">
        <v>31.59</v>
      </c>
      <c r="F219" s="183"/>
      <c r="G219" s="183"/>
      <c r="H219" s="183"/>
      <c r="I219" s="183"/>
      <c r="J219" s="183"/>
      <c r="K219" s="183"/>
      <c r="L219" s="183"/>
      <c r="M219" s="183"/>
      <c r="N219" s="183"/>
      <c r="O219" s="183"/>
      <c r="P219" s="183"/>
      <c r="Q219" s="183"/>
      <c r="R219" s="183"/>
      <c r="S219" s="183"/>
      <c r="T219" s="183"/>
      <c r="U219" s="183"/>
      <c r="V219" s="183"/>
      <c r="W219" s="183"/>
      <c r="X219" s="183"/>
      <c r="Y219" s="184"/>
      <c r="Z219" s="184"/>
      <c r="AA219" s="184"/>
      <c r="AB219" s="184"/>
      <c r="AC219" s="184"/>
      <c r="AD219" s="184"/>
      <c r="AE219" s="184"/>
      <c r="AF219" s="184"/>
      <c r="AG219" s="184" t="s">
        <v>162</v>
      </c>
      <c r="AH219" s="184">
        <v>0</v>
      </c>
      <c r="AI219" s="184"/>
      <c r="AJ219" s="184"/>
      <c r="AK219" s="184"/>
      <c r="AL219" s="184"/>
      <c r="AM219" s="184"/>
      <c r="AN219" s="184"/>
      <c r="AO219" s="184"/>
      <c r="AP219" s="184"/>
      <c r="AQ219" s="184"/>
      <c r="AR219" s="184"/>
      <c r="AS219" s="184"/>
      <c r="AT219" s="184"/>
      <c r="AU219" s="184"/>
      <c r="AV219" s="184"/>
      <c r="AW219" s="184"/>
      <c r="AX219" s="184"/>
      <c r="AY219" s="184"/>
      <c r="AZ219" s="184"/>
      <c r="BA219" s="184"/>
      <c r="BB219" s="184"/>
      <c r="BC219" s="184"/>
      <c r="BD219" s="184"/>
      <c r="BE219" s="184"/>
      <c r="BF219" s="184"/>
      <c r="BG219" s="184"/>
      <c r="BH219" s="184"/>
    </row>
    <row r="220" spans="1:60" outlineLevel="1" x14ac:dyDescent="0.2">
      <c r="A220" s="193"/>
      <c r="B220" s="194"/>
      <c r="C220" s="195" t="s">
        <v>416</v>
      </c>
      <c r="D220" s="196"/>
      <c r="E220" s="197">
        <v>11.2</v>
      </c>
      <c r="F220" s="183"/>
      <c r="G220" s="183"/>
      <c r="H220" s="183"/>
      <c r="I220" s="183"/>
      <c r="J220" s="183"/>
      <c r="K220" s="183"/>
      <c r="L220" s="183"/>
      <c r="M220" s="183"/>
      <c r="N220" s="183"/>
      <c r="O220" s="183"/>
      <c r="P220" s="183"/>
      <c r="Q220" s="183"/>
      <c r="R220" s="183"/>
      <c r="S220" s="183"/>
      <c r="T220" s="183"/>
      <c r="U220" s="183"/>
      <c r="V220" s="183"/>
      <c r="W220" s="183"/>
      <c r="X220" s="183"/>
      <c r="Y220" s="184"/>
      <c r="Z220" s="184"/>
      <c r="AA220" s="184"/>
      <c r="AB220" s="184"/>
      <c r="AC220" s="184"/>
      <c r="AD220" s="184"/>
      <c r="AE220" s="184"/>
      <c r="AF220" s="184"/>
      <c r="AG220" s="184" t="s">
        <v>162</v>
      </c>
      <c r="AH220" s="184">
        <v>0</v>
      </c>
      <c r="AI220" s="184"/>
      <c r="AJ220" s="184"/>
      <c r="AK220" s="184"/>
      <c r="AL220" s="184"/>
      <c r="AM220" s="184"/>
      <c r="AN220" s="184"/>
      <c r="AO220" s="184"/>
      <c r="AP220" s="184"/>
      <c r="AQ220" s="184"/>
      <c r="AR220" s="184"/>
      <c r="AS220" s="184"/>
      <c r="AT220" s="184"/>
      <c r="AU220" s="184"/>
      <c r="AV220" s="184"/>
      <c r="AW220" s="184"/>
      <c r="AX220" s="184"/>
      <c r="AY220" s="184"/>
      <c r="AZ220" s="184"/>
      <c r="BA220" s="184"/>
      <c r="BB220" s="184"/>
      <c r="BC220" s="184"/>
      <c r="BD220" s="184"/>
      <c r="BE220" s="184"/>
      <c r="BF220" s="184"/>
      <c r="BG220" s="184"/>
      <c r="BH220" s="184"/>
    </row>
    <row r="221" spans="1:60" outlineLevel="1" x14ac:dyDescent="0.2">
      <c r="A221" s="185">
        <v>59</v>
      </c>
      <c r="B221" s="186" t="s">
        <v>417</v>
      </c>
      <c r="C221" s="187" t="s">
        <v>418</v>
      </c>
      <c r="D221" s="188" t="s">
        <v>170</v>
      </c>
      <c r="E221" s="189">
        <v>123.57</v>
      </c>
      <c r="F221" s="190"/>
      <c r="G221" s="191">
        <f>ROUND(E221*F221,2)</f>
        <v>0</v>
      </c>
      <c r="H221" s="190"/>
      <c r="I221" s="191">
        <f>ROUND(E221*H221,2)</f>
        <v>0</v>
      </c>
      <c r="J221" s="190"/>
      <c r="K221" s="191">
        <f>ROUND(E221*J221,2)</f>
        <v>0</v>
      </c>
      <c r="L221" s="191">
        <v>21</v>
      </c>
      <c r="M221" s="191">
        <f>G221*(1+L221/100)</f>
        <v>0</v>
      </c>
      <c r="N221" s="191">
        <v>6.7000000000000002E-4</v>
      </c>
      <c r="O221" s="191">
        <f>ROUND(E221*N221,2)</f>
        <v>0.08</v>
      </c>
      <c r="P221" s="191">
        <v>0.31900000000000001</v>
      </c>
      <c r="Q221" s="191">
        <f>ROUND(E221*P221,2)</f>
        <v>39.42</v>
      </c>
      <c r="R221" s="191" t="s">
        <v>413</v>
      </c>
      <c r="S221" s="191" t="s">
        <v>152</v>
      </c>
      <c r="T221" s="192" t="s">
        <v>152</v>
      </c>
      <c r="U221" s="183">
        <v>0.317</v>
      </c>
      <c r="V221" s="183">
        <f>ROUND(E221*U221,2)</f>
        <v>39.17</v>
      </c>
      <c r="W221" s="183"/>
      <c r="X221" s="183" t="s">
        <v>153</v>
      </c>
      <c r="Y221" s="184"/>
      <c r="Z221" s="184"/>
      <c r="AA221" s="184"/>
      <c r="AB221" s="184"/>
      <c r="AC221" s="184"/>
      <c r="AD221" s="184"/>
      <c r="AE221" s="184"/>
      <c r="AF221" s="184"/>
      <c r="AG221" s="184" t="s">
        <v>183</v>
      </c>
      <c r="AH221" s="184"/>
      <c r="AI221" s="184"/>
      <c r="AJ221" s="184"/>
      <c r="AK221" s="184"/>
      <c r="AL221" s="184"/>
      <c r="AM221" s="184"/>
      <c r="AN221" s="184"/>
      <c r="AO221" s="184"/>
      <c r="AP221" s="184"/>
      <c r="AQ221" s="184"/>
      <c r="AR221" s="184"/>
      <c r="AS221" s="184"/>
      <c r="AT221" s="184"/>
      <c r="AU221" s="184"/>
      <c r="AV221" s="184"/>
      <c r="AW221" s="184"/>
      <c r="AX221" s="184"/>
      <c r="AY221" s="184"/>
      <c r="AZ221" s="184"/>
      <c r="BA221" s="184"/>
      <c r="BB221" s="184"/>
      <c r="BC221" s="184"/>
      <c r="BD221" s="184"/>
      <c r="BE221" s="184"/>
      <c r="BF221" s="184"/>
      <c r="BG221" s="184"/>
      <c r="BH221" s="184"/>
    </row>
    <row r="222" spans="1:60" ht="22.5" customHeight="1" outlineLevel="1" x14ac:dyDescent="0.2">
      <c r="A222" s="193"/>
      <c r="B222" s="194"/>
      <c r="C222" s="251" t="s">
        <v>414</v>
      </c>
      <c r="D222" s="251"/>
      <c r="E222" s="251"/>
      <c r="F222" s="251"/>
      <c r="G222" s="251"/>
      <c r="H222" s="183"/>
      <c r="I222" s="183"/>
      <c r="J222" s="183"/>
      <c r="K222" s="183"/>
      <c r="L222" s="183"/>
      <c r="M222" s="183"/>
      <c r="N222" s="183"/>
      <c r="O222" s="183"/>
      <c r="P222" s="183"/>
      <c r="Q222" s="183"/>
      <c r="R222" s="183"/>
      <c r="S222" s="183"/>
      <c r="T222" s="183"/>
      <c r="U222" s="183"/>
      <c r="V222" s="183"/>
      <c r="W222" s="183"/>
      <c r="X222" s="183"/>
      <c r="Y222" s="184"/>
      <c r="Z222" s="184"/>
      <c r="AA222" s="184"/>
      <c r="AB222" s="184"/>
      <c r="AC222" s="184"/>
      <c r="AD222" s="184"/>
      <c r="AE222" s="184"/>
      <c r="AF222" s="184"/>
      <c r="AG222" s="184" t="s">
        <v>160</v>
      </c>
      <c r="AH222" s="184"/>
      <c r="AI222" s="184"/>
      <c r="AJ222" s="184"/>
      <c r="AK222" s="184"/>
      <c r="AL222" s="184"/>
      <c r="AM222" s="184"/>
      <c r="AN222" s="184"/>
      <c r="AO222" s="184"/>
      <c r="AP222" s="184"/>
      <c r="AQ222" s="184"/>
      <c r="AR222" s="184"/>
      <c r="AS222" s="184"/>
      <c r="AT222" s="184"/>
      <c r="AU222" s="184"/>
      <c r="AV222" s="184"/>
      <c r="AW222" s="184"/>
      <c r="AX222" s="184"/>
      <c r="AY222" s="184"/>
      <c r="AZ222" s="184"/>
      <c r="BA222" s="198" t="str">
        <f>C222</f>
        <v>nebo vybourání otvorů průřezové plochy přes 4 m2 v příčkách, včetně pomocného lešení o výšce podlahy do 1900 mm a pro zatížení do 1,5 kPa  (150 kg/m2),</v>
      </c>
      <c r="BB222" s="184"/>
      <c r="BC222" s="184"/>
      <c r="BD222" s="184"/>
      <c r="BE222" s="184"/>
      <c r="BF222" s="184"/>
      <c r="BG222" s="184"/>
      <c r="BH222" s="184"/>
    </row>
    <row r="223" spans="1:60" outlineLevel="1" x14ac:dyDescent="0.2">
      <c r="A223" s="193"/>
      <c r="B223" s="194"/>
      <c r="C223" s="195" t="s">
        <v>419</v>
      </c>
      <c r="D223" s="196"/>
      <c r="E223" s="197">
        <v>41.73</v>
      </c>
      <c r="F223" s="183"/>
      <c r="G223" s="183"/>
      <c r="H223" s="183"/>
      <c r="I223" s="183"/>
      <c r="J223" s="183"/>
      <c r="K223" s="183"/>
      <c r="L223" s="183"/>
      <c r="M223" s="183"/>
      <c r="N223" s="183"/>
      <c r="O223" s="183"/>
      <c r="P223" s="183"/>
      <c r="Q223" s="183"/>
      <c r="R223" s="183"/>
      <c r="S223" s="183"/>
      <c r="T223" s="183"/>
      <c r="U223" s="183"/>
      <c r="V223" s="183"/>
      <c r="W223" s="183"/>
      <c r="X223" s="183"/>
      <c r="Y223" s="184"/>
      <c r="Z223" s="184"/>
      <c r="AA223" s="184"/>
      <c r="AB223" s="184"/>
      <c r="AC223" s="184"/>
      <c r="AD223" s="184"/>
      <c r="AE223" s="184"/>
      <c r="AF223" s="184"/>
      <c r="AG223" s="184" t="s">
        <v>162</v>
      </c>
      <c r="AH223" s="184">
        <v>0</v>
      </c>
      <c r="AI223" s="184"/>
      <c r="AJ223" s="184"/>
      <c r="AK223" s="184"/>
      <c r="AL223" s="184"/>
      <c r="AM223" s="184"/>
      <c r="AN223" s="184"/>
      <c r="AO223" s="184"/>
      <c r="AP223" s="184"/>
      <c r="AQ223" s="184"/>
      <c r="AR223" s="184"/>
      <c r="AS223" s="184"/>
      <c r="AT223" s="184"/>
      <c r="AU223" s="184"/>
      <c r="AV223" s="184"/>
      <c r="AW223" s="184"/>
      <c r="AX223" s="184"/>
      <c r="AY223" s="184"/>
      <c r="AZ223" s="184"/>
      <c r="BA223" s="184"/>
      <c r="BB223" s="184"/>
      <c r="BC223" s="184"/>
      <c r="BD223" s="184"/>
      <c r="BE223" s="184"/>
      <c r="BF223" s="184"/>
      <c r="BG223" s="184"/>
      <c r="BH223" s="184"/>
    </row>
    <row r="224" spans="1:60" outlineLevel="1" x14ac:dyDescent="0.2">
      <c r="A224" s="193"/>
      <c r="B224" s="194"/>
      <c r="C224" s="195" t="s">
        <v>420</v>
      </c>
      <c r="D224" s="196"/>
      <c r="E224" s="197">
        <v>75.599999999999994</v>
      </c>
      <c r="F224" s="183"/>
      <c r="G224" s="183"/>
      <c r="H224" s="183"/>
      <c r="I224" s="183"/>
      <c r="J224" s="183"/>
      <c r="K224" s="183"/>
      <c r="L224" s="183"/>
      <c r="M224" s="183"/>
      <c r="N224" s="183"/>
      <c r="O224" s="183"/>
      <c r="P224" s="183"/>
      <c r="Q224" s="183"/>
      <c r="R224" s="183"/>
      <c r="S224" s="183"/>
      <c r="T224" s="183"/>
      <c r="U224" s="183"/>
      <c r="V224" s="183"/>
      <c r="W224" s="183"/>
      <c r="X224" s="183"/>
      <c r="Y224" s="184"/>
      <c r="Z224" s="184"/>
      <c r="AA224" s="184"/>
      <c r="AB224" s="184"/>
      <c r="AC224" s="184"/>
      <c r="AD224" s="184"/>
      <c r="AE224" s="184"/>
      <c r="AF224" s="184"/>
      <c r="AG224" s="184" t="s">
        <v>162</v>
      </c>
      <c r="AH224" s="184">
        <v>0</v>
      </c>
      <c r="AI224" s="184"/>
      <c r="AJ224" s="184"/>
      <c r="AK224" s="184"/>
      <c r="AL224" s="184"/>
      <c r="AM224" s="184"/>
      <c r="AN224" s="184"/>
      <c r="AO224" s="184"/>
      <c r="AP224" s="184"/>
      <c r="AQ224" s="184"/>
      <c r="AR224" s="184"/>
      <c r="AS224" s="184"/>
      <c r="AT224" s="184"/>
      <c r="AU224" s="184"/>
      <c r="AV224" s="184"/>
      <c r="AW224" s="184"/>
      <c r="AX224" s="184"/>
      <c r="AY224" s="184"/>
      <c r="AZ224" s="184"/>
      <c r="BA224" s="184"/>
      <c r="BB224" s="184"/>
      <c r="BC224" s="184"/>
      <c r="BD224" s="184"/>
      <c r="BE224" s="184"/>
      <c r="BF224" s="184"/>
      <c r="BG224" s="184"/>
      <c r="BH224" s="184"/>
    </row>
    <row r="225" spans="1:60" outlineLevel="1" x14ac:dyDescent="0.2">
      <c r="A225" s="193"/>
      <c r="B225" s="194"/>
      <c r="C225" s="195" t="s">
        <v>421</v>
      </c>
      <c r="D225" s="196"/>
      <c r="E225" s="197">
        <v>6.24</v>
      </c>
      <c r="F225" s="183"/>
      <c r="G225" s="183"/>
      <c r="H225" s="183"/>
      <c r="I225" s="183"/>
      <c r="J225" s="183"/>
      <c r="K225" s="183"/>
      <c r="L225" s="183"/>
      <c r="M225" s="183"/>
      <c r="N225" s="183"/>
      <c r="O225" s="183"/>
      <c r="P225" s="183"/>
      <c r="Q225" s="183"/>
      <c r="R225" s="183"/>
      <c r="S225" s="183"/>
      <c r="T225" s="183"/>
      <c r="U225" s="183"/>
      <c r="V225" s="183"/>
      <c r="W225" s="183"/>
      <c r="X225" s="183"/>
      <c r="Y225" s="184"/>
      <c r="Z225" s="184"/>
      <c r="AA225" s="184"/>
      <c r="AB225" s="184"/>
      <c r="AC225" s="184"/>
      <c r="AD225" s="184"/>
      <c r="AE225" s="184"/>
      <c r="AF225" s="184"/>
      <c r="AG225" s="184" t="s">
        <v>162</v>
      </c>
      <c r="AH225" s="184">
        <v>0</v>
      </c>
      <c r="AI225" s="184"/>
      <c r="AJ225" s="184"/>
      <c r="AK225" s="184"/>
      <c r="AL225" s="184"/>
      <c r="AM225" s="184"/>
      <c r="AN225" s="184"/>
      <c r="AO225" s="184"/>
      <c r="AP225" s="184"/>
      <c r="AQ225" s="184"/>
      <c r="AR225" s="184"/>
      <c r="AS225" s="184"/>
      <c r="AT225" s="184"/>
      <c r="AU225" s="184"/>
      <c r="AV225" s="184"/>
      <c r="AW225" s="184"/>
      <c r="AX225" s="184"/>
      <c r="AY225" s="184"/>
      <c r="AZ225" s="184"/>
      <c r="BA225" s="184"/>
      <c r="BB225" s="184"/>
      <c r="BC225" s="184"/>
      <c r="BD225" s="184"/>
      <c r="BE225" s="184"/>
      <c r="BF225" s="184"/>
      <c r="BG225" s="184"/>
      <c r="BH225" s="184"/>
    </row>
    <row r="226" spans="1:60" outlineLevel="1" x14ac:dyDescent="0.2">
      <c r="A226" s="185">
        <v>60</v>
      </c>
      <c r="B226" s="186" t="s">
        <v>422</v>
      </c>
      <c r="C226" s="187" t="s">
        <v>423</v>
      </c>
      <c r="D226" s="188" t="s">
        <v>170</v>
      </c>
      <c r="E226" s="189">
        <v>5.44</v>
      </c>
      <c r="F226" s="190"/>
      <c r="G226" s="191">
        <f>ROUND(E226*F226,2)</f>
        <v>0</v>
      </c>
      <c r="H226" s="190"/>
      <c r="I226" s="191">
        <f>ROUND(E226*H226,2)</f>
        <v>0</v>
      </c>
      <c r="J226" s="190"/>
      <c r="K226" s="191">
        <f>ROUND(E226*J226,2)</f>
        <v>0</v>
      </c>
      <c r="L226" s="191">
        <v>21</v>
      </c>
      <c r="M226" s="191">
        <f>G226*(1+L226/100)</f>
        <v>0</v>
      </c>
      <c r="N226" s="191">
        <v>6.7000000000000002E-4</v>
      </c>
      <c r="O226" s="191">
        <f>ROUND(E226*N226,2)</f>
        <v>0</v>
      </c>
      <c r="P226" s="191">
        <v>5.5E-2</v>
      </c>
      <c r="Q226" s="191">
        <f>ROUND(E226*P226,2)</f>
        <v>0.3</v>
      </c>
      <c r="R226" s="191" t="s">
        <v>413</v>
      </c>
      <c r="S226" s="191" t="s">
        <v>152</v>
      </c>
      <c r="T226" s="192" t="s">
        <v>152</v>
      </c>
      <c r="U226" s="183">
        <v>0.38100000000000001</v>
      </c>
      <c r="V226" s="183">
        <f>ROUND(E226*U226,2)</f>
        <v>2.0699999999999998</v>
      </c>
      <c r="W226" s="183"/>
      <c r="X226" s="183" t="s">
        <v>153</v>
      </c>
      <c r="Y226" s="184"/>
      <c r="Z226" s="184"/>
      <c r="AA226" s="184"/>
      <c r="AB226" s="184"/>
      <c r="AC226" s="184"/>
      <c r="AD226" s="184"/>
      <c r="AE226" s="184"/>
      <c r="AF226" s="184"/>
      <c r="AG226" s="184" t="s">
        <v>154</v>
      </c>
      <c r="AH226" s="184"/>
      <c r="AI226" s="184"/>
      <c r="AJ226" s="184"/>
      <c r="AK226" s="184"/>
      <c r="AL226" s="184"/>
      <c r="AM226" s="184"/>
      <c r="AN226" s="184"/>
      <c r="AO226" s="184"/>
      <c r="AP226" s="184"/>
      <c r="AQ226" s="184"/>
      <c r="AR226" s="184"/>
      <c r="AS226" s="184"/>
      <c r="AT226" s="184"/>
      <c r="AU226" s="184"/>
      <c r="AV226" s="184"/>
      <c r="AW226" s="184"/>
      <c r="AX226" s="184"/>
      <c r="AY226" s="184"/>
      <c r="AZ226" s="184"/>
      <c r="BA226" s="184"/>
      <c r="BB226" s="184"/>
      <c r="BC226" s="184"/>
      <c r="BD226" s="184"/>
      <c r="BE226" s="184"/>
      <c r="BF226" s="184"/>
      <c r="BG226" s="184"/>
      <c r="BH226" s="184"/>
    </row>
    <row r="227" spans="1:60" ht="22.5" customHeight="1" outlineLevel="1" x14ac:dyDescent="0.2">
      <c r="A227" s="193"/>
      <c r="B227" s="194"/>
      <c r="C227" s="251" t="s">
        <v>424</v>
      </c>
      <c r="D227" s="251"/>
      <c r="E227" s="251"/>
      <c r="F227" s="251"/>
      <c r="G227" s="251"/>
      <c r="H227" s="183"/>
      <c r="I227" s="183"/>
      <c r="J227" s="183"/>
      <c r="K227" s="183"/>
      <c r="L227" s="183"/>
      <c r="M227" s="183"/>
      <c r="N227" s="183"/>
      <c r="O227" s="183"/>
      <c r="P227" s="183"/>
      <c r="Q227" s="183"/>
      <c r="R227" s="183"/>
      <c r="S227" s="183"/>
      <c r="T227" s="183"/>
      <c r="U227" s="183"/>
      <c r="V227" s="183"/>
      <c r="W227" s="183"/>
      <c r="X227" s="183"/>
      <c r="Y227" s="184"/>
      <c r="Z227" s="184"/>
      <c r="AA227" s="184"/>
      <c r="AB227" s="184"/>
      <c r="AC227" s="184"/>
      <c r="AD227" s="184"/>
      <c r="AE227" s="184"/>
      <c r="AF227" s="184"/>
      <c r="AG227" s="184" t="s">
        <v>160</v>
      </c>
      <c r="AH227" s="184"/>
      <c r="AI227" s="184"/>
      <c r="AJ227" s="184"/>
      <c r="AK227" s="184"/>
      <c r="AL227" s="184"/>
      <c r="AM227" s="184"/>
      <c r="AN227" s="184"/>
      <c r="AO227" s="184"/>
      <c r="AP227" s="184"/>
      <c r="AQ227" s="184"/>
      <c r="AR227" s="184"/>
      <c r="AS227" s="184"/>
      <c r="AT227" s="184"/>
      <c r="AU227" s="184"/>
      <c r="AV227" s="184"/>
      <c r="AW227" s="184"/>
      <c r="AX227" s="184"/>
      <c r="AY227" s="184"/>
      <c r="AZ227" s="184"/>
      <c r="BA227" s="198" t="str">
        <f>C227</f>
        <v>nebo vybourání otvorů jakýchkoliv rozměrů, včetně pomocného lešení o výšce podlahy do 1900 mm a pro zatížení do 1,5 kPa  (150 kg/m2),</v>
      </c>
      <c r="BB227" s="184"/>
      <c r="BC227" s="184"/>
      <c r="BD227" s="184"/>
      <c r="BE227" s="184"/>
      <c r="BF227" s="184"/>
      <c r="BG227" s="184"/>
      <c r="BH227" s="184"/>
    </row>
    <row r="228" spans="1:60" outlineLevel="1" x14ac:dyDescent="0.2">
      <c r="A228" s="193"/>
      <c r="B228" s="194"/>
      <c r="C228" s="195" t="s">
        <v>425</v>
      </c>
      <c r="D228" s="196"/>
      <c r="E228" s="197">
        <v>5.44</v>
      </c>
      <c r="F228" s="183"/>
      <c r="G228" s="183"/>
      <c r="H228" s="183"/>
      <c r="I228" s="183"/>
      <c r="J228" s="183"/>
      <c r="K228" s="183"/>
      <c r="L228" s="183"/>
      <c r="M228" s="183"/>
      <c r="N228" s="183"/>
      <c r="O228" s="183"/>
      <c r="P228" s="183"/>
      <c r="Q228" s="183"/>
      <c r="R228" s="183"/>
      <c r="S228" s="183"/>
      <c r="T228" s="183"/>
      <c r="U228" s="183"/>
      <c r="V228" s="183"/>
      <c r="W228" s="183"/>
      <c r="X228" s="183"/>
      <c r="Y228" s="184"/>
      <c r="Z228" s="184"/>
      <c r="AA228" s="184"/>
      <c r="AB228" s="184"/>
      <c r="AC228" s="184"/>
      <c r="AD228" s="184"/>
      <c r="AE228" s="184"/>
      <c r="AF228" s="184"/>
      <c r="AG228" s="184" t="s">
        <v>162</v>
      </c>
      <c r="AH228" s="184">
        <v>0</v>
      </c>
      <c r="AI228" s="184"/>
      <c r="AJ228" s="184"/>
      <c r="AK228" s="184"/>
      <c r="AL228" s="184"/>
      <c r="AM228" s="184"/>
      <c r="AN228" s="184"/>
      <c r="AO228" s="184"/>
      <c r="AP228" s="184"/>
      <c r="AQ228" s="184"/>
      <c r="AR228" s="184"/>
      <c r="AS228" s="184"/>
      <c r="AT228" s="184"/>
      <c r="AU228" s="184"/>
      <c r="AV228" s="184"/>
      <c r="AW228" s="184"/>
      <c r="AX228" s="184"/>
      <c r="AY228" s="184"/>
      <c r="AZ228" s="184"/>
      <c r="BA228" s="184"/>
      <c r="BB228" s="184"/>
      <c r="BC228" s="184"/>
      <c r="BD228" s="184"/>
      <c r="BE228" s="184"/>
      <c r="BF228" s="184"/>
      <c r="BG228" s="184"/>
      <c r="BH228" s="184"/>
    </row>
    <row r="229" spans="1:60" ht="22.5" outlineLevel="1" x14ac:dyDescent="0.2">
      <c r="A229" s="185">
        <v>61</v>
      </c>
      <c r="B229" s="186" t="s">
        <v>426</v>
      </c>
      <c r="C229" s="187" t="s">
        <v>427</v>
      </c>
      <c r="D229" s="188" t="s">
        <v>157</v>
      </c>
      <c r="E229" s="189">
        <v>27.259</v>
      </c>
      <c r="F229" s="190"/>
      <c r="G229" s="191">
        <f>ROUND(E229*F229,2)</f>
        <v>0</v>
      </c>
      <c r="H229" s="190"/>
      <c r="I229" s="191">
        <f>ROUND(E229*H229,2)</f>
        <v>0</v>
      </c>
      <c r="J229" s="190"/>
      <c r="K229" s="191">
        <f>ROUND(E229*J229,2)</f>
        <v>0</v>
      </c>
      <c r="L229" s="191">
        <v>21</v>
      </c>
      <c r="M229" s="191">
        <f>G229*(1+L229/100)</f>
        <v>0</v>
      </c>
      <c r="N229" s="191">
        <v>0</v>
      </c>
      <c r="O229" s="191">
        <f>ROUND(E229*N229,2)</f>
        <v>0</v>
      </c>
      <c r="P229" s="191">
        <v>2.2000000000000002</v>
      </c>
      <c r="Q229" s="191">
        <f>ROUND(E229*P229,2)</f>
        <v>59.97</v>
      </c>
      <c r="R229" s="191" t="s">
        <v>413</v>
      </c>
      <c r="S229" s="191" t="s">
        <v>152</v>
      </c>
      <c r="T229" s="192" t="s">
        <v>152</v>
      </c>
      <c r="U229" s="183">
        <v>7.1950000000000003</v>
      </c>
      <c r="V229" s="183">
        <f>ROUND(E229*U229,2)</f>
        <v>196.13</v>
      </c>
      <c r="W229" s="183"/>
      <c r="X229" s="183" t="s">
        <v>153</v>
      </c>
      <c r="Y229" s="184"/>
      <c r="Z229" s="184"/>
      <c r="AA229" s="184"/>
      <c r="AB229" s="184"/>
      <c r="AC229" s="184"/>
      <c r="AD229" s="184"/>
      <c r="AE229" s="184"/>
      <c r="AF229" s="184"/>
      <c r="AG229" s="184" t="s">
        <v>154</v>
      </c>
      <c r="AH229" s="184"/>
      <c r="AI229" s="184"/>
      <c r="AJ229" s="184"/>
      <c r="AK229" s="184"/>
      <c r="AL229" s="184"/>
      <c r="AM229" s="184"/>
      <c r="AN229" s="184"/>
      <c r="AO229" s="184"/>
      <c r="AP229" s="184"/>
      <c r="AQ229" s="184"/>
      <c r="AR229" s="184"/>
      <c r="AS229" s="184"/>
      <c r="AT229" s="184"/>
      <c r="AU229" s="184"/>
      <c r="AV229" s="184"/>
      <c r="AW229" s="184"/>
      <c r="AX229" s="184"/>
      <c r="AY229" s="184"/>
      <c r="AZ229" s="184"/>
      <c r="BA229" s="184"/>
      <c r="BB229" s="184"/>
      <c r="BC229" s="184"/>
      <c r="BD229" s="184"/>
      <c r="BE229" s="184"/>
      <c r="BF229" s="184"/>
      <c r="BG229" s="184"/>
      <c r="BH229" s="184"/>
    </row>
    <row r="230" spans="1:60" outlineLevel="1" x14ac:dyDescent="0.2">
      <c r="A230" s="193"/>
      <c r="B230" s="194"/>
      <c r="C230" s="195" t="s">
        <v>325</v>
      </c>
      <c r="D230" s="196"/>
      <c r="E230" s="197">
        <v>23.244</v>
      </c>
      <c r="F230" s="183"/>
      <c r="G230" s="183"/>
      <c r="H230" s="183"/>
      <c r="I230" s="183"/>
      <c r="J230" s="183"/>
      <c r="K230" s="183"/>
      <c r="L230" s="183"/>
      <c r="M230" s="183"/>
      <c r="N230" s="183"/>
      <c r="O230" s="183"/>
      <c r="P230" s="183"/>
      <c r="Q230" s="183"/>
      <c r="R230" s="183"/>
      <c r="S230" s="183"/>
      <c r="T230" s="183"/>
      <c r="U230" s="183"/>
      <c r="V230" s="183"/>
      <c r="W230" s="183"/>
      <c r="X230" s="183"/>
      <c r="Y230" s="184"/>
      <c r="Z230" s="184"/>
      <c r="AA230" s="184"/>
      <c r="AB230" s="184"/>
      <c r="AC230" s="184"/>
      <c r="AD230" s="184"/>
      <c r="AE230" s="184"/>
      <c r="AF230" s="184"/>
      <c r="AG230" s="184" t="s">
        <v>162</v>
      </c>
      <c r="AH230" s="184">
        <v>0</v>
      </c>
      <c r="AI230" s="184"/>
      <c r="AJ230" s="184"/>
      <c r="AK230" s="184"/>
      <c r="AL230" s="184"/>
      <c r="AM230" s="184"/>
      <c r="AN230" s="184"/>
      <c r="AO230" s="184"/>
      <c r="AP230" s="184"/>
      <c r="AQ230" s="184"/>
      <c r="AR230" s="184"/>
      <c r="AS230" s="184"/>
      <c r="AT230" s="184"/>
      <c r="AU230" s="184"/>
      <c r="AV230" s="184"/>
      <c r="AW230" s="184"/>
      <c r="AX230" s="184"/>
      <c r="AY230" s="184"/>
      <c r="AZ230" s="184"/>
      <c r="BA230" s="184"/>
      <c r="BB230" s="184"/>
      <c r="BC230" s="184"/>
      <c r="BD230" s="184"/>
      <c r="BE230" s="184"/>
      <c r="BF230" s="184"/>
      <c r="BG230" s="184"/>
      <c r="BH230" s="184"/>
    </row>
    <row r="231" spans="1:60" outlineLevel="1" x14ac:dyDescent="0.2">
      <c r="A231" s="193"/>
      <c r="B231" s="194"/>
      <c r="C231" s="195" t="s">
        <v>428</v>
      </c>
      <c r="D231" s="196"/>
      <c r="E231" s="197">
        <v>4.0149999999999997</v>
      </c>
      <c r="F231" s="183"/>
      <c r="G231" s="183"/>
      <c r="H231" s="183"/>
      <c r="I231" s="183"/>
      <c r="J231" s="183"/>
      <c r="K231" s="183"/>
      <c r="L231" s="183"/>
      <c r="M231" s="183"/>
      <c r="N231" s="183"/>
      <c r="O231" s="183"/>
      <c r="P231" s="183"/>
      <c r="Q231" s="183"/>
      <c r="R231" s="183"/>
      <c r="S231" s="183"/>
      <c r="T231" s="183"/>
      <c r="U231" s="183"/>
      <c r="V231" s="183"/>
      <c r="W231" s="183"/>
      <c r="X231" s="183"/>
      <c r="Y231" s="184"/>
      <c r="Z231" s="184"/>
      <c r="AA231" s="184"/>
      <c r="AB231" s="184"/>
      <c r="AC231" s="184"/>
      <c r="AD231" s="184"/>
      <c r="AE231" s="184"/>
      <c r="AF231" s="184"/>
      <c r="AG231" s="184" t="s">
        <v>162</v>
      </c>
      <c r="AH231" s="184">
        <v>0</v>
      </c>
      <c r="AI231" s="184"/>
      <c r="AJ231" s="184"/>
      <c r="AK231" s="184"/>
      <c r="AL231" s="184"/>
      <c r="AM231" s="184"/>
      <c r="AN231" s="184"/>
      <c r="AO231" s="184"/>
      <c r="AP231" s="184"/>
      <c r="AQ231" s="184"/>
      <c r="AR231" s="184"/>
      <c r="AS231" s="184"/>
      <c r="AT231" s="184"/>
      <c r="AU231" s="184"/>
      <c r="AV231" s="184"/>
      <c r="AW231" s="184"/>
      <c r="AX231" s="184"/>
      <c r="AY231" s="184"/>
      <c r="AZ231" s="184"/>
      <c r="BA231" s="184"/>
      <c r="BB231" s="184"/>
      <c r="BC231" s="184"/>
      <c r="BD231" s="184"/>
      <c r="BE231" s="184"/>
      <c r="BF231" s="184"/>
      <c r="BG231" s="184"/>
      <c r="BH231" s="184"/>
    </row>
    <row r="232" spans="1:60" outlineLevel="1" x14ac:dyDescent="0.2">
      <c r="A232" s="185">
        <v>62</v>
      </c>
      <c r="B232" s="186" t="s">
        <v>429</v>
      </c>
      <c r="C232" s="187" t="s">
        <v>430</v>
      </c>
      <c r="D232" s="188" t="s">
        <v>170</v>
      </c>
      <c r="E232" s="189">
        <v>290.55</v>
      </c>
      <c r="F232" s="190"/>
      <c r="G232" s="191">
        <f>ROUND(E232*F232,2)</f>
        <v>0</v>
      </c>
      <c r="H232" s="190"/>
      <c r="I232" s="191">
        <f>ROUND(E232*H232,2)</f>
        <v>0</v>
      </c>
      <c r="J232" s="190"/>
      <c r="K232" s="191">
        <f>ROUND(E232*J232,2)</f>
        <v>0</v>
      </c>
      <c r="L232" s="191">
        <v>21</v>
      </c>
      <c r="M232" s="191">
        <f>G232*(1+L232/100)</f>
        <v>0</v>
      </c>
      <c r="N232" s="191">
        <v>0</v>
      </c>
      <c r="O232" s="191">
        <f>ROUND(E232*N232,2)</f>
        <v>0</v>
      </c>
      <c r="P232" s="191">
        <v>0.02</v>
      </c>
      <c r="Q232" s="191">
        <f>ROUND(E232*P232,2)</f>
        <v>5.81</v>
      </c>
      <c r="R232" s="191" t="s">
        <v>413</v>
      </c>
      <c r="S232" s="191" t="s">
        <v>152</v>
      </c>
      <c r="T232" s="192" t="s">
        <v>152</v>
      </c>
      <c r="U232" s="183">
        <v>0.14699999999999999</v>
      </c>
      <c r="V232" s="183">
        <f>ROUND(E232*U232,2)</f>
        <v>42.71</v>
      </c>
      <c r="W232" s="183"/>
      <c r="X232" s="183" t="s">
        <v>153</v>
      </c>
      <c r="Y232" s="184"/>
      <c r="Z232" s="184"/>
      <c r="AA232" s="184"/>
      <c r="AB232" s="184"/>
      <c r="AC232" s="184"/>
      <c r="AD232" s="184"/>
      <c r="AE232" s="184"/>
      <c r="AF232" s="184"/>
      <c r="AG232" s="184" t="s">
        <v>154</v>
      </c>
      <c r="AH232" s="184"/>
      <c r="AI232" s="184"/>
      <c r="AJ232" s="184"/>
      <c r="AK232" s="184"/>
      <c r="AL232" s="184"/>
      <c r="AM232" s="184"/>
      <c r="AN232" s="184"/>
      <c r="AO232" s="184"/>
      <c r="AP232" s="184"/>
      <c r="AQ232" s="184"/>
      <c r="AR232" s="184"/>
      <c r="AS232" s="184"/>
      <c r="AT232" s="184"/>
      <c r="AU232" s="184"/>
      <c r="AV232" s="184"/>
      <c r="AW232" s="184"/>
      <c r="AX232" s="184"/>
      <c r="AY232" s="184"/>
      <c r="AZ232" s="184"/>
      <c r="BA232" s="184"/>
      <c r="BB232" s="184"/>
      <c r="BC232" s="184"/>
      <c r="BD232" s="184"/>
      <c r="BE232" s="184"/>
      <c r="BF232" s="184"/>
      <c r="BG232" s="184"/>
      <c r="BH232" s="184"/>
    </row>
    <row r="233" spans="1:60" ht="12.75" customHeight="1" outlineLevel="1" x14ac:dyDescent="0.2">
      <c r="A233" s="193"/>
      <c r="B233" s="194"/>
      <c r="C233" s="251" t="s">
        <v>431</v>
      </c>
      <c r="D233" s="251"/>
      <c r="E233" s="251"/>
      <c r="F233" s="251"/>
      <c r="G233" s="251"/>
      <c r="H233" s="183"/>
      <c r="I233" s="183"/>
      <c r="J233" s="183"/>
      <c r="K233" s="183"/>
      <c r="L233" s="183"/>
      <c r="M233" s="183"/>
      <c r="N233" s="183"/>
      <c r="O233" s="183"/>
      <c r="P233" s="183"/>
      <c r="Q233" s="183"/>
      <c r="R233" s="183"/>
      <c r="S233" s="183"/>
      <c r="T233" s="183"/>
      <c r="U233" s="183"/>
      <c r="V233" s="183"/>
      <c r="W233" s="183"/>
      <c r="X233" s="183"/>
      <c r="Y233" s="184"/>
      <c r="Z233" s="184"/>
      <c r="AA233" s="184"/>
      <c r="AB233" s="184"/>
      <c r="AC233" s="184"/>
      <c r="AD233" s="184"/>
      <c r="AE233" s="184"/>
      <c r="AF233" s="184"/>
      <c r="AG233" s="184" t="s">
        <v>160</v>
      </c>
      <c r="AH233" s="184"/>
      <c r="AI233" s="184"/>
      <c r="AJ233" s="184"/>
      <c r="AK233" s="184"/>
      <c r="AL233" s="184"/>
      <c r="AM233" s="184"/>
      <c r="AN233" s="184"/>
      <c r="AO233" s="184"/>
      <c r="AP233" s="184"/>
      <c r="AQ233" s="184"/>
      <c r="AR233" s="184"/>
      <c r="AS233" s="184"/>
      <c r="AT233" s="184"/>
      <c r="AU233" s="184"/>
      <c r="AV233" s="184"/>
      <c r="AW233" s="184"/>
      <c r="AX233" s="184"/>
      <c r="AY233" s="184"/>
      <c r="AZ233" s="184"/>
      <c r="BA233" s="184"/>
      <c r="BB233" s="184"/>
      <c r="BC233" s="184"/>
      <c r="BD233" s="184"/>
      <c r="BE233" s="184"/>
      <c r="BF233" s="184"/>
      <c r="BG233" s="184"/>
      <c r="BH233" s="184"/>
    </row>
    <row r="234" spans="1:60" outlineLevel="1" x14ac:dyDescent="0.2">
      <c r="A234" s="193"/>
      <c r="B234" s="194"/>
      <c r="C234" s="195" t="s">
        <v>432</v>
      </c>
      <c r="D234" s="196"/>
      <c r="E234" s="197">
        <v>290.55</v>
      </c>
      <c r="F234" s="183"/>
      <c r="G234" s="183"/>
      <c r="H234" s="183"/>
      <c r="I234" s="183"/>
      <c r="J234" s="183"/>
      <c r="K234" s="183"/>
      <c r="L234" s="183"/>
      <c r="M234" s="183"/>
      <c r="N234" s="183"/>
      <c r="O234" s="183"/>
      <c r="P234" s="183"/>
      <c r="Q234" s="183"/>
      <c r="R234" s="183"/>
      <c r="S234" s="183"/>
      <c r="T234" s="183"/>
      <c r="U234" s="183"/>
      <c r="V234" s="183"/>
      <c r="W234" s="183"/>
      <c r="X234" s="183"/>
      <c r="Y234" s="184"/>
      <c r="Z234" s="184"/>
      <c r="AA234" s="184"/>
      <c r="AB234" s="184"/>
      <c r="AC234" s="184"/>
      <c r="AD234" s="184"/>
      <c r="AE234" s="184"/>
      <c r="AF234" s="184"/>
      <c r="AG234" s="184" t="s">
        <v>162</v>
      </c>
      <c r="AH234" s="184">
        <v>0</v>
      </c>
      <c r="AI234" s="184"/>
      <c r="AJ234" s="184"/>
      <c r="AK234" s="184"/>
      <c r="AL234" s="184"/>
      <c r="AM234" s="184"/>
      <c r="AN234" s="184"/>
      <c r="AO234" s="184"/>
      <c r="AP234" s="184"/>
      <c r="AQ234" s="184"/>
      <c r="AR234" s="184"/>
      <c r="AS234" s="184"/>
      <c r="AT234" s="184"/>
      <c r="AU234" s="184"/>
      <c r="AV234" s="184"/>
      <c r="AW234" s="184"/>
      <c r="AX234" s="184"/>
      <c r="AY234" s="184"/>
      <c r="AZ234" s="184"/>
      <c r="BA234" s="184"/>
      <c r="BB234" s="184"/>
      <c r="BC234" s="184"/>
      <c r="BD234" s="184"/>
      <c r="BE234" s="184"/>
      <c r="BF234" s="184"/>
      <c r="BG234" s="184"/>
      <c r="BH234" s="184"/>
    </row>
    <row r="235" spans="1:60" ht="22.5" outlineLevel="1" x14ac:dyDescent="0.2">
      <c r="A235" s="185">
        <v>63</v>
      </c>
      <c r="B235" s="186" t="s">
        <v>433</v>
      </c>
      <c r="C235" s="187" t="s">
        <v>434</v>
      </c>
      <c r="D235" s="188" t="s">
        <v>170</v>
      </c>
      <c r="E235" s="189">
        <v>5.0599999999999996</v>
      </c>
      <c r="F235" s="190"/>
      <c r="G235" s="191">
        <f>ROUND(E235*F235,2)</f>
        <v>0</v>
      </c>
      <c r="H235" s="190"/>
      <c r="I235" s="191">
        <f>ROUND(E235*H235,2)</f>
        <v>0</v>
      </c>
      <c r="J235" s="190"/>
      <c r="K235" s="191">
        <f>ROUND(E235*J235,2)</f>
        <v>0</v>
      </c>
      <c r="L235" s="191">
        <v>21</v>
      </c>
      <c r="M235" s="191">
        <f>G235*(1+L235/100)</f>
        <v>0</v>
      </c>
      <c r="N235" s="191">
        <v>0</v>
      </c>
      <c r="O235" s="191">
        <f>ROUND(E235*N235,2)</f>
        <v>0</v>
      </c>
      <c r="P235" s="191">
        <v>5.5E-2</v>
      </c>
      <c r="Q235" s="191">
        <f>ROUND(E235*P235,2)</f>
        <v>0.28000000000000003</v>
      </c>
      <c r="R235" s="191" t="s">
        <v>413</v>
      </c>
      <c r="S235" s="191" t="s">
        <v>152</v>
      </c>
      <c r="T235" s="192" t="s">
        <v>152</v>
      </c>
      <c r="U235" s="183">
        <v>0.42499999999999999</v>
      </c>
      <c r="V235" s="183">
        <f>ROUND(E235*U235,2)</f>
        <v>2.15</v>
      </c>
      <c r="W235" s="183"/>
      <c r="X235" s="183" t="s">
        <v>153</v>
      </c>
      <c r="Y235" s="184"/>
      <c r="Z235" s="184"/>
      <c r="AA235" s="184"/>
      <c r="AB235" s="184"/>
      <c r="AC235" s="184"/>
      <c r="AD235" s="184"/>
      <c r="AE235" s="184"/>
      <c r="AF235" s="184"/>
      <c r="AG235" s="184" t="s">
        <v>154</v>
      </c>
      <c r="AH235" s="184"/>
      <c r="AI235" s="184"/>
      <c r="AJ235" s="184"/>
      <c r="AK235" s="184"/>
      <c r="AL235" s="184"/>
      <c r="AM235" s="184"/>
      <c r="AN235" s="184"/>
      <c r="AO235" s="184"/>
      <c r="AP235" s="184"/>
      <c r="AQ235" s="184"/>
      <c r="AR235" s="184"/>
      <c r="AS235" s="184"/>
      <c r="AT235" s="184"/>
      <c r="AU235" s="184"/>
      <c r="AV235" s="184"/>
      <c r="AW235" s="184"/>
      <c r="AX235" s="184"/>
      <c r="AY235" s="184"/>
      <c r="AZ235" s="184"/>
      <c r="BA235" s="184"/>
      <c r="BB235" s="184"/>
      <c r="BC235" s="184"/>
      <c r="BD235" s="184"/>
      <c r="BE235" s="184"/>
      <c r="BF235" s="184"/>
      <c r="BG235" s="184"/>
      <c r="BH235" s="184"/>
    </row>
    <row r="236" spans="1:60" ht="22.5" customHeight="1" outlineLevel="1" x14ac:dyDescent="0.2">
      <c r="A236" s="193"/>
      <c r="B236" s="194"/>
      <c r="C236" s="251" t="s">
        <v>435</v>
      </c>
      <c r="D236" s="251"/>
      <c r="E236" s="251"/>
      <c r="F236" s="251"/>
      <c r="G236" s="251"/>
      <c r="H236" s="183"/>
      <c r="I236" s="183"/>
      <c r="J236" s="183"/>
      <c r="K236" s="183"/>
      <c r="L236" s="183"/>
      <c r="M236" s="183"/>
      <c r="N236" s="183"/>
      <c r="O236" s="183"/>
      <c r="P236" s="183"/>
      <c r="Q236" s="183"/>
      <c r="R236" s="183"/>
      <c r="S236" s="183"/>
      <c r="T236" s="183"/>
      <c r="U236" s="183"/>
      <c r="V236" s="183"/>
      <c r="W236" s="183"/>
      <c r="X236" s="183"/>
      <c r="Y236" s="184"/>
      <c r="Z236" s="184"/>
      <c r="AA236" s="184"/>
      <c r="AB236" s="184"/>
      <c r="AC236" s="184"/>
      <c r="AD236" s="184"/>
      <c r="AE236" s="184"/>
      <c r="AF236" s="184"/>
      <c r="AG236" s="184" t="s">
        <v>160</v>
      </c>
      <c r="AH236" s="184"/>
      <c r="AI236" s="184"/>
      <c r="AJ236" s="184"/>
      <c r="AK236" s="184"/>
      <c r="AL236" s="184"/>
      <c r="AM236" s="184"/>
      <c r="AN236" s="184"/>
      <c r="AO236" s="184"/>
      <c r="AP236" s="184"/>
      <c r="AQ236" s="184"/>
      <c r="AR236" s="184"/>
      <c r="AS236" s="184"/>
      <c r="AT236" s="184"/>
      <c r="AU236" s="184"/>
      <c r="AV236" s="184"/>
      <c r="AW236" s="184"/>
      <c r="AX236" s="184"/>
      <c r="AY236" s="184"/>
      <c r="AZ236" s="184"/>
      <c r="BA236" s="198" t="str">
        <f>C236</f>
        <v>bez odstupu, po hrubém vybourání otvorů v jakémkoliv zdivu cihelném, včetně pomocného lešení o výšce podlahy do 1900 mm a pro zatížení do 1,5 kPa  (150 kg/m2),</v>
      </c>
      <c r="BB236" s="184"/>
      <c r="BC236" s="184"/>
      <c r="BD236" s="184"/>
      <c r="BE236" s="184"/>
      <c r="BF236" s="184"/>
      <c r="BG236" s="184"/>
      <c r="BH236" s="184"/>
    </row>
    <row r="237" spans="1:60" outlineLevel="1" x14ac:dyDescent="0.2">
      <c r="A237" s="193"/>
      <c r="B237" s="194"/>
      <c r="C237" s="195" t="s">
        <v>436</v>
      </c>
      <c r="D237" s="196"/>
      <c r="E237" s="197">
        <v>5.0599999999999996</v>
      </c>
      <c r="F237" s="183"/>
      <c r="G237" s="183"/>
      <c r="H237" s="183"/>
      <c r="I237" s="183"/>
      <c r="J237" s="183"/>
      <c r="K237" s="183"/>
      <c r="L237" s="183"/>
      <c r="M237" s="183"/>
      <c r="N237" s="183"/>
      <c r="O237" s="183"/>
      <c r="P237" s="183"/>
      <c r="Q237" s="183"/>
      <c r="R237" s="183"/>
      <c r="S237" s="183"/>
      <c r="T237" s="183"/>
      <c r="U237" s="183"/>
      <c r="V237" s="183"/>
      <c r="W237" s="183"/>
      <c r="X237" s="183"/>
      <c r="Y237" s="184"/>
      <c r="Z237" s="184"/>
      <c r="AA237" s="184"/>
      <c r="AB237" s="184"/>
      <c r="AC237" s="184"/>
      <c r="AD237" s="184"/>
      <c r="AE237" s="184"/>
      <c r="AF237" s="184"/>
      <c r="AG237" s="184" t="s">
        <v>162</v>
      </c>
      <c r="AH237" s="184">
        <v>0</v>
      </c>
      <c r="AI237" s="184"/>
      <c r="AJ237" s="184"/>
      <c r="AK237" s="184"/>
      <c r="AL237" s="184"/>
      <c r="AM237" s="184"/>
      <c r="AN237" s="184"/>
      <c r="AO237" s="184"/>
      <c r="AP237" s="184"/>
      <c r="AQ237" s="184"/>
      <c r="AR237" s="184"/>
      <c r="AS237" s="184"/>
      <c r="AT237" s="184"/>
      <c r="AU237" s="184"/>
      <c r="AV237" s="184"/>
      <c r="AW237" s="184"/>
      <c r="AX237" s="184"/>
      <c r="AY237" s="184"/>
      <c r="AZ237" s="184"/>
      <c r="BA237" s="184"/>
      <c r="BB237" s="184"/>
      <c r="BC237" s="184"/>
      <c r="BD237" s="184"/>
      <c r="BE237" s="184"/>
      <c r="BF237" s="184"/>
      <c r="BG237" s="184"/>
      <c r="BH237" s="184"/>
    </row>
    <row r="238" spans="1:60" outlineLevel="1" x14ac:dyDescent="0.2">
      <c r="A238" s="185">
        <v>64</v>
      </c>
      <c r="B238" s="186" t="s">
        <v>437</v>
      </c>
      <c r="C238" s="187" t="s">
        <v>438</v>
      </c>
      <c r="D238" s="188" t="s">
        <v>150</v>
      </c>
      <c r="E238" s="189">
        <v>24</v>
      </c>
      <c r="F238" s="190"/>
      <c r="G238" s="191">
        <f>ROUND(E238*F238,2)</f>
        <v>0</v>
      </c>
      <c r="H238" s="190"/>
      <c r="I238" s="191">
        <f>ROUND(E238*H238,2)</f>
        <v>0</v>
      </c>
      <c r="J238" s="190"/>
      <c r="K238" s="191">
        <f>ROUND(E238*J238,2)</f>
        <v>0</v>
      </c>
      <c r="L238" s="191">
        <v>21</v>
      </c>
      <c r="M238" s="191">
        <f>G238*(1+L238/100)</f>
        <v>0</v>
      </c>
      <c r="N238" s="191">
        <v>0</v>
      </c>
      <c r="O238" s="191">
        <f>ROUND(E238*N238,2)</f>
        <v>0</v>
      </c>
      <c r="P238" s="191">
        <v>0</v>
      </c>
      <c r="Q238" s="191">
        <f>ROUND(E238*P238,2)</f>
        <v>0</v>
      </c>
      <c r="R238" s="191" t="s">
        <v>413</v>
      </c>
      <c r="S238" s="191" t="s">
        <v>152</v>
      </c>
      <c r="T238" s="192" t="s">
        <v>152</v>
      </c>
      <c r="U238" s="183">
        <v>0.05</v>
      </c>
      <c r="V238" s="183">
        <f>ROUND(E238*U238,2)</f>
        <v>1.2</v>
      </c>
      <c r="W238" s="183"/>
      <c r="X238" s="183" t="s">
        <v>153</v>
      </c>
      <c r="Y238" s="184"/>
      <c r="Z238" s="184"/>
      <c r="AA238" s="184"/>
      <c r="AB238" s="184"/>
      <c r="AC238" s="184"/>
      <c r="AD238" s="184"/>
      <c r="AE238" s="184"/>
      <c r="AF238" s="184"/>
      <c r="AG238" s="184" t="s">
        <v>154</v>
      </c>
      <c r="AH238" s="184"/>
      <c r="AI238" s="184"/>
      <c r="AJ238" s="184"/>
      <c r="AK238" s="184"/>
      <c r="AL238" s="184"/>
      <c r="AM238" s="184"/>
      <c r="AN238" s="184"/>
      <c r="AO238" s="184"/>
      <c r="AP238" s="184"/>
      <c r="AQ238" s="184"/>
      <c r="AR238" s="184"/>
      <c r="AS238" s="184"/>
      <c r="AT238" s="184"/>
      <c r="AU238" s="184"/>
      <c r="AV238" s="184"/>
      <c r="AW238" s="184"/>
      <c r="AX238" s="184"/>
      <c r="AY238" s="184"/>
      <c r="AZ238" s="184"/>
      <c r="BA238" s="184"/>
      <c r="BB238" s="184"/>
      <c r="BC238" s="184"/>
      <c r="BD238" s="184"/>
      <c r="BE238" s="184"/>
      <c r="BF238" s="184"/>
      <c r="BG238" s="184"/>
      <c r="BH238" s="184"/>
    </row>
    <row r="239" spans="1:60" ht="12.75" customHeight="1" outlineLevel="1" x14ac:dyDescent="0.2">
      <c r="A239" s="193"/>
      <c r="B239" s="194"/>
      <c r="C239" s="251" t="s">
        <v>439</v>
      </c>
      <c r="D239" s="251"/>
      <c r="E239" s="251"/>
      <c r="F239" s="251"/>
      <c r="G239" s="251"/>
      <c r="H239" s="183"/>
      <c r="I239" s="183"/>
      <c r="J239" s="183"/>
      <c r="K239" s="183"/>
      <c r="L239" s="183"/>
      <c r="M239" s="183"/>
      <c r="N239" s="183"/>
      <c r="O239" s="183"/>
      <c r="P239" s="183"/>
      <c r="Q239" s="183"/>
      <c r="R239" s="183"/>
      <c r="S239" s="183"/>
      <c r="T239" s="183"/>
      <c r="U239" s="183"/>
      <c r="V239" s="183"/>
      <c r="W239" s="183"/>
      <c r="X239" s="183"/>
      <c r="Y239" s="184"/>
      <c r="Z239" s="184"/>
      <c r="AA239" s="184"/>
      <c r="AB239" s="184"/>
      <c r="AC239" s="184"/>
      <c r="AD239" s="184"/>
      <c r="AE239" s="184"/>
      <c r="AF239" s="184"/>
      <c r="AG239" s="184" t="s">
        <v>160</v>
      </c>
      <c r="AH239" s="184"/>
      <c r="AI239" s="184"/>
      <c r="AJ239" s="184"/>
      <c r="AK239" s="184"/>
      <c r="AL239" s="184"/>
      <c r="AM239" s="184"/>
      <c r="AN239" s="184"/>
      <c r="AO239" s="184"/>
      <c r="AP239" s="184"/>
      <c r="AQ239" s="184"/>
      <c r="AR239" s="184"/>
      <c r="AS239" s="184"/>
      <c r="AT239" s="184"/>
      <c r="AU239" s="184"/>
      <c r="AV239" s="184"/>
      <c r="AW239" s="184"/>
      <c r="AX239" s="184"/>
      <c r="AY239" s="184"/>
      <c r="AZ239" s="184"/>
      <c r="BA239" s="184"/>
      <c r="BB239" s="184"/>
      <c r="BC239" s="184"/>
      <c r="BD239" s="184"/>
      <c r="BE239" s="184"/>
      <c r="BF239" s="184"/>
      <c r="BG239" s="184"/>
      <c r="BH239" s="184"/>
    </row>
    <row r="240" spans="1:60" outlineLevel="1" x14ac:dyDescent="0.2">
      <c r="A240" s="185">
        <v>65</v>
      </c>
      <c r="B240" s="186" t="s">
        <v>440</v>
      </c>
      <c r="C240" s="187" t="s">
        <v>441</v>
      </c>
      <c r="D240" s="188" t="s">
        <v>170</v>
      </c>
      <c r="E240" s="189">
        <v>64.13</v>
      </c>
      <c r="F240" s="190"/>
      <c r="G240" s="191">
        <f>ROUND(E240*F240,2)</f>
        <v>0</v>
      </c>
      <c r="H240" s="190"/>
      <c r="I240" s="191">
        <f>ROUND(E240*H240,2)</f>
        <v>0</v>
      </c>
      <c r="J240" s="190"/>
      <c r="K240" s="191">
        <f>ROUND(E240*J240,2)</f>
        <v>0</v>
      </c>
      <c r="L240" s="191">
        <v>21</v>
      </c>
      <c r="M240" s="191">
        <f>G240*(1+L240/100)</f>
        <v>0</v>
      </c>
      <c r="N240" s="191">
        <v>1E-3</v>
      </c>
      <c r="O240" s="191">
        <f>ROUND(E240*N240,2)</f>
        <v>0.06</v>
      </c>
      <c r="P240" s="191">
        <v>6.2E-2</v>
      </c>
      <c r="Q240" s="191">
        <f>ROUND(E240*P240,2)</f>
        <v>3.98</v>
      </c>
      <c r="R240" s="191" t="s">
        <v>413</v>
      </c>
      <c r="S240" s="191" t="s">
        <v>152</v>
      </c>
      <c r="T240" s="192" t="s">
        <v>152</v>
      </c>
      <c r="U240" s="183">
        <v>0.61199999999999999</v>
      </c>
      <c r="V240" s="183">
        <f>ROUND(E240*U240,2)</f>
        <v>39.25</v>
      </c>
      <c r="W240" s="183"/>
      <c r="X240" s="183" t="s">
        <v>153</v>
      </c>
      <c r="Y240" s="184"/>
      <c r="Z240" s="184"/>
      <c r="AA240" s="184"/>
      <c r="AB240" s="184"/>
      <c r="AC240" s="184"/>
      <c r="AD240" s="184"/>
      <c r="AE240" s="184"/>
      <c r="AF240" s="184"/>
      <c r="AG240" s="184" t="s">
        <v>154</v>
      </c>
      <c r="AH240" s="184"/>
      <c r="AI240" s="184"/>
      <c r="AJ240" s="184"/>
      <c r="AK240" s="184"/>
      <c r="AL240" s="184"/>
      <c r="AM240" s="184"/>
      <c r="AN240" s="184"/>
      <c r="AO240" s="184"/>
      <c r="AP240" s="184"/>
      <c r="AQ240" s="184"/>
      <c r="AR240" s="184"/>
      <c r="AS240" s="184"/>
      <c r="AT240" s="184"/>
      <c r="AU240" s="184"/>
      <c r="AV240" s="184"/>
      <c r="AW240" s="184"/>
      <c r="AX240" s="184"/>
      <c r="AY240" s="184"/>
      <c r="AZ240" s="184"/>
      <c r="BA240" s="184"/>
      <c r="BB240" s="184"/>
      <c r="BC240" s="184"/>
      <c r="BD240" s="184"/>
      <c r="BE240" s="184"/>
      <c r="BF240" s="184"/>
      <c r="BG240" s="184"/>
      <c r="BH240" s="184"/>
    </row>
    <row r="241" spans="1:60" ht="12.75" customHeight="1" outlineLevel="1" x14ac:dyDescent="0.2">
      <c r="A241" s="193"/>
      <c r="B241" s="194"/>
      <c r="C241" s="251" t="s">
        <v>442</v>
      </c>
      <c r="D241" s="251"/>
      <c r="E241" s="251"/>
      <c r="F241" s="251"/>
      <c r="G241" s="251"/>
      <c r="H241" s="183"/>
      <c r="I241" s="183"/>
      <c r="J241" s="183"/>
      <c r="K241" s="183"/>
      <c r="L241" s="183"/>
      <c r="M241" s="183"/>
      <c r="N241" s="183"/>
      <c r="O241" s="183"/>
      <c r="P241" s="183"/>
      <c r="Q241" s="183"/>
      <c r="R241" s="183"/>
      <c r="S241" s="183"/>
      <c r="T241" s="183"/>
      <c r="U241" s="183"/>
      <c r="V241" s="183"/>
      <c r="W241" s="183"/>
      <c r="X241" s="183"/>
      <c r="Y241" s="184"/>
      <c r="Z241" s="184"/>
      <c r="AA241" s="184"/>
      <c r="AB241" s="184"/>
      <c r="AC241" s="184"/>
      <c r="AD241" s="184"/>
      <c r="AE241" s="184"/>
      <c r="AF241" s="184"/>
      <c r="AG241" s="184" t="s">
        <v>160</v>
      </c>
      <c r="AH241" s="184"/>
      <c r="AI241" s="184"/>
      <c r="AJ241" s="184"/>
      <c r="AK241" s="184"/>
      <c r="AL241" s="184"/>
      <c r="AM241" s="184"/>
      <c r="AN241" s="184"/>
      <c r="AO241" s="184"/>
      <c r="AP241" s="184"/>
      <c r="AQ241" s="184"/>
      <c r="AR241" s="184"/>
      <c r="AS241" s="184"/>
      <c r="AT241" s="184"/>
      <c r="AU241" s="184"/>
      <c r="AV241" s="184"/>
      <c r="AW241" s="184"/>
      <c r="AX241" s="184"/>
      <c r="AY241" s="184"/>
      <c r="AZ241" s="184"/>
      <c r="BA241" s="184"/>
      <c r="BB241" s="184"/>
      <c r="BC241" s="184"/>
      <c r="BD241" s="184"/>
      <c r="BE241" s="184"/>
      <c r="BF241" s="184"/>
      <c r="BG241" s="184"/>
      <c r="BH241" s="184"/>
    </row>
    <row r="242" spans="1:60" outlineLevel="1" x14ac:dyDescent="0.2">
      <c r="A242" s="193"/>
      <c r="B242" s="194"/>
      <c r="C242" s="195" t="s">
        <v>443</v>
      </c>
      <c r="D242" s="196"/>
      <c r="E242" s="197">
        <v>29.93</v>
      </c>
      <c r="F242" s="183"/>
      <c r="G242" s="183"/>
      <c r="H242" s="183"/>
      <c r="I242" s="183"/>
      <c r="J242" s="183"/>
      <c r="K242" s="183"/>
      <c r="L242" s="183"/>
      <c r="M242" s="183"/>
      <c r="N242" s="183"/>
      <c r="O242" s="183"/>
      <c r="P242" s="183"/>
      <c r="Q242" s="183"/>
      <c r="R242" s="183"/>
      <c r="S242" s="183"/>
      <c r="T242" s="183"/>
      <c r="U242" s="183"/>
      <c r="V242" s="183"/>
      <c r="W242" s="183"/>
      <c r="X242" s="183"/>
      <c r="Y242" s="184"/>
      <c r="Z242" s="184"/>
      <c r="AA242" s="184"/>
      <c r="AB242" s="184"/>
      <c r="AC242" s="184"/>
      <c r="AD242" s="184"/>
      <c r="AE242" s="184"/>
      <c r="AF242" s="184"/>
      <c r="AG242" s="184" t="s">
        <v>162</v>
      </c>
      <c r="AH242" s="184">
        <v>0</v>
      </c>
      <c r="AI242" s="184"/>
      <c r="AJ242" s="184"/>
      <c r="AK242" s="184"/>
      <c r="AL242" s="184"/>
      <c r="AM242" s="184"/>
      <c r="AN242" s="184"/>
      <c r="AO242" s="184"/>
      <c r="AP242" s="184"/>
      <c r="AQ242" s="184"/>
      <c r="AR242" s="184"/>
      <c r="AS242" s="184"/>
      <c r="AT242" s="184"/>
      <c r="AU242" s="184"/>
      <c r="AV242" s="184"/>
      <c r="AW242" s="184"/>
      <c r="AX242" s="184"/>
      <c r="AY242" s="184"/>
      <c r="AZ242" s="184"/>
      <c r="BA242" s="184"/>
      <c r="BB242" s="184"/>
      <c r="BC242" s="184"/>
      <c r="BD242" s="184"/>
      <c r="BE242" s="184"/>
      <c r="BF242" s="184"/>
      <c r="BG242" s="184"/>
      <c r="BH242" s="184"/>
    </row>
    <row r="243" spans="1:60" outlineLevel="1" x14ac:dyDescent="0.2">
      <c r="A243" s="193"/>
      <c r="B243" s="194"/>
      <c r="C243" s="195" t="s">
        <v>220</v>
      </c>
      <c r="D243" s="196"/>
      <c r="E243" s="197">
        <v>34.200000000000003</v>
      </c>
      <c r="F243" s="183"/>
      <c r="G243" s="183"/>
      <c r="H243" s="183"/>
      <c r="I243" s="183"/>
      <c r="J243" s="183"/>
      <c r="K243" s="183"/>
      <c r="L243" s="183"/>
      <c r="M243" s="183"/>
      <c r="N243" s="183"/>
      <c r="O243" s="183"/>
      <c r="P243" s="183"/>
      <c r="Q243" s="183"/>
      <c r="R243" s="183"/>
      <c r="S243" s="183"/>
      <c r="T243" s="183"/>
      <c r="U243" s="183"/>
      <c r="V243" s="183"/>
      <c r="W243" s="183"/>
      <c r="X243" s="183"/>
      <c r="Y243" s="184"/>
      <c r="Z243" s="184"/>
      <c r="AA243" s="184"/>
      <c r="AB243" s="184"/>
      <c r="AC243" s="184"/>
      <c r="AD243" s="184"/>
      <c r="AE243" s="184"/>
      <c r="AF243" s="184"/>
      <c r="AG243" s="184" t="s">
        <v>162</v>
      </c>
      <c r="AH243" s="184">
        <v>0</v>
      </c>
      <c r="AI243" s="184"/>
      <c r="AJ243" s="184"/>
      <c r="AK243" s="184"/>
      <c r="AL243" s="184"/>
      <c r="AM243" s="184"/>
      <c r="AN243" s="184"/>
      <c r="AO243" s="184"/>
      <c r="AP243" s="184"/>
      <c r="AQ243" s="184"/>
      <c r="AR243" s="184"/>
      <c r="AS243" s="184"/>
      <c r="AT243" s="184"/>
      <c r="AU243" s="184"/>
      <c r="AV243" s="184"/>
      <c r="AW243" s="184"/>
      <c r="AX243" s="184"/>
      <c r="AY243" s="184"/>
      <c r="AZ243" s="184"/>
      <c r="BA243" s="184"/>
      <c r="BB243" s="184"/>
      <c r="BC243" s="184"/>
      <c r="BD243" s="184"/>
      <c r="BE243" s="184"/>
      <c r="BF243" s="184"/>
      <c r="BG243" s="184"/>
      <c r="BH243" s="184"/>
    </row>
    <row r="244" spans="1:60" ht="33.75" outlineLevel="1" x14ac:dyDescent="0.2">
      <c r="A244" s="185">
        <v>66</v>
      </c>
      <c r="B244" s="186" t="s">
        <v>444</v>
      </c>
      <c r="C244" s="187" t="s">
        <v>445</v>
      </c>
      <c r="D244" s="188" t="s">
        <v>170</v>
      </c>
      <c r="E244" s="189">
        <v>22.4</v>
      </c>
      <c r="F244" s="190"/>
      <c r="G244" s="191">
        <f>ROUND(E244*F244,2)</f>
        <v>0</v>
      </c>
      <c r="H244" s="190"/>
      <c r="I244" s="191">
        <f>ROUND(E244*H244,2)</f>
        <v>0</v>
      </c>
      <c r="J244" s="190"/>
      <c r="K244" s="191">
        <f>ROUND(E244*J244,2)</f>
        <v>0</v>
      </c>
      <c r="L244" s="191">
        <v>21</v>
      </c>
      <c r="M244" s="191">
        <f>G244*(1+L244/100)</f>
        <v>0</v>
      </c>
      <c r="N244" s="191">
        <v>0</v>
      </c>
      <c r="O244" s="191">
        <f>ROUND(E244*N244,2)</f>
        <v>0</v>
      </c>
      <c r="P244" s="191">
        <v>7.5999999999999998E-2</v>
      </c>
      <c r="Q244" s="191">
        <f>ROUND(E244*P244,2)</f>
        <v>1.7</v>
      </c>
      <c r="R244" s="191" t="s">
        <v>413</v>
      </c>
      <c r="S244" s="191" t="s">
        <v>152</v>
      </c>
      <c r="T244" s="192" t="s">
        <v>152</v>
      </c>
      <c r="U244" s="183">
        <v>0.93899999999999995</v>
      </c>
      <c r="V244" s="183">
        <f>ROUND(E244*U244,2)</f>
        <v>21.03</v>
      </c>
      <c r="W244" s="183"/>
      <c r="X244" s="183" t="s">
        <v>153</v>
      </c>
      <c r="Y244" s="184"/>
      <c r="Z244" s="184"/>
      <c r="AA244" s="184"/>
      <c r="AB244" s="184"/>
      <c r="AC244" s="184"/>
      <c r="AD244" s="184"/>
      <c r="AE244" s="184"/>
      <c r="AF244" s="184"/>
      <c r="AG244" s="184" t="s">
        <v>183</v>
      </c>
      <c r="AH244" s="184"/>
      <c r="AI244" s="184"/>
      <c r="AJ244" s="184"/>
      <c r="AK244" s="184"/>
      <c r="AL244" s="184"/>
      <c r="AM244" s="184"/>
      <c r="AN244" s="184"/>
      <c r="AO244" s="184"/>
      <c r="AP244" s="184"/>
      <c r="AQ244" s="184"/>
      <c r="AR244" s="184"/>
      <c r="AS244" s="184"/>
      <c r="AT244" s="184"/>
      <c r="AU244" s="184"/>
      <c r="AV244" s="184"/>
      <c r="AW244" s="184"/>
      <c r="AX244" s="184"/>
      <c r="AY244" s="184"/>
      <c r="AZ244" s="184"/>
      <c r="BA244" s="184"/>
      <c r="BB244" s="184"/>
      <c r="BC244" s="184"/>
      <c r="BD244" s="184"/>
      <c r="BE244" s="184"/>
      <c r="BF244" s="184"/>
      <c r="BG244" s="184"/>
      <c r="BH244" s="184"/>
    </row>
    <row r="245" spans="1:60" outlineLevel="1" x14ac:dyDescent="0.2">
      <c r="A245" s="193"/>
      <c r="B245" s="194"/>
      <c r="C245" s="195" t="s">
        <v>446</v>
      </c>
      <c r="D245" s="196"/>
      <c r="E245" s="197">
        <v>22.4</v>
      </c>
      <c r="F245" s="183"/>
      <c r="G245" s="183"/>
      <c r="H245" s="183"/>
      <c r="I245" s="183"/>
      <c r="J245" s="183"/>
      <c r="K245" s="183"/>
      <c r="L245" s="183"/>
      <c r="M245" s="183"/>
      <c r="N245" s="183"/>
      <c r="O245" s="183"/>
      <c r="P245" s="183"/>
      <c r="Q245" s="183"/>
      <c r="R245" s="183"/>
      <c r="S245" s="183"/>
      <c r="T245" s="183"/>
      <c r="U245" s="183"/>
      <c r="V245" s="183"/>
      <c r="W245" s="183"/>
      <c r="X245" s="183"/>
      <c r="Y245" s="184"/>
      <c r="Z245" s="184"/>
      <c r="AA245" s="184"/>
      <c r="AB245" s="184"/>
      <c r="AC245" s="184"/>
      <c r="AD245" s="184"/>
      <c r="AE245" s="184"/>
      <c r="AF245" s="184"/>
      <c r="AG245" s="184" t="s">
        <v>162</v>
      </c>
      <c r="AH245" s="184">
        <v>0</v>
      </c>
      <c r="AI245" s="184"/>
      <c r="AJ245" s="184"/>
      <c r="AK245" s="184"/>
      <c r="AL245" s="184"/>
      <c r="AM245" s="184"/>
      <c r="AN245" s="184"/>
      <c r="AO245" s="184"/>
      <c r="AP245" s="184"/>
      <c r="AQ245" s="184"/>
      <c r="AR245" s="184"/>
      <c r="AS245" s="184"/>
      <c r="AT245" s="184"/>
      <c r="AU245" s="184"/>
      <c r="AV245" s="184"/>
      <c r="AW245" s="184"/>
      <c r="AX245" s="184"/>
      <c r="AY245" s="184"/>
      <c r="AZ245" s="184"/>
      <c r="BA245" s="184"/>
      <c r="BB245" s="184"/>
      <c r="BC245" s="184"/>
      <c r="BD245" s="184"/>
      <c r="BE245" s="184"/>
      <c r="BF245" s="184"/>
      <c r="BG245" s="184"/>
      <c r="BH245" s="184"/>
    </row>
    <row r="246" spans="1:60" ht="33.75" outlineLevel="1" x14ac:dyDescent="0.2">
      <c r="A246" s="185">
        <v>67</v>
      </c>
      <c r="B246" s="186" t="s">
        <v>447</v>
      </c>
      <c r="C246" s="187" t="s">
        <v>448</v>
      </c>
      <c r="D246" s="188" t="s">
        <v>170</v>
      </c>
      <c r="E246" s="189">
        <v>21.45</v>
      </c>
      <c r="F246" s="190"/>
      <c r="G246" s="191">
        <f>ROUND(E246*F246,2)</f>
        <v>0</v>
      </c>
      <c r="H246" s="190"/>
      <c r="I246" s="191">
        <f>ROUND(E246*H246,2)</f>
        <v>0</v>
      </c>
      <c r="J246" s="190"/>
      <c r="K246" s="191">
        <f>ROUND(E246*J246,2)</f>
        <v>0</v>
      </c>
      <c r="L246" s="191">
        <v>21</v>
      </c>
      <c r="M246" s="191">
        <f>G246*(1+L246/100)</f>
        <v>0</v>
      </c>
      <c r="N246" s="191">
        <v>4.2000000000000002E-4</v>
      </c>
      <c r="O246" s="191">
        <f>ROUND(E246*N246,2)</f>
        <v>0.01</v>
      </c>
      <c r="P246" s="191">
        <v>2.5000000000000001E-2</v>
      </c>
      <c r="Q246" s="191">
        <f>ROUND(E246*P246,2)</f>
        <v>0.54</v>
      </c>
      <c r="R246" s="191" t="s">
        <v>413</v>
      </c>
      <c r="S246" s="191" t="s">
        <v>152</v>
      </c>
      <c r="T246" s="192" t="s">
        <v>152</v>
      </c>
      <c r="U246" s="183">
        <v>0.33200000000000002</v>
      </c>
      <c r="V246" s="183">
        <f>ROUND(E246*U246,2)</f>
        <v>7.12</v>
      </c>
      <c r="W246" s="183"/>
      <c r="X246" s="183" t="s">
        <v>153</v>
      </c>
      <c r="Y246" s="184"/>
      <c r="Z246" s="184"/>
      <c r="AA246" s="184"/>
      <c r="AB246" s="184"/>
      <c r="AC246" s="184"/>
      <c r="AD246" s="184"/>
      <c r="AE246" s="184"/>
      <c r="AF246" s="184"/>
      <c r="AG246" s="184" t="s">
        <v>154</v>
      </c>
      <c r="AH246" s="184"/>
      <c r="AI246" s="184"/>
      <c r="AJ246" s="184"/>
      <c r="AK246" s="184"/>
      <c r="AL246" s="184"/>
      <c r="AM246" s="184"/>
      <c r="AN246" s="184"/>
      <c r="AO246" s="184"/>
      <c r="AP246" s="184"/>
      <c r="AQ246" s="184"/>
      <c r="AR246" s="184"/>
      <c r="AS246" s="184"/>
      <c r="AT246" s="184"/>
      <c r="AU246" s="184"/>
      <c r="AV246" s="184"/>
      <c r="AW246" s="184"/>
      <c r="AX246" s="184"/>
      <c r="AY246" s="184"/>
      <c r="AZ246" s="184"/>
      <c r="BA246" s="184"/>
      <c r="BB246" s="184"/>
      <c r="BC246" s="184"/>
      <c r="BD246" s="184"/>
      <c r="BE246" s="184"/>
      <c r="BF246" s="184"/>
      <c r="BG246" s="184"/>
      <c r="BH246" s="184"/>
    </row>
    <row r="247" spans="1:60" outlineLevel="1" x14ac:dyDescent="0.2">
      <c r="A247" s="193"/>
      <c r="B247" s="194"/>
      <c r="C247" s="195" t="s">
        <v>449</v>
      </c>
      <c r="D247" s="196"/>
      <c r="E247" s="197">
        <v>21.45</v>
      </c>
      <c r="F247" s="183"/>
      <c r="G247" s="183"/>
      <c r="H247" s="183"/>
      <c r="I247" s="183"/>
      <c r="J247" s="183"/>
      <c r="K247" s="183"/>
      <c r="L247" s="183"/>
      <c r="M247" s="183"/>
      <c r="N247" s="183"/>
      <c r="O247" s="183"/>
      <c r="P247" s="183"/>
      <c r="Q247" s="183"/>
      <c r="R247" s="183"/>
      <c r="S247" s="183"/>
      <c r="T247" s="183"/>
      <c r="U247" s="183"/>
      <c r="V247" s="183"/>
      <c r="W247" s="183"/>
      <c r="X247" s="183"/>
      <c r="Y247" s="184"/>
      <c r="Z247" s="184"/>
      <c r="AA247" s="184"/>
      <c r="AB247" s="184"/>
      <c r="AC247" s="184"/>
      <c r="AD247" s="184"/>
      <c r="AE247" s="184"/>
      <c r="AF247" s="184"/>
      <c r="AG247" s="184" t="s">
        <v>162</v>
      </c>
      <c r="AH247" s="184">
        <v>0</v>
      </c>
      <c r="AI247" s="184"/>
      <c r="AJ247" s="184"/>
      <c r="AK247" s="184"/>
      <c r="AL247" s="184"/>
      <c r="AM247" s="184"/>
      <c r="AN247" s="184"/>
      <c r="AO247" s="184"/>
      <c r="AP247" s="184"/>
      <c r="AQ247" s="184"/>
      <c r="AR247" s="184"/>
      <c r="AS247" s="184"/>
      <c r="AT247" s="184"/>
      <c r="AU247" s="184"/>
      <c r="AV247" s="184"/>
      <c r="AW247" s="184"/>
      <c r="AX247" s="184"/>
      <c r="AY247" s="184"/>
      <c r="AZ247" s="184"/>
      <c r="BA247" s="184"/>
      <c r="BB247" s="184"/>
      <c r="BC247" s="184"/>
      <c r="BD247" s="184"/>
      <c r="BE247" s="184"/>
      <c r="BF247" s="184"/>
      <c r="BG247" s="184"/>
      <c r="BH247" s="184"/>
    </row>
    <row r="248" spans="1:60" ht="22.5" outlineLevel="1" x14ac:dyDescent="0.2">
      <c r="A248" s="185">
        <v>68</v>
      </c>
      <c r="B248" s="186" t="s">
        <v>450</v>
      </c>
      <c r="C248" s="187" t="s">
        <v>451</v>
      </c>
      <c r="D248" s="188" t="s">
        <v>170</v>
      </c>
      <c r="E248" s="189">
        <v>30.66</v>
      </c>
      <c r="F248" s="190"/>
      <c r="G248" s="191">
        <f>ROUND(E248*F248,2)</f>
        <v>0</v>
      </c>
      <c r="H248" s="190"/>
      <c r="I248" s="191">
        <f>ROUND(E248*H248,2)</f>
        <v>0</v>
      </c>
      <c r="J248" s="190"/>
      <c r="K248" s="191">
        <f>ROUND(E248*J248,2)</f>
        <v>0</v>
      </c>
      <c r="L248" s="191">
        <v>21</v>
      </c>
      <c r="M248" s="191">
        <f>G248*(1+L248/100)</f>
        <v>0</v>
      </c>
      <c r="N248" s="191">
        <v>0</v>
      </c>
      <c r="O248" s="191">
        <f>ROUND(E248*N248,2)</f>
        <v>0</v>
      </c>
      <c r="P248" s="191">
        <v>2E-3</v>
      </c>
      <c r="Q248" s="191">
        <f>ROUND(E248*P248,2)</f>
        <v>0.06</v>
      </c>
      <c r="R248" s="191" t="s">
        <v>413</v>
      </c>
      <c r="S248" s="191" t="s">
        <v>152</v>
      </c>
      <c r="T248" s="192" t="s">
        <v>152</v>
      </c>
      <c r="U248" s="183">
        <v>0.223</v>
      </c>
      <c r="V248" s="183">
        <f>ROUND(E248*U248,2)</f>
        <v>6.84</v>
      </c>
      <c r="W248" s="183"/>
      <c r="X248" s="183" t="s">
        <v>153</v>
      </c>
      <c r="Y248" s="184"/>
      <c r="Z248" s="184"/>
      <c r="AA248" s="184"/>
      <c r="AB248" s="184"/>
      <c r="AC248" s="184"/>
      <c r="AD248" s="184"/>
      <c r="AE248" s="184"/>
      <c r="AF248" s="184"/>
      <c r="AG248" s="184" t="s">
        <v>154</v>
      </c>
      <c r="AH248" s="184"/>
      <c r="AI248" s="184"/>
      <c r="AJ248" s="184"/>
      <c r="AK248" s="184"/>
      <c r="AL248" s="184"/>
      <c r="AM248" s="184"/>
      <c r="AN248" s="184"/>
      <c r="AO248" s="184"/>
      <c r="AP248" s="184"/>
      <c r="AQ248" s="184"/>
      <c r="AR248" s="184"/>
      <c r="AS248" s="184"/>
      <c r="AT248" s="184"/>
      <c r="AU248" s="184"/>
      <c r="AV248" s="184"/>
      <c r="AW248" s="184"/>
      <c r="AX248" s="184"/>
      <c r="AY248" s="184"/>
      <c r="AZ248" s="184"/>
      <c r="BA248" s="184"/>
      <c r="BB248" s="184"/>
      <c r="BC248" s="184"/>
      <c r="BD248" s="184"/>
      <c r="BE248" s="184"/>
      <c r="BF248" s="184"/>
      <c r="BG248" s="184"/>
      <c r="BH248" s="184"/>
    </row>
    <row r="249" spans="1:60" outlineLevel="1" x14ac:dyDescent="0.2">
      <c r="A249" s="193"/>
      <c r="B249" s="194"/>
      <c r="C249" s="195" t="s">
        <v>452</v>
      </c>
      <c r="D249" s="196"/>
      <c r="E249" s="197">
        <v>30.66</v>
      </c>
      <c r="F249" s="183"/>
      <c r="G249" s="183"/>
      <c r="H249" s="183"/>
      <c r="I249" s="183"/>
      <c r="J249" s="183"/>
      <c r="K249" s="183"/>
      <c r="L249" s="183"/>
      <c r="M249" s="183"/>
      <c r="N249" s="183"/>
      <c r="O249" s="183"/>
      <c r="P249" s="183"/>
      <c r="Q249" s="183"/>
      <c r="R249" s="183"/>
      <c r="S249" s="183"/>
      <c r="T249" s="183"/>
      <c r="U249" s="183"/>
      <c r="V249" s="183"/>
      <c r="W249" s="183"/>
      <c r="X249" s="183"/>
      <c r="Y249" s="184"/>
      <c r="Z249" s="184"/>
      <c r="AA249" s="184"/>
      <c r="AB249" s="184"/>
      <c r="AC249" s="184"/>
      <c r="AD249" s="184"/>
      <c r="AE249" s="184"/>
      <c r="AF249" s="184"/>
      <c r="AG249" s="184" t="s">
        <v>162</v>
      </c>
      <c r="AH249" s="184">
        <v>0</v>
      </c>
      <c r="AI249" s="184"/>
      <c r="AJ249" s="184"/>
      <c r="AK249" s="184"/>
      <c r="AL249" s="184"/>
      <c r="AM249" s="184"/>
      <c r="AN249" s="184"/>
      <c r="AO249" s="184"/>
      <c r="AP249" s="184"/>
      <c r="AQ249" s="184"/>
      <c r="AR249" s="184"/>
      <c r="AS249" s="184"/>
      <c r="AT249" s="184"/>
      <c r="AU249" s="184"/>
      <c r="AV249" s="184"/>
      <c r="AW249" s="184"/>
      <c r="AX249" s="184"/>
      <c r="AY249" s="184"/>
      <c r="AZ249" s="184"/>
      <c r="BA249" s="184"/>
      <c r="BB249" s="184"/>
      <c r="BC249" s="184"/>
      <c r="BD249" s="184"/>
      <c r="BE249" s="184"/>
      <c r="BF249" s="184"/>
      <c r="BG249" s="184"/>
      <c r="BH249" s="184"/>
    </row>
    <row r="250" spans="1:60" ht="22.5" outlineLevel="1" x14ac:dyDescent="0.2">
      <c r="A250" s="185">
        <v>69</v>
      </c>
      <c r="B250" s="186" t="s">
        <v>453</v>
      </c>
      <c r="C250" s="187" t="s">
        <v>454</v>
      </c>
      <c r="D250" s="188" t="s">
        <v>150</v>
      </c>
      <c r="E250" s="189">
        <v>4</v>
      </c>
      <c r="F250" s="190"/>
      <c r="G250" s="191">
        <f>ROUND(E250*F250,2)</f>
        <v>0</v>
      </c>
      <c r="H250" s="190"/>
      <c r="I250" s="191">
        <f>ROUND(E250*H250,2)</f>
        <v>0</v>
      </c>
      <c r="J250" s="190"/>
      <c r="K250" s="191">
        <f>ROUND(E250*J250,2)</f>
        <v>0</v>
      </c>
      <c r="L250" s="191">
        <v>21</v>
      </c>
      <c r="M250" s="191">
        <f>G250*(1+L250/100)</f>
        <v>0</v>
      </c>
      <c r="N250" s="191">
        <v>1.33E-3</v>
      </c>
      <c r="O250" s="191">
        <f>ROUND(E250*N250,2)</f>
        <v>0.01</v>
      </c>
      <c r="P250" s="191">
        <v>0.52300000000000002</v>
      </c>
      <c r="Q250" s="191">
        <f>ROUND(E250*P250,2)</f>
        <v>2.09</v>
      </c>
      <c r="R250" s="191" t="s">
        <v>413</v>
      </c>
      <c r="S250" s="191" t="s">
        <v>152</v>
      </c>
      <c r="T250" s="192" t="s">
        <v>152</v>
      </c>
      <c r="U250" s="183">
        <v>4.6779999999999999</v>
      </c>
      <c r="V250" s="183">
        <f>ROUND(E250*U250,2)</f>
        <v>18.71</v>
      </c>
      <c r="W250" s="183"/>
      <c r="X250" s="183" t="s">
        <v>153</v>
      </c>
      <c r="Y250" s="184"/>
      <c r="Z250" s="184"/>
      <c r="AA250" s="184"/>
      <c r="AB250" s="184"/>
      <c r="AC250" s="184"/>
      <c r="AD250" s="184"/>
      <c r="AE250" s="184"/>
      <c r="AF250" s="184"/>
      <c r="AG250" s="184" t="s">
        <v>154</v>
      </c>
      <c r="AH250" s="184"/>
      <c r="AI250" s="184"/>
      <c r="AJ250" s="184"/>
      <c r="AK250" s="184"/>
      <c r="AL250" s="184"/>
      <c r="AM250" s="184"/>
      <c r="AN250" s="184"/>
      <c r="AO250" s="184"/>
      <c r="AP250" s="184"/>
      <c r="AQ250" s="184"/>
      <c r="AR250" s="184"/>
      <c r="AS250" s="184"/>
      <c r="AT250" s="184"/>
      <c r="AU250" s="184"/>
      <c r="AV250" s="184"/>
      <c r="AW250" s="184"/>
      <c r="AX250" s="184"/>
      <c r="AY250" s="184"/>
      <c r="AZ250" s="184"/>
      <c r="BA250" s="184"/>
      <c r="BB250" s="184"/>
      <c r="BC250" s="184"/>
      <c r="BD250" s="184"/>
      <c r="BE250" s="184"/>
      <c r="BF250" s="184"/>
      <c r="BG250" s="184"/>
      <c r="BH250" s="184"/>
    </row>
    <row r="251" spans="1:60" ht="12.75" customHeight="1" outlineLevel="1" x14ac:dyDescent="0.2">
      <c r="A251" s="193"/>
      <c r="B251" s="194"/>
      <c r="C251" s="251" t="s">
        <v>455</v>
      </c>
      <c r="D251" s="251"/>
      <c r="E251" s="251"/>
      <c r="F251" s="251"/>
      <c r="G251" s="251"/>
      <c r="H251" s="183"/>
      <c r="I251" s="183"/>
      <c r="J251" s="183"/>
      <c r="K251" s="183"/>
      <c r="L251" s="183"/>
      <c r="M251" s="183"/>
      <c r="N251" s="183"/>
      <c r="O251" s="183"/>
      <c r="P251" s="183"/>
      <c r="Q251" s="183"/>
      <c r="R251" s="183"/>
      <c r="S251" s="183"/>
      <c r="T251" s="183"/>
      <c r="U251" s="183"/>
      <c r="V251" s="183"/>
      <c r="W251" s="183"/>
      <c r="X251" s="183"/>
      <c r="Y251" s="184"/>
      <c r="Z251" s="184"/>
      <c r="AA251" s="184"/>
      <c r="AB251" s="184"/>
      <c r="AC251" s="184"/>
      <c r="AD251" s="184"/>
      <c r="AE251" s="184"/>
      <c r="AF251" s="184"/>
      <c r="AG251" s="184" t="s">
        <v>160</v>
      </c>
      <c r="AH251" s="184"/>
      <c r="AI251" s="184"/>
      <c r="AJ251" s="184"/>
      <c r="AK251" s="184"/>
      <c r="AL251" s="184"/>
      <c r="AM251" s="184"/>
      <c r="AN251" s="184"/>
      <c r="AO251" s="184"/>
      <c r="AP251" s="184"/>
      <c r="AQ251" s="184"/>
      <c r="AR251" s="184"/>
      <c r="AS251" s="184"/>
      <c r="AT251" s="184"/>
      <c r="AU251" s="184"/>
      <c r="AV251" s="184"/>
      <c r="AW251" s="184"/>
      <c r="AX251" s="184"/>
      <c r="AY251" s="184"/>
      <c r="AZ251" s="184"/>
      <c r="BA251" s="198" t="str">
        <f>C251</f>
        <v>základovém nebo nadzákladovém, včetně pomocného lešení o výšce podlahy do 1900 mm a pro zatížení do 1,5 kPa  (150 kg/m2),</v>
      </c>
      <c r="BB251" s="184"/>
      <c r="BC251" s="184"/>
      <c r="BD251" s="184"/>
      <c r="BE251" s="184"/>
      <c r="BF251" s="184"/>
      <c r="BG251" s="184"/>
      <c r="BH251" s="184"/>
    </row>
    <row r="252" spans="1:60" ht="33.75" outlineLevel="1" x14ac:dyDescent="0.2">
      <c r="A252" s="185">
        <v>70</v>
      </c>
      <c r="B252" s="186" t="s">
        <v>456</v>
      </c>
      <c r="C252" s="187" t="s">
        <v>457</v>
      </c>
      <c r="D252" s="188" t="s">
        <v>170</v>
      </c>
      <c r="E252" s="189">
        <v>12.73</v>
      </c>
      <c r="F252" s="190"/>
      <c r="G252" s="191">
        <f>ROUND(E252*F252,2)</f>
        <v>0</v>
      </c>
      <c r="H252" s="190"/>
      <c r="I252" s="191">
        <f>ROUND(E252*H252,2)</f>
        <v>0</v>
      </c>
      <c r="J252" s="190"/>
      <c r="K252" s="191">
        <f>ROUND(E252*J252,2)</f>
        <v>0</v>
      </c>
      <c r="L252" s="191">
        <v>21</v>
      </c>
      <c r="M252" s="191">
        <f>G252*(1+L252/100)</f>
        <v>0</v>
      </c>
      <c r="N252" s="191">
        <v>5.4000000000000001E-4</v>
      </c>
      <c r="O252" s="191">
        <f>ROUND(E252*N252,2)</f>
        <v>0.01</v>
      </c>
      <c r="P252" s="191">
        <v>0.27</v>
      </c>
      <c r="Q252" s="191">
        <f>ROUND(E252*P252,2)</f>
        <v>3.44</v>
      </c>
      <c r="R252" s="191" t="s">
        <v>413</v>
      </c>
      <c r="S252" s="191" t="s">
        <v>152</v>
      </c>
      <c r="T252" s="192" t="s">
        <v>152</v>
      </c>
      <c r="U252" s="183">
        <v>0.43</v>
      </c>
      <c r="V252" s="183">
        <f>ROUND(E252*U252,2)</f>
        <v>5.47</v>
      </c>
      <c r="W252" s="183"/>
      <c r="X252" s="183" t="s">
        <v>153</v>
      </c>
      <c r="Y252" s="184"/>
      <c r="Z252" s="184"/>
      <c r="AA252" s="184"/>
      <c r="AB252" s="184"/>
      <c r="AC252" s="184"/>
      <c r="AD252" s="184"/>
      <c r="AE252" s="184"/>
      <c r="AF252" s="184"/>
      <c r="AG252" s="184" t="s">
        <v>183</v>
      </c>
      <c r="AH252" s="184"/>
      <c r="AI252" s="184"/>
      <c r="AJ252" s="184"/>
      <c r="AK252" s="184"/>
      <c r="AL252" s="184"/>
      <c r="AM252" s="184"/>
      <c r="AN252" s="184"/>
      <c r="AO252" s="184"/>
      <c r="AP252" s="184"/>
      <c r="AQ252" s="184"/>
      <c r="AR252" s="184"/>
      <c r="AS252" s="184"/>
      <c r="AT252" s="184"/>
      <c r="AU252" s="184"/>
      <c r="AV252" s="184"/>
      <c r="AW252" s="184"/>
      <c r="AX252" s="184"/>
      <c r="AY252" s="184"/>
      <c r="AZ252" s="184"/>
      <c r="BA252" s="184"/>
      <c r="BB252" s="184"/>
      <c r="BC252" s="184"/>
      <c r="BD252" s="184"/>
      <c r="BE252" s="184"/>
      <c r="BF252" s="184"/>
      <c r="BG252" s="184"/>
      <c r="BH252" s="184"/>
    </row>
    <row r="253" spans="1:60" ht="12.75" customHeight="1" outlineLevel="1" x14ac:dyDescent="0.2">
      <c r="A253" s="193"/>
      <c r="B253" s="194"/>
      <c r="C253" s="251" t="s">
        <v>458</v>
      </c>
      <c r="D253" s="251"/>
      <c r="E253" s="251"/>
      <c r="F253" s="251"/>
      <c r="G253" s="251"/>
      <c r="H253" s="183"/>
      <c r="I253" s="183"/>
      <c r="J253" s="183"/>
      <c r="K253" s="183"/>
      <c r="L253" s="183"/>
      <c r="M253" s="183"/>
      <c r="N253" s="183"/>
      <c r="O253" s="183"/>
      <c r="P253" s="183"/>
      <c r="Q253" s="183"/>
      <c r="R253" s="183"/>
      <c r="S253" s="183"/>
      <c r="T253" s="183"/>
      <c r="U253" s="183"/>
      <c r="V253" s="183"/>
      <c r="W253" s="183"/>
      <c r="X253" s="183"/>
      <c r="Y253" s="184"/>
      <c r="Z253" s="184"/>
      <c r="AA253" s="184"/>
      <c r="AB253" s="184"/>
      <c r="AC253" s="184"/>
      <c r="AD253" s="184"/>
      <c r="AE253" s="184"/>
      <c r="AF253" s="184"/>
      <c r="AG253" s="184" t="s">
        <v>160</v>
      </c>
      <c r="AH253" s="184"/>
      <c r="AI253" s="184"/>
      <c r="AJ253" s="184"/>
      <c r="AK253" s="184"/>
      <c r="AL253" s="184"/>
      <c r="AM253" s="184"/>
      <c r="AN253" s="184"/>
      <c r="AO253" s="184"/>
      <c r="AP253" s="184"/>
      <c r="AQ253" s="184"/>
      <c r="AR253" s="184"/>
      <c r="AS253" s="184"/>
      <c r="AT253" s="184"/>
      <c r="AU253" s="184"/>
      <c r="AV253" s="184"/>
      <c r="AW253" s="184"/>
      <c r="AX253" s="184"/>
      <c r="AY253" s="184"/>
      <c r="AZ253" s="184"/>
      <c r="BA253" s="184"/>
      <c r="BB253" s="184"/>
      <c r="BC253" s="184"/>
      <c r="BD253" s="184"/>
      <c r="BE253" s="184"/>
      <c r="BF253" s="184"/>
      <c r="BG253" s="184"/>
      <c r="BH253" s="184"/>
    </row>
    <row r="254" spans="1:60" ht="12.75" customHeight="1" outlineLevel="1" x14ac:dyDescent="0.2">
      <c r="A254" s="193"/>
      <c r="B254" s="194"/>
      <c r="C254" s="252" t="s">
        <v>459</v>
      </c>
      <c r="D254" s="252"/>
      <c r="E254" s="252"/>
      <c r="F254" s="252"/>
      <c r="G254" s="252"/>
      <c r="H254" s="183"/>
      <c r="I254" s="183"/>
      <c r="J254" s="183"/>
      <c r="K254" s="183"/>
      <c r="L254" s="183"/>
      <c r="M254" s="183"/>
      <c r="N254" s="183"/>
      <c r="O254" s="183"/>
      <c r="P254" s="183"/>
      <c r="Q254" s="183"/>
      <c r="R254" s="183"/>
      <c r="S254" s="183"/>
      <c r="T254" s="183"/>
      <c r="U254" s="183"/>
      <c r="V254" s="183"/>
      <c r="W254" s="183"/>
      <c r="X254" s="183"/>
      <c r="Y254" s="184"/>
      <c r="Z254" s="184"/>
      <c r="AA254" s="184"/>
      <c r="AB254" s="184"/>
      <c r="AC254" s="184"/>
      <c r="AD254" s="184"/>
      <c r="AE254" s="184"/>
      <c r="AF254" s="184"/>
      <c r="AG254" s="184" t="s">
        <v>190</v>
      </c>
      <c r="AH254" s="184"/>
      <c r="AI254" s="184"/>
      <c r="AJ254" s="184"/>
      <c r="AK254" s="184"/>
      <c r="AL254" s="184"/>
      <c r="AM254" s="184"/>
      <c r="AN254" s="184"/>
      <c r="AO254" s="184"/>
      <c r="AP254" s="184"/>
      <c r="AQ254" s="184"/>
      <c r="AR254" s="184"/>
      <c r="AS254" s="184"/>
      <c r="AT254" s="184"/>
      <c r="AU254" s="184"/>
      <c r="AV254" s="184"/>
      <c r="AW254" s="184"/>
      <c r="AX254" s="184"/>
      <c r="AY254" s="184"/>
      <c r="AZ254" s="184"/>
      <c r="BA254" s="184"/>
      <c r="BB254" s="184"/>
      <c r="BC254" s="184"/>
      <c r="BD254" s="184"/>
      <c r="BE254" s="184"/>
      <c r="BF254" s="184"/>
      <c r="BG254" s="184"/>
      <c r="BH254" s="184"/>
    </row>
    <row r="255" spans="1:60" outlineLevel="1" x14ac:dyDescent="0.2">
      <c r="A255" s="193"/>
      <c r="B255" s="194"/>
      <c r="C255" s="195" t="s">
        <v>460</v>
      </c>
      <c r="D255" s="196"/>
      <c r="E255" s="197">
        <v>3.36</v>
      </c>
      <c r="F255" s="183"/>
      <c r="G255" s="183"/>
      <c r="H255" s="183"/>
      <c r="I255" s="183"/>
      <c r="J255" s="183"/>
      <c r="K255" s="183"/>
      <c r="L255" s="183"/>
      <c r="M255" s="183"/>
      <c r="N255" s="183"/>
      <c r="O255" s="183"/>
      <c r="P255" s="183"/>
      <c r="Q255" s="183"/>
      <c r="R255" s="183"/>
      <c r="S255" s="183"/>
      <c r="T255" s="183"/>
      <c r="U255" s="183"/>
      <c r="V255" s="183"/>
      <c r="W255" s="183"/>
      <c r="X255" s="183"/>
      <c r="Y255" s="184"/>
      <c r="Z255" s="184"/>
      <c r="AA255" s="184"/>
      <c r="AB255" s="184"/>
      <c r="AC255" s="184"/>
      <c r="AD255" s="184"/>
      <c r="AE255" s="184"/>
      <c r="AF255" s="184"/>
      <c r="AG255" s="184" t="s">
        <v>162</v>
      </c>
      <c r="AH255" s="184">
        <v>0</v>
      </c>
      <c r="AI255" s="184"/>
      <c r="AJ255" s="184"/>
      <c r="AK255" s="184"/>
      <c r="AL255" s="184"/>
      <c r="AM255" s="184"/>
      <c r="AN255" s="184"/>
      <c r="AO255" s="184"/>
      <c r="AP255" s="184"/>
      <c r="AQ255" s="184"/>
      <c r="AR255" s="184"/>
      <c r="AS255" s="184"/>
      <c r="AT255" s="184"/>
      <c r="AU255" s="184"/>
      <c r="AV255" s="184"/>
      <c r="AW255" s="184"/>
      <c r="AX255" s="184"/>
      <c r="AY255" s="184"/>
      <c r="AZ255" s="184"/>
      <c r="BA255" s="184"/>
      <c r="BB255" s="184"/>
      <c r="BC255" s="184"/>
      <c r="BD255" s="184"/>
      <c r="BE255" s="184"/>
      <c r="BF255" s="184"/>
      <c r="BG255" s="184"/>
      <c r="BH255" s="184"/>
    </row>
    <row r="256" spans="1:60" outlineLevel="1" x14ac:dyDescent="0.2">
      <c r="A256" s="193"/>
      <c r="B256" s="194"/>
      <c r="C256" s="195" t="s">
        <v>461</v>
      </c>
      <c r="D256" s="196"/>
      <c r="E256" s="197">
        <v>9.3699999999999992</v>
      </c>
      <c r="F256" s="183"/>
      <c r="G256" s="183"/>
      <c r="H256" s="183"/>
      <c r="I256" s="183"/>
      <c r="J256" s="183"/>
      <c r="K256" s="183"/>
      <c r="L256" s="183"/>
      <c r="M256" s="183"/>
      <c r="N256" s="183"/>
      <c r="O256" s="183"/>
      <c r="P256" s="183"/>
      <c r="Q256" s="183"/>
      <c r="R256" s="183"/>
      <c r="S256" s="183"/>
      <c r="T256" s="183"/>
      <c r="U256" s="183"/>
      <c r="V256" s="183"/>
      <c r="W256" s="183"/>
      <c r="X256" s="183"/>
      <c r="Y256" s="184"/>
      <c r="Z256" s="184"/>
      <c r="AA256" s="184"/>
      <c r="AB256" s="184"/>
      <c r="AC256" s="184"/>
      <c r="AD256" s="184"/>
      <c r="AE256" s="184"/>
      <c r="AF256" s="184"/>
      <c r="AG256" s="184" t="s">
        <v>162</v>
      </c>
      <c r="AH256" s="184">
        <v>0</v>
      </c>
      <c r="AI256" s="184"/>
      <c r="AJ256" s="184"/>
      <c r="AK256" s="184"/>
      <c r="AL256" s="184"/>
      <c r="AM256" s="184"/>
      <c r="AN256" s="184"/>
      <c r="AO256" s="184"/>
      <c r="AP256" s="184"/>
      <c r="AQ256" s="184"/>
      <c r="AR256" s="184"/>
      <c r="AS256" s="184"/>
      <c r="AT256" s="184"/>
      <c r="AU256" s="184"/>
      <c r="AV256" s="184"/>
      <c r="AW256" s="184"/>
      <c r="AX256" s="184"/>
      <c r="AY256" s="184"/>
      <c r="AZ256" s="184"/>
      <c r="BA256" s="184"/>
      <c r="BB256" s="184"/>
      <c r="BC256" s="184"/>
      <c r="BD256" s="184"/>
      <c r="BE256" s="184"/>
      <c r="BF256" s="184"/>
      <c r="BG256" s="184"/>
      <c r="BH256" s="184"/>
    </row>
    <row r="257" spans="1:60" ht="33.75" outlineLevel="1" x14ac:dyDescent="0.2">
      <c r="A257" s="185">
        <v>71</v>
      </c>
      <c r="B257" s="186" t="s">
        <v>456</v>
      </c>
      <c r="C257" s="187" t="s">
        <v>457</v>
      </c>
      <c r="D257" s="188" t="s">
        <v>170</v>
      </c>
      <c r="E257" s="189">
        <v>3.8</v>
      </c>
      <c r="F257" s="190"/>
      <c r="G257" s="191">
        <f>ROUND(E257*F257,2)</f>
        <v>0</v>
      </c>
      <c r="H257" s="190"/>
      <c r="I257" s="191">
        <f>ROUND(E257*H257,2)</f>
        <v>0</v>
      </c>
      <c r="J257" s="190"/>
      <c r="K257" s="191">
        <f>ROUND(E257*J257,2)</f>
        <v>0</v>
      </c>
      <c r="L257" s="191">
        <v>21</v>
      </c>
      <c r="M257" s="191">
        <f>G257*(1+L257/100)</f>
        <v>0</v>
      </c>
      <c r="N257" s="191">
        <v>5.4000000000000001E-4</v>
      </c>
      <c r="O257" s="191">
        <f>ROUND(E257*N257,2)</f>
        <v>0</v>
      </c>
      <c r="P257" s="191">
        <v>0.27</v>
      </c>
      <c r="Q257" s="191">
        <f>ROUND(E257*P257,2)</f>
        <v>1.03</v>
      </c>
      <c r="R257" s="191" t="s">
        <v>413</v>
      </c>
      <c r="S257" s="191" t="s">
        <v>152</v>
      </c>
      <c r="T257" s="192" t="s">
        <v>152</v>
      </c>
      <c r="U257" s="183">
        <v>0.43</v>
      </c>
      <c r="V257" s="183">
        <f>ROUND(E257*U257,2)</f>
        <v>1.63</v>
      </c>
      <c r="W257" s="183"/>
      <c r="X257" s="183" t="s">
        <v>153</v>
      </c>
      <c r="Y257" s="184"/>
      <c r="Z257" s="184"/>
      <c r="AA257" s="184"/>
      <c r="AB257" s="184"/>
      <c r="AC257" s="184"/>
      <c r="AD257" s="184"/>
      <c r="AE257" s="184"/>
      <c r="AF257" s="184"/>
      <c r="AG257" s="184" t="s">
        <v>154</v>
      </c>
      <c r="AH257" s="184"/>
      <c r="AI257" s="184"/>
      <c r="AJ257" s="184"/>
      <c r="AK257" s="184"/>
      <c r="AL257" s="184"/>
      <c r="AM257" s="184"/>
      <c r="AN257" s="184"/>
      <c r="AO257" s="184"/>
      <c r="AP257" s="184"/>
      <c r="AQ257" s="184"/>
      <c r="AR257" s="184"/>
      <c r="AS257" s="184"/>
      <c r="AT257" s="184"/>
      <c r="AU257" s="184"/>
      <c r="AV257" s="184"/>
      <c r="AW257" s="184"/>
      <c r="AX257" s="184"/>
      <c r="AY257" s="184"/>
      <c r="AZ257" s="184"/>
      <c r="BA257" s="184"/>
      <c r="BB257" s="184"/>
      <c r="BC257" s="184"/>
      <c r="BD257" s="184"/>
      <c r="BE257" s="184"/>
      <c r="BF257" s="184"/>
      <c r="BG257" s="184"/>
      <c r="BH257" s="184"/>
    </row>
    <row r="258" spans="1:60" ht="12.75" customHeight="1" outlineLevel="1" x14ac:dyDescent="0.2">
      <c r="A258" s="193"/>
      <c r="B258" s="194"/>
      <c r="C258" s="251" t="s">
        <v>458</v>
      </c>
      <c r="D258" s="251"/>
      <c r="E258" s="251"/>
      <c r="F258" s="251"/>
      <c r="G258" s="251"/>
      <c r="H258" s="183"/>
      <c r="I258" s="183"/>
      <c r="J258" s="183"/>
      <c r="K258" s="183"/>
      <c r="L258" s="183"/>
      <c r="M258" s="183"/>
      <c r="N258" s="183"/>
      <c r="O258" s="183"/>
      <c r="P258" s="183"/>
      <c r="Q258" s="183"/>
      <c r="R258" s="183"/>
      <c r="S258" s="183"/>
      <c r="T258" s="183"/>
      <c r="U258" s="183"/>
      <c r="V258" s="183"/>
      <c r="W258" s="183"/>
      <c r="X258" s="183"/>
      <c r="Y258" s="184"/>
      <c r="Z258" s="184"/>
      <c r="AA258" s="184"/>
      <c r="AB258" s="184"/>
      <c r="AC258" s="184"/>
      <c r="AD258" s="184"/>
      <c r="AE258" s="184"/>
      <c r="AF258" s="184"/>
      <c r="AG258" s="184" t="s">
        <v>160</v>
      </c>
      <c r="AH258" s="184"/>
      <c r="AI258" s="184"/>
      <c r="AJ258" s="184"/>
      <c r="AK258" s="184"/>
      <c r="AL258" s="184"/>
      <c r="AM258" s="184"/>
      <c r="AN258" s="184"/>
      <c r="AO258" s="184"/>
      <c r="AP258" s="184"/>
      <c r="AQ258" s="184"/>
      <c r="AR258" s="184"/>
      <c r="AS258" s="184"/>
      <c r="AT258" s="184"/>
      <c r="AU258" s="184"/>
      <c r="AV258" s="184"/>
      <c r="AW258" s="184"/>
      <c r="AX258" s="184"/>
      <c r="AY258" s="184"/>
      <c r="AZ258" s="184"/>
      <c r="BA258" s="184"/>
      <c r="BB258" s="184"/>
      <c r="BC258" s="184"/>
      <c r="BD258" s="184"/>
      <c r="BE258" s="184"/>
      <c r="BF258" s="184"/>
      <c r="BG258" s="184"/>
      <c r="BH258" s="184"/>
    </row>
    <row r="259" spans="1:60" ht="12.75" customHeight="1" outlineLevel="1" x14ac:dyDescent="0.2">
      <c r="A259" s="193"/>
      <c r="B259" s="194"/>
      <c r="C259" s="252" t="s">
        <v>459</v>
      </c>
      <c r="D259" s="252"/>
      <c r="E259" s="252"/>
      <c r="F259" s="252"/>
      <c r="G259" s="252"/>
      <c r="H259" s="183"/>
      <c r="I259" s="183"/>
      <c r="J259" s="183"/>
      <c r="K259" s="183"/>
      <c r="L259" s="183"/>
      <c r="M259" s="183"/>
      <c r="N259" s="183"/>
      <c r="O259" s="183"/>
      <c r="P259" s="183"/>
      <c r="Q259" s="183"/>
      <c r="R259" s="183"/>
      <c r="S259" s="183"/>
      <c r="T259" s="183"/>
      <c r="U259" s="183"/>
      <c r="V259" s="183"/>
      <c r="W259" s="183"/>
      <c r="X259" s="183"/>
      <c r="Y259" s="184"/>
      <c r="Z259" s="184"/>
      <c r="AA259" s="184"/>
      <c r="AB259" s="184"/>
      <c r="AC259" s="184"/>
      <c r="AD259" s="184"/>
      <c r="AE259" s="184"/>
      <c r="AF259" s="184"/>
      <c r="AG259" s="184" t="s">
        <v>190</v>
      </c>
      <c r="AH259" s="184"/>
      <c r="AI259" s="184"/>
      <c r="AJ259" s="184"/>
      <c r="AK259" s="184"/>
      <c r="AL259" s="184"/>
      <c r="AM259" s="184"/>
      <c r="AN259" s="184"/>
      <c r="AO259" s="184"/>
      <c r="AP259" s="184"/>
      <c r="AQ259" s="184"/>
      <c r="AR259" s="184"/>
      <c r="AS259" s="184"/>
      <c r="AT259" s="184"/>
      <c r="AU259" s="184"/>
      <c r="AV259" s="184"/>
      <c r="AW259" s="184"/>
      <c r="AX259" s="184"/>
      <c r="AY259" s="184"/>
      <c r="AZ259" s="184"/>
      <c r="BA259" s="184"/>
      <c r="BB259" s="184"/>
      <c r="BC259" s="184"/>
      <c r="BD259" s="184"/>
      <c r="BE259" s="184"/>
      <c r="BF259" s="184"/>
      <c r="BG259" s="184"/>
      <c r="BH259" s="184"/>
    </row>
    <row r="260" spans="1:60" outlineLevel="1" x14ac:dyDescent="0.2">
      <c r="A260" s="193"/>
      <c r="B260" s="194"/>
      <c r="C260" s="195" t="s">
        <v>462</v>
      </c>
      <c r="D260" s="196"/>
      <c r="E260" s="197">
        <v>3.8</v>
      </c>
      <c r="F260" s="183"/>
      <c r="G260" s="183"/>
      <c r="H260" s="183"/>
      <c r="I260" s="183"/>
      <c r="J260" s="183"/>
      <c r="K260" s="183"/>
      <c r="L260" s="183"/>
      <c r="M260" s="183"/>
      <c r="N260" s="183"/>
      <c r="O260" s="183"/>
      <c r="P260" s="183"/>
      <c r="Q260" s="183"/>
      <c r="R260" s="183"/>
      <c r="S260" s="183"/>
      <c r="T260" s="183"/>
      <c r="U260" s="183"/>
      <c r="V260" s="183"/>
      <c r="W260" s="183"/>
      <c r="X260" s="183"/>
      <c r="Y260" s="184"/>
      <c r="Z260" s="184"/>
      <c r="AA260" s="184"/>
      <c r="AB260" s="184"/>
      <c r="AC260" s="184"/>
      <c r="AD260" s="184"/>
      <c r="AE260" s="184"/>
      <c r="AF260" s="184"/>
      <c r="AG260" s="184" t="s">
        <v>162</v>
      </c>
      <c r="AH260" s="184">
        <v>0</v>
      </c>
      <c r="AI260" s="184"/>
      <c r="AJ260" s="184"/>
      <c r="AK260" s="184"/>
      <c r="AL260" s="184"/>
      <c r="AM260" s="184"/>
      <c r="AN260" s="184"/>
      <c r="AO260" s="184"/>
      <c r="AP260" s="184"/>
      <c r="AQ260" s="184"/>
      <c r="AR260" s="184"/>
      <c r="AS260" s="184"/>
      <c r="AT260" s="184"/>
      <c r="AU260" s="184"/>
      <c r="AV260" s="184"/>
      <c r="AW260" s="184"/>
      <c r="AX260" s="184"/>
      <c r="AY260" s="184"/>
      <c r="AZ260" s="184"/>
      <c r="BA260" s="184"/>
      <c r="BB260" s="184"/>
      <c r="BC260" s="184"/>
      <c r="BD260" s="184"/>
      <c r="BE260" s="184"/>
      <c r="BF260" s="184"/>
      <c r="BG260" s="184"/>
      <c r="BH260" s="184"/>
    </row>
    <row r="261" spans="1:60" ht="33.75" outlineLevel="1" x14ac:dyDescent="0.2">
      <c r="A261" s="185">
        <v>72</v>
      </c>
      <c r="B261" s="186" t="s">
        <v>463</v>
      </c>
      <c r="C261" s="187" t="s">
        <v>464</v>
      </c>
      <c r="D261" s="188" t="s">
        <v>182</v>
      </c>
      <c r="E261" s="189">
        <v>5.2</v>
      </c>
      <c r="F261" s="190"/>
      <c r="G261" s="191">
        <f>ROUND(E261*F261,2)</f>
        <v>0</v>
      </c>
      <c r="H261" s="190"/>
      <c r="I261" s="191">
        <f>ROUND(E261*H261,2)</f>
        <v>0</v>
      </c>
      <c r="J261" s="190"/>
      <c r="K261" s="191">
        <f>ROUND(E261*J261,2)</f>
        <v>0</v>
      </c>
      <c r="L261" s="191">
        <v>21</v>
      </c>
      <c r="M261" s="191">
        <f>G261*(1+L261/100)</f>
        <v>0</v>
      </c>
      <c r="N261" s="191">
        <v>0</v>
      </c>
      <c r="O261" s="191">
        <f>ROUND(E261*N261,2)</f>
        <v>0</v>
      </c>
      <c r="P261" s="191">
        <v>0.129</v>
      </c>
      <c r="Q261" s="191">
        <f>ROUND(E261*P261,2)</f>
        <v>0.67</v>
      </c>
      <c r="R261" s="191" t="s">
        <v>413</v>
      </c>
      <c r="S261" s="191" t="s">
        <v>152</v>
      </c>
      <c r="T261" s="192" t="s">
        <v>152</v>
      </c>
      <c r="U261" s="183">
        <v>1.3</v>
      </c>
      <c r="V261" s="183">
        <f>ROUND(E261*U261,2)</f>
        <v>6.76</v>
      </c>
      <c r="W261" s="183"/>
      <c r="X261" s="183" t="s">
        <v>153</v>
      </c>
      <c r="Y261" s="184"/>
      <c r="Z261" s="184"/>
      <c r="AA261" s="184"/>
      <c r="AB261" s="184"/>
      <c r="AC261" s="184"/>
      <c r="AD261" s="184"/>
      <c r="AE261" s="184"/>
      <c r="AF261" s="184"/>
      <c r="AG261" s="184" t="s">
        <v>154</v>
      </c>
      <c r="AH261" s="184"/>
      <c r="AI261" s="184"/>
      <c r="AJ261" s="184"/>
      <c r="AK261" s="184"/>
      <c r="AL261" s="184"/>
      <c r="AM261" s="184"/>
      <c r="AN261" s="184"/>
      <c r="AO261" s="184"/>
      <c r="AP261" s="184"/>
      <c r="AQ261" s="184"/>
      <c r="AR261" s="184"/>
      <c r="AS261" s="184"/>
      <c r="AT261" s="184"/>
      <c r="AU261" s="184"/>
      <c r="AV261" s="184"/>
      <c r="AW261" s="184"/>
      <c r="AX261" s="184"/>
      <c r="AY261" s="184"/>
      <c r="AZ261" s="184"/>
      <c r="BA261" s="184"/>
      <c r="BB261" s="184"/>
      <c r="BC261" s="184"/>
      <c r="BD261" s="184"/>
      <c r="BE261" s="184"/>
      <c r="BF261" s="184"/>
      <c r="BG261" s="184"/>
      <c r="BH261" s="184"/>
    </row>
    <row r="262" spans="1:60" outlineLevel="1" x14ac:dyDescent="0.2">
      <c r="A262" s="193"/>
      <c r="B262" s="194"/>
      <c r="C262" s="195" t="s">
        <v>465</v>
      </c>
      <c r="D262" s="196"/>
      <c r="E262" s="197">
        <v>5.2</v>
      </c>
      <c r="F262" s="183"/>
      <c r="G262" s="183"/>
      <c r="H262" s="183"/>
      <c r="I262" s="183"/>
      <c r="J262" s="183"/>
      <c r="K262" s="183"/>
      <c r="L262" s="183"/>
      <c r="M262" s="183"/>
      <c r="N262" s="183"/>
      <c r="O262" s="183"/>
      <c r="P262" s="183"/>
      <c r="Q262" s="183"/>
      <c r="R262" s="183"/>
      <c r="S262" s="183"/>
      <c r="T262" s="183"/>
      <c r="U262" s="183"/>
      <c r="V262" s="183"/>
      <c r="W262" s="183"/>
      <c r="X262" s="183"/>
      <c r="Y262" s="184"/>
      <c r="Z262" s="184"/>
      <c r="AA262" s="184"/>
      <c r="AB262" s="184"/>
      <c r="AC262" s="184"/>
      <c r="AD262" s="184"/>
      <c r="AE262" s="184"/>
      <c r="AF262" s="184"/>
      <c r="AG262" s="184" t="s">
        <v>162</v>
      </c>
      <c r="AH262" s="184">
        <v>0</v>
      </c>
      <c r="AI262" s="184"/>
      <c r="AJ262" s="184"/>
      <c r="AK262" s="184"/>
      <c r="AL262" s="184"/>
      <c r="AM262" s="184"/>
      <c r="AN262" s="184"/>
      <c r="AO262" s="184"/>
      <c r="AP262" s="184"/>
      <c r="AQ262" s="184"/>
      <c r="AR262" s="184"/>
      <c r="AS262" s="184"/>
      <c r="AT262" s="184"/>
      <c r="AU262" s="184"/>
      <c r="AV262" s="184"/>
      <c r="AW262" s="184"/>
      <c r="AX262" s="184"/>
      <c r="AY262" s="184"/>
      <c r="AZ262" s="184"/>
      <c r="BA262" s="184"/>
      <c r="BB262" s="184"/>
      <c r="BC262" s="184"/>
      <c r="BD262" s="184"/>
      <c r="BE262" s="184"/>
      <c r="BF262" s="184"/>
      <c r="BG262" s="184"/>
      <c r="BH262" s="184"/>
    </row>
    <row r="263" spans="1:60" ht="22.5" outlineLevel="1" x14ac:dyDescent="0.2">
      <c r="A263" s="185">
        <v>73</v>
      </c>
      <c r="B263" s="186" t="s">
        <v>466</v>
      </c>
      <c r="C263" s="187" t="s">
        <v>467</v>
      </c>
      <c r="D263" s="188" t="s">
        <v>182</v>
      </c>
      <c r="E263" s="189">
        <v>15</v>
      </c>
      <c r="F263" s="190"/>
      <c r="G263" s="191">
        <f>ROUND(E263*F263,2)</f>
        <v>0</v>
      </c>
      <c r="H263" s="190"/>
      <c r="I263" s="191">
        <f>ROUND(E263*H263,2)</f>
        <v>0</v>
      </c>
      <c r="J263" s="190"/>
      <c r="K263" s="191">
        <f>ROUND(E263*J263,2)</f>
        <v>0</v>
      </c>
      <c r="L263" s="191">
        <v>21</v>
      </c>
      <c r="M263" s="191">
        <f>G263*(1+L263/100)</f>
        <v>0</v>
      </c>
      <c r="N263" s="191">
        <v>0</v>
      </c>
      <c r="O263" s="191">
        <f>ROUND(E263*N263,2)</f>
        <v>0</v>
      </c>
      <c r="P263" s="191">
        <v>8.4000000000000005E-2</v>
      </c>
      <c r="Q263" s="191">
        <f>ROUND(E263*P263,2)</f>
        <v>1.26</v>
      </c>
      <c r="R263" s="191" t="s">
        <v>413</v>
      </c>
      <c r="S263" s="191" t="s">
        <v>152</v>
      </c>
      <c r="T263" s="192" t="s">
        <v>152</v>
      </c>
      <c r="U263" s="183">
        <v>0.35</v>
      </c>
      <c r="V263" s="183">
        <f>ROUND(E263*U263,2)</f>
        <v>5.25</v>
      </c>
      <c r="W263" s="183"/>
      <c r="X263" s="183" t="s">
        <v>153</v>
      </c>
      <c r="Y263" s="184"/>
      <c r="Z263" s="184"/>
      <c r="AA263" s="184"/>
      <c r="AB263" s="184"/>
      <c r="AC263" s="184"/>
      <c r="AD263" s="184"/>
      <c r="AE263" s="184"/>
      <c r="AF263" s="184"/>
      <c r="AG263" s="184" t="s">
        <v>154</v>
      </c>
      <c r="AH263" s="184"/>
      <c r="AI263" s="184"/>
      <c r="AJ263" s="184"/>
      <c r="AK263" s="184"/>
      <c r="AL263" s="184"/>
      <c r="AM263" s="184"/>
      <c r="AN263" s="184"/>
      <c r="AO263" s="184"/>
      <c r="AP263" s="184"/>
      <c r="AQ263" s="184"/>
      <c r="AR263" s="184"/>
      <c r="AS263" s="184"/>
      <c r="AT263" s="184"/>
      <c r="AU263" s="184"/>
      <c r="AV263" s="184"/>
      <c r="AW263" s="184"/>
      <c r="AX263" s="184"/>
      <c r="AY263" s="184"/>
      <c r="AZ263" s="184"/>
      <c r="BA263" s="184"/>
      <c r="BB263" s="184"/>
      <c r="BC263" s="184"/>
      <c r="BD263" s="184"/>
      <c r="BE263" s="184"/>
      <c r="BF263" s="184"/>
      <c r="BG263" s="184"/>
      <c r="BH263" s="184"/>
    </row>
    <row r="264" spans="1:60" outlineLevel="1" x14ac:dyDescent="0.2">
      <c r="A264" s="193"/>
      <c r="B264" s="194"/>
      <c r="C264" s="195" t="s">
        <v>468</v>
      </c>
      <c r="D264" s="196"/>
      <c r="E264" s="197">
        <v>12</v>
      </c>
      <c r="F264" s="183"/>
      <c r="G264" s="183"/>
      <c r="H264" s="183"/>
      <c r="I264" s="183"/>
      <c r="J264" s="183"/>
      <c r="K264" s="183"/>
      <c r="L264" s="183"/>
      <c r="M264" s="183"/>
      <c r="N264" s="183"/>
      <c r="O264" s="183"/>
      <c r="P264" s="183"/>
      <c r="Q264" s="183"/>
      <c r="R264" s="183"/>
      <c r="S264" s="183"/>
      <c r="T264" s="183"/>
      <c r="U264" s="183"/>
      <c r="V264" s="183"/>
      <c r="W264" s="183"/>
      <c r="X264" s="183"/>
      <c r="Y264" s="184"/>
      <c r="Z264" s="184"/>
      <c r="AA264" s="184"/>
      <c r="AB264" s="184"/>
      <c r="AC264" s="184"/>
      <c r="AD264" s="184"/>
      <c r="AE264" s="184"/>
      <c r="AF264" s="184"/>
      <c r="AG264" s="184" t="s">
        <v>162</v>
      </c>
      <c r="AH264" s="184">
        <v>0</v>
      </c>
      <c r="AI264" s="184"/>
      <c r="AJ264" s="184"/>
      <c r="AK264" s="184"/>
      <c r="AL264" s="184"/>
      <c r="AM264" s="184"/>
      <c r="AN264" s="184"/>
      <c r="AO264" s="184"/>
      <c r="AP264" s="184"/>
      <c r="AQ264" s="184"/>
      <c r="AR264" s="184"/>
      <c r="AS264" s="184"/>
      <c r="AT264" s="184"/>
      <c r="AU264" s="184"/>
      <c r="AV264" s="184"/>
      <c r="AW264" s="184"/>
      <c r="AX264" s="184"/>
      <c r="AY264" s="184"/>
      <c r="AZ264" s="184"/>
      <c r="BA264" s="184"/>
      <c r="BB264" s="184"/>
      <c r="BC264" s="184"/>
      <c r="BD264" s="184"/>
      <c r="BE264" s="184"/>
      <c r="BF264" s="184"/>
      <c r="BG264" s="184"/>
      <c r="BH264" s="184"/>
    </row>
    <row r="265" spans="1:60" outlineLevel="1" x14ac:dyDescent="0.2">
      <c r="A265" s="193"/>
      <c r="B265" s="194"/>
      <c r="C265" s="195" t="s">
        <v>469</v>
      </c>
      <c r="D265" s="196"/>
      <c r="E265" s="197">
        <v>3</v>
      </c>
      <c r="F265" s="183"/>
      <c r="G265" s="183"/>
      <c r="H265" s="183"/>
      <c r="I265" s="183"/>
      <c r="J265" s="183"/>
      <c r="K265" s="183"/>
      <c r="L265" s="183"/>
      <c r="M265" s="183"/>
      <c r="N265" s="183"/>
      <c r="O265" s="183"/>
      <c r="P265" s="183"/>
      <c r="Q265" s="183"/>
      <c r="R265" s="183"/>
      <c r="S265" s="183"/>
      <c r="T265" s="183"/>
      <c r="U265" s="183"/>
      <c r="V265" s="183"/>
      <c r="W265" s="183"/>
      <c r="X265" s="183"/>
      <c r="Y265" s="184"/>
      <c r="Z265" s="184"/>
      <c r="AA265" s="184"/>
      <c r="AB265" s="184"/>
      <c r="AC265" s="184"/>
      <c r="AD265" s="184"/>
      <c r="AE265" s="184"/>
      <c r="AF265" s="184"/>
      <c r="AG265" s="184" t="s">
        <v>162</v>
      </c>
      <c r="AH265" s="184">
        <v>0</v>
      </c>
      <c r="AI265" s="184"/>
      <c r="AJ265" s="184"/>
      <c r="AK265" s="184"/>
      <c r="AL265" s="184"/>
      <c r="AM265" s="184"/>
      <c r="AN265" s="184"/>
      <c r="AO265" s="184"/>
      <c r="AP265" s="184"/>
      <c r="AQ265" s="184"/>
      <c r="AR265" s="184"/>
      <c r="AS265" s="184"/>
      <c r="AT265" s="184"/>
      <c r="AU265" s="184"/>
      <c r="AV265" s="184"/>
      <c r="AW265" s="184"/>
      <c r="AX265" s="184"/>
      <c r="AY265" s="184"/>
      <c r="AZ265" s="184"/>
      <c r="BA265" s="184"/>
      <c r="BB265" s="184"/>
      <c r="BC265" s="184"/>
      <c r="BD265" s="184"/>
      <c r="BE265" s="184"/>
      <c r="BF265" s="184"/>
      <c r="BG265" s="184"/>
      <c r="BH265" s="184"/>
    </row>
    <row r="266" spans="1:60" ht="33.75" outlineLevel="1" x14ac:dyDescent="0.2">
      <c r="A266" s="185">
        <v>74</v>
      </c>
      <c r="B266" s="186" t="s">
        <v>470</v>
      </c>
      <c r="C266" s="187" t="s">
        <v>471</v>
      </c>
      <c r="D266" s="188" t="s">
        <v>150</v>
      </c>
      <c r="E266" s="189">
        <v>6</v>
      </c>
      <c r="F266" s="190"/>
      <c r="G266" s="191">
        <f>ROUND(E266*F266,2)</f>
        <v>0</v>
      </c>
      <c r="H266" s="190"/>
      <c r="I266" s="191">
        <f>ROUND(E266*H266,2)</f>
        <v>0</v>
      </c>
      <c r="J266" s="190"/>
      <c r="K266" s="191">
        <f>ROUND(E266*J266,2)</f>
        <v>0</v>
      </c>
      <c r="L266" s="191">
        <v>21</v>
      </c>
      <c r="M266" s="191">
        <f>G266*(1+L266/100)</f>
        <v>0</v>
      </c>
      <c r="N266" s="191">
        <v>0</v>
      </c>
      <c r="O266" s="191">
        <f>ROUND(E266*N266,2)</f>
        <v>0</v>
      </c>
      <c r="P266" s="191">
        <v>4.4999999999999998E-2</v>
      </c>
      <c r="Q266" s="191">
        <f>ROUND(E266*P266,2)</f>
        <v>0.27</v>
      </c>
      <c r="R266" s="191" t="s">
        <v>413</v>
      </c>
      <c r="S266" s="191" t="s">
        <v>152</v>
      </c>
      <c r="T266" s="192" t="s">
        <v>152</v>
      </c>
      <c r="U266" s="183">
        <v>0.26</v>
      </c>
      <c r="V266" s="183">
        <f>ROUND(E266*U266,2)</f>
        <v>1.56</v>
      </c>
      <c r="W266" s="183"/>
      <c r="X266" s="183" t="s">
        <v>153</v>
      </c>
      <c r="Y266" s="184"/>
      <c r="Z266" s="184"/>
      <c r="AA266" s="184"/>
      <c r="AB266" s="184"/>
      <c r="AC266" s="184"/>
      <c r="AD266" s="184"/>
      <c r="AE266" s="184"/>
      <c r="AF266" s="184"/>
      <c r="AG266" s="184" t="s">
        <v>154</v>
      </c>
      <c r="AH266" s="184"/>
      <c r="AI266" s="184"/>
      <c r="AJ266" s="184"/>
      <c r="AK266" s="184"/>
      <c r="AL266" s="184"/>
      <c r="AM266" s="184"/>
      <c r="AN266" s="184"/>
      <c r="AO266" s="184"/>
      <c r="AP266" s="184"/>
      <c r="AQ266" s="184"/>
      <c r="AR266" s="184"/>
      <c r="AS266" s="184"/>
      <c r="AT266" s="184"/>
      <c r="AU266" s="184"/>
      <c r="AV266" s="184"/>
      <c r="AW266" s="184"/>
      <c r="AX266" s="184"/>
      <c r="AY266" s="184"/>
      <c r="AZ266" s="184"/>
      <c r="BA266" s="184"/>
      <c r="BB266" s="184"/>
      <c r="BC266" s="184"/>
      <c r="BD266" s="184"/>
      <c r="BE266" s="184"/>
      <c r="BF266" s="184"/>
      <c r="BG266" s="184"/>
      <c r="BH266" s="184"/>
    </row>
    <row r="267" spans="1:60" outlineLevel="1" x14ac:dyDescent="0.2">
      <c r="A267" s="193"/>
      <c r="B267" s="194"/>
      <c r="C267" s="195" t="s">
        <v>472</v>
      </c>
      <c r="D267" s="196"/>
      <c r="E267" s="197">
        <v>5</v>
      </c>
      <c r="F267" s="183"/>
      <c r="G267" s="183"/>
      <c r="H267" s="183"/>
      <c r="I267" s="183"/>
      <c r="J267" s="183"/>
      <c r="K267" s="183"/>
      <c r="L267" s="183"/>
      <c r="M267" s="183"/>
      <c r="N267" s="183"/>
      <c r="O267" s="183"/>
      <c r="P267" s="183"/>
      <c r="Q267" s="183"/>
      <c r="R267" s="183"/>
      <c r="S267" s="183"/>
      <c r="T267" s="183"/>
      <c r="U267" s="183"/>
      <c r="V267" s="183"/>
      <c r="W267" s="183"/>
      <c r="X267" s="183"/>
      <c r="Y267" s="184"/>
      <c r="Z267" s="184"/>
      <c r="AA267" s="184"/>
      <c r="AB267" s="184"/>
      <c r="AC267" s="184"/>
      <c r="AD267" s="184"/>
      <c r="AE267" s="184"/>
      <c r="AF267" s="184"/>
      <c r="AG267" s="184" t="s">
        <v>162</v>
      </c>
      <c r="AH267" s="184">
        <v>0</v>
      </c>
      <c r="AI267" s="184"/>
      <c r="AJ267" s="184"/>
      <c r="AK267" s="184"/>
      <c r="AL267" s="184"/>
      <c r="AM267" s="184"/>
      <c r="AN267" s="184"/>
      <c r="AO267" s="184"/>
      <c r="AP267" s="184"/>
      <c r="AQ267" s="184"/>
      <c r="AR267" s="184"/>
      <c r="AS267" s="184"/>
      <c r="AT267" s="184"/>
      <c r="AU267" s="184"/>
      <c r="AV267" s="184"/>
      <c r="AW267" s="184"/>
      <c r="AX267" s="184"/>
      <c r="AY267" s="184"/>
      <c r="AZ267" s="184"/>
      <c r="BA267" s="184"/>
      <c r="BB267" s="184"/>
      <c r="BC267" s="184"/>
      <c r="BD267" s="184"/>
      <c r="BE267" s="184"/>
      <c r="BF267" s="184"/>
      <c r="BG267" s="184"/>
      <c r="BH267" s="184"/>
    </row>
    <row r="268" spans="1:60" outlineLevel="1" x14ac:dyDescent="0.2">
      <c r="A268" s="193"/>
      <c r="B268" s="194"/>
      <c r="C268" s="195" t="s">
        <v>473</v>
      </c>
      <c r="D268" s="196"/>
      <c r="E268" s="197">
        <v>1</v>
      </c>
      <c r="F268" s="183"/>
      <c r="G268" s="183"/>
      <c r="H268" s="183"/>
      <c r="I268" s="183"/>
      <c r="J268" s="183"/>
      <c r="K268" s="183"/>
      <c r="L268" s="183"/>
      <c r="M268" s="183"/>
      <c r="N268" s="183"/>
      <c r="O268" s="183"/>
      <c r="P268" s="183"/>
      <c r="Q268" s="183"/>
      <c r="R268" s="183"/>
      <c r="S268" s="183"/>
      <c r="T268" s="183"/>
      <c r="U268" s="183"/>
      <c r="V268" s="183"/>
      <c r="W268" s="183"/>
      <c r="X268" s="183"/>
      <c r="Y268" s="184"/>
      <c r="Z268" s="184"/>
      <c r="AA268" s="184"/>
      <c r="AB268" s="184"/>
      <c r="AC268" s="184"/>
      <c r="AD268" s="184"/>
      <c r="AE268" s="184"/>
      <c r="AF268" s="184"/>
      <c r="AG268" s="184" t="s">
        <v>162</v>
      </c>
      <c r="AH268" s="184">
        <v>0</v>
      </c>
      <c r="AI268" s="184"/>
      <c r="AJ268" s="184"/>
      <c r="AK268" s="184"/>
      <c r="AL268" s="184"/>
      <c r="AM268" s="184"/>
      <c r="AN268" s="184"/>
      <c r="AO268" s="184"/>
      <c r="AP268" s="184"/>
      <c r="AQ268" s="184"/>
      <c r="AR268" s="184"/>
      <c r="AS268" s="184"/>
      <c r="AT268" s="184"/>
      <c r="AU268" s="184"/>
      <c r="AV268" s="184"/>
      <c r="AW268" s="184"/>
      <c r="AX268" s="184"/>
      <c r="AY268" s="184"/>
      <c r="AZ268" s="184"/>
      <c r="BA268" s="184"/>
      <c r="BB268" s="184"/>
      <c r="BC268" s="184"/>
      <c r="BD268" s="184"/>
      <c r="BE268" s="184"/>
      <c r="BF268" s="184"/>
      <c r="BG268" s="184"/>
      <c r="BH268" s="184"/>
    </row>
    <row r="269" spans="1:60" ht="22.5" outlineLevel="1" x14ac:dyDescent="0.2">
      <c r="A269" s="175">
        <v>75</v>
      </c>
      <c r="B269" s="176" t="s">
        <v>474</v>
      </c>
      <c r="C269" s="177" t="s">
        <v>475</v>
      </c>
      <c r="D269" s="178" t="s">
        <v>170</v>
      </c>
      <c r="E269" s="179">
        <v>667.0575</v>
      </c>
      <c r="F269" s="180"/>
      <c r="G269" s="181">
        <f>ROUND(E269*F269,2)</f>
        <v>0</v>
      </c>
      <c r="H269" s="180"/>
      <c r="I269" s="181">
        <f>ROUND(E269*H269,2)</f>
        <v>0</v>
      </c>
      <c r="J269" s="180"/>
      <c r="K269" s="181">
        <f>ROUND(E269*J269,2)</f>
        <v>0</v>
      </c>
      <c r="L269" s="181">
        <v>21</v>
      </c>
      <c r="M269" s="181">
        <f>G269*(1+L269/100)</f>
        <v>0</v>
      </c>
      <c r="N269" s="181">
        <v>0</v>
      </c>
      <c r="O269" s="181">
        <f>ROUND(E269*N269,2)</f>
        <v>0</v>
      </c>
      <c r="P269" s="181">
        <v>4.0000000000000001E-3</v>
      </c>
      <c r="Q269" s="181">
        <f>ROUND(E269*P269,2)</f>
        <v>2.67</v>
      </c>
      <c r="R269" s="181" t="s">
        <v>413</v>
      </c>
      <c r="S269" s="181" t="s">
        <v>152</v>
      </c>
      <c r="T269" s="182" t="s">
        <v>152</v>
      </c>
      <c r="U269" s="183">
        <v>0.03</v>
      </c>
      <c r="V269" s="183">
        <f>ROUND(E269*U269,2)</f>
        <v>20.010000000000002</v>
      </c>
      <c r="W269" s="183"/>
      <c r="X269" s="183" t="s">
        <v>153</v>
      </c>
      <c r="Y269" s="184"/>
      <c r="Z269" s="184"/>
      <c r="AA269" s="184"/>
      <c r="AB269" s="184"/>
      <c r="AC269" s="184"/>
      <c r="AD269" s="184"/>
      <c r="AE269" s="184"/>
      <c r="AF269" s="184"/>
      <c r="AG269" s="184" t="s">
        <v>154</v>
      </c>
      <c r="AH269" s="184"/>
      <c r="AI269" s="184"/>
      <c r="AJ269" s="184"/>
      <c r="AK269" s="184"/>
      <c r="AL269" s="184"/>
      <c r="AM269" s="184"/>
      <c r="AN269" s="184"/>
      <c r="AO269" s="184"/>
      <c r="AP269" s="184"/>
      <c r="AQ269" s="184"/>
      <c r="AR269" s="184"/>
      <c r="AS269" s="184"/>
      <c r="AT269" s="184"/>
      <c r="AU269" s="184"/>
      <c r="AV269" s="184"/>
      <c r="AW269" s="184"/>
      <c r="AX269" s="184"/>
      <c r="AY269" s="184"/>
      <c r="AZ269" s="184"/>
      <c r="BA269" s="184"/>
      <c r="BB269" s="184"/>
      <c r="BC269" s="184"/>
      <c r="BD269" s="184"/>
      <c r="BE269" s="184"/>
      <c r="BF269" s="184"/>
      <c r="BG269" s="184"/>
      <c r="BH269" s="184"/>
    </row>
    <row r="270" spans="1:60" ht="22.5" outlineLevel="1" x14ac:dyDescent="0.2">
      <c r="A270" s="185">
        <v>76</v>
      </c>
      <c r="B270" s="186" t="s">
        <v>476</v>
      </c>
      <c r="C270" s="187" t="s">
        <v>477</v>
      </c>
      <c r="D270" s="188" t="s">
        <v>170</v>
      </c>
      <c r="E270" s="189">
        <v>1999.56</v>
      </c>
      <c r="F270" s="190"/>
      <c r="G270" s="191">
        <f>ROUND(E270*F270,2)</f>
        <v>0</v>
      </c>
      <c r="H270" s="190"/>
      <c r="I270" s="191">
        <f>ROUND(E270*H270,2)</f>
        <v>0</v>
      </c>
      <c r="J270" s="190"/>
      <c r="K270" s="191">
        <f>ROUND(E270*J270,2)</f>
        <v>0</v>
      </c>
      <c r="L270" s="191">
        <v>21</v>
      </c>
      <c r="M270" s="191">
        <f>G270*(1+L270/100)</f>
        <v>0</v>
      </c>
      <c r="N270" s="191">
        <v>0</v>
      </c>
      <c r="O270" s="191">
        <f>ROUND(E270*N270,2)</f>
        <v>0</v>
      </c>
      <c r="P270" s="191">
        <v>0.01</v>
      </c>
      <c r="Q270" s="191">
        <f>ROUND(E270*P270,2)</f>
        <v>20</v>
      </c>
      <c r="R270" s="191" t="s">
        <v>413</v>
      </c>
      <c r="S270" s="191" t="s">
        <v>152</v>
      </c>
      <c r="T270" s="192" t="s">
        <v>152</v>
      </c>
      <c r="U270" s="183">
        <v>0.08</v>
      </c>
      <c r="V270" s="183">
        <f>ROUND(E270*U270,2)</f>
        <v>159.96</v>
      </c>
      <c r="W270" s="183"/>
      <c r="X270" s="183" t="s">
        <v>153</v>
      </c>
      <c r="Y270" s="184"/>
      <c r="Z270" s="184"/>
      <c r="AA270" s="184"/>
      <c r="AB270" s="184"/>
      <c r="AC270" s="184"/>
      <c r="AD270" s="184"/>
      <c r="AE270" s="184"/>
      <c r="AF270" s="184"/>
      <c r="AG270" s="184" t="s">
        <v>154</v>
      </c>
      <c r="AH270" s="184"/>
      <c r="AI270" s="184"/>
      <c r="AJ270" s="184"/>
      <c r="AK270" s="184"/>
      <c r="AL270" s="184"/>
      <c r="AM270" s="184"/>
      <c r="AN270" s="184"/>
      <c r="AO270" s="184"/>
      <c r="AP270" s="184"/>
      <c r="AQ270" s="184"/>
      <c r="AR270" s="184"/>
      <c r="AS270" s="184"/>
      <c r="AT270" s="184"/>
      <c r="AU270" s="184"/>
      <c r="AV270" s="184"/>
      <c r="AW270" s="184"/>
      <c r="AX270" s="184"/>
      <c r="AY270" s="184"/>
      <c r="AZ270" s="184"/>
      <c r="BA270" s="184"/>
      <c r="BB270" s="184"/>
      <c r="BC270" s="184"/>
      <c r="BD270" s="184"/>
      <c r="BE270" s="184"/>
      <c r="BF270" s="184"/>
      <c r="BG270" s="184"/>
      <c r="BH270" s="184"/>
    </row>
    <row r="271" spans="1:60" outlineLevel="1" x14ac:dyDescent="0.2">
      <c r="A271" s="193"/>
      <c r="B271" s="194"/>
      <c r="C271" s="195" t="s">
        <v>238</v>
      </c>
      <c r="D271" s="196"/>
      <c r="E271" s="197"/>
      <c r="F271" s="183"/>
      <c r="G271" s="183"/>
      <c r="H271" s="183"/>
      <c r="I271" s="183"/>
      <c r="J271" s="183"/>
      <c r="K271" s="183"/>
      <c r="L271" s="183"/>
      <c r="M271" s="183"/>
      <c r="N271" s="183"/>
      <c r="O271" s="183"/>
      <c r="P271" s="183"/>
      <c r="Q271" s="183"/>
      <c r="R271" s="183"/>
      <c r="S271" s="183"/>
      <c r="T271" s="183"/>
      <c r="U271" s="183"/>
      <c r="V271" s="183"/>
      <c r="W271" s="183"/>
      <c r="X271" s="183"/>
      <c r="Y271" s="184"/>
      <c r="Z271" s="184"/>
      <c r="AA271" s="184"/>
      <c r="AB271" s="184"/>
      <c r="AC271" s="184"/>
      <c r="AD271" s="184"/>
      <c r="AE271" s="184"/>
      <c r="AF271" s="184"/>
      <c r="AG271" s="184" t="s">
        <v>162</v>
      </c>
      <c r="AH271" s="184">
        <v>0</v>
      </c>
      <c r="AI271" s="184"/>
      <c r="AJ271" s="184"/>
      <c r="AK271" s="184"/>
      <c r="AL271" s="184"/>
      <c r="AM271" s="184"/>
      <c r="AN271" s="184"/>
      <c r="AO271" s="184"/>
      <c r="AP271" s="184"/>
      <c r="AQ271" s="184"/>
      <c r="AR271" s="184"/>
      <c r="AS271" s="184"/>
      <c r="AT271" s="184"/>
      <c r="AU271" s="184"/>
      <c r="AV271" s="184"/>
      <c r="AW271" s="184"/>
      <c r="AX271" s="184"/>
      <c r="AY271" s="184"/>
      <c r="AZ271" s="184"/>
      <c r="BA271" s="184"/>
      <c r="BB271" s="184"/>
      <c r="BC271" s="184"/>
      <c r="BD271" s="184"/>
      <c r="BE271" s="184"/>
      <c r="BF271" s="184"/>
      <c r="BG271" s="184"/>
      <c r="BH271" s="184"/>
    </row>
    <row r="272" spans="1:60" outlineLevel="1" x14ac:dyDescent="0.2">
      <c r="A272" s="193"/>
      <c r="B272" s="194"/>
      <c r="C272" s="195" t="s">
        <v>239</v>
      </c>
      <c r="D272" s="196"/>
      <c r="E272" s="197">
        <v>92.65</v>
      </c>
      <c r="F272" s="183"/>
      <c r="G272" s="183"/>
      <c r="H272" s="183"/>
      <c r="I272" s="183"/>
      <c r="J272" s="183"/>
      <c r="K272" s="183"/>
      <c r="L272" s="183"/>
      <c r="M272" s="183"/>
      <c r="N272" s="183"/>
      <c r="O272" s="183"/>
      <c r="P272" s="183"/>
      <c r="Q272" s="183"/>
      <c r="R272" s="183"/>
      <c r="S272" s="183"/>
      <c r="T272" s="183"/>
      <c r="U272" s="183"/>
      <c r="V272" s="183"/>
      <c r="W272" s="183"/>
      <c r="X272" s="183"/>
      <c r="Y272" s="184"/>
      <c r="Z272" s="184"/>
      <c r="AA272" s="184"/>
      <c r="AB272" s="184"/>
      <c r="AC272" s="184"/>
      <c r="AD272" s="184"/>
      <c r="AE272" s="184"/>
      <c r="AF272" s="184"/>
      <c r="AG272" s="184" t="s">
        <v>162</v>
      </c>
      <c r="AH272" s="184">
        <v>0</v>
      </c>
      <c r="AI272" s="184"/>
      <c r="AJ272" s="184"/>
      <c r="AK272" s="184"/>
      <c r="AL272" s="184"/>
      <c r="AM272" s="184"/>
      <c r="AN272" s="184"/>
      <c r="AO272" s="184"/>
      <c r="AP272" s="184"/>
      <c r="AQ272" s="184"/>
      <c r="AR272" s="184"/>
      <c r="AS272" s="184"/>
      <c r="AT272" s="184"/>
      <c r="AU272" s="184"/>
      <c r="AV272" s="184"/>
      <c r="AW272" s="184"/>
      <c r="AX272" s="184"/>
      <c r="AY272" s="184"/>
      <c r="AZ272" s="184"/>
      <c r="BA272" s="184"/>
      <c r="BB272" s="184"/>
      <c r="BC272" s="184"/>
      <c r="BD272" s="184"/>
      <c r="BE272" s="184"/>
      <c r="BF272" s="184"/>
      <c r="BG272" s="184"/>
      <c r="BH272" s="184"/>
    </row>
    <row r="273" spans="1:60" outlineLevel="1" x14ac:dyDescent="0.2">
      <c r="A273" s="193"/>
      <c r="B273" s="194"/>
      <c r="C273" s="195" t="s">
        <v>240</v>
      </c>
      <c r="D273" s="196"/>
      <c r="E273" s="197">
        <v>56.85</v>
      </c>
      <c r="F273" s="183"/>
      <c r="G273" s="183"/>
      <c r="H273" s="183"/>
      <c r="I273" s="183"/>
      <c r="J273" s="183"/>
      <c r="K273" s="183"/>
      <c r="L273" s="183"/>
      <c r="M273" s="183"/>
      <c r="N273" s="183"/>
      <c r="O273" s="183"/>
      <c r="P273" s="183"/>
      <c r="Q273" s="183"/>
      <c r="R273" s="183"/>
      <c r="S273" s="183"/>
      <c r="T273" s="183"/>
      <c r="U273" s="183"/>
      <c r="V273" s="183"/>
      <c r="W273" s="183"/>
      <c r="X273" s="183"/>
      <c r="Y273" s="184"/>
      <c r="Z273" s="184"/>
      <c r="AA273" s="184"/>
      <c r="AB273" s="184"/>
      <c r="AC273" s="184"/>
      <c r="AD273" s="184"/>
      <c r="AE273" s="184"/>
      <c r="AF273" s="184"/>
      <c r="AG273" s="184" t="s">
        <v>162</v>
      </c>
      <c r="AH273" s="184">
        <v>0</v>
      </c>
      <c r="AI273" s="184"/>
      <c r="AJ273" s="184"/>
      <c r="AK273" s="184"/>
      <c r="AL273" s="184"/>
      <c r="AM273" s="184"/>
      <c r="AN273" s="184"/>
      <c r="AO273" s="184"/>
      <c r="AP273" s="184"/>
      <c r="AQ273" s="184"/>
      <c r="AR273" s="184"/>
      <c r="AS273" s="184"/>
      <c r="AT273" s="184"/>
      <c r="AU273" s="184"/>
      <c r="AV273" s="184"/>
      <c r="AW273" s="184"/>
      <c r="AX273" s="184"/>
      <c r="AY273" s="184"/>
      <c r="AZ273" s="184"/>
      <c r="BA273" s="184"/>
      <c r="BB273" s="184"/>
      <c r="BC273" s="184"/>
      <c r="BD273" s="184"/>
      <c r="BE273" s="184"/>
      <c r="BF273" s="184"/>
      <c r="BG273" s="184"/>
      <c r="BH273" s="184"/>
    </row>
    <row r="274" spans="1:60" outlineLevel="1" x14ac:dyDescent="0.2">
      <c r="A274" s="193"/>
      <c r="B274" s="194"/>
      <c r="C274" s="195" t="s">
        <v>241</v>
      </c>
      <c r="D274" s="196"/>
      <c r="E274" s="197">
        <v>124.98</v>
      </c>
      <c r="F274" s="183"/>
      <c r="G274" s="183"/>
      <c r="H274" s="183"/>
      <c r="I274" s="183"/>
      <c r="J274" s="183"/>
      <c r="K274" s="183"/>
      <c r="L274" s="183"/>
      <c r="M274" s="183"/>
      <c r="N274" s="183"/>
      <c r="O274" s="183"/>
      <c r="P274" s="183"/>
      <c r="Q274" s="183"/>
      <c r="R274" s="183"/>
      <c r="S274" s="183"/>
      <c r="T274" s="183"/>
      <c r="U274" s="183"/>
      <c r="V274" s="183"/>
      <c r="W274" s="183"/>
      <c r="X274" s="183"/>
      <c r="Y274" s="184"/>
      <c r="Z274" s="184"/>
      <c r="AA274" s="184"/>
      <c r="AB274" s="184"/>
      <c r="AC274" s="184"/>
      <c r="AD274" s="184"/>
      <c r="AE274" s="184"/>
      <c r="AF274" s="184"/>
      <c r="AG274" s="184" t="s">
        <v>162</v>
      </c>
      <c r="AH274" s="184">
        <v>0</v>
      </c>
      <c r="AI274" s="184"/>
      <c r="AJ274" s="184"/>
      <c r="AK274" s="184"/>
      <c r="AL274" s="184"/>
      <c r="AM274" s="184"/>
      <c r="AN274" s="184"/>
      <c r="AO274" s="184"/>
      <c r="AP274" s="184"/>
      <c r="AQ274" s="184"/>
      <c r="AR274" s="184"/>
      <c r="AS274" s="184"/>
      <c r="AT274" s="184"/>
      <c r="AU274" s="184"/>
      <c r="AV274" s="184"/>
      <c r="AW274" s="184"/>
      <c r="AX274" s="184"/>
      <c r="AY274" s="184"/>
      <c r="AZ274" s="184"/>
      <c r="BA274" s="184"/>
      <c r="BB274" s="184"/>
      <c r="BC274" s="184"/>
      <c r="BD274" s="184"/>
      <c r="BE274" s="184"/>
      <c r="BF274" s="184"/>
      <c r="BG274" s="184"/>
      <c r="BH274" s="184"/>
    </row>
    <row r="275" spans="1:60" outlineLevel="1" x14ac:dyDescent="0.2">
      <c r="A275" s="193"/>
      <c r="B275" s="194"/>
      <c r="C275" s="195" t="s">
        <v>242</v>
      </c>
      <c r="D275" s="196"/>
      <c r="E275" s="197">
        <v>26.85</v>
      </c>
      <c r="F275" s="183"/>
      <c r="G275" s="183"/>
      <c r="H275" s="183"/>
      <c r="I275" s="183"/>
      <c r="J275" s="183"/>
      <c r="K275" s="183"/>
      <c r="L275" s="183"/>
      <c r="M275" s="183"/>
      <c r="N275" s="183"/>
      <c r="O275" s="183"/>
      <c r="P275" s="183"/>
      <c r="Q275" s="183"/>
      <c r="R275" s="183"/>
      <c r="S275" s="183"/>
      <c r="T275" s="183"/>
      <c r="U275" s="183"/>
      <c r="V275" s="183"/>
      <c r="W275" s="183"/>
      <c r="X275" s="183"/>
      <c r="Y275" s="184"/>
      <c r="Z275" s="184"/>
      <c r="AA275" s="184"/>
      <c r="AB275" s="184"/>
      <c r="AC275" s="184"/>
      <c r="AD275" s="184"/>
      <c r="AE275" s="184"/>
      <c r="AF275" s="184"/>
      <c r="AG275" s="184" t="s">
        <v>162</v>
      </c>
      <c r="AH275" s="184">
        <v>0</v>
      </c>
      <c r="AI275" s="184"/>
      <c r="AJ275" s="184"/>
      <c r="AK275" s="184"/>
      <c r="AL275" s="184"/>
      <c r="AM275" s="184"/>
      <c r="AN275" s="184"/>
      <c r="AO275" s="184"/>
      <c r="AP275" s="184"/>
      <c r="AQ275" s="184"/>
      <c r="AR275" s="184"/>
      <c r="AS275" s="184"/>
      <c r="AT275" s="184"/>
      <c r="AU275" s="184"/>
      <c r="AV275" s="184"/>
      <c r="AW275" s="184"/>
      <c r="AX275" s="184"/>
      <c r="AY275" s="184"/>
      <c r="AZ275" s="184"/>
      <c r="BA275" s="184"/>
      <c r="BB275" s="184"/>
      <c r="BC275" s="184"/>
      <c r="BD275" s="184"/>
      <c r="BE275" s="184"/>
      <c r="BF275" s="184"/>
      <c r="BG275" s="184"/>
      <c r="BH275" s="184"/>
    </row>
    <row r="276" spans="1:60" outlineLevel="1" x14ac:dyDescent="0.2">
      <c r="A276" s="193"/>
      <c r="B276" s="194"/>
      <c r="C276" s="195" t="s">
        <v>243</v>
      </c>
      <c r="D276" s="196"/>
      <c r="E276" s="197">
        <v>32.14</v>
      </c>
      <c r="F276" s="183"/>
      <c r="G276" s="183"/>
      <c r="H276" s="183"/>
      <c r="I276" s="183"/>
      <c r="J276" s="183"/>
      <c r="K276" s="183"/>
      <c r="L276" s="183"/>
      <c r="M276" s="183"/>
      <c r="N276" s="183"/>
      <c r="O276" s="183"/>
      <c r="P276" s="183"/>
      <c r="Q276" s="183"/>
      <c r="R276" s="183"/>
      <c r="S276" s="183"/>
      <c r="T276" s="183"/>
      <c r="U276" s="183"/>
      <c r="V276" s="183"/>
      <c r="W276" s="183"/>
      <c r="X276" s="183"/>
      <c r="Y276" s="184"/>
      <c r="Z276" s="184"/>
      <c r="AA276" s="184"/>
      <c r="AB276" s="184"/>
      <c r="AC276" s="184"/>
      <c r="AD276" s="184"/>
      <c r="AE276" s="184"/>
      <c r="AF276" s="184"/>
      <c r="AG276" s="184" t="s">
        <v>162</v>
      </c>
      <c r="AH276" s="184">
        <v>0</v>
      </c>
      <c r="AI276" s="184"/>
      <c r="AJ276" s="184"/>
      <c r="AK276" s="184"/>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row>
    <row r="277" spans="1:60" outlineLevel="1" x14ac:dyDescent="0.2">
      <c r="A277" s="193"/>
      <c r="B277" s="194"/>
      <c r="C277" s="195" t="s">
        <v>244</v>
      </c>
      <c r="D277" s="196"/>
      <c r="E277" s="197">
        <v>70.215000000000003</v>
      </c>
      <c r="F277" s="183"/>
      <c r="G277" s="183"/>
      <c r="H277" s="183"/>
      <c r="I277" s="183"/>
      <c r="J277" s="183"/>
      <c r="K277" s="183"/>
      <c r="L277" s="183"/>
      <c r="M277" s="183"/>
      <c r="N277" s="183"/>
      <c r="O277" s="183"/>
      <c r="P277" s="183"/>
      <c r="Q277" s="183"/>
      <c r="R277" s="183"/>
      <c r="S277" s="183"/>
      <c r="T277" s="183"/>
      <c r="U277" s="183"/>
      <c r="V277" s="183"/>
      <c r="W277" s="183"/>
      <c r="X277" s="183"/>
      <c r="Y277" s="184"/>
      <c r="Z277" s="184"/>
      <c r="AA277" s="184"/>
      <c r="AB277" s="184"/>
      <c r="AC277" s="184"/>
      <c r="AD277" s="184"/>
      <c r="AE277" s="184"/>
      <c r="AF277" s="184"/>
      <c r="AG277" s="184" t="s">
        <v>162</v>
      </c>
      <c r="AH277" s="184">
        <v>0</v>
      </c>
      <c r="AI277" s="184"/>
      <c r="AJ277" s="184"/>
      <c r="AK277" s="184"/>
      <c r="AL277" s="184"/>
      <c r="AM277" s="184"/>
      <c r="AN277" s="184"/>
      <c r="AO277" s="184"/>
      <c r="AP277" s="184"/>
      <c r="AQ277" s="184"/>
      <c r="AR277" s="184"/>
      <c r="AS277" s="184"/>
      <c r="AT277" s="184"/>
      <c r="AU277" s="184"/>
      <c r="AV277" s="184"/>
      <c r="AW277" s="184"/>
      <c r="AX277" s="184"/>
      <c r="AY277" s="184"/>
      <c r="AZ277" s="184"/>
      <c r="BA277" s="184"/>
      <c r="BB277" s="184"/>
      <c r="BC277" s="184"/>
      <c r="BD277" s="184"/>
      <c r="BE277" s="184"/>
      <c r="BF277" s="184"/>
      <c r="BG277" s="184"/>
      <c r="BH277" s="184"/>
    </row>
    <row r="278" spans="1:60" outlineLevel="1" x14ac:dyDescent="0.2">
      <c r="A278" s="193"/>
      <c r="B278" s="194"/>
      <c r="C278" s="195" t="s">
        <v>245</v>
      </c>
      <c r="D278" s="196"/>
      <c r="E278" s="197">
        <v>70.540000000000006</v>
      </c>
      <c r="F278" s="183"/>
      <c r="G278" s="183"/>
      <c r="H278" s="183"/>
      <c r="I278" s="183"/>
      <c r="J278" s="183"/>
      <c r="K278" s="183"/>
      <c r="L278" s="183"/>
      <c r="M278" s="183"/>
      <c r="N278" s="183"/>
      <c r="O278" s="183"/>
      <c r="P278" s="183"/>
      <c r="Q278" s="183"/>
      <c r="R278" s="183"/>
      <c r="S278" s="183"/>
      <c r="T278" s="183"/>
      <c r="U278" s="183"/>
      <c r="V278" s="183"/>
      <c r="W278" s="183"/>
      <c r="X278" s="183"/>
      <c r="Y278" s="184"/>
      <c r="Z278" s="184"/>
      <c r="AA278" s="184"/>
      <c r="AB278" s="184"/>
      <c r="AC278" s="184"/>
      <c r="AD278" s="184"/>
      <c r="AE278" s="184"/>
      <c r="AF278" s="184"/>
      <c r="AG278" s="184" t="s">
        <v>162</v>
      </c>
      <c r="AH278" s="184">
        <v>0</v>
      </c>
      <c r="AI278" s="184"/>
      <c r="AJ278" s="184"/>
      <c r="AK278" s="184"/>
      <c r="AL278" s="184"/>
      <c r="AM278" s="184"/>
      <c r="AN278" s="184"/>
      <c r="AO278" s="184"/>
      <c r="AP278" s="184"/>
      <c r="AQ278" s="184"/>
      <c r="AR278" s="184"/>
      <c r="AS278" s="184"/>
      <c r="AT278" s="184"/>
      <c r="AU278" s="184"/>
      <c r="AV278" s="184"/>
      <c r="AW278" s="184"/>
      <c r="AX278" s="184"/>
      <c r="AY278" s="184"/>
      <c r="AZ278" s="184"/>
      <c r="BA278" s="184"/>
      <c r="BB278" s="184"/>
      <c r="BC278" s="184"/>
      <c r="BD278" s="184"/>
      <c r="BE278" s="184"/>
      <c r="BF278" s="184"/>
      <c r="BG278" s="184"/>
      <c r="BH278" s="184"/>
    </row>
    <row r="279" spans="1:60" outlineLevel="1" x14ac:dyDescent="0.2">
      <c r="A279" s="193"/>
      <c r="B279" s="194"/>
      <c r="C279" s="195" t="s">
        <v>246</v>
      </c>
      <c r="D279" s="196"/>
      <c r="E279" s="197">
        <v>167.255</v>
      </c>
      <c r="F279" s="183"/>
      <c r="G279" s="183"/>
      <c r="H279" s="183"/>
      <c r="I279" s="183"/>
      <c r="J279" s="183"/>
      <c r="K279" s="183"/>
      <c r="L279" s="183"/>
      <c r="M279" s="183"/>
      <c r="N279" s="183"/>
      <c r="O279" s="183"/>
      <c r="P279" s="183"/>
      <c r="Q279" s="183"/>
      <c r="R279" s="183"/>
      <c r="S279" s="183"/>
      <c r="T279" s="183"/>
      <c r="U279" s="183"/>
      <c r="V279" s="183"/>
      <c r="W279" s="183"/>
      <c r="X279" s="183"/>
      <c r="Y279" s="184"/>
      <c r="Z279" s="184"/>
      <c r="AA279" s="184"/>
      <c r="AB279" s="184"/>
      <c r="AC279" s="184"/>
      <c r="AD279" s="184"/>
      <c r="AE279" s="184"/>
      <c r="AF279" s="184"/>
      <c r="AG279" s="184" t="s">
        <v>162</v>
      </c>
      <c r="AH279" s="184">
        <v>0</v>
      </c>
      <c r="AI279" s="184"/>
      <c r="AJ279" s="184"/>
      <c r="AK279" s="184"/>
      <c r="AL279" s="184"/>
      <c r="AM279" s="184"/>
      <c r="AN279" s="184"/>
      <c r="AO279" s="184"/>
      <c r="AP279" s="184"/>
      <c r="AQ279" s="184"/>
      <c r="AR279" s="184"/>
      <c r="AS279" s="184"/>
      <c r="AT279" s="184"/>
      <c r="AU279" s="184"/>
      <c r="AV279" s="184"/>
      <c r="AW279" s="184"/>
      <c r="AX279" s="184"/>
      <c r="AY279" s="184"/>
      <c r="AZ279" s="184"/>
      <c r="BA279" s="184"/>
      <c r="BB279" s="184"/>
      <c r="BC279" s="184"/>
      <c r="BD279" s="184"/>
      <c r="BE279" s="184"/>
      <c r="BF279" s="184"/>
      <c r="BG279" s="184"/>
      <c r="BH279" s="184"/>
    </row>
    <row r="280" spans="1:60" ht="22.5" outlineLevel="1" x14ac:dyDescent="0.2">
      <c r="A280" s="193"/>
      <c r="B280" s="194"/>
      <c r="C280" s="195" t="s">
        <v>247</v>
      </c>
      <c r="D280" s="196"/>
      <c r="E280" s="197">
        <v>127.045</v>
      </c>
      <c r="F280" s="183"/>
      <c r="G280" s="183"/>
      <c r="H280" s="183"/>
      <c r="I280" s="183"/>
      <c r="J280" s="183"/>
      <c r="K280" s="183"/>
      <c r="L280" s="183"/>
      <c r="M280" s="183"/>
      <c r="N280" s="183"/>
      <c r="O280" s="183"/>
      <c r="P280" s="183"/>
      <c r="Q280" s="183"/>
      <c r="R280" s="183"/>
      <c r="S280" s="183"/>
      <c r="T280" s="183"/>
      <c r="U280" s="183"/>
      <c r="V280" s="183"/>
      <c r="W280" s="183"/>
      <c r="X280" s="183"/>
      <c r="Y280" s="184"/>
      <c r="Z280" s="184"/>
      <c r="AA280" s="184"/>
      <c r="AB280" s="184"/>
      <c r="AC280" s="184"/>
      <c r="AD280" s="184"/>
      <c r="AE280" s="184"/>
      <c r="AF280" s="184"/>
      <c r="AG280" s="184" t="s">
        <v>162</v>
      </c>
      <c r="AH280" s="184">
        <v>0</v>
      </c>
      <c r="AI280" s="184"/>
      <c r="AJ280" s="184"/>
      <c r="AK280" s="184"/>
      <c r="AL280" s="184"/>
      <c r="AM280" s="184"/>
      <c r="AN280" s="184"/>
      <c r="AO280" s="184"/>
      <c r="AP280" s="184"/>
      <c r="AQ280" s="184"/>
      <c r="AR280" s="184"/>
      <c r="AS280" s="184"/>
      <c r="AT280" s="184"/>
      <c r="AU280" s="184"/>
      <c r="AV280" s="184"/>
      <c r="AW280" s="184"/>
      <c r="AX280" s="184"/>
      <c r="AY280" s="184"/>
      <c r="AZ280" s="184"/>
      <c r="BA280" s="184"/>
      <c r="BB280" s="184"/>
      <c r="BC280" s="184"/>
      <c r="BD280" s="184"/>
      <c r="BE280" s="184"/>
      <c r="BF280" s="184"/>
      <c r="BG280" s="184"/>
      <c r="BH280" s="184"/>
    </row>
    <row r="281" spans="1:60" outlineLevel="1" x14ac:dyDescent="0.2">
      <c r="A281" s="193"/>
      <c r="B281" s="194"/>
      <c r="C281" s="195" t="s">
        <v>248</v>
      </c>
      <c r="D281" s="196"/>
      <c r="E281" s="197">
        <v>22.19</v>
      </c>
      <c r="F281" s="183"/>
      <c r="G281" s="183"/>
      <c r="H281" s="183"/>
      <c r="I281" s="183"/>
      <c r="J281" s="183"/>
      <c r="K281" s="183"/>
      <c r="L281" s="183"/>
      <c r="M281" s="183"/>
      <c r="N281" s="183"/>
      <c r="O281" s="183"/>
      <c r="P281" s="183"/>
      <c r="Q281" s="183"/>
      <c r="R281" s="183"/>
      <c r="S281" s="183"/>
      <c r="T281" s="183"/>
      <c r="U281" s="183"/>
      <c r="V281" s="183"/>
      <c r="W281" s="183"/>
      <c r="X281" s="183"/>
      <c r="Y281" s="184"/>
      <c r="Z281" s="184"/>
      <c r="AA281" s="184"/>
      <c r="AB281" s="184"/>
      <c r="AC281" s="184"/>
      <c r="AD281" s="184"/>
      <c r="AE281" s="184"/>
      <c r="AF281" s="184"/>
      <c r="AG281" s="184" t="s">
        <v>162</v>
      </c>
      <c r="AH281" s="184">
        <v>0</v>
      </c>
      <c r="AI281" s="184"/>
      <c r="AJ281" s="184"/>
      <c r="AK281" s="184"/>
      <c r="AL281" s="184"/>
      <c r="AM281" s="184"/>
      <c r="AN281" s="184"/>
      <c r="AO281" s="184"/>
      <c r="AP281" s="184"/>
      <c r="AQ281" s="184"/>
      <c r="AR281" s="184"/>
      <c r="AS281" s="184"/>
      <c r="AT281" s="184"/>
      <c r="AU281" s="184"/>
      <c r="AV281" s="184"/>
      <c r="AW281" s="184"/>
      <c r="AX281" s="184"/>
      <c r="AY281" s="184"/>
      <c r="AZ281" s="184"/>
      <c r="BA281" s="184"/>
      <c r="BB281" s="184"/>
      <c r="BC281" s="184"/>
      <c r="BD281" s="184"/>
      <c r="BE281" s="184"/>
      <c r="BF281" s="184"/>
      <c r="BG281" s="184"/>
      <c r="BH281" s="184"/>
    </row>
    <row r="282" spans="1:60" outlineLevel="1" x14ac:dyDescent="0.2">
      <c r="A282" s="193"/>
      <c r="B282" s="194"/>
      <c r="C282" s="195" t="s">
        <v>249</v>
      </c>
      <c r="D282" s="196"/>
      <c r="E282" s="197">
        <v>28.6</v>
      </c>
      <c r="F282" s="183"/>
      <c r="G282" s="183"/>
      <c r="H282" s="183"/>
      <c r="I282" s="183"/>
      <c r="J282" s="183"/>
      <c r="K282" s="183"/>
      <c r="L282" s="183"/>
      <c r="M282" s="183"/>
      <c r="N282" s="183"/>
      <c r="O282" s="183"/>
      <c r="P282" s="183"/>
      <c r="Q282" s="183"/>
      <c r="R282" s="183"/>
      <c r="S282" s="183"/>
      <c r="T282" s="183"/>
      <c r="U282" s="183"/>
      <c r="V282" s="183"/>
      <c r="W282" s="183"/>
      <c r="X282" s="183"/>
      <c r="Y282" s="184"/>
      <c r="Z282" s="184"/>
      <c r="AA282" s="184"/>
      <c r="AB282" s="184"/>
      <c r="AC282" s="184"/>
      <c r="AD282" s="184"/>
      <c r="AE282" s="184"/>
      <c r="AF282" s="184"/>
      <c r="AG282" s="184" t="s">
        <v>162</v>
      </c>
      <c r="AH282" s="184">
        <v>0</v>
      </c>
      <c r="AI282" s="184"/>
      <c r="AJ282" s="184"/>
      <c r="AK282" s="184"/>
      <c r="AL282" s="184"/>
      <c r="AM282" s="184"/>
      <c r="AN282" s="184"/>
      <c r="AO282" s="184"/>
      <c r="AP282" s="184"/>
      <c r="AQ282" s="184"/>
      <c r="AR282" s="184"/>
      <c r="AS282" s="184"/>
      <c r="AT282" s="184"/>
      <c r="AU282" s="184"/>
      <c r="AV282" s="184"/>
      <c r="AW282" s="184"/>
      <c r="AX282" s="184"/>
      <c r="AY282" s="184"/>
      <c r="AZ282" s="184"/>
      <c r="BA282" s="184"/>
      <c r="BB282" s="184"/>
      <c r="BC282" s="184"/>
      <c r="BD282" s="184"/>
      <c r="BE282" s="184"/>
      <c r="BF282" s="184"/>
      <c r="BG282" s="184"/>
      <c r="BH282" s="184"/>
    </row>
    <row r="283" spans="1:60" outlineLevel="1" x14ac:dyDescent="0.2">
      <c r="A283" s="193"/>
      <c r="B283" s="194"/>
      <c r="C283" s="195" t="s">
        <v>250</v>
      </c>
      <c r="D283" s="196"/>
      <c r="E283" s="197">
        <v>11.02</v>
      </c>
      <c r="F283" s="183"/>
      <c r="G283" s="183"/>
      <c r="H283" s="183"/>
      <c r="I283" s="183"/>
      <c r="J283" s="183"/>
      <c r="K283" s="183"/>
      <c r="L283" s="183"/>
      <c r="M283" s="183"/>
      <c r="N283" s="183"/>
      <c r="O283" s="183"/>
      <c r="P283" s="183"/>
      <c r="Q283" s="183"/>
      <c r="R283" s="183"/>
      <c r="S283" s="183"/>
      <c r="T283" s="183"/>
      <c r="U283" s="183"/>
      <c r="V283" s="183"/>
      <c r="W283" s="183"/>
      <c r="X283" s="183"/>
      <c r="Y283" s="184"/>
      <c r="Z283" s="184"/>
      <c r="AA283" s="184"/>
      <c r="AB283" s="184"/>
      <c r="AC283" s="184"/>
      <c r="AD283" s="184"/>
      <c r="AE283" s="184"/>
      <c r="AF283" s="184"/>
      <c r="AG283" s="184" t="s">
        <v>162</v>
      </c>
      <c r="AH283" s="184">
        <v>0</v>
      </c>
      <c r="AI283" s="184"/>
      <c r="AJ283" s="184"/>
      <c r="AK283" s="184"/>
      <c r="AL283" s="184"/>
      <c r="AM283" s="184"/>
      <c r="AN283" s="184"/>
      <c r="AO283" s="184"/>
      <c r="AP283" s="184"/>
      <c r="AQ283" s="184"/>
      <c r="AR283" s="184"/>
      <c r="AS283" s="184"/>
      <c r="AT283" s="184"/>
      <c r="AU283" s="184"/>
      <c r="AV283" s="184"/>
      <c r="AW283" s="184"/>
      <c r="AX283" s="184"/>
      <c r="AY283" s="184"/>
      <c r="AZ283" s="184"/>
      <c r="BA283" s="184"/>
      <c r="BB283" s="184"/>
      <c r="BC283" s="184"/>
      <c r="BD283" s="184"/>
      <c r="BE283" s="184"/>
      <c r="BF283" s="184"/>
      <c r="BG283" s="184"/>
      <c r="BH283" s="184"/>
    </row>
    <row r="284" spans="1:60" outlineLevel="1" x14ac:dyDescent="0.2">
      <c r="A284" s="193"/>
      <c r="B284" s="194"/>
      <c r="C284" s="195" t="s">
        <v>251</v>
      </c>
      <c r="D284" s="196"/>
      <c r="E284" s="197">
        <v>40.909999999999997</v>
      </c>
      <c r="F284" s="183"/>
      <c r="G284" s="183"/>
      <c r="H284" s="183"/>
      <c r="I284" s="183"/>
      <c r="J284" s="183"/>
      <c r="K284" s="183"/>
      <c r="L284" s="183"/>
      <c r="M284" s="183"/>
      <c r="N284" s="183"/>
      <c r="O284" s="183"/>
      <c r="P284" s="183"/>
      <c r="Q284" s="183"/>
      <c r="R284" s="183"/>
      <c r="S284" s="183"/>
      <c r="T284" s="183"/>
      <c r="U284" s="183"/>
      <c r="V284" s="183"/>
      <c r="W284" s="183"/>
      <c r="X284" s="183"/>
      <c r="Y284" s="184"/>
      <c r="Z284" s="184"/>
      <c r="AA284" s="184"/>
      <c r="AB284" s="184"/>
      <c r="AC284" s="184"/>
      <c r="AD284" s="184"/>
      <c r="AE284" s="184"/>
      <c r="AF284" s="184"/>
      <c r="AG284" s="184" t="s">
        <v>162</v>
      </c>
      <c r="AH284" s="184">
        <v>0</v>
      </c>
      <c r="AI284" s="184"/>
      <c r="AJ284" s="184"/>
      <c r="AK284" s="184"/>
      <c r="AL284" s="184"/>
      <c r="AM284" s="184"/>
      <c r="AN284" s="184"/>
      <c r="AO284" s="184"/>
      <c r="AP284" s="184"/>
      <c r="AQ284" s="184"/>
      <c r="AR284" s="184"/>
      <c r="AS284" s="184"/>
      <c r="AT284" s="184"/>
      <c r="AU284" s="184"/>
      <c r="AV284" s="184"/>
      <c r="AW284" s="184"/>
      <c r="AX284" s="184"/>
      <c r="AY284" s="184"/>
      <c r="AZ284" s="184"/>
      <c r="BA284" s="184"/>
      <c r="BB284" s="184"/>
      <c r="BC284" s="184"/>
      <c r="BD284" s="184"/>
      <c r="BE284" s="184"/>
      <c r="BF284" s="184"/>
      <c r="BG284" s="184"/>
      <c r="BH284" s="184"/>
    </row>
    <row r="285" spans="1:60" outlineLevel="1" x14ac:dyDescent="0.2">
      <c r="A285" s="193"/>
      <c r="B285" s="194"/>
      <c r="C285" s="195" t="s">
        <v>252</v>
      </c>
      <c r="D285" s="196"/>
      <c r="E285" s="197"/>
      <c r="F285" s="183"/>
      <c r="G285" s="183"/>
      <c r="H285" s="183"/>
      <c r="I285" s="183"/>
      <c r="J285" s="183"/>
      <c r="K285" s="183"/>
      <c r="L285" s="183"/>
      <c r="M285" s="183"/>
      <c r="N285" s="183"/>
      <c r="O285" s="183"/>
      <c r="P285" s="183"/>
      <c r="Q285" s="183"/>
      <c r="R285" s="183"/>
      <c r="S285" s="183"/>
      <c r="T285" s="183"/>
      <c r="U285" s="183"/>
      <c r="V285" s="183"/>
      <c r="W285" s="183"/>
      <c r="X285" s="183"/>
      <c r="Y285" s="184"/>
      <c r="Z285" s="184"/>
      <c r="AA285" s="184"/>
      <c r="AB285" s="184"/>
      <c r="AC285" s="184"/>
      <c r="AD285" s="184"/>
      <c r="AE285" s="184"/>
      <c r="AF285" s="184"/>
      <c r="AG285" s="184" t="s">
        <v>162</v>
      </c>
      <c r="AH285" s="184">
        <v>0</v>
      </c>
      <c r="AI285" s="184"/>
      <c r="AJ285" s="184"/>
      <c r="AK285" s="184"/>
      <c r="AL285" s="184"/>
      <c r="AM285" s="184"/>
      <c r="AN285" s="184"/>
      <c r="AO285" s="184"/>
      <c r="AP285" s="184"/>
      <c r="AQ285" s="184"/>
      <c r="AR285" s="184"/>
      <c r="AS285" s="184"/>
      <c r="AT285" s="184"/>
      <c r="AU285" s="184"/>
      <c r="AV285" s="184"/>
      <c r="AW285" s="184"/>
      <c r="AX285" s="184"/>
      <c r="AY285" s="184"/>
      <c r="AZ285" s="184"/>
      <c r="BA285" s="184"/>
      <c r="BB285" s="184"/>
      <c r="BC285" s="184"/>
      <c r="BD285" s="184"/>
      <c r="BE285" s="184"/>
      <c r="BF285" s="184"/>
      <c r="BG285" s="184"/>
      <c r="BH285" s="184"/>
    </row>
    <row r="286" spans="1:60" ht="22.5" outlineLevel="1" x14ac:dyDescent="0.2">
      <c r="A286" s="193"/>
      <c r="B286" s="194"/>
      <c r="C286" s="195" t="s">
        <v>253</v>
      </c>
      <c r="D286" s="196"/>
      <c r="E286" s="197">
        <v>149</v>
      </c>
      <c r="F286" s="183"/>
      <c r="G286" s="183"/>
      <c r="H286" s="183"/>
      <c r="I286" s="183"/>
      <c r="J286" s="183"/>
      <c r="K286" s="183"/>
      <c r="L286" s="183"/>
      <c r="M286" s="183"/>
      <c r="N286" s="183"/>
      <c r="O286" s="183"/>
      <c r="P286" s="183"/>
      <c r="Q286" s="183"/>
      <c r="R286" s="183"/>
      <c r="S286" s="183"/>
      <c r="T286" s="183"/>
      <c r="U286" s="183"/>
      <c r="V286" s="183"/>
      <c r="W286" s="183"/>
      <c r="X286" s="183"/>
      <c r="Y286" s="184"/>
      <c r="Z286" s="184"/>
      <c r="AA286" s="184"/>
      <c r="AB286" s="184"/>
      <c r="AC286" s="184"/>
      <c r="AD286" s="184"/>
      <c r="AE286" s="184"/>
      <c r="AF286" s="184"/>
      <c r="AG286" s="184" t="s">
        <v>162</v>
      </c>
      <c r="AH286" s="184">
        <v>0</v>
      </c>
      <c r="AI286" s="184"/>
      <c r="AJ286" s="184"/>
      <c r="AK286" s="184"/>
      <c r="AL286" s="184"/>
      <c r="AM286" s="184"/>
      <c r="AN286" s="184"/>
      <c r="AO286" s="184"/>
      <c r="AP286" s="184"/>
      <c r="AQ286" s="184"/>
      <c r="AR286" s="184"/>
      <c r="AS286" s="184"/>
      <c r="AT286" s="184"/>
      <c r="AU286" s="184"/>
      <c r="AV286" s="184"/>
      <c r="AW286" s="184"/>
      <c r="AX286" s="184"/>
      <c r="AY286" s="184"/>
      <c r="AZ286" s="184"/>
      <c r="BA286" s="184"/>
      <c r="BB286" s="184"/>
      <c r="BC286" s="184"/>
      <c r="BD286" s="184"/>
      <c r="BE286" s="184"/>
      <c r="BF286" s="184"/>
      <c r="BG286" s="184"/>
      <c r="BH286" s="184"/>
    </row>
    <row r="287" spans="1:60" outlineLevel="1" x14ac:dyDescent="0.2">
      <c r="A287" s="193"/>
      <c r="B287" s="194"/>
      <c r="C287" s="195" t="s">
        <v>254</v>
      </c>
      <c r="D287" s="196"/>
      <c r="E287" s="197">
        <v>56.524999999999999</v>
      </c>
      <c r="F287" s="183"/>
      <c r="G287" s="183"/>
      <c r="H287" s="183"/>
      <c r="I287" s="183"/>
      <c r="J287" s="183"/>
      <c r="K287" s="183"/>
      <c r="L287" s="183"/>
      <c r="M287" s="183"/>
      <c r="N287" s="183"/>
      <c r="O287" s="183"/>
      <c r="P287" s="183"/>
      <c r="Q287" s="183"/>
      <c r="R287" s="183"/>
      <c r="S287" s="183"/>
      <c r="T287" s="183"/>
      <c r="U287" s="183"/>
      <c r="V287" s="183"/>
      <c r="W287" s="183"/>
      <c r="X287" s="183"/>
      <c r="Y287" s="184"/>
      <c r="Z287" s="184"/>
      <c r="AA287" s="184"/>
      <c r="AB287" s="184"/>
      <c r="AC287" s="184"/>
      <c r="AD287" s="184"/>
      <c r="AE287" s="184"/>
      <c r="AF287" s="184"/>
      <c r="AG287" s="184" t="s">
        <v>162</v>
      </c>
      <c r="AH287" s="184">
        <v>0</v>
      </c>
      <c r="AI287" s="184"/>
      <c r="AJ287" s="184"/>
      <c r="AK287" s="184"/>
      <c r="AL287" s="184"/>
      <c r="AM287" s="184"/>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c r="BH287" s="184"/>
    </row>
    <row r="288" spans="1:60" outlineLevel="1" x14ac:dyDescent="0.2">
      <c r="A288" s="193"/>
      <c r="B288" s="194"/>
      <c r="C288" s="195" t="s">
        <v>255</v>
      </c>
      <c r="D288" s="196"/>
      <c r="E288" s="197">
        <v>69.34</v>
      </c>
      <c r="F288" s="183"/>
      <c r="G288" s="183"/>
      <c r="H288" s="183"/>
      <c r="I288" s="183"/>
      <c r="J288" s="183"/>
      <c r="K288" s="183"/>
      <c r="L288" s="183"/>
      <c r="M288" s="183"/>
      <c r="N288" s="183"/>
      <c r="O288" s="183"/>
      <c r="P288" s="183"/>
      <c r="Q288" s="183"/>
      <c r="R288" s="183"/>
      <c r="S288" s="183"/>
      <c r="T288" s="183"/>
      <c r="U288" s="183"/>
      <c r="V288" s="183"/>
      <c r="W288" s="183"/>
      <c r="X288" s="183"/>
      <c r="Y288" s="184"/>
      <c r="Z288" s="184"/>
      <c r="AA288" s="184"/>
      <c r="AB288" s="184"/>
      <c r="AC288" s="184"/>
      <c r="AD288" s="184"/>
      <c r="AE288" s="184"/>
      <c r="AF288" s="184"/>
      <c r="AG288" s="184" t="s">
        <v>162</v>
      </c>
      <c r="AH288" s="184">
        <v>0</v>
      </c>
      <c r="AI288" s="184"/>
      <c r="AJ288" s="184"/>
      <c r="AK288" s="184"/>
      <c r="AL288" s="184"/>
      <c r="AM288" s="184"/>
      <c r="AN288" s="184"/>
      <c r="AO288" s="184"/>
      <c r="AP288" s="184"/>
      <c r="AQ288" s="184"/>
      <c r="AR288" s="184"/>
      <c r="AS288" s="184"/>
      <c r="AT288" s="184"/>
      <c r="AU288" s="184"/>
      <c r="AV288" s="184"/>
      <c r="AW288" s="184"/>
      <c r="AX288" s="184"/>
      <c r="AY288" s="184"/>
      <c r="AZ288" s="184"/>
      <c r="BA288" s="184"/>
      <c r="BB288" s="184"/>
      <c r="BC288" s="184"/>
      <c r="BD288" s="184"/>
      <c r="BE288" s="184"/>
      <c r="BF288" s="184"/>
      <c r="BG288" s="184"/>
      <c r="BH288" s="184"/>
    </row>
    <row r="289" spans="1:60" outlineLevel="1" x14ac:dyDescent="0.2">
      <c r="A289" s="193"/>
      <c r="B289" s="194"/>
      <c r="C289" s="195" t="s">
        <v>256</v>
      </c>
      <c r="D289" s="196"/>
      <c r="E289" s="197">
        <v>70.12</v>
      </c>
      <c r="F289" s="183"/>
      <c r="G289" s="183"/>
      <c r="H289" s="183"/>
      <c r="I289" s="183"/>
      <c r="J289" s="183"/>
      <c r="K289" s="183"/>
      <c r="L289" s="183"/>
      <c r="M289" s="183"/>
      <c r="N289" s="183"/>
      <c r="O289" s="183"/>
      <c r="P289" s="183"/>
      <c r="Q289" s="183"/>
      <c r="R289" s="183"/>
      <c r="S289" s="183"/>
      <c r="T289" s="183"/>
      <c r="U289" s="183"/>
      <c r="V289" s="183"/>
      <c r="W289" s="183"/>
      <c r="X289" s="183"/>
      <c r="Y289" s="184"/>
      <c r="Z289" s="184"/>
      <c r="AA289" s="184"/>
      <c r="AB289" s="184"/>
      <c r="AC289" s="184"/>
      <c r="AD289" s="184"/>
      <c r="AE289" s="184"/>
      <c r="AF289" s="184"/>
      <c r="AG289" s="184" t="s">
        <v>162</v>
      </c>
      <c r="AH289" s="184">
        <v>0</v>
      </c>
      <c r="AI289" s="184"/>
      <c r="AJ289" s="184"/>
      <c r="AK289" s="184"/>
      <c r="AL289" s="184"/>
      <c r="AM289" s="184"/>
      <c r="AN289" s="184"/>
      <c r="AO289" s="184"/>
      <c r="AP289" s="184"/>
      <c r="AQ289" s="184"/>
      <c r="AR289" s="184"/>
      <c r="AS289" s="184"/>
      <c r="AT289" s="184"/>
      <c r="AU289" s="184"/>
      <c r="AV289" s="184"/>
      <c r="AW289" s="184"/>
      <c r="AX289" s="184"/>
      <c r="AY289" s="184"/>
      <c r="AZ289" s="184"/>
      <c r="BA289" s="184"/>
      <c r="BB289" s="184"/>
      <c r="BC289" s="184"/>
      <c r="BD289" s="184"/>
      <c r="BE289" s="184"/>
      <c r="BF289" s="184"/>
      <c r="BG289" s="184"/>
      <c r="BH289" s="184"/>
    </row>
    <row r="290" spans="1:60" outlineLevel="1" x14ac:dyDescent="0.2">
      <c r="A290" s="193"/>
      <c r="B290" s="194"/>
      <c r="C290" s="195" t="s">
        <v>257</v>
      </c>
      <c r="D290" s="196"/>
      <c r="E290" s="197">
        <v>108.08499999999999</v>
      </c>
      <c r="F290" s="183"/>
      <c r="G290" s="183"/>
      <c r="H290" s="183"/>
      <c r="I290" s="183"/>
      <c r="J290" s="183"/>
      <c r="K290" s="183"/>
      <c r="L290" s="183"/>
      <c r="M290" s="183"/>
      <c r="N290" s="183"/>
      <c r="O290" s="183"/>
      <c r="P290" s="183"/>
      <c r="Q290" s="183"/>
      <c r="R290" s="183"/>
      <c r="S290" s="183"/>
      <c r="T290" s="183"/>
      <c r="U290" s="183"/>
      <c r="V290" s="183"/>
      <c r="W290" s="183"/>
      <c r="X290" s="183"/>
      <c r="Y290" s="184"/>
      <c r="Z290" s="184"/>
      <c r="AA290" s="184"/>
      <c r="AB290" s="184"/>
      <c r="AC290" s="184"/>
      <c r="AD290" s="184"/>
      <c r="AE290" s="184"/>
      <c r="AF290" s="184"/>
      <c r="AG290" s="184" t="s">
        <v>162</v>
      </c>
      <c r="AH290" s="184">
        <v>0</v>
      </c>
      <c r="AI290" s="184"/>
      <c r="AJ290" s="184"/>
      <c r="AK290" s="184"/>
      <c r="AL290" s="184"/>
      <c r="AM290" s="184"/>
      <c r="AN290" s="184"/>
      <c r="AO290" s="184"/>
      <c r="AP290" s="184"/>
      <c r="AQ290" s="184"/>
      <c r="AR290" s="184"/>
      <c r="AS290" s="184"/>
      <c r="AT290" s="184"/>
      <c r="AU290" s="184"/>
      <c r="AV290" s="184"/>
      <c r="AW290" s="184"/>
      <c r="AX290" s="184"/>
      <c r="AY290" s="184"/>
      <c r="AZ290" s="184"/>
      <c r="BA290" s="184"/>
      <c r="BB290" s="184"/>
      <c r="BC290" s="184"/>
      <c r="BD290" s="184"/>
      <c r="BE290" s="184"/>
      <c r="BF290" s="184"/>
      <c r="BG290" s="184"/>
      <c r="BH290" s="184"/>
    </row>
    <row r="291" spans="1:60" outlineLevel="1" x14ac:dyDescent="0.2">
      <c r="A291" s="193"/>
      <c r="B291" s="194"/>
      <c r="C291" s="195" t="s">
        <v>258</v>
      </c>
      <c r="D291" s="196"/>
      <c r="E291" s="197">
        <v>158.26</v>
      </c>
      <c r="F291" s="183"/>
      <c r="G291" s="183"/>
      <c r="H291" s="183"/>
      <c r="I291" s="183"/>
      <c r="J291" s="183"/>
      <c r="K291" s="183"/>
      <c r="L291" s="183"/>
      <c r="M291" s="183"/>
      <c r="N291" s="183"/>
      <c r="O291" s="183"/>
      <c r="P291" s="183"/>
      <c r="Q291" s="183"/>
      <c r="R291" s="183"/>
      <c r="S291" s="183"/>
      <c r="T291" s="183"/>
      <c r="U291" s="183"/>
      <c r="V291" s="183"/>
      <c r="W291" s="183"/>
      <c r="X291" s="183"/>
      <c r="Y291" s="184"/>
      <c r="Z291" s="184"/>
      <c r="AA291" s="184"/>
      <c r="AB291" s="184"/>
      <c r="AC291" s="184"/>
      <c r="AD291" s="184"/>
      <c r="AE291" s="184"/>
      <c r="AF291" s="184"/>
      <c r="AG291" s="184" t="s">
        <v>162</v>
      </c>
      <c r="AH291" s="184">
        <v>0</v>
      </c>
      <c r="AI291" s="184"/>
      <c r="AJ291" s="184"/>
      <c r="AK291" s="184"/>
      <c r="AL291" s="184"/>
      <c r="AM291" s="184"/>
      <c r="AN291" s="184"/>
      <c r="AO291" s="184"/>
      <c r="AP291" s="184"/>
      <c r="AQ291" s="184"/>
      <c r="AR291" s="184"/>
      <c r="AS291" s="184"/>
      <c r="AT291" s="184"/>
      <c r="AU291" s="184"/>
      <c r="AV291" s="184"/>
      <c r="AW291" s="184"/>
      <c r="AX291" s="184"/>
      <c r="AY291" s="184"/>
      <c r="AZ291" s="184"/>
      <c r="BA291" s="184"/>
      <c r="BB291" s="184"/>
      <c r="BC291" s="184"/>
      <c r="BD291" s="184"/>
      <c r="BE291" s="184"/>
      <c r="BF291" s="184"/>
      <c r="BG291" s="184"/>
      <c r="BH291" s="184"/>
    </row>
    <row r="292" spans="1:60" outlineLevel="1" x14ac:dyDescent="0.2">
      <c r="A292" s="193"/>
      <c r="B292" s="194"/>
      <c r="C292" s="195" t="s">
        <v>259</v>
      </c>
      <c r="D292" s="196"/>
      <c r="E292" s="197">
        <v>55.29</v>
      </c>
      <c r="F292" s="183"/>
      <c r="G292" s="183"/>
      <c r="H292" s="183"/>
      <c r="I292" s="183"/>
      <c r="J292" s="183"/>
      <c r="K292" s="183"/>
      <c r="L292" s="183"/>
      <c r="M292" s="183"/>
      <c r="N292" s="183"/>
      <c r="O292" s="183"/>
      <c r="P292" s="183"/>
      <c r="Q292" s="183"/>
      <c r="R292" s="183"/>
      <c r="S292" s="183"/>
      <c r="T292" s="183"/>
      <c r="U292" s="183"/>
      <c r="V292" s="183"/>
      <c r="W292" s="183"/>
      <c r="X292" s="183"/>
      <c r="Y292" s="184"/>
      <c r="Z292" s="184"/>
      <c r="AA292" s="184"/>
      <c r="AB292" s="184"/>
      <c r="AC292" s="184"/>
      <c r="AD292" s="184"/>
      <c r="AE292" s="184"/>
      <c r="AF292" s="184"/>
      <c r="AG292" s="184" t="s">
        <v>162</v>
      </c>
      <c r="AH292" s="184">
        <v>0</v>
      </c>
      <c r="AI292" s="184"/>
      <c r="AJ292" s="184"/>
      <c r="AK292" s="184"/>
      <c r="AL292" s="184"/>
      <c r="AM292" s="184"/>
      <c r="AN292" s="184"/>
      <c r="AO292" s="184"/>
      <c r="AP292" s="184"/>
      <c r="AQ292" s="184"/>
      <c r="AR292" s="184"/>
      <c r="AS292" s="184"/>
      <c r="AT292" s="184"/>
      <c r="AU292" s="184"/>
      <c r="AV292" s="184"/>
      <c r="AW292" s="184"/>
      <c r="AX292" s="184"/>
      <c r="AY292" s="184"/>
      <c r="AZ292" s="184"/>
      <c r="BA292" s="184"/>
      <c r="BB292" s="184"/>
      <c r="BC292" s="184"/>
      <c r="BD292" s="184"/>
      <c r="BE292" s="184"/>
      <c r="BF292" s="184"/>
      <c r="BG292" s="184"/>
      <c r="BH292" s="184"/>
    </row>
    <row r="293" spans="1:60" outlineLevel="1" x14ac:dyDescent="0.2">
      <c r="A293" s="193"/>
      <c r="B293" s="194"/>
      <c r="C293" s="195" t="s">
        <v>260</v>
      </c>
      <c r="D293" s="196"/>
      <c r="E293" s="197">
        <v>78.66</v>
      </c>
      <c r="F293" s="183"/>
      <c r="G293" s="183"/>
      <c r="H293" s="183"/>
      <c r="I293" s="183"/>
      <c r="J293" s="183"/>
      <c r="K293" s="183"/>
      <c r="L293" s="183"/>
      <c r="M293" s="183"/>
      <c r="N293" s="183"/>
      <c r="O293" s="183"/>
      <c r="P293" s="183"/>
      <c r="Q293" s="183"/>
      <c r="R293" s="183"/>
      <c r="S293" s="183"/>
      <c r="T293" s="183"/>
      <c r="U293" s="183"/>
      <c r="V293" s="183"/>
      <c r="W293" s="183"/>
      <c r="X293" s="183"/>
      <c r="Y293" s="184"/>
      <c r="Z293" s="184"/>
      <c r="AA293" s="184"/>
      <c r="AB293" s="184"/>
      <c r="AC293" s="184"/>
      <c r="AD293" s="184"/>
      <c r="AE293" s="184"/>
      <c r="AF293" s="184"/>
      <c r="AG293" s="184" t="s">
        <v>162</v>
      </c>
      <c r="AH293" s="184">
        <v>0</v>
      </c>
      <c r="AI293" s="184"/>
      <c r="AJ293" s="184"/>
      <c r="AK293" s="184"/>
      <c r="AL293" s="184"/>
      <c r="AM293" s="184"/>
      <c r="AN293" s="184"/>
      <c r="AO293" s="184"/>
      <c r="AP293" s="184"/>
      <c r="AQ293" s="184"/>
      <c r="AR293" s="184"/>
      <c r="AS293" s="184"/>
      <c r="AT293" s="184"/>
      <c r="AU293" s="184"/>
      <c r="AV293" s="184"/>
      <c r="AW293" s="184"/>
      <c r="AX293" s="184"/>
      <c r="AY293" s="184"/>
      <c r="AZ293" s="184"/>
      <c r="BA293" s="184"/>
      <c r="BB293" s="184"/>
      <c r="BC293" s="184"/>
      <c r="BD293" s="184"/>
      <c r="BE293" s="184"/>
      <c r="BF293" s="184"/>
      <c r="BG293" s="184"/>
      <c r="BH293" s="184"/>
    </row>
    <row r="294" spans="1:60" outlineLevel="1" x14ac:dyDescent="0.2">
      <c r="A294" s="193"/>
      <c r="B294" s="194"/>
      <c r="C294" s="195" t="s">
        <v>261</v>
      </c>
      <c r="D294" s="196"/>
      <c r="E294" s="197">
        <v>59.59</v>
      </c>
      <c r="F294" s="183"/>
      <c r="G294" s="183"/>
      <c r="H294" s="183"/>
      <c r="I294" s="183"/>
      <c r="J294" s="183"/>
      <c r="K294" s="183"/>
      <c r="L294" s="183"/>
      <c r="M294" s="183"/>
      <c r="N294" s="183"/>
      <c r="O294" s="183"/>
      <c r="P294" s="183"/>
      <c r="Q294" s="183"/>
      <c r="R294" s="183"/>
      <c r="S294" s="183"/>
      <c r="T294" s="183"/>
      <c r="U294" s="183"/>
      <c r="V294" s="183"/>
      <c r="W294" s="183"/>
      <c r="X294" s="183"/>
      <c r="Y294" s="184"/>
      <c r="Z294" s="184"/>
      <c r="AA294" s="184"/>
      <c r="AB294" s="184"/>
      <c r="AC294" s="184"/>
      <c r="AD294" s="184"/>
      <c r="AE294" s="184"/>
      <c r="AF294" s="184"/>
      <c r="AG294" s="184" t="s">
        <v>162</v>
      </c>
      <c r="AH294" s="184">
        <v>0</v>
      </c>
      <c r="AI294" s="184"/>
      <c r="AJ294" s="184"/>
      <c r="AK294" s="184"/>
      <c r="AL294" s="184"/>
      <c r="AM294" s="184"/>
      <c r="AN294" s="184"/>
      <c r="AO294" s="184"/>
      <c r="AP294" s="184"/>
      <c r="AQ294" s="184"/>
      <c r="AR294" s="184"/>
      <c r="AS294" s="184"/>
      <c r="AT294" s="184"/>
      <c r="AU294" s="184"/>
      <c r="AV294" s="184"/>
      <c r="AW294" s="184"/>
      <c r="AX294" s="184"/>
      <c r="AY294" s="184"/>
      <c r="AZ294" s="184"/>
      <c r="BA294" s="184"/>
      <c r="BB294" s="184"/>
      <c r="BC294" s="184"/>
      <c r="BD294" s="184"/>
      <c r="BE294" s="184"/>
      <c r="BF294" s="184"/>
      <c r="BG294" s="184"/>
      <c r="BH294" s="184"/>
    </row>
    <row r="295" spans="1:60" outlineLevel="1" x14ac:dyDescent="0.2">
      <c r="A295" s="193"/>
      <c r="B295" s="194"/>
      <c r="C295" s="195" t="s">
        <v>262</v>
      </c>
      <c r="D295" s="196"/>
      <c r="E295" s="197">
        <v>91.14</v>
      </c>
      <c r="F295" s="183"/>
      <c r="G295" s="183"/>
      <c r="H295" s="183"/>
      <c r="I295" s="183"/>
      <c r="J295" s="183"/>
      <c r="K295" s="183"/>
      <c r="L295" s="183"/>
      <c r="M295" s="183"/>
      <c r="N295" s="183"/>
      <c r="O295" s="183"/>
      <c r="P295" s="183"/>
      <c r="Q295" s="183"/>
      <c r="R295" s="183"/>
      <c r="S295" s="183"/>
      <c r="T295" s="183"/>
      <c r="U295" s="183"/>
      <c r="V295" s="183"/>
      <c r="W295" s="183"/>
      <c r="X295" s="183"/>
      <c r="Y295" s="184"/>
      <c r="Z295" s="184"/>
      <c r="AA295" s="184"/>
      <c r="AB295" s="184"/>
      <c r="AC295" s="184"/>
      <c r="AD295" s="184"/>
      <c r="AE295" s="184"/>
      <c r="AF295" s="184"/>
      <c r="AG295" s="184" t="s">
        <v>162</v>
      </c>
      <c r="AH295" s="184">
        <v>0</v>
      </c>
      <c r="AI295" s="184"/>
      <c r="AJ295" s="184"/>
      <c r="AK295" s="184"/>
      <c r="AL295" s="184"/>
      <c r="AM295" s="184"/>
      <c r="AN295" s="184"/>
      <c r="AO295" s="184"/>
      <c r="AP295" s="184"/>
      <c r="AQ295" s="184"/>
      <c r="AR295" s="184"/>
      <c r="AS295" s="184"/>
      <c r="AT295" s="184"/>
      <c r="AU295" s="184"/>
      <c r="AV295" s="184"/>
      <c r="AW295" s="184"/>
      <c r="AX295" s="184"/>
      <c r="AY295" s="184"/>
      <c r="AZ295" s="184"/>
      <c r="BA295" s="184"/>
      <c r="BB295" s="184"/>
      <c r="BC295" s="184"/>
      <c r="BD295" s="184"/>
      <c r="BE295" s="184"/>
      <c r="BF295" s="184"/>
      <c r="BG295" s="184"/>
      <c r="BH295" s="184"/>
    </row>
    <row r="296" spans="1:60" outlineLevel="1" x14ac:dyDescent="0.2">
      <c r="A296" s="193"/>
      <c r="B296" s="194"/>
      <c r="C296" s="195" t="s">
        <v>263</v>
      </c>
      <c r="D296" s="196"/>
      <c r="E296" s="197">
        <v>81.185000000000002</v>
      </c>
      <c r="F296" s="183"/>
      <c r="G296" s="183"/>
      <c r="H296" s="183"/>
      <c r="I296" s="183"/>
      <c r="J296" s="183"/>
      <c r="K296" s="183"/>
      <c r="L296" s="183"/>
      <c r="M296" s="183"/>
      <c r="N296" s="183"/>
      <c r="O296" s="183"/>
      <c r="P296" s="183"/>
      <c r="Q296" s="183"/>
      <c r="R296" s="183"/>
      <c r="S296" s="183"/>
      <c r="T296" s="183"/>
      <c r="U296" s="183"/>
      <c r="V296" s="183"/>
      <c r="W296" s="183"/>
      <c r="X296" s="183"/>
      <c r="Y296" s="184"/>
      <c r="Z296" s="184"/>
      <c r="AA296" s="184"/>
      <c r="AB296" s="184"/>
      <c r="AC296" s="184"/>
      <c r="AD296" s="184"/>
      <c r="AE296" s="184"/>
      <c r="AF296" s="184"/>
      <c r="AG296" s="184" t="s">
        <v>162</v>
      </c>
      <c r="AH296" s="184">
        <v>0</v>
      </c>
      <c r="AI296" s="184"/>
      <c r="AJ296" s="184"/>
      <c r="AK296" s="184"/>
      <c r="AL296" s="184"/>
      <c r="AM296" s="184"/>
      <c r="AN296" s="184"/>
      <c r="AO296" s="184"/>
      <c r="AP296" s="184"/>
      <c r="AQ296" s="184"/>
      <c r="AR296" s="184"/>
      <c r="AS296" s="184"/>
      <c r="AT296" s="184"/>
      <c r="AU296" s="184"/>
      <c r="AV296" s="184"/>
      <c r="AW296" s="184"/>
      <c r="AX296" s="184"/>
      <c r="AY296" s="184"/>
      <c r="AZ296" s="184"/>
      <c r="BA296" s="184"/>
      <c r="BB296" s="184"/>
      <c r="BC296" s="184"/>
      <c r="BD296" s="184"/>
      <c r="BE296" s="184"/>
      <c r="BF296" s="184"/>
      <c r="BG296" s="184"/>
      <c r="BH296" s="184"/>
    </row>
    <row r="297" spans="1:60" outlineLevel="1" x14ac:dyDescent="0.2">
      <c r="A297" s="193"/>
      <c r="B297" s="194"/>
      <c r="C297" s="195" t="s">
        <v>264</v>
      </c>
      <c r="D297" s="196"/>
      <c r="E297" s="197">
        <v>22.14</v>
      </c>
      <c r="F297" s="183"/>
      <c r="G297" s="183"/>
      <c r="H297" s="183"/>
      <c r="I297" s="183"/>
      <c r="J297" s="183"/>
      <c r="K297" s="183"/>
      <c r="L297" s="183"/>
      <c r="M297" s="183"/>
      <c r="N297" s="183"/>
      <c r="O297" s="183"/>
      <c r="P297" s="183"/>
      <c r="Q297" s="183"/>
      <c r="R297" s="183"/>
      <c r="S297" s="183"/>
      <c r="T297" s="183"/>
      <c r="U297" s="183"/>
      <c r="V297" s="183"/>
      <c r="W297" s="183"/>
      <c r="X297" s="183"/>
      <c r="Y297" s="184"/>
      <c r="Z297" s="184"/>
      <c r="AA297" s="184"/>
      <c r="AB297" s="184"/>
      <c r="AC297" s="184"/>
      <c r="AD297" s="184"/>
      <c r="AE297" s="184"/>
      <c r="AF297" s="184"/>
      <c r="AG297" s="184" t="s">
        <v>162</v>
      </c>
      <c r="AH297" s="184">
        <v>0</v>
      </c>
      <c r="AI297" s="184"/>
      <c r="AJ297" s="184"/>
      <c r="AK297" s="184"/>
      <c r="AL297" s="184"/>
      <c r="AM297" s="184"/>
      <c r="AN297" s="184"/>
      <c r="AO297" s="184"/>
      <c r="AP297" s="184"/>
      <c r="AQ297" s="184"/>
      <c r="AR297" s="184"/>
      <c r="AS297" s="184"/>
      <c r="AT297" s="184"/>
      <c r="AU297" s="184"/>
      <c r="AV297" s="184"/>
      <c r="AW297" s="184"/>
      <c r="AX297" s="184"/>
      <c r="AY297" s="184"/>
      <c r="AZ297" s="184"/>
      <c r="BA297" s="184"/>
      <c r="BB297" s="184"/>
      <c r="BC297" s="184"/>
      <c r="BD297" s="184"/>
      <c r="BE297" s="184"/>
      <c r="BF297" s="184"/>
      <c r="BG297" s="184"/>
      <c r="BH297" s="184"/>
    </row>
    <row r="298" spans="1:60" outlineLevel="1" x14ac:dyDescent="0.2">
      <c r="A298" s="193"/>
      <c r="B298" s="194"/>
      <c r="C298" s="195" t="s">
        <v>265</v>
      </c>
      <c r="D298" s="196"/>
      <c r="E298" s="197">
        <v>69.069999999999993</v>
      </c>
      <c r="F298" s="183"/>
      <c r="G298" s="183"/>
      <c r="H298" s="183"/>
      <c r="I298" s="183"/>
      <c r="J298" s="183"/>
      <c r="K298" s="183"/>
      <c r="L298" s="183"/>
      <c r="M298" s="183"/>
      <c r="N298" s="183"/>
      <c r="O298" s="183"/>
      <c r="P298" s="183"/>
      <c r="Q298" s="183"/>
      <c r="R298" s="183"/>
      <c r="S298" s="183"/>
      <c r="T298" s="183"/>
      <c r="U298" s="183"/>
      <c r="V298" s="183"/>
      <c r="W298" s="183"/>
      <c r="X298" s="183"/>
      <c r="Y298" s="184"/>
      <c r="Z298" s="184"/>
      <c r="AA298" s="184"/>
      <c r="AB298" s="184"/>
      <c r="AC298" s="184"/>
      <c r="AD298" s="184"/>
      <c r="AE298" s="184"/>
      <c r="AF298" s="184"/>
      <c r="AG298" s="184" t="s">
        <v>162</v>
      </c>
      <c r="AH298" s="184">
        <v>0</v>
      </c>
      <c r="AI298" s="184"/>
      <c r="AJ298" s="184"/>
      <c r="AK298" s="184"/>
      <c r="AL298" s="184"/>
      <c r="AM298" s="184"/>
      <c r="AN298" s="184"/>
      <c r="AO298" s="184"/>
      <c r="AP298" s="184"/>
      <c r="AQ298" s="184"/>
      <c r="AR298" s="184"/>
      <c r="AS298" s="184"/>
      <c r="AT298" s="184"/>
      <c r="AU298" s="184"/>
      <c r="AV298" s="184"/>
      <c r="AW298" s="184"/>
      <c r="AX298" s="184"/>
      <c r="AY298" s="184"/>
      <c r="AZ298" s="184"/>
      <c r="BA298" s="184"/>
      <c r="BB298" s="184"/>
      <c r="BC298" s="184"/>
      <c r="BD298" s="184"/>
      <c r="BE298" s="184"/>
      <c r="BF298" s="184"/>
      <c r="BG298" s="184"/>
      <c r="BH298" s="184"/>
    </row>
    <row r="299" spans="1:60" outlineLevel="1" x14ac:dyDescent="0.2">
      <c r="A299" s="193"/>
      <c r="B299" s="194"/>
      <c r="C299" s="195" t="s">
        <v>266</v>
      </c>
      <c r="D299" s="196"/>
      <c r="E299" s="197">
        <v>59.91</v>
      </c>
      <c r="F299" s="183"/>
      <c r="G299" s="183"/>
      <c r="H299" s="183"/>
      <c r="I299" s="183"/>
      <c r="J299" s="183"/>
      <c r="K299" s="183"/>
      <c r="L299" s="183"/>
      <c r="M299" s="183"/>
      <c r="N299" s="183"/>
      <c r="O299" s="183"/>
      <c r="P299" s="183"/>
      <c r="Q299" s="183"/>
      <c r="R299" s="183"/>
      <c r="S299" s="183"/>
      <c r="T299" s="183"/>
      <c r="U299" s="183"/>
      <c r="V299" s="183"/>
      <c r="W299" s="183"/>
      <c r="X299" s="183"/>
      <c r="Y299" s="184"/>
      <c r="Z299" s="184"/>
      <c r="AA299" s="184"/>
      <c r="AB299" s="184"/>
      <c r="AC299" s="184"/>
      <c r="AD299" s="184"/>
      <c r="AE299" s="184"/>
      <c r="AF299" s="184"/>
      <c r="AG299" s="184" t="s">
        <v>162</v>
      </c>
      <c r="AH299" s="184">
        <v>0</v>
      </c>
      <c r="AI299" s="184"/>
      <c r="AJ299" s="184"/>
      <c r="AK299" s="184"/>
      <c r="AL299" s="184"/>
      <c r="AM299" s="184"/>
      <c r="AN299" s="184"/>
      <c r="AO299" s="184"/>
      <c r="AP299" s="184"/>
      <c r="AQ299" s="184"/>
      <c r="AR299" s="184"/>
      <c r="AS299" s="184"/>
      <c r="AT299" s="184"/>
      <c r="AU299" s="184"/>
      <c r="AV299" s="184"/>
      <c r="AW299" s="184"/>
      <c r="AX299" s="184"/>
      <c r="AY299" s="184"/>
      <c r="AZ299" s="184"/>
      <c r="BA299" s="184"/>
      <c r="BB299" s="184"/>
      <c r="BC299" s="184"/>
      <c r="BD299" s="184"/>
      <c r="BE299" s="184"/>
      <c r="BF299" s="184"/>
      <c r="BG299" s="184"/>
      <c r="BH299" s="184"/>
    </row>
    <row r="300" spans="1:60" ht="22.5" outlineLevel="1" x14ac:dyDescent="0.2">
      <c r="A300" s="185">
        <v>77</v>
      </c>
      <c r="B300" s="186" t="s">
        <v>478</v>
      </c>
      <c r="C300" s="187" t="s">
        <v>479</v>
      </c>
      <c r="D300" s="188" t="s">
        <v>170</v>
      </c>
      <c r="E300" s="189">
        <v>115</v>
      </c>
      <c r="F300" s="190"/>
      <c r="G300" s="191">
        <f>ROUND(E300*F300,2)</f>
        <v>0</v>
      </c>
      <c r="H300" s="190"/>
      <c r="I300" s="191">
        <f>ROUND(E300*H300,2)</f>
        <v>0</v>
      </c>
      <c r="J300" s="190"/>
      <c r="K300" s="191">
        <f>ROUND(E300*J300,2)</f>
        <v>0</v>
      </c>
      <c r="L300" s="191">
        <v>21</v>
      </c>
      <c r="M300" s="191">
        <f>G300*(1+L300/100)</f>
        <v>0</v>
      </c>
      <c r="N300" s="191">
        <v>0</v>
      </c>
      <c r="O300" s="191">
        <f>ROUND(E300*N300,2)</f>
        <v>0</v>
      </c>
      <c r="P300" s="191">
        <v>4.5999999999999999E-2</v>
      </c>
      <c r="Q300" s="191">
        <f>ROUND(E300*P300,2)</f>
        <v>5.29</v>
      </c>
      <c r="R300" s="191" t="s">
        <v>413</v>
      </c>
      <c r="S300" s="191" t="s">
        <v>152</v>
      </c>
      <c r="T300" s="192" t="s">
        <v>152</v>
      </c>
      <c r="U300" s="183">
        <v>0.26</v>
      </c>
      <c r="V300" s="183">
        <f>ROUND(E300*U300,2)</f>
        <v>29.9</v>
      </c>
      <c r="W300" s="183"/>
      <c r="X300" s="183" t="s">
        <v>153</v>
      </c>
      <c r="Y300" s="184"/>
      <c r="Z300" s="184"/>
      <c r="AA300" s="184"/>
      <c r="AB300" s="184"/>
      <c r="AC300" s="184"/>
      <c r="AD300" s="184"/>
      <c r="AE300" s="184"/>
      <c r="AF300" s="184"/>
      <c r="AG300" s="184" t="s">
        <v>154</v>
      </c>
      <c r="AH300" s="184"/>
      <c r="AI300" s="184"/>
      <c r="AJ300" s="184"/>
      <c r="AK300" s="184"/>
      <c r="AL300" s="184"/>
      <c r="AM300" s="184"/>
      <c r="AN300" s="184"/>
      <c r="AO300" s="184"/>
      <c r="AP300" s="184"/>
      <c r="AQ300" s="184"/>
      <c r="AR300" s="184"/>
      <c r="AS300" s="184"/>
      <c r="AT300" s="184"/>
      <c r="AU300" s="184"/>
      <c r="AV300" s="184"/>
      <c r="AW300" s="184"/>
      <c r="AX300" s="184"/>
      <c r="AY300" s="184"/>
      <c r="AZ300" s="184"/>
      <c r="BA300" s="184"/>
      <c r="BB300" s="184"/>
      <c r="BC300" s="184"/>
      <c r="BD300" s="184"/>
      <c r="BE300" s="184"/>
      <c r="BF300" s="184"/>
      <c r="BG300" s="184"/>
      <c r="BH300" s="184"/>
    </row>
    <row r="301" spans="1:60" outlineLevel="1" x14ac:dyDescent="0.2">
      <c r="A301" s="193"/>
      <c r="B301" s="194"/>
      <c r="C301" s="195" t="s">
        <v>480</v>
      </c>
      <c r="D301" s="196"/>
      <c r="E301" s="197"/>
      <c r="F301" s="183"/>
      <c r="G301" s="183"/>
      <c r="H301" s="183"/>
      <c r="I301" s="183"/>
      <c r="J301" s="183"/>
      <c r="K301" s="183"/>
      <c r="L301" s="183"/>
      <c r="M301" s="183"/>
      <c r="N301" s="183"/>
      <c r="O301" s="183"/>
      <c r="P301" s="183"/>
      <c r="Q301" s="183"/>
      <c r="R301" s="183"/>
      <c r="S301" s="183"/>
      <c r="T301" s="183"/>
      <c r="U301" s="183"/>
      <c r="V301" s="183"/>
      <c r="W301" s="183"/>
      <c r="X301" s="183"/>
      <c r="Y301" s="184"/>
      <c r="Z301" s="184"/>
      <c r="AA301" s="184"/>
      <c r="AB301" s="184"/>
      <c r="AC301" s="184"/>
      <c r="AD301" s="184"/>
      <c r="AE301" s="184"/>
      <c r="AF301" s="184"/>
      <c r="AG301" s="184" t="s">
        <v>162</v>
      </c>
      <c r="AH301" s="184">
        <v>0</v>
      </c>
      <c r="AI301" s="184"/>
      <c r="AJ301" s="184"/>
      <c r="AK301" s="184"/>
      <c r="AL301" s="184"/>
      <c r="AM301" s="184"/>
      <c r="AN301" s="184"/>
      <c r="AO301" s="184"/>
      <c r="AP301" s="184"/>
      <c r="AQ301" s="184"/>
      <c r="AR301" s="184"/>
      <c r="AS301" s="184"/>
      <c r="AT301" s="184"/>
      <c r="AU301" s="184"/>
      <c r="AV301" s="184"/>
      <c r="AW301" s="184"/>
      <c r="AX301" s="184"/>
      <c r="AY301" s="184"/>
      <c r="AZ301" s="184"/>
      <c r="BA301" s="184"/>
      <c r="BB301" s="184"/>
      <c r="BC301" s="184"/>
      <c r="BD301" s="184"/>
      <c r="BE301" s="184"/>
      <c r="BF301" s="184"/>
      <c r="BG301" s="184"/>
      <c r="BH301" s="184"/>
    </row>
    <row r="302" spans="1:60" outlineLevel="1" x14ac:dyDescent="0.2">
      <c r="A302" s="193"/>
      <c r="B302" s="194"/>
      <c r="C302" s="195" t="s">
        <v>481</v>
      </c>
      <c r="D302" s="196"/>
      <c r="E302" s="197">
        <v>57.4</v>
      </c>
      <c r="F302" s="183"/>
      <c r="G302" s="183"/>
      <c r="H302" s="183"/>
      <c r="I302" s="183"/>
      <c r="J302" s="183"/>
      <c r="K302" s="183"/>
      <c r="L302" s="183"/>
      <c r="M302" s="183"/>
      <c r="N302" s="183"/>
      <c r="O302" s="183"/>
      <c r="P302" s="183"/>
      <c r="Q302" s="183"/>
      <c r="R302" s="183"/>
      <c r="S302" s="183"/>
      <c r="T302" s="183"/>
      <c r="U302" s="183"/>
      <c r="V302" s="183"/>
      <c r="W302" s="183"/>
      <c r="X302" s="183"/>
      <c r="Y302" s="184"/>
      <c r="Z302" s="184"/>
      <c r="AA302" s="184"/>
      <c r="AB302" s="184"/>
      <c r="AC302" s="184"/>
      <c r="AD302" s="184"/>
      <c r="AE302" s="184"/>
      <c r="AF302" s="184"/>
      <c r="AG302" s="184" t="s">
        <v>162</v>
      </c>
      <c r="AH302" s="184">
        <v>0</v>
      </c>
      <c r="AI302" s="184"/>
      <c r="AJ302" s="184"/>
      <c r="AK302" s="184"/>
      <c r="AL302" s="184"/>
      <c r="AM302" s="184"/>
      <c r="AN302" s="184"/>
      <c r="AO302" s="184"/>
      <c r="AP302" s="184"/>
      <c r="AQ302" s="184"/>
      <c r="AR302" s="184"/>
      <c r="AS302" s="184"/>
      <c r="AT302" s="184"/>
      <c r="AU302" s="184"/>
      <c r="AV302" s="184"/>
      <c r="AW302" s="184"/>
      <c r="AX302" s="184"/>
      <c r="AY302" s="184"/>
      <c r="AZ302" s="184"/>
      <c r="BA302" s="184"/>
      <c r="BB302" s="184"/>
      <c r="BC302" s="184"/>
      <c r="BD302" s="184"/>
      <c r="BE302" s="184"/>
      <c r="BF302" s="184"/>
      <c r="BG302" s="184"/>
      <c r="BH302" s="184"/>
    </row>
    <row r="303" spans="1:60" outlineLevel="1" x14ac:dyDescent="0.2">
      <c r="A303" s="193"/>
      <c r="B303" s="194"/>
      <c r="C303" s="195" t="s">
        <v>482</v>
      </c>
      <c r="D303" s="196"/>
      <c r="E303" s="197">
        <v>30</v>
      </c>
      <c r="F303" s="183"/>
      <c r="G303" s="183"/>
      <c r="H303" s="183"/>
      <c r="I303" s="183"/>
      <c r="J303" s="183"/>
      <c r="K303" s="183"/>
      <c r="L303" s="183"/>
      <c r="M303" s="183"/>
      <c r="N303" s="183"/>
      <c r="O303" s="183"/>
      <c r="P303" s="183"/>
      <c r="Q303" s="183"/>
      <c r="R303" s="183"/>
      <c r="S303" s="183"/>
      <c r="T303" s="183"/>
      <c r="U303" s="183"/>
      <c r="V303" s="183"/>
      <c r="W303" s="183"/>
      <c r="X303" s="183"/>
      <c r="Y303" s="184"/>
      <c r="Z303" s="184"/>
      <c r="AA303" s="184"/>
      <c r="AB303" s="184"/>
      <c r="AC303" s="184"/>
      <c r="AD303" s="184"/>
      <c r="AE303" s="184"/>
      <c r="AF303" s="184"/>
      <c r="AG303" s="184" t="s">
        <v>162</v>
      </c>
      <c r="AH303" s="184">
        <v>0</v>
      </c>
      <c r="AI303" s="184"/>
      <c r="AJ303" s="184"/>
      <c r="AK303" s="184"/>
      <c r="AL303" s="184"/>
      <c r="AM303" s="184"/>
      <c r="AN303" s="184"/>
      <c r="AO303" s="184"/>
      <c r="AP303" s="184"/>
      <c r="AQ303" s="184"/>
      <c r="AR303" s="184"/>
      <c r="AS303" s="184"/>
      <c r="AT303" s="184"/>
      <c r="AU303" s="184"/>
      <c r="AV303" s="184"/>
      <c r="AW303" s="184"/>
      <c r="AX303" s="184"/>
      <c r="AY303" s="184"/>
      <c r="AZ303" s="184"/>
      <c r="BA303" s="184"/>
      <c r="BB303" s="184"/>
      <c r="BC303" s="184"/>
      <c r="BD303" s="184"/>
      <c r="BE303" s="184"/>
      <c r="BF303" s="184"/>
      <c r="BG303" s="184"/>
      <c r="BH303" s="184"/>
    </row>
    <row r="304" spans="1:60" outlineLevel="1" x14ac:dyDescent="0.2">
      <c r="A304" s="193"/>
      <c r="B304" s="194"/>
      <c r="C304" s="195" t="s">
        <v>483</v>
      </c>
      <c r="D304" s="196"/>
      <c r="E304" s="197">
        <v>27.6</v>
      </c>
      <c r="F304" s="183"/>
      <c r="G304" s="183"/>
      <c r="H304" s="183"/>
      <c r="I304" s="183"/>
      <c r="J304" s="183"/>
      <c r="K304" s="183"/>
      <c r="L304" s="183"/>
      <c r="M304" s="183"/>
      <c r="N304" s="183"/>
      <c r="O304" s="183"/>
      <c r="P304" s="183"/>
      <c r="Q304" s="183"/>
      <c r="R304" s="183"/>
      <c r="S304" s="183"/>
      <c r="T304" s="183"/>
      <c r="U304" s="183"/>
      <c r="V304" s="183"/>
      <c r="W304" s="183"/>
      <c r="X304" s="183"/>
      <c r="Y304" s="184"/>
      <c r="Z304" s="184"/>
      <c r="AA304" s="184"/>
      <c r="AB304" s="184"/>
      <c r="AC304" s="184"/>
      <c r="AD304" s="184"/>
      <c r="AE304" s="184"/>
      <c r="AF304" s="184"/>
      <c r="AG304" s="184" t="s">
        <v>162</v>
      </c>
      <c r="AH304" s="184">
        <v>0</v>
      </c>
      <c r="AI304" s="184"/>
      <c r="AJ304" s="184"/>
      <c r="AK304" s="184"/>
      <c r="AL304" s="184"/>
      <c r="AM304" s="184"/>
      <c r="AN304" s="184"/>
      <c r="AO304" s="184"/>
      <c r="AP304" s="184"/>
      <c r="AQ304" s="184"/>
      <c r="AR304" s="184"/>
      <c r="AS304" s="184"/>
      <c r="AT304" s="184"/>
      <c r="AU304" s="184"/>
      <c r="AV304" s="184"/>
      <c r="AW304" s="184"/>
      <c r="AX304" s="184"/>
      <c r="AY304" s="184"/>
      <c r="AZ304" s="184"/>
      <c r="BA304" s="184"/>
      <c r="BB304" s="184"/>
      <c r="BC304" s="184"/>
      <c r="BD304" s="184"/>
      <c r="BE304" s="184"/>
      <c r="BF304" s="184"/>
      <c r="BG304" s="184"/>
      <c r="BH304" s="184"/>
    </row>
    <row r="305" spans="1:60" ht="33.75" outlineLevel="1" x14ac:dyDescent="0.2">
      <c r="A305" s="175">
        <v>78</v>
      </c>
      <c r="B305" s="176" t="s">
        <v>484</v>
      </c>
      <c r="C305" s="177" t="s">
        <v>485</v>
      </c>
      <c r="D305" s="178" t="s">
        <v>170</v>
      </c>
      <c r="E305" s="179">
        <v>642.23</v>
      </c>
      <c r="F305" s="180"/>
      <c r="G305" s="181">
        <f>ROUND(E305*F305,2)</f>
        <v>0</v>
      </c>
      <c r="H305" s="180"/>
      <c r="I305" s="181">
        <f>ROUND(E305*H305,2)</f>
        <v>0</v>
      </c>
      <c r="J305" s="180"/>
      <c r="K305" s="181">
        <f>ROUND(E305*J305,2)</f>
        <v>0</v>
      </c>
      <c r="L305" s="181">
        <v>21</v>
      </c>
      <c r="M305" s="181">
        <f>G305*(1+L305/100)</f>
        <v>0</v>
      </c>
      <c r="N305" s="181">
        <v>0</v>
      </c>
      <c r="O305" s="181">
        <f>ROUND(E305*N305,2)</f>
        <v>0</v>
      </c>
      <c r="P305" s="181">
        <v>2.9000000000000001E-2</v>
      </c>
      <c r="Q305" s="181">
        <f>ROUND(E305*P305,2)</f>
        <v>18.62</v>
      </c>
      <c r="R305" s="181" t="s">
        <v>413</v>
      </c>
      <c r="S305" s="181" t="s">
        <v>152</v>
      </c>
      <c r="T305" s="182" t="s">
        <v>152</v>
      </c>
      <c r="U305" s="183">
        <v>0.1</v>
      </c>
      <c r="V305" s="183">
        <f>ROUND(E305*U305,2)</f>
        <v>64.22</v>
      </c>
      <c r="W305" s="183"/>
      <c r="X305" s="183" t="s">
        <v>153</v>
      </c>
      <c r="Y305" s="184"/>
      <c r="Z305" s="184"/>
      <c r="AA305" s="184"/>
      <c r="AB305" s="184"/>
      <c r="AC305" s="184"/>
      <c r="AD305" s="184"/>
      <c r="AE305" s="184"/>
      <c r="AF305" s="184"/>
      <c r="AG305" s="184" t="s">
        <v>154</v>
      </c>
      <c r="AH305" s="184"/>
      <c r="AI305" s="184"/>
      <c r="AJ305" s="184"/>
      <c r="AK305" s="184"/>
      <c r="AL305" s="184"/>
      <c r="AM305" s="184"/>
      <c r="AN305" s="184"/>
      <c r="AO305" s="184"/>
      <c r="AP305" s="184"/>
      <c r="AQ305" s="184"/>
      <c r="AR305" s="184"/>
      <c r="AS305" s="184"/>
      <c r="AT305" s="184"/>
      <c r="AU305" s="184"/>
      <c r="AV305" s="184"/>
      <c r="AW305" s="184"/>
      <c r="AX305" s="184"/>
      <c r="AY305" s="184"/>
      <c r="AZ305" s="184"/>
      <c r="BA305" s="184"/>
      <c r="BB305" s="184"/>
      <c r="BC305" s="184"/>
      <c r="BD305" s="184"/>
      <c r="BE305" s="184"/>
      <c r="BF305" s="184"/>
      <c r="BG305" s="184"/>
      <c r="BH305" s="184"/>
    </row>
    <row r="306" spans="1:60" ht="33.75" outlineLevel="1" x14ac:dyDescent="0.2">
      <c r="A306" s="185">
        <v>79</v>
      </c>
      <c r="B306" s="186" t="s">
        <v>486</v>
      </c>
      <c r="C306" s="187" t="s">
        <v>487</v>
      </c>
      <c r="D306" s="188" t="s">
        <v>170</v>
      </c>
      <c r="E306" s="189">
        <v>170.55</v>
      </c>
      <c r="F306" s="190"/>
      <c r="G306" s="191">
        <f>ROUND(E306*F306,2)</f>
        <v>0</v>
      </c>
      <c r="H306" s="190"/>
      <c r="I306" s="191">
        <f>ROUND(E306*H306,2)</f>
        <v>0</v>
      </c>
      <c r="J306" s="190"/>
      <c r="K306" s="191">
        <f>ROUND(E306*J306,2)</f>
        <v>0</v>
      </c>
      <c r="L306" s="191">
        <v>21</v>
      </c>
      <c r="M306" s="191">
        <f>G306*(1+L306/100)</f>
        <v>0</v>
      </c>
      <c r="N306" s="191">
        <v>0</v>
      </c>
      <c r="O306" s="191">
        <f>ROUND(E306*N306,2)</f>
        <v>0</v>
      </c>
      <c r="P306" s="191">
        <v>5.8999999999999997E-2</v>
      </c>
      <c r="Q306" s="191">
        <f>ROUND(E306*P306,2)</f>
        <v>10.06</v>
      </c>
      <c r="R306" s="191" t="s">
        <v>413</v>
      </c>
      <c r="S306" s="191" t="s">
        <v>152</v>
      </c>
      <c r="T306" s="192" t="s">
        <v>152</v>
      </c>
      <c r="U306" s="183">
        <v>0.2</v>
      </c>
      <c r="V306" s="183">
        <f>ROUND(E306*U306,2)</f>
        <v>34.11</v>
      </c>
      <c r="W306" s="183"/>
      <c r="X306" s="183" t="s">
        <v>153</v>
      </c>
      <c r="Y306" s="184"/>
      <c r="Z306" s="184"/>
      <c r="AA306" s="184"/>
      <c r="AB306" s="184"/>
      <c r="AC306" s="184"/>
      <c r="AD306" s="184"/>
      <c r="AE306" s="184"/>
      <c r="AF306" s="184"/>
      <c r="AG306" s="184" t="s">
        <v>154</v>
      </c>
      <c r="AH306" s="184"/>
      <c r="AI306" s="184"/>
      <c r="AJ306" s="184"/>
      <c r="AK306" s="184"/>
      <c r="AL306" s="184"/>
      <c r="AM306" s="184"/>
      <c r="AN306" s="184"/>
      <c r="AO306" s="184"/>
      <c r="AP306" s="184"/>
      <c r="AQ306" s="184"/>
      <c r="AR306" s="184"/>
      <c r="AS306" s="184"/>
      <c r="AT306" s="184"/>
      <c r="AU306" s="184"/>
      <c r="AV306" s="184"/>
      <c r="AW306" s="184"/>
      <c r="AX306" s="184"/>
      <c r="AY306" s="184"/>
      <c r="AZ306" s="184"/>
      <c r="BA306" s="184"/>
      <c r="BB306" s="184"/>
      <c r="BC306" s="184"/>
      <c r="BD306" s="184"/>
      <c r="BE306" s="184"/>
      <c r="BF306" s="184"/>
      <c r="BG306" s="184"/>
      <c r="BH306" s="184"/>
    </row>
    <row r="307" spans="1:60" outlineLevel="1" x14ac:dyDescent="0.2">
      <c r="A307" s="193"/>
      <c r="B307" s="194"/>
      <c r="C307" s="195" t="s">
        <v>488</v>
      </c>
      <c r="D307" s="196"/>
      <c r="E307" s="197">
        <v>170.55</v>
      </c>
      <c r="F307" s="183"/>
      <c r="G307" s="183"/>
      <c r="H307" s="183"/>
      <c r="I307" s="183"/>
      <c r="J307" s="183"/>
      <c r="K307" s="183"/>
      <c r="L307" s="183"/>
      <c r="M307" s="183"/>
      <c r="N307" s="183"/>
      <c r="O307" s="183"/>
      <c r="P307" s="183"/>
      <c r="Q307" s="183"/>
      <c r="R307" s="183"/>
      <c r="S307" s="183"/>
      <c r="T307" s="183"/>
      <c r="U307" s="183"/>
      <c r="V307" s="183"/>
      <c r="W307" s="183"/>
      <c r="X307" s="183"/>
      <c r="Y307" s="184"/>
      <c r="Z307" s="184"/>
      <c r="AA307" s="184"/>
      <c r="AB307" s="184"/>
      <c r="AC307" s="184"/>
      <c r="AD307" s="184"/>
      <c r="AE307" s="184"/>
      <c r="AF307" s="184"/>
      <c r="AG307" s="184" t="s">
        <v>162</v>
      </c>
      <c r="AH307" s="184">
        <v>0</v>
      </c>
      <c r="AI307" s="184"/>
      <c r="AJ307" s="184"/>
      <c r="AK307" s="184"/>
      <c r="AL307" s="184"/>
      <c r="AM307" s="184"/>
      <c r="AN307" s="184"/>
      <c r="AO307" s="184"/>
      <c r="AP307" s="184"/>
      <c r="AQ307" s="184"/>
      <c r="AR307" s="184"/>
      <c r="AS307" s="184"/>
      <c r="AT307" s="184"/>
      <c r="AU307" s="184"/>
      <c r="AV307" s="184"/>
      <c r="AW307" s="184"/>
      <c r="AX307" s="184"/>
      <c r="AY307" s="184"/>
      <c r="AZ307" s="184"/>
      <c r="BA307" s="184"/>
      <c r="BB307" s="184"/>
      <c r="BC307" s="184"/>
      <c r="BD307" s="184"/>
      <c r="BE307" s="184"/>
      <c r="BF307" s="184"/>
      <c r="BG307" s="184"/>
      <c r="BH307" s="184"/>
    </row>
    <row r="308" spans="1:60" ht="22.5" outlineLevel="1" x14ac:dyDescent="0.2">
      <c r="A308" s="185">
        <v>80</v>
      </c>
      <c r="B308" s="186" t="s">
        <v>489</v>
      </c>
      <c r="C308" s="187" t="s">
        <v>490</v>
      </c>
      <c r="D308" s="188" t="s">
        <v>170</v>
      </c>
      <c r="E308" s="189">
        <v>37.229999999999997</v>
      </c>
      <c r="F308" s="190"/>
      <c r="G308" s="191">
        <f>ROUND(E308*F308,2)</f>
        <v>0</v>
      </c>
      <c r="H308" s="190"/>
      <c r="I308" s="191">
        <f>ROUND(E308*H308,2)</f>
        <v>0</v>
      </c>
      <c r="J308" s="190"/>
      <c r="K308" s="191">
        <f>ROUND(E308*J308,2)</f>
        <v>0</v>
      </c>
      <c r="L308" s="191">
        <v>21</v>
      </c>
      <c r="M308" s="191">
        <f>G308*(1+L308/100)</f>
        <v>0</v>
      </c>
      <c r="N308" s="191">
        <v>0</v>
      </c>
      <c r="O308" s="191">
        <f>ROUND(E308*N308,2)</f>
        <v>0</v>
      </c>
      <c r="P308" s="191">
        <v>6.8000000000000005E-2</v>
      </c>
      <c r="Q308" s="191">
        <f>ROUND(E308*P308,2)</f>
        <v>2.5299999999999998</v>
      </c>
      <c r="R308" s="191" t="s">
        <v>413</v>
      </c>
      <c r="S308" s="191" t="s">
        <v>152</v>
      </c>
      <c r="T308" s="192" t="s">
        <v>152</v>
      </c>
      <c r="U308" s="183">
        <v>0.69</v>
      </c>
      <c r="V308" s="183">
        <f>ROUND(E308*U308,2)</f>
        <v>25.69</v>
      </c>
      <c r="W308" s="183"/>
      <c r="X308" s="183" t="s">
        <v>153</v>
      </c>
      <c r="Y308" s="184"/>
      <c r="Z308" s="184"/>
      <c r="AA308" s="184"/>
      <c r="AB308" s="184"/>
      <c r="AC308" s="184"/>
      <c r="AD308" s="184"/>
      <c r="AE308" s="184"/>
      <c r="AF308" s="184"/>
      <c r="AG308" s="184" t="s">
        <v>154</v>
      </c>
      <c r="AH308" s="184"/>
      <c r="AI308" s="184"/>
      <c r="AJ308" s="184"/>
      <c r="AK308" s="184"/>
      <c r="AL308" s="184"/>
      <c r="AM308" s="184"/>
      <c r="AN308" s="184"/>
      <c r="AO308" s="184"/>
      <c r="AP308" s="184"/>
      <c r="AQ308" s="184"/>
      <c r="AR308" s="184"/>
      <c r="AS308" s="184"/>
      <c r="AT308" s="184"/>
      <c r="AU308" s="184"/>
      <c r="AV308" s="184"/>
      <c r="AW308" s="184"/>
      <c r="AX308" s="184"/>
      <c r="AY308" s="184"/>
      <c r="AZ308" s="184"/>
      <c r="BA308" s="184"/>
      <c r="BB308" s="184"/>
      <c r="BC308" s="184"/>
      <c r="BD308" s="184"/>
      <c r="BE308" s="184"/>
      <c r="BF308" s="184"/>
      <c r="BG308" s="184"/>
      <c r="BH308" s="184"/>
    </row>
    <row r="309" spans="1:60" ht="12.75" customHeight="1" outlineLevel="1" x14ac:dyDescent="0.2">
      <c r="A309" s="193"/>
      <c r="B309" s="194"/>
      <c r="C309" s="251" t="s">
        <v>491</v>
      </c>
      <c r="D309" s="251"/>
      <c r="E309" s="251"/>
      <c r="F309" s="251"/>
      <c r="G309" s="251"/>
      <c r="H309" s="183"/>
      <c r="I309" s="183"/>
      <c r="J309" s="183"/>
      <c r="K309" s="183"/>
      <c r="L309" s="183"/>
      <c r="M309" s="183"/>
      <c r="N309" s="183"/>
      <c r="O309" s="183"/>
      <c r="P309" s="183"/>
      <c r="Q309" s="183"/>
      <c r="R309" s="183"/>
      <c r="S309" s="183"/>
      <c r="T309" s="183"/>
      <c r="U309" s="183"/>
      <c r="V309" s="183"/>
      <c r="W309" s="183"/>
      <c r="X309" s="183"/>
      <c r="Y309" s="184"/>
      <c r="Z309" s="184"/>
      <c r="AA309" s="184"/>
      <c r="AB309" s="184"/>
      <c r="AC309" s="184"/>
      <c r="AD309" s="184"/>
      <c r="AE309" s="184"/>
      <c r="AF309" s="184"/>
      <c r="AG309" s="184" t="s">
        <v>160</v>
      </c>
      <c r="AH309" s="184"/>
      <c r="AI309" s="184"/>
      <c r="AJ309" s="184"/>
      <c r="AK309" s="184"/>
      <c r="AL309" s="184"/>
      <c r="AM309" s="184"/>
      <c r="AN309" s="184"/>
      <c r="AO309" s="184"/>
      <c r="AP309" s="184"/>
      <c r="AQ309" s="184"/>
      <c r="AR309" s="184"/>
      <c r="AS309" s="184"/>
      <c r="AT309" s="184"/>
      <c r="AU309" s="184"/>
      <c r="AV309" s="184"/>
      <c r="AW309" s="184"/>
      <c r="AX309" s="184"/>
      <c r="AY309" s="184"/>
      <c r="AZ309" s="184"/>
      <c r="BA309" s="184"/>
      <c r="BB309" s="184"/>
      <c r="BC309" s="184"/>
      <c r="BD309" s="184"/>
      <c r="BE309" s="184"/>
      <c r="BF309" s="184"/>
      <c r="BG309" s="184"/>
      <c r="BH309" s="184"/>
    </row>
    <row r="310" spans="1:60" outlineLevel="1" x14ac:dyDescent="0.2">
      <c r="A310" s="193"/>
      <c r="B310" s="194"/>
      <c r="C310" s="195" t="s">
        <v>492</v>
      </c>
      <c r="D310" s="196"/>
      <c r="E310" s="197"/>
      <c r="F310" s="183"/>
      <c r="G310" s="183"/>
      <c r="H310" s="183"/>
      <c r="I310" s="183"/>
      <c r="J310" s="183"/>
      <c r="K310" s="183"/>
      <c r="L310" s="183"/>
      <c r="M310" s="183"/>
      <c r="N310" s="183"/>
      <c r="O310" s="183"/>
      <c r="P310" s="183"/>
      <c r="Q310" s="183"/>
      <c r="R310" s="183"/>
      <c r="S310" s="183"/>
      <c r="T310" s="183"/>
      <c r="U310" s="183"/>
      <c r="V310" s="183"/>
      <c r="W310" s="183"/>
      <c r="X310" s="183"/>
      <c r="Y310" s="184"/>
      <c r="Z310" s="184"/>
      <c r="AA310" s="184"/>
      <c r="AB310" s="184"/>
      <c r="AC310" s="184"/>
      <c r="AD310" s="184"/>
      <c r="AE310" s="184"/>
      <c r="AF310" s="184"/>
      <c r="AG310" s="184" t="s">
        <v>162</v>
      </c>
      <c r="AH310" s="184">
        <v>0</v>
      </c>
      <c r="AI310" s="184"/>
      <c r="AJ310" s="184"/>
      <c r="AK310" s="184"/>
      <c r="AL310" s="184"/>
      <c r="AM310" s="184"/>
      <c r="AN310" s="184"/>
      <c r="AO310" s="184"/>
      <c r="AP310" s="184"/>
      <c r="AQ310" s="184"/>
      <c r="AR310" s="184"/>
      <c r="AS310" s="184"/>
      <c r="AT310" s="184"/>
      <c r="AU310" s="184"/>
      <c r="AV310" s="184"/>
      <c r="AW310" s="184"/>
      <c r="AX310" s="184"/>
      <c r="AY310" s="184"/>
      <c r="AZ310" s="184"/>
      <c r="BA310" s="184"/>
      <c r="BB310" s="184"/>
      <c r="BC310" s="184"/>
      <c r="BD310" s="184"/>
      <c r="BE310" s="184"/>
      <c r="BF310" s="184"/>
      <c r="BG310" s="184"/>
      <c r="BH310" s="184"/>
    </row>
    <row r="311" spans="1:60" outlineLevel="1" x14ac:dyDescent="0.2">
      <c r="A311" s="193"/>
      <c r="B311" s="194"/>
      <c r="C311" s="195" t="s">
        <v>300</v>
      </c>
      <c r="D311" s="196"/>
      <c r="E311" s="197">
        <v>14.62</v>
      </c>
      <c r="F311" s="183"/>
      <c r="G311" s="183"/>
      <c r="H311" s="183"/>
      <c r="I311" s="183"/>
      <c r="J311" s="183"/>
      <c r="K311" s="183"/>
      <c r="L311" s="183"/>
      <c r="M311" s="183"/>
      <c r="N311" s="183"/>
      <c r="O311" s="183"/>
      <c r="P311" s="183"/>
      <c r="Q311" s="183"/>
      <c r="R311" s="183"/>
      <c r="S311" s="183"/>
      <c r="T311" s="183"/>
      <c r="U311" s="183"/>
      <c r="V311" s="183"/>
      <c r="W311" s="183"/>
      <c r="X311" s="183"/>
      <c r="Y311" s="184"/>
      <c r="Z311" s="184"/>
      <c r="AA311" s="184"/>
      <c r="AB311" s="184"/>
      <c r="AC311" s="184"/>
      <c r="AD311" s="184"/>
      <c r="AE311" s="184"/>
      <c r="AF311" s="184"/>
      <c r="AG311" s="184" t="s">
        <v>162</v>
      </c>
      <c r="AH311" s="184">
        <v>0</v>
      </c>
      <c r="AI311" s="184"/>
      <c r="AJ311" s="184"/>
      <c r="AK311" s="184"/>
      <c r="AL311" s="184"/>
      <c r="AM311" s="184"/>
      <c r="AN311" s="184"/>
      <c r="AO311" s="184"/>
      <c r="AP311" s="184"/>
      <c r="AQ311" s="184"/>
      <c r="AR311" s="184"/>
      <c r="AS311" s="184"/>
      <c r="AT311" s="184"/>
      <c r="AU311" s="184"/>
      <c r="AV311" s="184"/>
      <c r="AW311" s="184"/>
      <c r="AX311" s="184"/>
      <c r="AY311" s="184"/>
      <c r="AZ311" s="184"/>
      <c r="BA311" s="184"/>
      <c r="BB311" s="184"/>
      <c r="BC311" s="184"/>
      <c r="BD311" s="184"/>
      <c r="BE311" s="184"/>
      <c r="BF311" s="184"/>
      <c r="BG311" s="184"/>
      <c r="BH311" s="184"/>
    </row>
    <row r="312" spans="1:60" outlineLevel="1" x14ac:dyDescent="0.2">
      <c r="A312" s="193"/>
      <c r="B312" s="194"/>
      <c r="C312" s="195" t="s">
        <v>301</v>
      </c>
      <c r="D312" s="196"/>
      <c r="E312" s="197">
        <v>22.61</v>
      </c>
      <c r="F312" s="183"/>
      <c r="G312" s="183"/>
      <c r="H312" s="183"/>
      <c r="I312" s="183"/>
      <c r="J312" s="183"/>
      <c r="K312" s="183"/>
      <c r="L312" s="183"/>
      <c r="M312" s="183"/>
      <c r="N312" s="183"/>
      <c r="O312" s="183"/>
      <c r="P312" s="183"/>
      <c r="Q312" s="183"/>
      <c r="R312" s="183"/>
      <c r="S312" s="183"/>
      <c r="T312" s="183"/>
      <c r="U312" s="183"/>
      <c r="V312" s="183"/>
      <c r="W312" s="183"/>
      <c r="X312" s="183"/>
      <c r="Y312" s="184"/>
      <c r="Z312" s="184"/>
      <c r="AA312" s="184"/>
      <c r="AB312" s="184"/>
      <c r="AC312" s="184"/>
      <c r="AD312" s="184"/>
      <c r="AE312" s="184"/>
      <c r="AF312" s="184"/>
      <c r="AG312" s="184" t="s">
        <v>162</v>
      </c>
      <c r="AH312" s="184">
        <v>0</v>
      </c>
      <c r="AI312" s="184"/>
      <c r="AJ312" s="184"/>
      <c r="AK312" s="184"/>
      <c r="AL312" s="184"/>
      <c r="AM312" s="184"/>
      <c r="AN312" s="184"/>
      <c r="AO312" s="184"/>
      <c r="AP312" s="184"/>
      <c r="AQ312" s="184"/>
      <c r="AR312" s="184"/>
      <c r="AS312" s="184"/>
      <c r="AT312" s="184"/>
      <c r="AU312" s="184"/>
      <c r="AV312" s="184"/>
      <c r="AW312" s="184"/>
      <c r="AX312" s="184"/>
      <c r="AY312" s="184"/>
      <c r="AZ312" s="184"/>
      <c r="BA312" s="184"/>
      <c r="BB312" s="184"/>
      <c r="BC312" s="184"/>
      <c r="BD312" s="184"/>
      <c r="BE312" s="184"/>
      <c r="BF312" s="184"/>
      <c r="BG312" s="184"/>
      <c r="BH312" s="184"/>
    </row>
    <row r="313" spans="1:60" ht="22.5" outlineLevel="1" x14ac:dyDescent="0.2">
      <c r="A313" s="185">
        <v>81</v>
      </c>
      <c r="B313" s="186" t="s">
        <v>493</v>
      </c>
      <c r="C313" s="187" t="s">
        <v>494</v>
      </c>
      <c r="D313" s="188" t="s">
        <v>170</v>
      </c>
      <c r="E313" s="189">
        <v>35</v>
      </c>
      <c r="F313" s="190"/>
      <c r="G313" s="191">
        <f>ROUND(E313*F313,2)</f>
        <v>0</v>
      </c>
      <c r="H313" s="190"/>
      <c r="I313" s="191">
        <f>ROUND(E313*H313,2)</f>
        <v>0</v>
      </c>
      <c r="J313" s="190"/>
      <c r="K313" s="191">
        <f>ROUND(E313*J313,2)</f>
        <v>0</v>
      </c>
      <c r="L313" s="191">
        <v>21</v>
      </c>
      <c r="M313" s="191">
        <f>G313*(1+L313/100)</f>
        <v>0</v>
      </c>
      <c r="N313" s="191">
        <v>0</v>
      </c>
      <c r="O313" s="191">
        <f>ROUND(E313*N313,2)</f>
        <v>0</v>
      </c>
      <c r="P313" s="191">
        <v>6.8000000000000005E-2</v>
      </c>
      <c r="Q313" s="191">
        <f>ROUND(E313*P313,2)</f>
        <v>2.38</v>
      </c>
      <c r="R313" s="191" t="s">
        <v>413</v>
      </c>
      <c r="S313" s="191" t="s">
        <v>152</v>
      </c>
      <c r="T313" s="192" t="s">
        <v>152</v>
      </c>
      <c r="U313" s="183">
        <v>0.3</v>
      </c>
      <c r="V313" s="183">
        <f>ROUND(E313*U313,2)</f>
        <v>10.5</v>
      </c>
      <c r="W313" s="183"/>
      <c r="X313" s="183" t="s">
        <v>153</v>
      </c>
      <c r="Y313" s="184"/>
      <c r="Z313" s="184"/>
      <c r="AA313" s="184"/>
      <c r="AB313" s="184"/>
      <c r="AC313" s="184"/>
      <c r="AD313" s="184"/>
      <c r="AE313" s="184"/>
      <c r="AF313" s="184"/>
      <c r="AG313" s="184" t="s">
        <v>183</v>
      </c>
      <c r="AH313" s="184"/>
      <c r="AI313" s="184"/>
      <c r="AJ313" s="184"/>
      <c r="AK313" s="184"/>
      <c r="AL313" s="184"/>
      <c r="AM313" s="184"/>
      <c r="AN313" s="184"/>
      <c r="AO313" s="184"/>
      <c r="AP313" s="184"/>
      <c r="AQ313" s="184"/>
      <c r="AR313" s="184"/>
      <c r="AS313" s="184"/>
      <c r="AT313" s="184"/>
      <c r="AU313" s="184"/>
      <c r="AV313" s="184"/>
      <c r="AW313" s="184"/>
      <c r="AX313" s="184"/>
      <c r="AY313" s="184"/>
      <c r="AZ313" s="184"/>
      <c r="BA313" s="184"/>
      <c r="BB313" s="184"/>
      <c r="BC313" s="184"/>
      <c r="BD313" s="184"/>
      <c r="BE313" s="184"/>
      <c r="BF313" s="184"/>
      <c r="BG313" s="184"/>
      <c r="BH313" s="184"/>
    </row>
    <row r="314" spans="1:60" ht="12.75" customHeight="1" outlineLevel="1" x14ac:dyDescent="0.2">
      <c r="A314" s="193"/>
      <c r="B314" s="194"/>
      <c r="C314" s="251" t="s">
        <v>491</v>
      </c>
      <c r="D314" s="251"/>
      <c r="E314" s="251"/>
      <c r="F314" s="251"/>
      <c r="G314" s="251"/>
      <c r="H314" s="183"/>
      <c r="I314" s="183"/>
      <c r="J314" s="183"/>
      <c r="K314" s="183"/>
      <c r="L314" s="183"/>
      <c r="M314" s="183"/>
      <c r="N314" s="183"/>
      <c r="O314" s="183"/>
      <c r="P314" s="183"/>
      <c r="Q314" s="183"/>
      <c r="R314" s="183"/>
      <c r="S314" s="183"/>
      <c r="T314" s="183"/>
      <c r="U314" s="183"/>
      <c r="V314" s="183"/>
      <c r="W314" s="183"/>
      <c r="X314" s="183"/>
      <c r="Y314" s="184"/>
      <c r="Z314" s="184"/>
      <c r="AA314" s="184"/>
      <c r="AB314" s="184"/>
      <c r="AC314" s="184"/>
      <c r="AD314" s="184"/>
      <c r="AE314" s="184"/>
      <c r="AF314" s="184"/>
      <c r="AG314" s="184" t="s">
        <v>160</v>
      </c>
      <c r="AH314" s="184"/>
      <c r="AI314" s="184"/>
      <c r="AJ314" s="184"/>
      <c r="AK314" s="184"/>
      <c r="AL314" s="184"/>
      <c r="AM314" s="184"/>
      <c r="AN314" s="184"/>
      <c r="AO314" s="184"/>
      <c r="AP314" s="184"/>
      <c r="AQ314" s="184"/>
      <c r="AR314" s="184"/>
      <c r="AS314" s="184"/>
      <c r="AT314" s="184"/>
      <c r="AU314" s="184"/>
      <c r="AV314" s="184"/>
      <c r="AW314" s="184"/>
      <c r="AX314" s="184"/>
      <c r="AY314" s="184"/>
      <c r="AZ314" s="184"/>
      <c r="BA314" s="184"/>
      <c r="BB314" s="184"/>
      <c r="BC314" s="184"/>
      <c r="BD314" s="184"/>
      <c r="BE314" s="184"/>
      <c r="BF314" s="184"/>
      <c r="BG314" s="184"/>
      <c r="BH314" s="184"/>
    </row>
    <row r="315" spans="1:60" outlineLevel="1" x14ac:dyDescent="0.2">
      <c r="A315" s="185">
        <v>82</v>
      </c>
      <c r="B315" s="186" t="s">
        <v>495</v>
      </c>
      <c r="C315" s="187" t="s">
        <v>496</v>
      </c>
      <c r="D315" s="188" t="s">
        <v>170</v>
      </c>
      <c r="E315" s="189">
        <v>423.42</v>
      </c>
      <c r="F315" s="190"/>
      <c r="G315" s="191">
        <f>ROUND(E315*F315,2)</f>
        <v>0</v>
      </c>
      <c r="H315" s="190"/>
      <c r="I315" s="191">
        <f>ROUND(E315*H315,2)</f>
        <v>0</v>
      </c>
      <c r="J315" s="190"/>
      <c r="K315" s="191">
        <f>ROUND(E315*J315,2)</f>
        <v>0</v>
      </c>
      <c r="L315" s="191">
        <v>21</v>
      </c>
      <c r="M315" s="191">
        <f>G315*(1+L315/100)</f>
        <v>0</v>
      </c>
      <c r="N315" s="191">
        <v>0</v>
      </c>
      <c r="O315" s="191">
        <f>ROUND(E315*N315,2)</f>
        <v>0</v>
      </c>
      <c r="P315" s="191">
        <v>1E-3</v>
      </c>
      <c r="Q315" s="191">
        <f>ROUND(E315*P315,2)</f>
        <v>0.42</v>
      </c>
      <c r="R315" s="191" t="s">
        <v>497</v>
      </c>
      <c r="S315" s="191" t="s">
        <v>152</v>
      </c>
      <c r="T315" s="192" t="s">
        <v>152</v>
      </c>
      <c r="U315" s="183">
        <v>0.01</v>
      </c>
      <c r="V315" s="183">
        <f>ROUND(E315*U315,2)</f>
        <v>4.2300000000000004</v>
      </c>
      <c r="W315" s="183"/>
      <c r="X315" s="183" t="s">
        <v>153</v>
      </c>
      <c r="Y315" s="184"/>
      <c r="Z315" s="184"/>
      <c r="AA315" s="184"/>
      <c r="AB315" s="184"/>
      <c r="AC315" s="184"/>
      <c r="AD315" s="184"/>
      <c r="AE315" s="184"/>
      <c r="AF315" s="184"/>
      <c r="AG315" s="184" t="s">
        <v>154</v>
      </c>
      <c r="AH315" s="184"/>
      <c r="AI315" s="184"/>
      <c r="AJ315" s="184"/>
      <c r="AK315" s="184"/>
      <c r="AL315" s="184"/>
      <c r="AM315" s="184"/>
      <c r="AN315" s="184"/>
      <c r="AO315" s="184"/>
      <c r="AP315" s="184"/>
      <c r="AQ315" s="184"/>
      <c r="AR315" s="184"/>
      <c r="AS315" s="184"/>
      <c r="AT315" s="184"/>
      <c r="AU315" s="184"/>
      <c r="AV315" s="184"/>
      <c r="AW315" s="184"/>
      <c r="AX315" s="184"/>
      <c r="AY315" s="184"/>
      <c r="AZ315" s="184"/>
      <c r="BA315" s="184"/>
      <c r="BB315" s="184"/>
      <c r="BC315" s="184"/>
      <c r="BD315" s="184"/>
      <c r="BE315" s="184"/>
      <c r="BF315" s="184"/>
      <c r="BG315" s="184"/>
      <c r="BH315" s="184"/>
    </row>
    <row r="316" spans="1:60" outlineLevel="1" x14ac:dyDescent="0.2">
      <c r="A316" s="193"/>
      <c r="B316" s="194"/>
      <c r="C316" s="195" t="s">
        <v>498</v>
      </c>
      <c r="D316" s="196"/>
      <c r="E316" s="197">
        <v>186.24</v>
      </c>
      <c r="F316" s="183"/>
      <c r="G316" s="183"/>
      <c r="H316" s="183"/>
      <c r="I316" s="183"/>
      <c r="J316" s="183"/>
      <c r="K316" s="183"/>
      <c r="L316" s="183"/>
      <c r="M316" s="183"/>
      <c r="N316" s="183"/>
      <c r="O316" s="183"/>
      <c r="P316" s="183"/>
      <c r="Q316" s="183"/>
      <c r="R316" s="183"/>
      <c r="S316" s="183"/>
      <c r="T316" s="183"/>
      <c r="U316" s="183"/>
      <c r="V316" s="183"/>
      <c r="W316" s="183"/>
      <c r="X316" s="183"/>
      <c r="Y316" s="184"/>
      <c r="Z316" s="184"/>
      <c r="AA316" s="184"/>
      <c r="AB316" s="184"/>
      <c r="AC316" s="184"/>
      <c r="AD316" s="184"/>
      <c r="AE316" s="184"/>
      <c r="AF316" s="184"/>
      <c r="AG316" s="184" t="s">
        <v>162</v>
      </c>
      <c r="AH316" s="184">
        <v>0</v>
      </c>
      <c r="AI316" s="184"/>
      <c r="AJ316" s="184"/>
      <c r="AK316" s="184"/>
      <c r="AL316" s="184"/>
      <c r="AM316" s="184"/>
      <c r="AN316" s="184"/>
      <c r="AO316" s="184"/>
      <c r="AP316" s="184"/>
      <c r="AQ316" s="184"/>
      <c r="AR316" s="184"/>
      <c r="AS316" s="184"/>
      <c r="AT316" s="184"/>
      <c r="AU316" s="184"/>
      <c r="AV316" s="184"/>
      <c r="AW316" s="184"/>
      <c r="AX316" s="184"/>
      <c r="AY316" s="184"/>
      <c r="AZ316" s="184"/>
      <c r="BA316" s="184"/>
      <c r="BB316" s="184"/>
      <c r="BC316" s="184"/>
      <c r="BD316" s="184"/>
      <c r="BE316" s="184"/>
      <c r="BF316" s="184"/>
      <c r="BG316" s="184"/>
      <c r="BH316" s="184"/>
    </row>
    <row r="317" spans="1:60" outlineLevel="1" x14ac:dyDescent="0.2">
      <c r="A317" s="193"/>
      <c r="B317" s="194"/>
      <c r="C317" s="195" t="s">
        <v>499</v>
      </c>
      <c r="D317" s="196"/>
      <c r="E317" s="197">
        <v>237.18</v>
      </c>
      <c r="F317" s="183"/>
      <c r="G317" s="183"/>
      <c r="H317" s="183"/>
      <c r="I317" s="183"/>
      <c r="J317" s="183"/>
      <c r="K317" s="183"/>
      <c r="L317" s="183"/>
      <c r="M317" s="183"/>
      <c r="N317" s="183"/>
      <c r="O317" s="183"/>
      <c r="P317" s="183"/>
      <c r="Q317" s="183"/>
      <c r="R317" s="183"/>
      <c r="S317" s="183"/>
      <c r="T317" s="183"/>
      <c r="U317" s="183"/>
      <c r="V317" s="183"/>
      <c r="W317" s="183"/>
      <c r="X317" s="183"/>
      <c r="Y317" s="184"/>
      <c r="Z317" s="184"/>
      <c r="AA317" s="184"/>
      <c r="AB317" s="184"/>
      <c r="AC317" s="184"/>
      <c r="AD317" s="184"/>
      <c r="AE317" s="184"/>
      <c r="AF317" s="184"/>
      <c r="AG317" s="184" t="s">
        <v>162</v>
      </c>
      <c r="AH317" s="184">
        <v>0</v>
      </c>
      <c r="AI317" s="184"/>
      <c r="AJ317" s="184"/>
      <c r="AK317" s="184"/>
      <c r="AL317" s="184"/>
      <c r="AM317" s="184"/>
      <c r="AN317" s="184"/>
      <c r="AO317" s="184"/>
      <c r="AP317" s="184"/>
      <c r="AQ317" s="184"/>
      <c r="AR317" s="184"/>
      <c r="AS317" s="184"/>
      <c r="AT317" s="184"/>
      <c r="AU317" s="184"/>
      <c r="AV317" s="184"/>
      <c r="AW317" s="184"/>
      <c r="AX317" s="184"/>
      <c r="AY317" s="184"/>
      <c r="AZ317" s="184"/>
      <c r="BA317" s="184"/>
      <c r="BB317" s="184"/>
      <c r="BC317" s="184"/>
      <c r="BD317" s="184"/>
      <c r="BE317" s="184"/>
      <c r="BF317" s="184"/>
      <c r="BG317" s="184"/>
      <c r="BH317" s="184"/>
    </row>
    <row r="318" spans="1:60" outlineLevel="1" x14ac:dyDescent="0.2">
      <c r="A318" s="185">
        <v>83</v>
      </c>
      <c r="B318" s="186" t="s">
        <v>500</v>
      </c>
      <c r="C318" s="187" t="s">
        <v>501</v>
      </c>
      <c r="D318" s="188" t="s">
        <v>170</v>
      </c>
      <c r="E318" s="189">
        <v>2666.6174999999998</v>
      </c>
      <c r="F318" s="190"/>
      <c r="G318" s="191">
        <f>ROUND(E318*F318,2)</f>
        <v>0</v>
      </c>
      <c r="H318" s="190"/>
      <c r="I318" s="191">
        <f>ROUND(E318*H318,2)</f>
        <v>0</v>
      </c>
      <c r="J318" s="190"/>
      <c r="K318" s="191">
        <f>ROUND(E318*J318,2)</f>
        <v>0</v>
      </c>
      <c r="L318" s="191">
        <v>21</v>
      </c>
      <c r="M318" s="191">
        <f>G318*(1+L318/100)</f>
        <v>0</v>
      </c>
      <c r="N318" s="191">
        <v>0</v>
      </c>
      <c r="O318" s="191">
        <f>ROUND(E318*N318,2)</f>
        <v>0</v>
      </c>
      <c r="P318" s="191">
        <v>0</v>
      </c>
      <c r="Q318" s="191">
        <f>ROUND(E318*P318,2)</f>
        <v>0</v>
      </c>
      <c r="R318" s="191" t="s">
        <v>502</v>
      </c>
      <c r="S318" s="191" t="s">
        <v>152</v>
      </c>
      <c r="T318" s="192" t="s">
        <v>152</v>
      </c>
      <c r="U318" s="183">
        <v>6.9709999999999994E-2</v>
      </c>
      <c r="V318" s="183">
        <f>ROUND(E318*U318,2)</f>
        <v>185.89</v>
      </c>
      <c r="W318" s="183"/>
      <c r="X318" s="183" t="s">
        <v>153</v>
      </c>
      <c r="Y318" s="184"/>
      <c r="Z318" s="184"/>
      <c r="AA318" s="184"/>
      <c r="AB318" s="184"/>
      <c r="AC318" s="184"/>
      <c r="AD318" s="184"/>
      <c r="AE318" s="184"/>
      <c r="AF318" s="184"/>
      <c r="AG318" s="184" t="s">
        <v>154</v>
      </c>
      <c r="AH318" s="184"/>
      <c r="AI318" s="184"/>
      <c r="AJ318" s="184"/>
      <c r="AK318" s="184"/>
      <c r="AL318" s="184"/>
      <c r="AM318" s="184"/>
      <c r="AN318" s="184"/>
      <c r="AO318" s="184"/>
      <c r="AP318" s="184"/>
      <c r="AQ318" s="184"/>
      <c r="AR318" s="184"/>
      <c r="AS318" s="184"/>
      <c r="AT318" s="184"/>
      <c r="AU318" s="184"/>
      <c r="AV318" s="184"/>
      <c r="AW318" s="184"/>
      <c r="AX318" s="184"/>
      <c r="AY318" s="184"/>
      <c r="AZ318" s="184"/>
      <c r="BA318" s="184"/>
      <c r="BB318" s="184"/>
      <c r="BC318" s="184"/>
      <c r="BD318" s="184"/>
      <c r="BE318" s="184"/>
      <c r="BF318" s="184"/>
      <c r="BG318" s="184"/>
      <c r="BH318" s="184"/>
    </row>
    <row r="319" spans="1:60" outlineLevel="1" x14ac:dyDescent="0.2">
      <c r="A319" s="193"/>
      <c r="B319" s="194"/>
      <c r="C319" s="195" t="s">
        <v>503</v>
      </c>
      <c r="D319" s="196"/>
      <c r="E319" s="197">
        <v>2666.6174999999998</v>
      </c>
      <c r="F319" s="183"/>
      <c r="G319" s="183"/>
      <c r="H319" s="183"/>
      <c r="I319" s="183"/>
      <c r="J319" s="183"/>
      <c r="K319" s="183"/>
      <c r="L319" s="183"/>
      <c r="M319" s="183"/>
      <c r="N319" s="183"/>
      <c r="O319" s="183"/>
      <c r="P319" s="183"/>
      <c r="Q319" s="183"/>
      <c r="R319" s="183"/>
      <c r="S319" s="183"/>
      <c r="T319" s="183"/>
      <c r="U319" s="183"/>
      <c r="V319" s="183"/>
      <c r="W319" s="183"/>
      <c r="X319" s="183"/>
      <c r="Y319" s="184"/>
      <c r="Z319" s="184"/>
      <c r="AA319" s="184"/>
      <c r="AB319" s="184"/>
      <c r="AC319" s="184"/>
      <c r="AD319" s="184"/>
      <c r="AE319" s="184"/>
      <c r="AF319" s="184"/>
      <c r="AG319" s="184" t="s">
        <v>162</v>
      </c>
      <c r="AH319" s="184">
        <v>0</v>
      </c>
      <c r="AI319" s="184"/>
      <c r="AJ319" s="184"/>
      <c r="AK319" s="184"/>
      <c r="AL319" s="184"/>
      <c r="AM319" s="184"/>
      <c r="AN319" s="184"/>
      <c r="AO319" s="184"/>
      <c r="AP319" s="184"/>
      <c r="AQ319" s="184"/>
      <c r="AR319" s="184"/>
      <c r="AS319" s="184"/>
      <c r="AT319" s="184"/>
      <c r="AU319" s="184"/>
      <c r="AV319" s="184"/>
      <c r="AW319" s="184"/>
      <c r="AX319" s="184"/>
      <c r="AY319" s="184"/>
      <c r="AZ319" s="184"/>
      <c r="BA319" s="184"/>
      <c r="BB319" s="184"/>
      <c r="BC319" s="184"/>
      <c r="BD319" s="184"/>
      <c r="BE319" s="184"/>
      <c r="BF319" s="184"/>
      <c r="BG319" s="184"/>
      <c r="BH319" s="184"/>
    </row>
    <row r="320" spans="1:60" outlineLevel="1" x14ac:dyDescent="0.2">
      <c r="A320" s="175">
        <v>84</v>
      </c>
      <c r="B320" s="176" t="s">
        <v>504</v>
      </c>
      <c r="C320" s="177" t="s">
        <v>505</v>
      </c>
      <c r="D320" s="178" t="s">
        <v>506</v>
      </c>
      <c r="E320" s="179">
        <v>16</v>
      </c>
      <c r="F320" s="180"/>
      <c r="G320" s="181">
        <f>ROUND(E320*F320,2)</f>
        <v>0</v>
      </c>
      <c r="H320" s="180"/>
      <c r="I320" s="181">
        <f>ROUND(E320*H320,2)</f>
        <v>0</v>
      </c>
      <c r="J320" s="180"/>
      <c r="K320" s="181">
        <f>ROUND(E320*J320,2)</f>
        <v>0</v>
      </c>
      <c r="L320" s="181">
        <v>21</v>
      </c>
      <c r="M320" s="181">
        <f>G320*(1+L320/100)</f>
        <v>0</v>
      </c>
      <c r="N320" s="181">
        <v>0</v>
      </c>
      <c r="O320" s="181">
        <f>ROUND(E320*N320,2)</f>
        <v>0</v>
      </c>
      <c r="P320" s="181">
        <v>0</v>
      </c>
      <c r="Q320" s="181">
        <f>ROUND(E320*P320,2)</f>
        <v>0</v>
      </c>
      <c r="R320" s="181"/>
      <c r="S320" s="181" t="s">
        <v>403</v>
      </c>
      <c r="T320" s="182" t="s">
        <v>404</v>
      </c>
      <c r="U320" s="183">
        <v>0</v>
      </c>
      <c r="V320" s="183">
        <f>ROUND(E320*U320,2)</f>
        <v>0</v>
      </c>
      <c r="W320" s="183"/>
      <c r="X320" s="183" t="s">
        <v>153</v>
      </c>
      <c r="Y320" s="184"/>
      <c r="Z320" s="184"/>
      <c r="AA320" s="184"/>
      <c r="AB320" s="184"/>
      <c r="AC320" s="184"/>
      <c r="AD320" s="184"/>
      <c r="AE320" s="184"/>
      <c r="AF320" s="184"/>
      <c r="AG320" s="184" t="s">
        <v>154</v>
      </c>
      <c r="AH320" s="184"/>
      <c r="AI320" s="184"/>
      <c r="AJ320" s="184"/>
      <c r="AK320" s="184"/>
      <c r="AL320" s="184"/>
      <c r="AM320" s="184"/>
      <c r="AN320" s="184"/>
      <c r="AO320" s="184"/>
      <c r="AP320" s="184"/>
      <c r="AQ320" s="184"/>
      <c r="AR320" s="184"/>
      <c r="AS320" s="184"/>
      <c r="AT320" s="184"/>
      <c r="AU320" s="184"/>
      <c r="AV320" s="184"/>
      <c r="AW320" s="184"/>
      <c r="AX320" s="184"/>
      <c r="AY320" s="184"/>
      <c r="AZ320" s="184"/>
      <c r="BA320" s="184"/>
      <c r="BB320" s="184"/>
      <c r="BC320" s="184"/>
      <c r="BD320" s="184"/>
      <c r="BE320" s="184"/>
      <c r="BF320" s="184"/>
      <c r="BG320" s="184"/>
      <c r="BH320" s="184"/>
    </row>
    <row r="321" spans="1:60" x14ac:dyDescent="0.2">
      <c r="A321" s="167" t="s">
        <v>146</v>
      </c>
      <c r="B321" s="168" t="s">
        <v>69</v>
      </c>
      <c r="C321" s="169" t="s">
        <v>70</v>
      </c>
      <c r="D321" s="170"/>
      <c r="E321" s="171"/>
      <c r="F321" s="172"/>
      <c r="G321" s="172">
        <f>SUMIF(AG322:AG323,"&lt;&gt;NOR",G322:G323)</f>
        <v>0</v>
      </c>
      <c r="H321" s="172"/>
      <c r="I321" s="172">
        <f>SUM(I322:I323)</f>
        <v>0</v>
      </c>
      <c r="J321" s="172"/>
      <c r="K321" s="172">
        <f>SUM(K322:K323)</f>
        <v>0</v>
      </c>
      <c r="L321" s="172"/>
      <c r="M321" s="172">
        <f>SUM(M322:M323)</f>
        <v>0</v>
      </c>
      <c r="N321" s="172"/>
      <c r="O321" s="172">
        <f>SUM(O322:O323)</f>
        <v>0</v>
      </c>
      <c r="P321" s="172"/>
      <c r="Q321" s="172">
        <f>SUM(Q322:Q323)</f>
        <v>0</v>
      </c>
      <c r="R321" s="172"/>
      <c r="S321" s="172"/>
      <c r="T321" s="173"/>
      <c r="U321" s="174"/>
      <c r="V321" s="174">
        <f>SUM(V322:V323)</f>
        <v>468.41</v>
      </c>
      <c r="W321" s="174"/>
      <c r="X321" s="174"/>
      <c r="AG321" t="s">
        <v>147</v>
      </c>
    </row>
    <row r="322" spans="1:60" ht="33.75" outlineLevel="1" x14ac:dyDescent="0.2">
      <c r="A322" s="185">
        <v>85</v>
      </c>
      <c r="B322" s="186" t="s">
        <v>507</v>
      </c>
      <c r="C322" s="187" t="s">
        <v>508</v>
      </c>
      <c r="D322" s="188" t="s">
        <v>165</v>
      </c>
      <c r="E322" s="189">
        <v>247.57579000000001</v>
      </c>
      <c r="F322" s="190"/>
      <c r="G322" s="191">
        <f>ROUND(E322*F322,2)</f>
        <v>0</v>
      </c>
      <c r="H322" s="190"/>
      <c r="I322" s="191">
        <f>ROUND(E322*H322,2)</f>
        <v>0</v>
      </c>
      <c r="J322" s="190"/>
      <c r="K322" s="191">
        <f>ROUND(E322*J322,2)</f>
        <v>0</v>
      </c>
      <c r="L322" s="191">
        <v>21</v>
      </c>
      <c r="M322" s="191">
        <f>G322*(1+L322/100)</f>
        <v>0</v>
      </c>
      <c r="N322" s="191">
        <v>0</v>
      </c>
      <c r="O322" s="191">
        <f>ROUND(E322*N322,2)</f>
        <v>0</v>
      </c>
      <c r="P322" s="191">
        <v>0</v>
      </c>
      <c r="Q322" s="191">
        <f>ROUND(E322*P322,2)</f>
        <v>0</v>
      </c>
      <c r="R322" s="191" t="s">
        <v>158</v>
      </c>
      <c r="S322" s="191" t="s">
        <v>152</v>
      </c>
      <c r="T322" s="192" t="s">
        <v>152</v>
      </c>
      <c r="U322" s="183">
        <v>1.8919999999999999</v>
      </c>
      <c r="V322" s="183">
        <f>ROUND(E322*U322,2)</f>
        <v>468.41</v>
      </c>
      <c r="W322" s="183"/>
      <c r="X322" s="183" t="s">
        <v>509</v>
      </c>
      <c r="Y322" s="184"/>
      <c r="Z322" s="184"/>
      <c r="AA322" s="184"/>
      <c r="AB322" s="184"/>
      <c r="AC322" s="184"/>
      <c r="AD322" s="184"/>
      <c r="AE322" s="184"/>
      <c r="AF322" s="184"/>
      <c r="AG322" s="184" t="s">
        <v>510</v>
      </c>
      <c r="AH322" s="184"/>
      <c r="AI322" s="184"/>
      <c r="AJ322" s="184"/>
      <c r="AK322" s="184"/>
      <c r="AL322" s="184"/>
      <c r="AM322" s="184"/>
      <c r="AN322" s="184"/>
      <c r="AO322" s="184"/>
      <c r="AP322" s="184"/>
      <c r="AQ322" s="184"/>
      <c r="AR322" s="184"/>
      <c r="AS322" s="184"/>
      <c r="AT322" s="184"/>
      <c r="AU322" s="184"/>
      <c r="AV322" s="184"/>
      <c r="AW322" s="184"/>
      <c r="AX322" s="184"/>
      <c r="AY322" s="184"/>
      <c r="AZ322" s="184"/>
      <c r="BA322" s="184"/>
      <c r="BB322" s="184"/>
      <c r="BC322" s="184"/>
      <c r="BD322" s="184"/>
      <c r="BE322" s="184"/>
      <c r="BF322" s="184"/>
      <c r="BG322" s="184"/>
      <c r="BH322" s="184"/>
    </row>
    <row r="323" spans="1:60" ht="12.75" customHeight="1" outlineLevel="1" x14ac:dyDescent="0.2">
      <c r="A323" s="193"/>
      <c r="B323" s="194"/>
      <c r="C323" s="251" t="s">
        <v>511</v>
      </c>
      <c r="D323" s="251"/>
      <c r="E323" s="251"/>
      <c r="F323" s="251"/>
      <c r="G323" s="251"/>
      <c r="H323" s="183"/>
      <c r="I323" s="183"/>
      <c r="J323" s="183"/>
      <c r="K323" s="183"/>
      <c r="L323" s="183"/>
      <c r="M323" s="183"/>
      <c r="N323" s="183"/>
      <c r="O323" s="183"/>
      <c r="P323" s="183"/>
      <c r="Q323" s="183"/>
      <c r="R323" s="183"/>
      <c r="S323" s="183"/>
      <c r="T323" s="183"/>
      <c r="U323" s="183"/>
      <c r="V323" s="183"/>
      <c r="W323" s="183"/>
      <c r="X323" s="183"/>
      <c r="Y323" s="184"/>
      <c r="Z323" s="184"/>
      <c r="AA323" s="184"/>
      <c r="AB323" s="184"/>
      <c r="AC323" s="184"/>
      <c r="AD323" s="184"/>
      <c r="AE323" s="184"/>
      <c r="AF323" s="184"/>
      <c r="AG323" s="184" t="s">
        <v>160</v>
      </c>
      <c r="AH323" s="184"/>
      <c r="AI323" s="184"/>
      <c r="AJ323" s="184"/>
      <c r="AK323" s="184"/>
      <c r="AL323" s="184"/>
      <c r="AM323" s="184"/>
      <c r="AN323" s="184"/>
      <c r="AO323" s="184"/>
      <c r="AP323" s="184"/>
      <c r="AQ323" s="184"/>
      <c r="AR323" s="184"/>
      <c r="AS323" s="184"/>
      <c r="AT323" s="184"/>
      <c r="AU323" s="184"/>
      <c r="AV323" s="184"/>
      <c r="AW323" s="184"/>
      <c r="AX323" s="184"/>
      <c r="AY323" s="184"/>
      <c r="AZ323" s="184"/>
      <c r="BA323" s="184"/>
      <c r="BB323" s="184"/>
      <c r="BC323" s="184"/>
      <c r="BD323" s="184"/>
      <c r="BE323" s="184"/>
      <c r="BF323" s="184"/>
      <c r="BG323" s="184"/>
      <c r="BH323" s="184"/>
    </row>
    <row r="324" spans="1:60" x14ac:dyDescent="0.2">
      <c r="A324" s="167" t="s">
        <v>146</v>
      </c>
      <c r="B324" s="168" t="s">
        <v>71</v>
      </c>
      <c r="C324" s="169" t="s">
        <v>72</v>
      </c>
      <c r="D324" s="170"/>
      <c r="E324" s="171"/>
      <c r="F324" s="172"/>
      <c r="G324" s="172">
        <f>SUMIF(AG325:AG330,"&lt;&gt;NOR",G325:G330)</f>
        <v>0</v>
      </c>
      <c r="H324" s="172"/>
      <c r="I324" s="172">
        <f>SUM(I325:I330)</f>
        <v>0</v>
      </c>
      <c r="J324" s="172"/>
      <c r="K324" s="172">
        <f>SUM(K325:K330)</f>
        <v>0</v>
      </c>
      <c r="L324" s="172"/>
      <c r="M324" s="172">
        <f>SUM(M325:M330)</f>
        <v>0</v>
      </c>
      <c r="N324" s="172"/>
      <c r="O324" s="172">
        <f>SUM(O325:O330)</f>
        <v>4.55</v>
      </c>
      <c r="P324" s="172"/>
      <c r="Q324" s="172">
        <f>SUM(Q325:Q330)</f>
        <v>0</v>
      </c>
      <c r="R324" s="172"/>
      <c r="S324" s="172"/>
      <c r="T324" s="173"/>
      <c r="U324" s="174"/>
      <c r="V324" s="174">
        <f>SUM(V325:V330)</f>
        <v>81.180000000000007</v>
      </c>
      <c r="W324" s="174"/>
      <c r="X324" s="174"/>
      <c r="AG324" t="s">
        <v>147</v>
      </c>
    </row>
    <row r="325" spans="1:60" outlineLevel="1" x14ac:dyDescent="0.2">
      <c r="A325" s="185">
        <v>86</v>
      </c>
      <c r="B325" s="186" t="s">
        <v>512</v>
      </c>
      <c r="C325" s="187" t="s">
        <v>513</v>
      </c>
      <c r="D325" s="188" t="s">
        <v>170</v>
      </c>
      <c r="E325" s="189">
        <v>451</v>
      </c>
      <c r="F325" s="190"/>
      <c r="G325" s="191">
        <f>ROUND(E325*F325,2)</f>
        <v>0</v>
      </c>
      <c r="H325" s="190"/>
      <c r="I325" s="191">
        <f>ROUND(E325*H325,2)</f>
        <v>0</v>
      </c>
      <c r="J325" s="190"/>
      <c r="K325" s="191">
        <f>ROUND(E325*J325,2)</f>
        <v>0</v>
      </c>
      <c r="L325" s="191">
        <v>21</v>
      </c>
      <c r="M325" s="191">
        <f>G325*(1+L325/100)</f>
        <v>0</v>
      </c>
      <c r="N325" s="191">
        <v>0</v>
      </c>
      <c r="O325" s="191">
        <f>ROUND(E325*N325,2)</f>
        <v>0</v>
      </c>
      <c r="P325" s="191">
        <v>0</v>
      </c>
      <c r="Q325" s="191">
        <f>ROUND(E325*P325,2)</f>
        <v>0</v>
      </c>
      <c r="R325" s="191" t="s">
        <v>514</v>
      </c>
      <c r="S325" s="191" t="s">
        <v>152</v>
      </c>
      <c r="T325" s="192" t="s">
        <v>152</v>
      </c>
      <c r="U325" s="183">
        <v>0.18</v>
      </c>
      <c r="V325" s="183">
        <f>ROUND(E325*U325,2)</f>
        <v>81.180000000000007</v>
      </c>
      <c r="W325" s="183"/>
      <c r="X325" s="183" t="s">
        <v>153</v>
      </c>
      <c r="Y325" s="184"/>
      <c r="Z325" s="184"/>
      <c r="AA325" s="184"/>
      <c r="AB325" s="184"/>
      <c r="AC325" s="184"/>
      <c r="AD325" s="184"/>
      <c r="AE325" s="184"/>
      <c r="AF325" s="184"/>
      <c r="AG325" s="184" t="s">
        <v>154</v>
      </c>
      <c r="AH325" s="184"/>
      <c r="AI325" s="184"/>
      <c r="AJ325" s="184"/>
      <c r="AK325" s="184"/>
      <c r="AL325" s="184"/>
      <c r="AM325" s="184"/>
      <c r="AN325" s="184"/>
      <c r="AO325" s="184"/>
      <c r="AP325" s="184"/>
      <c r="AQ325" s="184"/>
      <c r="AR325" s="184"/>
      <c r="AS325" s="184"/>
      <c r="AT325" s="184"/>
      <c r="AU325" s="184"/>
      <c r="AV325" s="184"/>
      <c r="AW325" s="184"/>
      <c r="AX325" s="184"/>
      <c r="AY325" s="184"/>
      <c r="AZ325" s="184"/>
      <c r="BA325" s="184"/>
      <c r="BB325" s="184"/>
      <c r="BC325" s="184"/>
      <c r="BD325" s="184"/>
      <c r="BE325" s="184"/>
      <c r="BF325" s="184"/>
      <c r="BG325" s="184"/>
      <c r="BH325" s="184"/>
    </row>
    <row r="326" spans="1:60" outlineLevel="1" x14ac:dyDescent="0.2">
      <c r="A326" s="193"/>
      <c r="B326" s="194"/>
      <c r="C326" s="195" t="s">
        <v>515</v>
      </c>
      <c r="D326" s="196"/>
      <c r="E326" s="197">
        <v>451</v>
      </c>
      <c r="F326" s="183"/>
      <c r="G326" s="183"/>
      <c r="H326" s="183"/>
      <c r="I326" s="183"/>
      <c r="J326" s="183"/>
      <c r="K326" s="183"/>
      <c r="L326" s="183"/>
      <c r="M326" s="183"/>
      <c r="N326" s="183"/>
      <c r="O326" s="183"/>
      <c r="P326" s="183"/>
      <c r="Q326" s="183"/>
      <c r="R326" s="183"/>
      <c r="S326" s="183"/>
      <c r="T326" s="183"/>
      <c r="U326" s="183"/>
      <c r="V326" s="183"/>
      <c r="W326" s="183"/>
      <c r="X326" s="183"/>
      <c r="Y326" s="184"/>
      <c r="Z326" s="184"/>
      <c r="AA326" s="184"/>
      <c r="AB326" s="184"/>
      <c r="AC326" s="184"/>
      <c r="AD326" s="184"/>
      <c r="AE326" s="184"/>
      <c r="AF326" s="184"/>
      <c r="AG326" s="184" t="s">
        <v>162</v>
      </c>
      <c r="AH326" s="184">
        <v>0</v>
      </c>
      <c r="AI326" s="184"/>
      <c r="AJ326" s="184"/>
      <c r="AK326" s="184"/>
      <c r="AL326" s="184"/>
      <c r="AM326" s="184"/>
      <c r="AN326" s="184"/>
      <c r="AO326" s="184"/>
      <c r="AP326" s="184"/>
      <c r="AQ326" s="184"/>
      <c r="AR326" s="184"/>
      <c r="AS326" s="184"/>
      <c r="AT326" s="184"/>
      <c r="AU326" s="184"/>
      <c r="AV326" s="184"/>
      <c r="AW326" s="184"/>
      <c r="AX326" s="184"/>
      <c r="AY326" s="184"/>
      <c r="AZ326" s="184"/>
      <c r="BA326" s="184"/>
      <c r="BB326" s="184"/>
      <c r="BC326" s="184"/>
      <c r="BD326" s="184"/>
      <c r="BE326" s="184"/>
      <c r="BF326" s="184"/>
      <c r="BG326" s="184"/>
      <c r="BH326" s="184"/>
    </row>
    <row r="327" spans="1:60" ht="22.5" outlineLevel="1" x14ac:dyDescent="0.2">
      <c r="A327" s="185">
        <v>87</v>
      </c>
      <c r="B327" s="186" t="s">
        <v>516</v>
      </c>
      <c r="C327" s="187" t="s">
        <v>517</v>
      </c>
      <c r="D327" s="188" t="s">
        <v>170</v>
      </c>
      <c r="E327" s="189">
        <v>929.06</v>
      </c>
      <c r="F327" s="190"/>
      <c r="G327" s="191">
        <f>ROUND(E327*F327,2)</f>
        <v>0</v>
      </c>
      <c r="H327" s="190"/>
      <c r="I327" s="191">
        <f>ROUND(E327*H327,2)</f>
        <v>0</v>
      </c>
      <c r="J327" s="190"/>
      <c r="K327" s="191">
        <f>ROUND(E327*J327,2)</f>
        <v>0</v>
      </c>
      <c r="L327" s="191">
        <v>21</v>
      </c>
      <c r="M327" s="191">
        <f>G327*(1+L327/100)</f>
        <v>0</v>
      </c>
      <c r="N327" s="191">
        <v>4.8999999999999998E-3</v>
      </c>
      <c r="O327" s="191">
        <f>ROUND(E327*N327,2)</f>
        <v>4.55</v>
      </c>
      <c r="P327" s="191">
        <v>0</v>
      </c>
      <c r="Q327" s="191">
        <f>ROUND(E327*P327,2)</f>
        <v>0</v>
      </c>
      <c r="R327" s="191" t="s">
        <v>359</v>
      </c>
      <c r="S327" s="191" t="s">
        <v>152</v>
      </c>
      <c r="T327" s="192" t="s">
        <v>152</v>
      </c>
      <c r="U327" s="183">
        <v>0</v>
      </c>
      <c r="V327" s="183">
        <f>ROUND(E327*U327,2)</f>
        <v>0</v>
      </c>
      <c r="W327" s="183"/>
      <c r="X327" s="183" t="s">
        <v>360</v>
      </c>
      <c r="Y327" s="184"/>
      <c r="Z327" s="184"/>
      <c r="AA327" s="184"/>
      <c r="AB327" s="184"/>
      <c r="AC327" s="184"/>
      <c r="AD327" s="184"/>
      <c r="AE327" s="184"/>
      <c r="AF327" s="184"/>
      <c r="AG327" s="184" t="s">
        <v>361</v>
      </c>
      <c r="AH327" s="184"/>
      <c r="AI327" s="184"/>
      <c r="AJ327" s="184"/>
      <c r="AK327" s="184"/>
      <c r="AL327" s="184"/>
      <c r="AM327" s="184"/>
      <c r="AN327" s="184"/>
      <c r="AO327" s="184"/>
      <c r="AP327" s="184"/>
      <c r="AQ327" s="184"/>
      <c r="AR327" s="184"/>
      <c r="AS327" s="184"/>
      <c r="AT327" s="184"/>
      <c r="AU327" s="184"/>
      <c r="AV327" s="184"/>
      <c r="AW327" s="184"/>
      <c r="AX327" s="184"/>
      <c r="AY327" s="184"/>
      <c r="AZ327" s="184"/>
      <c r="BA327" s="184"/>
      <c r="BB327" s="184"/>
      <c r="BC327" s="184"/>
      <c r="BD327" s="184"/>
      <c r="BE327" s="184"/>
      <c r="BF327" s="184"/>
      <c r="BG327" s="184"/>
      <c r="BH327" s="184"/>
    </row>
    <row r="328" spans="1:60" outlineLevel="1" x14ac:dyDescent="0.2">
      <c r="A328" s="193"/>
      <c r="B328" s="194"/>
      <c r="C328" s="195" t="s">
        <v>518</v>
      </c>
      <c r="D328" s="196"/>
      <c r="E328" s="197">
        <v>929.06</v>
      </c>
      <c r="F328" s="183"/>
      <c r="G328" s="183"/>
      <c r="H328" s="183"/>
      <c r="I328" s="183"/>
      <c r="J328" s="183"/>
      <c r="K328" s="183"/>
      <c r="L328" s="183"/>
      <c r="M328" s="183"/>
      <c r="N328" s="183"/>
      <c r="O328" s="183"/>
      <c r="P328" s="183"/>
      <c r="Q328" s="183"/>
      <c r="R328" s="183"/>
      <c r="S328" s="183"/>
      <c r="T328" s="183"/>
      <c r="U328" s="183"/>
      <c r="V328" s="183"/>
      <c r="W328" s="183"/>
      <c r="X328" s="183"/>
      <c r="Y328" s="184"/>
      <c r="Z328" s="184"/>
      <c r="AA328" s="184"/>
      <c r="AB328" s="184"/>
      <c r="AC328" s="184"/>
      <c r="AD328" s="184"/>
      <c r="AE328" s="184"/>
      <c r="AF328" s="184"/>
      <c r="AG328" s="184" t="s">
        <v>162</v>
      </c>
      <c r="AH328" s="184">
        <v>0</v>
      </c>
      <c r="AI328" s="184"/>
      <c r="AJ328" s="184"/>
      <c r="AK328" s="184"/>
      <c r="AL328" s="184"/>
      <c r="AM328" s="184"/>
      <c r="AN328" s="184"/>
      <c r="AO328" s="184"/>
      <c r="AP328" s="184"/>
      <c r="AQ328" s="184"/>
      <c r="AR328" s="184"/>
      <c r="AS328" s="184"/>
      <c r="AT328" s="184"/>
      <c r="AU328" s="184"/>
      <c r="AV328" s="184"/>
      <c r="AW328" s="184"/>
      <c r="AX328" s="184"/>
      <c r="AY328" s="184"/>
      <c r="AZ328" s="184"/>
      <c r="BA328" s="184"/>
      <c r="BB328" s="184"/>
      <c r="BC328" s="184"/>
      <c r="BD328" s="184"/>
      <c r="BE328" s="184"/>
      <c r="BF328" s="184"/>
      <c r="BG328" s="184"/>
      <c r="BH328" s="184"/>
    </row>
    <row r="329" spans="1:60" outlineLevel="1" x14ac:dyDescent="0.2">
      <c r="A329" s="193">
        <v>88</v>
      </c>
      <c r="B329" s="194" t="s">
        <v>519</v>
      </c>
      <c r="C329" s="199" t="s">
        <v>520</v>
      </c>
      <c r="D329" s="200" t="s">
        <v>27</v>
      </c>
      <c r="E329" s="201"/>
      <c r="F329" s="202"/>
      <c r="G329" s="183">
        <f>ROUND(E329*F329,2)</f>
        <v>0</v>
      </c>
      <c r="H329" s="202"/>
      <c r="I329" s="183">
        <f>ROUND(E329*H329,2)</f>
        <v>0</v>
      </c>
      <c r="J329" s="202"/>
      <c r="K329" s="183">
        <f>ROUND(E329*J329,2)</f>
        <v>0</v>
      </c>
      <c r="L329" s="183">
        <v>21</v>
      </c>
      <c r="M329" s="183">
        <f>G329*(1+L329/100)</f>
        <v>0</v>
      </c>
      <c r="N329" s="183">
        <v>0</v>
      </c>
      <c r="O329" s="183">
        <f>ROUND(E329*N329,2)</f>
        <v>0</v>
      </c>
      <c r="P329" s="183">
        <v>0</v>
      </c>
      <c r="Q329" s="183">
        <f>ROUND(E329*P329,2)</f>
        <v>0</v>
      </c>
      <c r="R329" s="183" t="s">
        <v>514</v>
      </c>
      <c r="S329" s="183" t="s">
        <v>152</v>
      </c>
      <c r="T329" s="183" t="s">
        <v>152</v>
      </c>
      <c r="U329" s="183">
        <v>0</v>
      </c>
      <c r="V329" s="183">
        <f>ROUND(E329*U329,2)</f>
        <v>0</v>
      </c>
      <c r="W329" s="183"/>
      <c r="X329" s="183" t="s">
        <v>509</v>
      </c>
      <c r="Y329" s="184"/>
      <c r="Z329" s="184"/>
      <c r="AA329" s="184"/>
      <c r="AB329" s="184"/>
      <c r="AC329" s="184"/>
      <c r="AD329" s="184"/>
      <c r="AE329" s="184"/>
      <c r="AF329" s="184"/>
      <c r="AG329" s="184" t="s">
        <v>510</v>
      </c>
      <c r="AH329" s="184"/>
      <c r="AI329" s="184"/>
      <c r="AJ329" s="184"/>
      <c r="AK329" s="184"/>
      <c r="AL329" s="184"/>
      <c r="AM329" s="184"/>
      <c r="AN329" s="184"/>
      <c r="AO329" s="184"/>
      <c r="AP329" s="184"/>
      <c r="AQ329" s="184"/>
      <c r="AR329" s="184"/>
      <c r="AS329" s="184"/>
      <c r="AT329" s="184"/>
      <c r="AU329" s="184"/>
      <c r="AV329" s="184"/>
      <c r="AW329" s="184"/>
      <c r="AX329" s="184"/>
      <c r="AY329" s="184"/>
      <c r="AZ329" s="184"/>
      <c r="BA329" s="184"/>
      <c r="BB329" s="184"/>
      <c r="BC329" s="184"/>
      <c r="BD329" s="184"/>
      <c r="BE329" s="184"/>
      <c r="BF329" s="184"/>
      <c r="BG329" s="184"/>
      <c r="BH329" s="184"/>
    </row>
    <row r="330" spans="1:60" ht="12.75" customHeight="1" outlineLevel="1" x14ac:dyDescent="0.2">
      <c r="A330" s="193"/>
      <c r="B330" s="194"/>
      <c r="C330" s="254" t="s">
        <v>521</v>
      </c>
      <c r="D330" s="254"/>
      <c r="E330" s="254"/>
      <c r="F330" s="254"/>
      <c r="G330" s="254"/>
      <c r="H330" s="183"/>
      <c r="I330" s="183"/>
      <c r="J330" s="183"/>
      <c r="K330" s="183"/>
      <c r="L330" s="183"/>
      <c r="M330" s="183"/>
      <c r="N330" s="183"/>
      <c r="O330" s="183"/>
      <c r="P330" s="183"/>
      <c r="Q330" s="183"/>
      <c r="R330" s="183"/>
      <c r="S330" s="183"/>
      <c r="T330" s="183"/>
      <c r="U330" s="183"/>
      <c r="V330" s="183"/>
      <c r="W330" s="183"/>
      <c r="X330" s="183"/>
      <c r="Y330" s="184"/>
      <c r="Z330" s="184"/>
      <c r="AA330" s="184"/>
      <c r="AB330" s="184"/>
      <c r="AC330" s="184"/>
      <c r="AD330" s="184"/>
      <c r="AE330" s="184"/>
      <c r="AF330" s="184"/>
      <c r="AG330" s="184" t="s">
        <v>160</v>
      </c>
      <c r="AH330" s="184"/>
      <c r="AI330" s="184"/>
      <c r="AJ330" s="184"/>
      <c r="AK330" s="184"/>
      <c r="AL330" s="184"/>
      <c r="AM330" s="184"/>
      <c r="AN330" s="184"/>
      <c r="AO330" s="184"/>
      <c r="AP330" s="184"/>
      <c r="AQ330" s="184"/>
      <c r="AR330" s="184"/>
      <c r="AS330" s="184"/>
      <c r="AT330" s="184"/>
      <c r="AU330" s="184"/>
      <c r="AV330" s="184"/>
      <c r="AW330" s="184"/>
      <c r="AX330" s="184"/>
      <c r="AY330" s="184"/>
      <c r="AZ330" s="184"/>
      <c r="BA330" s="184"/>
      <c r="BB330" s="184"/>
      <c r="BC330" s="184"/>
      <c r="BD330" s="184"/>
      <c r="BE330" s="184"/>
      <c r="BF330" s="184"/>
      <c r="BG330" s="184"/>
      <c r="BH330" s="184"/>
    </row>
    <row r="331" spans="1:60" x14ac:dyDescent="0.2">
      <c r="A331" s="167" t="s">
        <v>146</v>
      </c>
      <c r="B331" s="168" t="s">
        <v>73</v>
      </c>
      <c r="C331" s="169" t="s">
        <v>74</v>
      </c>
      <c r="D331" s="170"/>
      <c r="E331" s="171"/>
      <c r="F331" s="172"/>
      <c r="G331" s="172">
        <f>SUMIF(AG332:AG379,"&lt;&gt;NOR",G332:G379)</f>
        <v>0</v>
      </c>
      <c r="H331" s="172"/>
      <c r="I331" s="172">
        <f>SUM(I332:I379)</f>
        <v>0</v>
      </c>
      <c r="J331" s="172"/>
      <c r="K331" s="172">
        <f>SUM(K332:K379)</f>
        <v>0</v>
      </c>
      <c r="L331" s="172"/>
      <c r="M331" s="172">
        <f>SUM(M332:M379)</f>
        <v>0</v>
      </c>
      <c r="N331" s="172"/>
      <c r="O331" s="172">
        <f>SUM(O332:O379)</f>
        <v>0.22</v>
      </c>
      <c r="P331" s="172"/>
      <c r="Q331" s="172">
        <f>SUM(Q332:Q379)</f>
        <v>0</v>
      </c>
      <c r="R331" s="172"/>
      <c r="S331" s="172"/>
      <c r="T331" s="173"/>
      <c r="U331" s="174"/>
      <c r="V331" s="174">
        <f>SUM(V332:V379)</f>
        <v>93.45</v>
      </c>
      <c r="W331" s="174"/>
      <c r="X331" s="174"/>
      <c r="AG331" t="s">
        <v>147</v>
      </c>
    </row>
    <row r="332" spans="1:60" outlineLevel="1" x14ac:dyDescent="0.2">
      <c r="A332" s="175">
        <v>89</v>
      </c>
      <c r="B332" s="176" t="s">
        <v>522</v>
      </c>
      <c r="C332" s="177" t="s">
        <v>523</v>
      </c>
      <c r="D332" s="178" t="s">
        <v>150</v>
      </c>
      <c r="E332" s="179">
        <v>1</v>
      </c>
      <c r="F332" s="180"/>
      <c r="G332" s="181">
        <f>ROUND(E332*F332,2)</f>
        <v>0</v>
      </c>
      <c r="H332" s="180"/>
      <c r="I332" s="181">
        <f>ROUND(E332*H332,2)</f>
        <v>0</v>
      </c>
      <c r="J332" s="180"/>
      <c r="K332" s="181">
        <f>ROUND(E332*J332,2)</f>
        <v>0</v>
      </c>
      <c r="L332" s="181">
        <v>21</v>
      </c>
      <c r="M332" s="181">
        <f>G332*(1+L332/100)</f>
        <v>0</v>
      </c>
      <c r="N332" s="181">
        <v>0</v>
      </c>
      <c r="O332" s="181">
        <f>ROUND(E332*N332,2)</f>
        <v>0</v>
      </c>
      <c r="P332" s="181">
        <v>0</v>
      </c>
      <c r="Q332" s="181">
        <f>ROUND(E332*P332,2)</f>
        <v>0</v>
      </c>
      <c r="R332" s="181" t="s">
        <v>524</v>
      </c>
      <c r="S332" s="181" t="s">
        <v>152</v>
      </c>
      <c r="T332" s="182" t="s">
        <v>152</v>
      </c>
      <c r="U332" s="183">
        <v>1.419</v>
      </c>
      <c r="V332" s="183">
        <f>ROUND(E332*U332,2)</f>
        <v>1.42</v>
      </c>
      <c r="W332" s="183"/>
      <c r="X332" s="183" t="s">
        <v>153</v>
      </c>
      <c r="Y332" s="184"/>
      <c r="Z332" s="184"/>
      <c r="AA332" s="184"/>
      <c r="AB332" s="184"/>
      <c r="AC332" s="184"/>
      <c r="AD332" s="184"/>
      <c r="AE332" s="184"/>
      <c r="AF332" s="184"/>
      <c r="AG332" s="184" t="s">
        <v>154</v>
      </c>
      <c r="AH332" s="184"/>
      <c r="AI332" s="184"/>
      <c r="AJ332" s="184"/>
      <c r="AK332" s="184"/>
      <c r="AL332" s="184"/>
      <c r="AM332" s="184"/>
      <c r="AN332" s="184"/>
      <c r="AO332" s="184"/>
      <c r="AP332" s="184"/>
      <c r="AQ332" s="184"/>
      <c r="AR332" s="184"/>
      <c r="AS332" s="184"/>
      <c r="AT332" s="184"/>
      <c r="AU332" s="184"/>
      <c r="AV332" s="184"/>
      <c r="AW332" s="184"/>
      <c r="AX332" s="184"/>
      <c r="AY332" s="184"/>
      <c r="AZ332" s="184"/>
      <c r="BA332" s="184"/>
      <c r="BB332" s="184"/>
      <c r="BC332" s="184"/>
      <c r="BD332" s="184"/>
      <c r="BE332" s="184"/>
      <c r="BF332" s="184"/>
      <c r="BG332" s="184"/>
      <c r="BH332" s="184"/>
    </row>
    <row r="333" spans="1:60" outlineLevel="1" x14ac:dyDescent="0.2">
      <c r="A333" s="185">
        <v>90</v>
      </c>
      <c r="B333" s="186" t="s">
        <v>525</v>
      </c>
      <c r="C333" s="187" t="s">
        <v>526</v>
      </c>
      <c r="D333" s="188" t="s">
        <v>182</v>
      </c>
      <c r="E333" s="189">
        <v>26.5</v>
      </c>
      <c r="F333" s="190"/>
      <c r="G333" s="191">
        <f>ROUND(E333*F333,2)</f>
        <v>0</v>
      </c>
      <c r="H333" s="190"/>
      <c r="I333" s="191">
        <f>ROUND(E333*H333,2)</f>
        <v>0</v>
      </c>
      <c r="J333" s="190"/>
      <c r="K333" s="191">
        <f>ROUND(E333*J333,2)</f>
        <v>0</v>
      </c>
      <c r="L333" s="191">
        <v>21</v>
      </c>
      <c r="M333" s="191">
        <f>G333*(1+L333/100)</f>
        <v>0</v>
      </c>
      <c r="N333" s="191">
        <v>4.6999999999999999E-4</v>
      </c>
      <c r="O333" s="191">
        <f>ROUND(E333*N333,2)</f>
        <v>0.01</v>
      </c>
      <c r="P333" s="191">
        <v>0</v>
      </c>
      <c r="Q333" s="191">
        <f>ROUND(E333*P333,2)</f>
        <v>0</v>
      </c>
      <c r="R333" s="191" t="s">
        <v>524</v>
      </c>
      <c r="S333" s="191" t="s">
        <v>152</v>
      </c>
      <c r="T333" s="192" t="s">
        <v>152</v>
      </c>
      <c r="U333" s="183">
        <v>0.35899999999999999</v>
      </c>
      <c r="V333" s="183">
        <f>ROUND(E333*U333,2)</f>
        <v>9.51</v>
      </c>
      <c r="W333" s="183"/>
      <c r="X333" s="183" t="s">
        <v>153</v>
      </c>
      <c r="Y333" s="184"/>
      <c r="Z333" s="184"/>
      <c r="AA333" s="184"/>
      <c r="AB333" s="184"/>
      <c r="AC333" s="184"/>
      <c r="AD333" s="184"/>
      <c r="AE333" s="184"/>
      <c r="AF333" s="184"/>
      <c r="AG333" s="184" t="s">
        <v>527</v>
      </c>
      <c r="AH333" s="184"/>
      <c r="AI333" s="184"/>
      <c r="AJ333" s="184"/>
      <c r="AK333" s="184"/>
      <c r="AL333" s="184"/>
      <c r="AM333" s="184"/>
      <c r="AN333" s="184"/>
      <c r="AO333" s="184"/>
      <c r="AP333" s="184"/>
      <c r="AQ333" s="184"/>
      <c r="AR333" s="184"/>
      <c r="AS333" s="184"/>
      <c r="AT333" s="184"/>
      <c r="AU333" s="184"/>
      <c r="AV333" s="184"/>
      <c r="AW333" s="184"/>
      <c r="AX333" s="184"/>
      <c r="AY333" s="184"/>
      <c r="AZ333" s="184"/>
      <c r="BA333" s="184"/>
      <c r="BB333" s="184"/>
      <c r="BC333" s="184"/>
      <c r="BD333" s="184"/>
      <c r="BE333" s="184"/>
      <c r="BF333" s="184"/>
      <c r="BG333" s="184"/>
      <c r="BH333" s="184"/>
    </row>
    <row r="334" spans="1:60" ht="12.75" customHeight="1" outlineLevel="1" x14ac:dyDescent="0.2">
      <c r="A334" s="193"/>
      <c r="B334" s="194"/>
      <c r="C334" s="251" t="s">
        <v>528</v>
      </c>
      <c r="D334" s="251"/>
      <c r="E334" s="251"/>
      <c r="F334" s="251"/>
      <c r="G334" s="251"/>
      <c r="H334" s="183"/>
      <c r="I334" s="183"/>
      <c r="J334" s="183"/>
      <c r="K334" s="183"/>
      <c r="L334" s="183"/>
      <c r="M334" s="183"/>
      <c r="N334" s="183"/>
      <c r="O334" s="183"/>
      <c r="P334" s="183"/>
      <c r="Q334" s="183"/>
      <c r="R334" s="183"/>
      <c r="S334" s="183"/>
      <c r="T334" s="183"/>
      <c r="U334" s="183"/>
      <c r="V334" s="183"/>
      <c r="W334" s="183"/>
      <c r="X334" s="183"/>
      <c r="Y334" s="184"/>
      <c r="Z334" s="184"/>
      <c r="AA334" s="184"/>
      <c r="AB334" s="184"/>
      <c r="AC334" s="184"/>
      <c r="AD334" s="184"/>
      <c r="AE334" s="184"/>
      <c r="AF334" s="184"/>
      <c r="AG334" s="184" t="s">
        <v>160</v>
      </c>
      <c r="AH334" s="184"/>
      <c r="AI334" s="184"/>
      <c r="AJ334" s="184"/>
      <c r="AK334" s="184"/>
      <c r="AL334" s="184"/>
      <c r="AM334" s="184"/>
      <c r="AN334" s="184"/>
      <c r="AO334" s="184"/>
      <c r="AP334" s="184"/>
      <c r="AQ334" s="184"/>
      <c r="AR334" s="184"/>
      <c r="AS334" s="184"/>
      <c r="AT334" s="184"/>
      <c r="AU334" s="184"/>
      <c r="AV334" s="184"/>
      <c r="AW334" s="184"/>
      <c r="AX334" s="184"/>
      <c r="AY334" s="184"/>
      <c r="AZ334" s="184"/>
      <c r="BA334" s="184"/>
      <c r="BB334" s="184"/>
      <c r="BC334" s="184"/>
      <c r="BD334" s="184"/>
      <c r="BE334" s="184"/>
      <c r="BF334" s="184"/>
      <c r="BG334" s="184"/>
      <c r="BH334" s="184"/>
    </row>
    <row r="335" spans="1:60" outlineLevel="1" x14ac:dyDescent="0.2">
      <c r="A335" s="193"/>
      <c r="B335" s="194"/>
      <c r="C335" s="195" t="s">
        <v>529</v>
      </c>
      <c r="D335" s="196"/>
      <c r="E335" s="197">
        <v>15.5</v>
      </c>
      <c r="F335" s="183"/>
      <c r="G335" s="183"/>
      <c r="H335" s="183"/>
      <c r="I335" s="183"/>
      <c r="J335" s="183"/>
      <c r="K335" s="183"/>
      <c r="L335" s="183"/>
      <c r="M335" s="183"/>
      <c r="N335" s="183"/>
      <c r="O335" s="183"/>
      <c r="P335" s="183"/>
      <c r="Q335" s="183"/>
      <c r="R335" s="183"/>
      <c r="S335" s="183"/>
      <c r="T335" s="183"/>
      <c r="U335" s="183"/>
      <c r="V335" s="183"/>
      <c r="W335" s="183"/>
      <c r="X335" s="183"/>
      <c r="Y335" s="184"/>
      <c r="Z335" s="184"/>
      <c r="AA335" s="184"/>
      <c r="AB335" s="184"/>
      <c r="AC335" s="184"/>
      <c r="AD335" s="184"/>
      <c r="AE335" s="184"/>
      <c r="AF335" s="184"/>
      <c r="AG335" s="184" t="s">
        <v>162</v>
      </c>
      <c r="AH335" s="184">
        <v>0</v>
      </c>
      <c r="AI335" s="184"/>
      <c r="AJ335" s="184"/>
      <c r="AK335" s="184"/>
      <c r="AL335" s="184"/>
      <c r="AM335" s="184"/>
      <c r="AN335" s="184"/>
      <c r="AO335" s="184"/>
      <c r="AP335" s="184"/>
      <c r="AQ335" s="184"/>
      <c r="AR335" s="184"/>
      <c r="AS335" s="184"/>
      <c r="AT335" s="184"/>
      <c r="AU335" s="184"/>
      <c r="AV335" s="184"/>
      <c r="AW335" s="184"/>
      <c r="AX335" s="184"/>
      <c r="AY335" s="184"/>
      <c r="AZ335" s="184"/>
      <c r="BA335" s="184"/>
      <c r="BB335" s="184"/>
      <c r="BC335" s="184"/>
      <c r="BD335" s="184"/>
      <c r="BE335" s="184"/>
      <c r="BF335" s="184"/>
      <c r="BG335" s="184"/>
      <c r="BH335" s="184"/>
    </row>
    <row r="336" spans="1:60" outlineLevel="1" x14ac:dyDescent="0.2">
      <c r="A336" s="193"/>
      <c r="B336" s="194"/>
      <c r="C336" s="195" t="s">
        <v>530</v>
      </c>
      <c r="D336" s="196"/>
      <c r="E336" s="197">
        <v>11</v>
      </c>
      <c r="F336" s="183"/>
      <c r="G336" s="183"/>
      <c r="H336" s="183"/>
      <c r="I336" s="183"/>
      <c r="J336" s="183"/>
      <c r="K336" s="183"/>
      <c r="L336" s="183"/>
      <c r="M336" s="183"/>
      <c r="N336" s="183"/>
      <c r="O336" s="183"/>
      <c r="P336" s="183"/>
      <c r="Q336" s="183"/>
      <c r="R336" s="183"/>
      <c r="S336" s="183"/>
      <c r="T336" s="183"/>
      <c r="U336" s="183"/>
      <c r="V336" s="183"/>
      <c r="W336" s="183"/>
      <c r="X336" s="183"/>
      <c r="Y336" s="184"/>
      <c r="Z336" s="184"/>
      <c r="AA336" s="184"/>
      <c r="AB336" s="184"/>
      <c r="AC336" s="184"/>
      <c r="AD336" s="184"/>
      <c r="AE336" s="184"/>
      <c r="AF336" s="184"/>
      <c r="AG336" s="184" t="s">
        <v>162</v>
      </c>
      <c r="AH336" s="184">
        <v>0</v>
      </c>
      <c r="AI336" s="184"/>
      <c r="AJ336" s="184"/>
      <c r="AK336" s="184"/>
      <c r="AL336" s="184"/>
      <c r="AM336" s="184"/>
      <c r="AN336" s="184"/>
      <c r="AO336" s="184"/>
      <c r="AP336" s="184"/>
      <c r="AQ336" s="184"/>
      <c r="AR336" s="184"/>
      <c r="AS336" s="184"/>
      <c r="AT336" s="184"/>
      <c r="AU336" s="184"/>
      <c r="AV336" s="184"/>
      <c r="AW336" s="184"/>
      <c r="AX336" s="184"/>
      <c r="AY336" s="184"/>
      <c r="AZ336" s="184"/>
      <c r="BA336" s="184"/>
      <c r="BB336" s="184"/>
      <c r="BC336" s="184"/>
      <c r="BD336" s="184"/>
      <c r="BE336" s="184"/>
      <c r="BF336" s="184"/>
      <c r="BG336" s="184"/>
      <c r="BH336" s="184"/>
    </row>
    <row r="337" spans="1:60" outlineLevel="1" x14ac:dyDescent="0.2">
      <c r="A337" s="185">
        <v>91</v>
      </c>
      <c r="B337" s="186" t="s">
        <v>531</v>
      </c>
      <c r="C337" s="187" t="s">
        <v>532</v>
      </c>
      <c r="D337" s="188" t="s">
        <v>182</v>
      </c>
      <c r="E337" s="189">
        <v>5.5</v>
      </c>
      <c r="F337" s="190"/>
      <c r="G337" s="191">
        <f>ROUND(E337*F337,2)</f>
        <v>0</v>
      </c>
      <c r="H337" s="190"/>
      <c r="I337" s="191">
        <f>ROUND(E337*H337,2)</f>
        <v>0</v>
      </c>
      <c r="J337" s="190"/>
      <c r="K337" s="191">
        <f>ROUND(E337*J337,2)</f>
        <v>0</v>
      </c>
      <c r="L337" s="191">
        <v>21</v>
      </c>
      <c r="M337" s="191">
        <f>G337*(1+L337/100)</f>
        <v>0</v>
      </c>
      <c r="N337" s="191">
        <v>1.5200000000000001E-3</v>
      </c>
      <c r="O337" s="191">
        <f>ROUND(E337*N337,2)</f>
        <v>0.01</v>
      </c>
      <c r="P337" s="191">
        <v>0</v>
      </c>
      <c r="Q337" s="191">
        <f>ROUND(E337*P337,2)</f>
        <v>0</v>
      </c>
      <c r="R337" s="191" t="s">
        <v>524</v>
      </c>
      <c r="S337" s="191" t="s">
        <v>152</v>
      </c>
      <c r="T337" s="192" t="s">
        <v>152</v>
      </c>
      <c r="U337" s="183">
        <v>1.173</v>
      </c>
      <c r="V337" s="183">
        <f>ROUND(E337*U337,2)</f>
        <v>6.45</v>
      </c>
      <c r="W337" s="183"/>
      <c r="X337" s="183" t="s">
        <v>153</v>
      </c>
      <c r="Y337" s="184"/>
      <c r="Z337" s="184"/>
      <c r="AA337" s="184"/>
      <c r="AB337" s="184"/>
      <c r="AC337" s="184"/>
      <c r="AD337" s="184"/>
      <c r="AE337" s="184"/>
      <c r="AF337" s="184"/>
      <c r="AG337" s="184" t="s">
        <v>154</v>
      </c>
      <c r="AH337" s="184"/>
      <c r="AI337" s="184"/>
      <c r="AJ337" s="184"/>
      <c r="AK337" s="184"/>
      <c r="AL337" s="184"/>
      <c r="AM337" s="184"/>
      <c r="AN337" s="184"/>
      <c r="AO337" s="184"/>
      <c r="AP337" s="184"/>
      <c r="AQ337" s="184"/>
      <c r="AR337" s="184"/>
      <c r="AS337" s="184"/>
      <c r="AT337" s="184"/>
      <c r="AU337" s="184"/>
      <c r="AV337" s="184"/>
      <c r="AW337" s="184"/>
      <c r="AX337" s="184"/>
      <c r="AY337" s="184"/>
      <c r="AZ337" s="184"/>
      <c r="BA337" s="184"/>
      <c r="BB337" s="184"/>
      <c r="BC337" s="184"/>
      <c r="BD337" s="184"/>
      <c r="BE337" s="184"/>
      <c r="BF337" s="184"/>
      <c r="BG337" s="184"/>
      <c r="BH337" s="184"/>
    </row>
    <row r="338" spans="1:60" ht="12.75" customHeight="1" outlineLevel="1" x14ac:dyDescent="0.2">
      <c r="A338" s="193"/>
      <c r="B338" s="194"/>
      <c r="C338" s="251" t="s">
        <v>528</v>
      </c>
      <c r="D338" s="251"/>
      <c r="E338" s="251"/>
      <c r="F338" s="251"/>
      <c r="G338" s="251"/>
      <c r="H338" s="183"/>
      <c r="I338" s="183"/>
      <c r="J338" s="183"/>
      <c r="K338" s="183"/>
      <c r="L338" s="183"/>
      <c r="M338" s="183"/>
      <c r="N338" s="183"/>
      <c r="O338" s="183"/>
      <c r="P338" s="183"/>
      <c r="Q338" s="183"/>
      <c r="R338" s="183"/>
      <c r="S338" s="183"/>
      <c r="T338" s="183"/>
      <c r="U338" s="183"/>
      <c r="V338" s="183"/>
      <c r="W338" s="183"/>
      <c r="X338" s="183"/>
      <c r="Y338" s="184"/>
      <c r="Z338" s="184"/>
      <c r="AA338" s="184"/>
      <c r="AB338" s="184"/>
      <c r="AC338" s="184"/>
      <c r="AD338" s="184"/>
      <c r="AE338" s="184"/>
      <c r="AF338" s="184"/>
      <c r="AG338" s="184" t="s">
        <v>160</v>
      </c>
      <c r="AH338" s="184"/>
      <c r="AI338" s="184"/>
      <c r="AJ338" s="184"/>
      <c r="AK338" s="184"/>
      <c r="AL338" s="184"/>
      <c r="AM338" s="184"/>
      <c r="AN338" s="184"/>
      <c r="AO338" s="184"/>
      <c r="AP338" s="184"/>
      <c r="AQ338" s="184"/>
      <c r="AR338" s="184"/>
      <c r="AS338" s="184"/>
      <c r="AT338" s="184"/>
      <c r="AU338" s="184"/>
      <c r="AV338" s="184"/>
      <c r="AW338" s="184"/>
      <c r="AX338" s="184"/>
      <c r="AY338" s="184"/>
      <c r="AZ338" s="184"/>
      <c r="BA338" s="184"/>
      <c r="BB338" s="184"/>
      <c r="BC338" s="184"/>
      <c r="BD338" s="184"/>
      <c r="BE338" s="184"/>
      <c r="BF338" s="184"/>
      <c r="BG338" s="184"/>
      <c r="BH338" s="184"/>
    </row>
    <row r="339" spans="1:60" ht="12.75" customHeight="1" outlineLevel="1" x14ac:dyDescent="0.2">
      <c r="A339" s="193"/>
      <c r="B339" s="194"/>
      <c r="C339" s="252" t="s">
        <v>533</v>
      </c>
      <c r="D339" s="252"/>
      <c r="E339" s="252"/>
      <c r="F339" s="252"/>
      <c r="G339" s="252"/>
      <c r="H339" s="183"/>
      <c r="I339" s="183"/>
      <c r="J339" s="183"/>
      <c r="K339" s="183"/>
      <c r="L339" s="183"/>
      <c r="M339" s="183"/>
      <c r="N339" s="183"/>
      <c r="O339" s="183"/>
      <c r="P339" s="183"/>
      <c r="Q339" s="183"/>
      <c r="R339" s="183"/>
      <c r="S339" s="183"/>
      <c r="T339" s="183"/>
      <c r="U339" s="183"/>
      <c r="V339" s="183"/>
      <c r="W339" s="183"/>
      <c r="X339" s="183"/>
      <c r="Y339" s="184"/>
      <c r="Z339" s="184"/>
      <c r="AA339" s="184"/>
      <c r="AB339" s="184"/>
      <c r="AC339" s="184"/>
      <c r="AD339" s="184"/>
      <c r="AE339" s="184"/>
      <c r="AF339" s="184"/>
      <c r="AG339" s="184" t="s">
        <v>190</v>
      </c>
      <c r="AH339" s="184"/>
      <c r="AI339" s="184"/>
      <c r="AJ339" s="184"/>
      <c r="AK339" s="184"/>
      <c r="AL339" s="184"/>
      <c r="AM339" s="184"/>
      <c r="AN339" s="184"/>
      <c r="AO339" s="184"/>
      <c r="AP339" s="184"/>
      <c r="AQ339" s="184"/>
      <c r="AR339" s="184"/>
      <c r="AS339" s="184"/>
      <c r="AT339" s="184"/>
      <c r="AU339" s="184"/>
      <c r="AV339" s="184"/>
      <c r="AW339" s="184"/>
      <c r="AX339" s="184"/>
      <c r="AY339" s="184"/>
      <c r="AZ339" s="184"/>
      <c r="BA339" s="184"/>
      <c r="BB339" s="184"/>
      <c r="BC339" s="184"/>
      <c r="BD339" s="184"/>
      <c r="BE339" s="184"/>
      <c r="BF339" s="184"/>
      <c r="BG339" s="184"/>
      <c r="BH339" s="184"/>
    </row>
    <row r="340" spans="1:60" outlineLevel="1" x14ac:dyDescent="0.2">
      <c r="A340" s="193"/>
      <c r="B340" s="194"/>
      <c r="C340" s="195" t="s">
        <v>534</v>
      </c>
      <c r="D340" s="196"/>
      <c r="E340" s="197">
        <v>5.5</v>
      </c>
      <c r="F340" s="183"/>
      <c r="G340" s="183"/>
      <c r="H340" s="183"/>
      <c r="I340" s="183"/>
      <c r="J340" s="183"/>
      <c r="K340" s="183"/>
      <c r="L340" s="183"/>
      <c r="M340" s="183"/>
      <c r="N340" s="183"/>
      <c r="O340" s="183"/>
      <c r="P340" s="183"/>
      <c r="Q340" s="183"/>
      <c r="R340" s="183"/>
      <c r="S340" s="183"/>
      <c r="T340" s="183"/>
      <c r="U340" s="183"/>
      <c r="V340" s="183"/>
      <c r="W340" s="183"/>
      <c r="X340" s="183"/>
      <c r="Y340" s="184"/>
      <c r="Z340" s="184"/>
      <c r="AA340" s="184"/>
      <c r="AB340" s="184"/>
      <c r="AC340" s="184"/>
      <c r="AD340" s="184"/>
      <c r="AE340" s="184"/>
      <c r="AF340" s="184"/>
      <c r="AG340" s="184" t="s">
        <v>162</v>
      </c>
      <c r="AH340" s="184">
        <v>0</v>
      </c>
      <c r="AI340" s="184"/>
      <c r="AJ340" s="184"/>
      <c r="AK340" s="184"/>
      <c r="AL340" s="184"/>
      <c r="AM340" s="184"/>
      <c r="AN340" s="184"/>
      <c r="AO340" s="184"/>
      <c r="AP340" s="184"/>
      <c r="AQ340" s="184"/>
      <c r="AR340" s="184"/>
      <c r="AS340" s="184"/>
      <c r="AT340" s="184"/>
      <c r="AU340" s="184"/>
      <c r="AV340" s="184"/>
      <c r="AW340" s="184"/>
      <c r="AX340" s="184"/>
      <c r="AY340" s="184"/>
      <c r="AZ340" s="184"/>
      <c r="BA340" s="184"/>
      <c r="BB340" s="184"/>
      <c r="BC340" s="184"/>
      <c r="BD340" s="184"/>
      <c r="BE340" s="184"/>
      <c r="BF340" s="184"/>
      <c r="BG340" s="184"/>
      <c r="BH340" s="184"/>
    </row>
    <row r="341" spans="1:60" outlineLevel="1" x14ac:dyDescent="0.2">
      <c r="A341" s="185">
        <v>92</v>
      </c>
      <c r="B341" s="186" t="s">
        <v>535</v>
      </c>
      <c r="C341" s="187" t="s">
        <v>536</v>
      </c>
      <c r="D341" s="188" t="s">
        <v>182</v>
      </c>
      <c r="E341" s="189">
        <v>9</v>
      </c>
      <c r="F341" s="190"/>
      <c r="G341" s="191">
        <f>ROUND(E341*F341,2)</f>
        <v>0</v>
      </c>
      <c r="H341" s="190"/>
      <c r="I341" s="191">
        <f>ROUND(E341*H341,2)</f>
        <v>0</v>
      </c>
      <c r="J341" s="190"/>
      <c r="K341" s="191">
        <f>ROUND(E341*J341,2)</f>
        <v>0</v>
      </c>
      <c r="L341" s="191">
        <v>21</v>
      </c>
      <c r="M341" s="191">
        <f>G341*(1+L341/100)</f>
        <v>0</v>
      </c>
      <c r="N341" s="191">
        <v>7.7999999999999999E-4</v>
      </c>
      <c r="O341" s="191">
        <f>ROUND(E341*N341,2)</f>
        <v>0.01</v>
      </c>
      <c r="P341" s="191">
        <v>0</v>
      </c>
      <c r="Q341" s="191">
        <f>ROUND(E341*P341,2)</f>
        <v>0</v>
      </c>
      <c r="R341" s="191" t="s">
        <v>524</v>
      </c>
      <c r="S341" s="191" t="s">
        <v>152</v>
      </c>
      <c r="T341" s="192" t="s">
        <v>152</v>
      </c>
      <c r="U341" s="183">
        <v>0.81899999999999995</v>
      </c>
      <c r="V341" s="183">
        <f>ROUND(E341*U341,2)</f>
        <v>7.37</v>
      </c>
      <c r="W341" s="183"/>
      <c r="X341" s="183" t="s">
        <v>153</v>
      </c>
      <c r="Y341" s="184"/>
      <c r="Z341" s="184"/>
      <c r="AA341" s="184"/>
      <c r="AB341" s="184"/>
      <c r="AC341" s="184"/>
      <c r="AD341" s="184"/>
      <c r="AE341" s="184"/>
      <c r="AF341" s="184"/>
      <c r="AG341" s="184" t="s">
        <v>154</v>
      </c>
      <c r="AH341" s="184"/>
      <c r="AI341" s="184"/>
      <c r="AJ341" s="184"/>
      <c r="AK341" s="184"/>
      <c r="AL341" s="184"/>
      <c r="AM341" s="184"/>
      <c r="AN341" s="184"/>
      <c r="AO341" s="184"/>
      <c r="AP341" s="184"/>
      <c r="AQ341" s="184"/>
      <c r="AR341" s="184"/>
      <c r="AS341" s="184"/>
      <c r="AT341" s="184"/>
      <c r="AU341" s="184"/>
      <c r="AV341" s="184"/>
      <c r="AW341" s="184"/>
      <c r="AX341" s="184"/>
      <c r="AY341" s="184"/>
      <c r="AZ341" s="184"/>
      <c r="BA341" s="184"/>
      <c r="BB341" s="184"/>
      <c r="BC341" s="184"/>
      <c r="BD341" s="184"/>
      <c r="BE341" s="184"/>
      <c r="BF341" s="184"/>
      <c r="BG341" s="184"/>
      <c r="BH341" s="184"/>
    </row>
    <row r="342" spans="1:60" ht="12.75" customHeight="1" outlineLevel="1" x14ac:dyDescent="0.2">
      <c r="A342" s="193"/>
      <c r="B342" s="194"/>
      <c r="C342" s="251" t="s">
        <v>528</v>
      </c>
      <c r="D342" s="251"/>
      <c r="E342" s="251"/>
      <c r="F342" s="251"/>
      <c r="G342" s="251"/>
      <c r="H342" s="183"/>
      <c r="I342" s="183"/>
      <c r="J342" s="183"/>
      <c r="K342" s="183"/>
      <c r="L342" s="183"/>
      <c r="M342" s="183"/>
      <c r="N342" s="183"/>
      <c r="O342" s="183"/>
      <c r="P342" s="183"/>
      <c r="Q342" s="183"/>
      <c r="R342" s="183"/>
      <c r="S342" s="183"/>
      <c r="T342" s="183"/>
      <c r="U342" s="183"/>
      <c r="V342" s="183"/>
      <c r="W342" s="183"/>
      <c r="X342" s="183"/>
      <c r="Y342" s="184"/>
      <c r="Z342" s="184"/>
      <c r="AA342" s="184"/>
      <c r="AB342" s="184"/>
      <c r="AC342" s="184"/>
      <c r="AD342" s="184"/>
      <c r="AE342" s="184"/>
      <c r="AF342" s="184"/>
      <c r="AG342" s="184" t="s">
        <v>160</v>
      </c>
      <c r="AH342" s="184"/>
      <c r="AI342" s="184"/>
      <c r="AJ342" s="184"/>
      <c r="AK342" s="184"/>
      <c r="AL342" s="184"/>
      <c r="AM342" s="184"/>
      <c r="AN342" s="184"/>
      <c r="AO342" s="184"/>
      <c r="AP342" s="184"/>
      <c r="AQ342" s="184"/>
      <c r="AR342" s="184"/>
      <c r="AS342" s="184"/>
      <c r="AT342" s="184"/>
      <c r="AU342" s="184"/>
      <c r="AV342" s="184"/>
      <c r="AW342" s="184"/>
      <c r="AX342" s="184"/>
      <c r="AY342" s="184"/>
      <c r="AZ342" s="184"/>
      <c r="BA342" s="184"/>
      <c r="BB342" s="184"/>
      <c r="BC342" s="184"/>
      <c r="BD342" s="184"/>
      <c r="BE342" s="184"/>
      <c r="BF342" s="184"/>
      <c r="BG342" s="184"/>
      <c r="BH342" s="184"/>
    </row>
    <row r="343" spans="1:60" ht="12.75" customHeight="1" outlineLevel="1" x14ac:dyDescent="0.2">
      <c r="A343" s="193"/>
      <c r="B343" s="194"/>
      <c r="C343" s="252" t="s">
        <v>537</v>
      </c>
      <c r="D343" s="252"/>
      <c r="E343" s="252"/>
      <c r="F343" s="252"/>
      <c r="G343" s="252"/>
      <c r="H343" s="183"/>
      <c r="I343" s="183"/>
      <c r="J343" s="183"/>
      <c r="K343" s="183"/>
      <c r="L343" s="183"/>
      <c r="M343" s="183"/>
      <c r="N343" s="183"/>
      <c r="O343" s="183"/>
      <c r="P343" s="183"/>
      <c r="Q343" s="183"/>
      <c r="R343" s="183"/>
      <c r="S343" s="183"/>
      <c r="T343" s="183"/>
      <c r="U343" s="183"/>
      <c r="V343" s="183"/>
      <c r="W343" s="183"/>
      <c r="X343" s="183"/>
      <c r="Y343" s="184"/>
      <c r="Z343" s="184"/>
      <c r="AA343" s="184"/>
      <c r="AB343" s="184"/>
      <c r="AC343" s="184"/>
      <c r="AD343" s="184"/>
      <c r="AE343" s="184"/>
      <c r="AF343" s="184"/>
      <c r="AG343" s="184" t="s">
        <v>190</v>
      </c>
      <c r="AH343" s="184"/>
      <c r="AI343" s="184"/>
      <c r="AJ343" s="184"/>
      <c r="AK343" s="184"/>
      <c r="AL343" s="184"/>
      <c r="AM343" s="184"/>
      <c r="AN343" s="184"/>
      <c r="AO343" s="184"/>
      <c r="AP343" s="184"/>
      <c r="AQ343" s="184"/>
      <c r="AR343" s="184"/>
      <c r="AS343" s="184"/>
      <c r="AT343" s="184"/>
      <c r="AU343" s="184"/>
      <c r="AV343" s="184"/>
      <c r="AW343" s="184"/>
      <c r="AX343" s="184"/>
      <c r="AY343" s="184"/>
      <c r="AZ343" s="184"/>
      <c r="BA343" s="184"/>
      <c r="BB343" s="184"/>
      <c r="BC343" s="184"/>
      <c r="BD343" s="184"/>
      <c r="BE343" s="184"/>
      <c r="BF343" s="184"/>
      <c r="BG343" s="184"/>
      <c r="BH343" s="184"/>
    </row>
    <row r="344" spans="1:60" ht="12.75" customHeight="1" outlineLevel="1" x14ac:dyDescent="0.2">
      <c r="A344" s="193"/>
      <c r="B344" s="194"/>
      <c r="C344" s="252" t="s">
        <v>538</v>
      </c>
      <c r="D344" s="252"/>
      <c r="E344" s="252"/>
      <c r="F344" s="252"/>
      <c r="G344" s="252"/>
      <c r="H344" s="183"/>
      <c r="I344" s="183"/>
      <c r="J344" s="183"/>
      <c r="K344" s="183"/>
      <c r="L344" s="183"/>
      <c r="M344" s="183"/>
      <c r="N344" s="183"/>
      <c r="O344" s="183"/>
      <c r="P344" s="183"/>
      <c r="Q344" s="183"/>
      <c r="R344" s="183"/>
      <c r="S344" s="183"/>
      <c r="T344" s="183"/>
      <c r="U344" s="183"/>
      <c r="V344" s="183"/>
      <c r="W344" s="183"/>
      <c r="X344" s="183"/>
      <c r="Y344" s="184"/>
      <c r="Z344" s="184"/>
      <c r="AA344" s="184"/>
      <c r="AB344" s="184"/>
      <c r="AC344" s="184"/>
      <c r="AD344" s="184"/>
      <c r="AE344" s="184"/>
      <c r="AF344" s="184"/>
      <c r="AG344" s="184" t="s">
        <v>190</v>
      </c>
      <c r="AH344" s="184"/>
      <c r="AI344" s="184"/>
      <c r="AJ344" s="184"/>
      <c r="AK344" s="184"/>
      <c r="AL344" s="184"/>
      <c r="AM344" s="184"/>
      <c r="AN344" s="184"/>
      <c r="AO344" s="184"/>
      <c r="AP344" s="184"/>
      <c r="AQ344" s="184"/>
      <c r="AR344" s="184"/>
      <c r="AS344" s="184"/>
      <c r="AT344" s="184"/>
      <c r="AU344" s="184"/>
      <c r="AV344" s="184"/>
      <c r="AW344" s="184"/>
      <c r="AX344" s="184"/>
      <c r="AY344" s="184"/>
      <c r="AZ344" s="184"/>
      <c r="BA344" s="184"/>
      <c r="BB344" s="184"/>
      <c r="BC344" s="184"/>
      <c r="BD344" s="184"/>
      <c r="BE344" s="184"/>
      <c r="BF344" s="184"/>
      <c r="BG344" s="184"/>
      <c r="BH344" s="184"/>
    </row>
    <row r="345" spans="1:60" outlineLevel="1" x14ac:dyDescent="0.2">
      <c r="A345" s="185">
        <v>93</v>
      </c>
      <c r="B345" s="186" t="s">
        <v>539</v>
      </c>
      <c r="C345" s="187" t="s">
        <v>540</v>
      </c>
      <c r="D345" s="188" t="s">
        <v>182</v>
      </c>
      <c r="E345" s="189">
        <v>9</v>
      </c>
      <c r="F345" s="190"/>
      <c r="G345" s="191">
        <f>ROUND(E345*F345,2)</f>
        <v>0</v>
      </c>
      <c r="H345" s="190"/>
      <c r="I345" s="191">
        <f>ROUND(E345*H345,2)</f>
        <v>0</v>
      </c>
      <c r="J345" s="190"/>
      <c r="K345" s="191">
        <f>ROUND(E345*J345,2)</f>
        <v>0</v>
      </c>
      <c r="L345" s="191">
        <v>21</v>
      </c>
      <c r="M345" s="191">
        <f>G345*(1+L345/100)</f>
        <v>0</v>
      </c>
      <c r="N345" s="191">
        <v>1.31E-3</v>
      </c>
      <c r="O345" s="191">
        <f>ROUND(E345*N345,2)</f>
        <v>0.01</v>
      </c>
      <c r="P345" s="191">
        <v>0</v>
      </c>
      <c r="Q345" s="191">
        <f>ROUND(E345*P345,2)</f>
        <v>0</v>
      </c>
      <c r="R345" s="191" t="s">
        <v>524</v>
      </c>
      <c r="S345" s="191" t="s">
        <v>152</v>
      </c>
      <c r="T345" s="192" t="s">
        <v>152</v>
      </c>
      <c r="U345" s="183">
        <v>0.79700000000000004</v>
      </c>
      <c r="V345" s="183">
        <f>ROUND(E345*U345,2)</f>
        <v>7.17</v>
      </c>
      <c r="W345" s="183"/>
      <c r="X345" s="183" t="s">
        <v>153</v>
      </c>
      <c r="Y345" s="184"/>
      <c r="Z345" s="184"/>
      <c r="AA345" s="184"/>
      <c r="AB345" s="184"/>
      <c r="AC345" s="184"/>
      <c r="AD345" s="184"/>
      <c r="AE345" s="184"/>
      <c r="AF345" s="184"/>
      <c r="AG345" s="184" t="s">
        <v>154</v>
      </c>
      <c r="AH345" s="184"/>
      <c r="AI345" s="184"/>
      <c r="AJ345" s="184"/>
      <c r="AK345" s="184"/>
      <c r="AL345" s="184"/>
      <c r="AM345" s="184"/>
      <c r="AN345" s="184"/>
      <c r="AO345" s="184"/>
      <c r="AP345" s="184"/>
      <c r="AQ345" s="184"/>
      <c r="AR345" s="184"/>
      <c r="AS345" s="184"/>
      <c r="AT345" s="184"/>
      <c r="AU345" s="184"/>
      <c r="AV345" s="184"/>
      <c r="AW345" s="184"/>
      <c r="AX345" s="184"/>
      <c r="AY345" s="184"/>
      <c r="AZ345" s="184"/>
      <c r="BA345" s="184"/>
      <c r="BB345" s="184"/>
      <c r="BC345" s="184"/>
      <c r="BD345" s="184"/>
      <c r="BE345" s="184"/>
      <c r="BF345" s="184"/>
      <c r="BG345" s="184"/>
      <c r="BH345" s="184"/>
    </row>
    <row r="346" spans="1:60" ht="12.75" customHeight="1" outlineLevel="1" x14ac:dyDescent="0.2">
      <c r="A346" s="193"/>
      <c r="B346" s="194"/>
      <c r="C346" s="251" t="s">
        <v>528</v>
      </c>
      <c r="D346" s="251"/>
      <c r="E346" s="251"/>
      <c r="F346" s="251"/>
      <c r="G346" s="251"/>
      <c r="H346" s="183"/>
      <c r="I346" s="183"/>
      <c r="J346" s="183"/>
      <c r="K346" s="183"/>
      <c r="L346" s="183"/>
      <c r="M346" s="183"/>
      <c r="N346" s="183"/>
      <c r="O346" s="183"/>
      <c r="P346" s="183"/>
      <c r="Q346" s="183"/>
      <c r="R346" s="183"/>
      <c r="S346" s="183"/>
      <c r="T346" s="183"/>
      <c r="U346" s="183"/>
      <c r="V346" s="183"/>
      <c r="W346" s="183"/>
      <c r="X346" s="183"/>
      <c r="Y346" s="184"/>
      <c r="Z346" s="184"/>
      <c r="AA346" s="184"/>
      <c r="AB346" s="184"/>
      <c r="AC346" s="184"/>
      <c r="AD346" s="184"/>
      <c r="AE346" s="184"/>
      <c r="AF346" s="184"/>
      <c r="AG346" s="184" t="s">
        <v>160</v>
      </c>
      <c r="AH346" s="184"/>
      <c r="AI346" s="184"/>
      <c r="AJ346" s="184"/>
      <c r="AK346" s="184"/>
      <c r="AL346" s="184"/>
      <c r="AM346" s="184"/>
      <c r="AN346" s="184"/>
      <c r="AO346" s="184"/>
      <c r="AP346" s="184"/>
      <c r="AQ346" s="184"/>
      <c r="AR346" s="184"/>
      <c r="AS346" s="184"/>
      <c r="AT346" s="184"/>
      <c r="AU346" s="184"/>
      <c r="AV346" s="184"/>
      <c r="AW346" s="184"/>
      <c r="AX346" s="184"/>
      <c r="AY346" s="184"/>
      <c r="AZ346" s="184"/>
      <c r="BA346" s="184"/>
      <c r="BB346" s="184"/>
      <c r="BC346" s="184"/>
      <c r="BD346" s="184"/>
      <c r="BE346" s="184"/>
      <c r="BF346" s="184"/>
      <c r="BG346" s="184"/>
      <c r="BH346" s="184"/>
    </row>
    <row r="347" spans="1:60" ht="12.75" customHeight="1" outlineLevel="1" x14ac:dyDescent="0.2">
      <c r="A347" s="193"/>
      <c r="B347" s="194"/>
      <c r="C347" s="252" t="s">
        <v>537</v>
      </c>
      <c r="D347" s="252"/>
      <c r="E347" s="252"/>
      <c r="F347" s="252"/>
      <c r="G347" s="252"/>
      <c r="H347" s="183"/>
      <c r="I347" s="183"/>
      <c r="J347" s="183"/>
      <c r="K347" s="183"/>
      <c r="L347" s="183"/>
      <c r="M347" s="183"/>
      <c r="N347" s="183"/>
      <c r="O347" s="183"/>
      <c r="P347" s="183"/>
      <c r="Q347" s="183"/>
      <c r="R347" s="183"/>
      <c r="S347" s="183"/>
      <c r="T347" s="183"/>
      <c r="U347" s="183"/>
      <c r="V347" s="183"/>
      <c r="W347" s="183"/>
      <c r="X347" s="183"/>
      <c r="Y347" s="184"/>
      <c r="Z347" s="184"/>
      <c r="AA347" s="184"/>
      <c r="AB347" s="184"/>
      <c r="AC347" s="184"/>
      <c r="AD347" s="184"/>
      <c r="AE347" s="184"/>
      <c r="AF347" s="184"/>
      <c r="AG347" s="184" t="s">
        <v>190</v>
      </c>
      <c r="AH347" s="184"/>
      <c r="AI347" s="184"/>
      <c r="AJ347" s="184"/>
      <c r="AK347" s="184"/>
      <c r="AL347" s="184"/>
      <c r="AM347" s="184"/>
      <c r="AN347" s="184"/>
      <c r="AO347" s="184"/>
      <c r="AP347" s="184"/>
      <c r="AQ347" s="184"/>
      <c r="AR347" s="184"/>
      <c r="AS347" s="184"/>
      <c r="AT347" s="184"/>
      <c r="AU347" s="184"/>
      <c r="AV347" s="184"/>
      <c r="AW347" s="184"/>
      <c r="AX347" s="184"/>
      <c r="AY347" s="184"/>
      <c r="AZ347" s="184"/>
      <c r="BA347" s="184"/>
      <c r="BB347" s="184"/>
      <c r="BC347" s="184"/>
      <c r="BD347" s="184"/>
      <c r="BE347" s="184"/>
      <c r="BF347" s="184"/>
      <c r="BG347" s="184"/>
      <c r="BH347" s="184"/>
    </row>
    <row r="348" spans="1:60" ht="12.75" customHeight="1" outlineLevel="1" x14ac:dyDescent="0.2">
      <c r="A348" s="193"/>
      <c r="B348" s="194"/>
      <c r="C348" s="252" t="s">
        <v>538</v>
      </c>
      <c r="D348" s="252"/>
      <c r="E348" s="252"/>
      <c r="F348" s="252"/>
      <c r="G348" s="252"/>
      <c r="H348" s="183"/>
      <c r="I348" s="183"/>
      <c r="J348" s="183"/>
      <c r="K348" s="183"/>
      <c r="L348" s="183"/>
      <c r="M348" s="183"/>
      <c r="N348" s="183"/>
      <c r="O348" s="183"/>
      <c r="P348" s="183"/>
      <c r="Q348" s="183"/>
      <c r="R348" s="183"/>
      <c r="S348" s="183"/>
      <c r="T348" s="183"/>
      <c r="U348" s="183"/>
      <c r="V348" s="183"/>
      <c r="W348" s="183"/>
      <c r="X348" s="183"/>
      <c r="Y348" s="184"/>
      <c r="Z348" s="184"/>
      <c r="AA348" s="184"/>
      <c r="AB348" s="184"/>
      <c r="AC348" s="184"/>
      <c r="AD348" s="184"/>
      <c r="AE348" s="184"/>
      <c r="AF348" s="184"/>
      <c r="AG348" s="184" t="s">
        <v>190</v>
      </c>
      <c r="AH348" s="184"/>
      <c r="AI348" s="184"/>
      <c r="AJ348" s="184"/>
      <c r="AK348" s="184"/>
      <c r="AL348" s="184"/>
      <c r="AM348" s="184"/>
      <c r="AN348" s="184"/>
      <c r="AO348" s="184"/>
      <c r="AP348" s="184"/>
      <c r="AQ348" s="184"/>
      <c r="AR348" s="184"/>
      <c r="AS348" s="184"/>
      <c r="AT348" s="184"/>
      <c r="AU348" s="184"/>
      <c r="AV348" s="184"/>
      <c r="AW348" s="184"/>
      <c r="AX348" s="184"/>
      <c r="AY348" s="184"/>
      <c r="AZ348" s="184"/>
      <c r="BA348" s="184"/>
      <c r="BB348" s="184"/>
      <c r="BC348" s="184"/>
      <c r="BD348" s="184"/>
      <c r="BE348" s="184"/>
      <c r="BF348" s="184"/>
      <c r="BG348" s="184"/>
      <c r="BH348" s="184"/>
    </row>
    <row r="349" spans="1:60" outlineLevel="1" x14ac:dyDescent="0.2">
      <c r="A349" s="185">
        <v>94</v>
      </c>
      <c r="B349" s="186" t="s">
        <v>541</v>
      </c>
      <c r="C349" s="187" t="s">
        <v>542</v>
      </c>
      <c r="D349" s="188" t="s">
        <v>182</v>
      </c>
      <c r="E349" s="189">
        <v>11.5</v>
      </c>
      <c r="F349" s="190"/>
      <c r="G349" s="191">
        <f>ROUND(E349*F349,2)</f>
        <v>0</v>
      </c>
      <c r="H349" s="190"/>
      <c r="I349" s="191">
        <f>ROUND(E349*H349,2)</f>
        <v>0</v>
      </c>
      <c r="J349" s="190"/>
      <c r="K349" s="191">
        <f>ROUND(E349*J349,2)</f>
        <v>0</v>
      </c>
      <c r="L349" s="191">
        <v>21</v>
      </c>
      <c r="M349" s="191">
        <f>G349*(1+L349/100)</f>
        <v>0</v>
      </c>
      <c r="N349" s="191">
        <v>5.2999999999999998E-4</v>
      </c>
      <c r="O349" s="191">
        <f>ROUND(E349*N349,2)</f>
        <v>0.01</v>
      </c>
      <c r="P349" s="191">
        <v>0</v>
      </c>
      <c r="Q349" s="191">
        <f>ROUND(E349*P349,2)</f>
        <v>0</v>
      </c>
      <c r="R349" s="191" t="s">
        <v>524</v>
      </c>
      <c r="S349" s="191" t="s">
        <v>152</v>
      </c>
      <c r="T349" s="192" t="s">
        <v>152</v>
      </c>
      <c r="U349" s="183">
        <v>0.26750000000000002</v>
      </c>
      <c r="V349" s="183">
        <f>ROUND(E349*U349,2)</f>
        <v>3.08</v>
      </c>
      <c r="W349" s="183"/>
      <c r="X349" s="183" t="s">
        <v>153</v>
      </c>
      <c r="Y349" s="184"/>
      <c r="Z349" s="184"/>
      <c r="AA349" s="184"/>
      <c r="AB349" s="184"/>
      <c r="AC349" s="184"/>
      <c r="AD349" s="184"/>
      <c r="AE349" s="184"/>
      <c r="AF349" s="184"/>
      <c r="AG349" s="184" t="s">
        <v>154</v>
      </c>
      <c r="AH349" s="184"/>
      <c r="AI349" s="184"/>
      <c r="AJ349" s="184"/>
      <c r="AK349" s="184"/>
      <c r="AL349" s="184"/>
      <c r="AM349" s="184"/>
      <c r="AN349" s="184"/>
      <c r="AO349" s="184"/>
      <c r="AP349" s="184"/>
      <c r="AQ349" s="184"/>
      <c r="AR349" s="184"/>
      <c r="AS349" s="184"/>
      <c r="AT349" s="184"/>
      <c r="AU349" s="184"/>
      <c r="AV349" s="184"/>
      <c r="AW349" s="184"/>
      <c r="AX349" s="184"/>
      <c r="AY349" s="184"/>
      <c r="AZ349" s="184"/>
      <c r="BA349" s="184"/>
      <c r="BB349" s="184"/>
      <c r="BC349" s="184"/>
      <c r="BD349" s="184"/>
      <c r="BE349" s="184"/>
      <c r="BF349" s="184"/>
      <c r="BG349" s="184"/>
      <c r="BH349" s="184"/>
    </row>
    <row r="350" spans="1:60" ht="12.75" customHeight="1" outlineLevel="1" x14ac:dyDescent="0.2">
      <c r="A350" s="193"/>
      <c r="B350" s="194"/>
      <c r="C350" s="251" t="s">
        <v>528</v>
      </c>
      <c r="D350" s="251"/>
      <c r="E350" s="251"/>
      <c r="F350" s="251"/>
      <c r="G350" s="251"/>
      <c r="H350" s="183"/>
      <c r="I350" s="183"/>
      <c r="J350" s="183"/>
      <c r="K350" s="183"/>
      <c r="L350" s="183"/>
      <c r="M350" s="183"/>
      <c r="N350" s="183"/>
      <c r="O350" s="183"/>
      <c r="P350" s="183"/>
      <c r="Q350" s="183"/>
      <c r="R350" s="183"/>
      <c r="S350" s="183"/>
      <c r="T350" s="183"/>
      <c r="U350" s="183"/>
      <c r="V350" s="183"/>
      <c r="W350" s="183"/>
      <c r="X350" s="183"/>
      <c r="Y350" s="184"/>
      <c r="Z350" s="184"/>
      <c r="AA350" s="184"/>
      <c r="AB350" s="184"/>
      <c r="AC350" s="184"/>
      <c r="AD350" s="184"/>
      <c r="AE350" s="184"/>
      <c r="AF350" s="184"/>
      <c r="AG350" s="184" t="s">
        <v>160</v>
      </c>
      <c r="AH350" s="184"/>
      <c r="AI350" s="184"/>
      <c r="AJ350" s="184"/>
      <c r="AK350" s="184"/>
      <c r="AL350" s="184"/>
      <c r="AM350" s="184"/>
      <c r="AN350" s="184"/>
      <c r="AO350" s="184"/>
      <c r="AP350" s="184"/>
      <c r="AQ350" s="184"/>
      <c r="AR350" s="184"/>
      <c r="AS350" s="184"/>
      <c r="AT350" s="184"/>
      <c r="AU350" s="184"/>
      <c r="AV350" s="184"/>
      <c r="AW350" s="184"/>
      <c r="AX350" s="184"/>
      <c r="AY350" s="184"/>
      <c r="AZ350" s="184"/>
      <c r="BA350" s="184"/>
      <c r="BB350" s="184"/>
      <c r="BC350" s="184"/>
      <c r="BD350" s="184"/>
      <c r="BE350" s="184"/>
      <c r="BF350" s="184"/>
      <c r="BG350" s="184"/>
      <c r="BH350" s="184"/>
    </row>
    <row r="351" spans="1:60" ht="12.75" customHeight="1" outlineLevel="1" x14ac:dyDescent="0.2">
      <c r="A351" s="193"/>
      <c r="B351" s="194"/>
      <c r="C351" s="252" t="s">
        <v>533</v>
      </c>
      <c r="D351" s="252"/>
      <c r="E351" s="252"/>
      <c r="F351" s="252"/>
      <c r="G351" s="252"/>
      <c r="H351" s="183"/>
      <c r="I351" s="183"/>
      <c r="J351" s="183"/>
      <c r="K351" s="183"/>
      <c r="L351" s="183"/>
      <c r="M351" s="183"/>
      <c r="N351" s="183"/>
      <c r="O351" s="183"/>
      <c r="P351" s="183"/>
      <c r="Q351" s="183"/>
      <c r="R351" s="183"/>
      <c r="S351" s="183"/>
      <c r="T351" s="183"/>
      <c r="U351" s="183"/>
      <c r="V351" s="183"/>
      <c r="W351" s="183"/>
      <c r="X351" s="183"/>
      <c r="Y351" s="184"/>
      <c r="Z351" s="184"/>
      <c r="AA351" s="184"/>
      <c r="AB351" s="184"/>
      <c r="AC351" s="184"/>
      <c r="AD351" s="184"/>
      <c r="AE351" s="184"/>
      <c r="AF351" s="184"/>
      <c r="AG351" s="184" t="s">
        <v>190</v>
      </c>
      <c r="AH351" s="184"/>
      <c r="AI351" s="184"/>
      <c r="AJ351" s="184"/>
      <c r="AK351" s="184"/>
      <c r="AL351" s="184"/>
      <c r="AM351" s="184"/>
      <c r="AN351" s="184"/>
      <c r="AO351" s="184"/>
      <c r="AP351" s="184"/>
      <c r="AQ351" s="184"/>
      <c r="AR351" s="184"/>
      <c r="AS351" s="184"/>
      <c r="AT351" s="184"/>
      <c r="AU351" s="184"/>
      <c r="AV351" s="184"/>
      <c r="AW351" s="184"/>
      <c r="AX351" s="184"/>
      <c r="AY351" s="184"/>
      <c r="AZ351" s="184"/>
      <c r="BA351" s="184"/>
      <c r="BB351" s="184"/>
      <c r="BC351" s="184"/>
      <c r="BD351" s="184"/>
      <c r="BE351" s="184"/>
      <c r="BF351" s="184"/>
      <c r="BG351" s="184"/>
      <c r="BH351" s="184"/>
    </row>
    <row r="352" spans="1:60" outlineLevel="1" x14ac:dyDescent="0.2">
      <c r="A352" s="193"/>
      <c r="B352" s="194"/>
      <c r="C352" s="195" t="s">
        <v>543</v>
      </c>
      <c r="D352" s="196"/>
      <c r="E352" s="197">
        <v>11.5</v>
      </c>
      <c r="F352" s="183"/>
      <c r="G352" s="183"/>
      <c r="H352" s="183"/>
      <c r="I352" s="183"/>
      <c r="J352" s="183"/>
      <c r="K352" s="183"/>
      <c r="L352" s="183"/>
      <c r="M352" s="183"/>
      <c r="N352" s="183"/>
      <c r="O352" s="183"/>
      <c r="P352" s="183"/>
      <c r="Q352" s="183"/>
      <c r="R352" s="183"/>
      <c r="S352" s="183"/>
      <c r="T352" s="183"/>
      <c r="U352" s="183"/>
      <c r="V352" s="183"/>
      <c r="W352" s="183"/>
      <c r="X352" s="183"/>
      <c r="Y352" s="184"/>
      <c r="Z352" s="184"/>
      <c r="AA352" s="184"/>
      <c r="AB352" s="184"/>
      <c r="AC352" s="184"/>
      <c r="AD352" s="184"/>
      <c r="AE352" s="184"/>
      <c r="AF352" s="184"/>
      <c r="AG352" s="184" t="s">
        <v>162</v>
      </c>
      <c r="AH352" s="184">
        <v>0</v>
      </c>
      <c r="AI352" s="184"/>
      <c r="AJ352" s="184"/>
      <c r="AK352" s="184"/>
      <c r="AL352" s="184"/>
      <c r="AM352" s="184"/>
      <c r="AN352" s="184"/>
      <c r="AO352" s="184"/>
      <c r="AP352" s="184"/>
      <c r="AQ352" s="184"/>
      <c r="AR352" s="184"/>
      <c r="AS352" s="184"/>
      <c r="AT352" s="184"/>
      <c r="AU352" s="184"/>
      <c r="AV352" s="184"/>
      <c r="AW352" s="184"/>
      <c r="AX352" s="184"/>
      <c r="AY352" s="184"/>
      <c r="AZ352" s="184"/>
      <c r="BA352" s="184"/>
      <c r="BB352" s="184"/>
      <c r="BC352" s="184"/>
      <c r="BD352" s="184"/>
      <c r="BE352" s="184"/>
      <c r="BF352" s="184"/>
      <c r="BG352" s="184"/>
      <c r="BH352" s="184"/>
    </row>
    <row r="353" spans="1:60" ht="22.5" outlineLevel="1" x14ac:dyDescent="0.2">
      <c r="A353" s="185">
        <v>95</v>
      </c>
      <c r="B353" s="186" t="s">
        <v>544</v>
      </c>
      <c r="C353" s="187" t="s">
        <v>545</v>
      </c>
      <c r="D353" s="188" t="s">
        <v>182</v>
      </c>
      <c r="E353" s="189">
        <v>26.5</v>
      </c>
      <c r="F353" s="190"/>
      <c r="G353" s="191">
        <f>ROUND(E353*F353,2)</f>
        <v>0</v>
      </c>
      <c r="H353" s="190"/>
      <c r="I353" s="191">
        <f>ROUND(E353*H353,2)</f>
        <v>0</v>
      </c>
      <c r="J353" s="190"/>
      <c r="K353" s="191">
        <f>ROUND(E353*J353,2)</f>
        <v>0</v>
      </c>
      <c r="L353" s="191">
        <v>21</v>
      </c>
      <c r="M353" s="191">
        <f>G353*(1+L353/100)</f>
        <v>0</v>
      </c>
      <c r="N353" s="191">
        <v>2.0899999999999998E-3</v>
      </c>
      <c r="O353" s="191">
        <f>ROUND(E353*N353,2)</f>
        <v>0.06</v>
      </c>
      <c r="P353" s="191">
        <v>0</v>
      </c>
      <c r="Q353" s="191">
        <f>ROUND(E353*P353,2)</f>
        <v>0</v>
      </c>
      <c r="R353" s="191" t="s">
        <v>524</v>
      </c>
      <c r="S353" s="191" t="s">
        <v>152</v>
      </c>
      <c r="T353" s="192" t="s">
        <v>152</v>
      </c>
      <c r="U353" s="183">
        <v>0.8</v>
      </c>
      <c r="V353" s="183">
        <f>ROUND(E353*U353,2)</f>
        <v>21.2</v>
      </c>
      <c r="W353" s="183"/>
      <c r="X353" s="183" t="s">
        <v>153</v>
      </c>
      <c r="Y353" s="184"/>
      <c r="Z353" s="184"/>
      <c r="AA353" s="184"/>
      <c r="AB353" s="184"/>
      <c r="AC353" s="184"/>
      <c r="AD353" s="184"/>
      <c r="AE353" s="184"/>
      <c r="AF353" s="184"/>
      <c r="AG353" s="184" t="s">
        <v>154</v>
      </c>
      <c r="AH353" s="184"/>
      <c r="AI353" s="184"/>
      <c r="AJ353" s="184"/>
      <c r="AK353" s="184"/>
      <c r="AL353" s="184"/>
      <c r="AM353" s="184"/>
      <c r="AN353" s="184"/>
      <c r="AO353" s="184"/>
      <c r="AP353" s="184"/>
      <c r="AQ353" s="184"/>
      <c r="AR353" s="184"/>
      <c r="AS353" s="184"/>
      <c r="AT353" s="184"/>
      <c r="AU353" s="184"/>
      <c r="AV353" s="184"/>
      <c r="AW353" s="184"/>
      <c r="AX353" s="184"/>
      <c r="AY353" s="184"/>
      <c r="AZ353" s="184"/>
      <c r="BA353" s="184"/>
      <c r="BB353" s="184"/>
      <c r="BC353" s="184"/>
      <c r="BD353" s="184"/>
      <c r="BE353" s="184"/>
      <c r="BF353" s="184"/>
      <c r="BG353" s="184"/>
      <c r="BH353" s="184"/>
    </row>
    <row r="354" spans="1:60" ht="12.75" customHeight="1" outlineLevel="1" x14ac:dyDescent="0.2">
      <c r="A354" s="193"/>
      <c r="B354" s="194"/>
      <c r="C354" s="251" t="s">
        <v>528</v>
      </c>
      <c r="D354" s="251"/>
      <c r="E354" s="251"/>
      <c r="F354" s="251"/>
      <c r="G354" s="251"/>
      <c r="H354" s="183"/>
      <c r="I354" s="183"/>
      <c r="J354" s="183"/>
      <c r="K354" s="183"/>
      <c r="L354" s="183"/>
      <c r="M354" s="183"/>
      <c r="N354" s="183"/>
      <c r="O354" s="183"/>
      <c r="P354" s="183"/>
      <c r="Q354" s="183"/>
      <c r="R354" s="183"/>
      <c r="S354" s="183"/>
      <c r="T354" s="183"/>
      <c r="U354" s="183"/>
      <c r="V354" s="183"/>
      <c r="W354" s="183"/>
      <c r="X354" s="183"/>
      <c r="Y354" s="184"/>
      <c r="Z354" s="184"/>
      <c r="AA354" s="184"/>
      <c r="AB354" s="184"/>
      <c r="AC354" s="184"/>
      <c r="AD354" s="184"/>
      <c r="AE354" s="184"/>
      <c r="AF354" s="184"/>
      <c r="AG354" s="184" t="s">
        <v>160</v>
      </c>
      <c r="AH354" s="184"/>
      <c r="AI354" s="184"/>
      <c r="AJ354" s="184"/>
      <c r="AK354" s="184"/>
      <c r="AL354" s="184"/>
      <c r="AM354" s="184"/>
      <c r="AN354" s="184"/>
      <c r="AO354" s="184"/>
      <c r="AP354" s="184"/>
      <c r="AQ354" s="184"/>
      <c r="AR354" s="184"/>
      <c r="AS354" s="184"/>
      <c r="AT354" s="184"/>
      <c r="AU354" s="184"/>
      <c r="AV354" s="184"/>
      <c r="AW354" s="184"/>
      <c r="AX354" s="184"/>
      <c r="AY354" s="184"/>
      <c r="AZ354" s="184"/>
      <c r="BA354" s="184"/>
      <c r="BB354" s="184"/>
      <c r="BC354" s="184"/>
      <c r="BD354" s="184"/>
      <c r="BE354" s="184"/>
      <c r="BF354" s="184"/>
      <c r="BG354" s="184"/>
      <c r="BH354" s="184"/>
    </row>
    <row r="355" spans="1:60" ht="12.75" customHeight="1" outlineLevel="1" x14ac:dyDescent="0.2">
      <c r="A355" s="193"/>
      <c r="B355" s="194"/>
      <c r="C355" s="252" t="s">
        <v>533</v>
      </c>
      <c r="D355" s="252"/>
      <c r="E355" s="252"/>
      <c r="F355" s="252"/>
      <c r="G355" s="252"/>
      <c r="H355" s="183"/>
      <c r="I355" s="183"/>
      <c r="J355" s="183"/>
      <c r="K355" s="183"/>
      <c r="L355" s="183"/>
      <c r="M355" s="183"/>
      <c r="N355" s="183"/>
      <c r="O355" s="183"/>
      <c r="P355" s="183"/>
      <c r="Q355" s="183"/>
      <c r="R355" s="183"/>
      <c r="S355" s="183"/>
      <c r="T355" s="183"/>
      <c r="U355" s="183"/>
      <c r="V355" s="183"/>
      <c r="W355" s="183"/>
      <c r="X355" s="183"/>
      <c r="Y355" s="184"/>
      <c r="Z355" s="184"/>
      <c r="AA355" s="184"/>
      <c r="AB355" s="184"/>
      <c r="AC355" s="184"/>
      <c r="AD355" s="184"/>
      <c r="AE355" s="184"/>
      <c r="AF355" s="184"/>
      <c r="AG355" s="184" t="s">
        <v>190</v>
      </c>
      <c r="AH355" s="184"/>
      <c r="AI355" s="184"/>
      <c r="AJ355" s="184"/>
      <c r="AK355" s="184"/>
      <c r="AL355" s="184"/>
      <c r="AM355" s="184"/>
      <c r="AN355" s="184"/>
      <c r="AO355" s="184"/>
      <c r="AP355" s="184"/>
      <c r="AQ355" s="184"/>
      <c r="AR355" s="184"/>
      <c r="AS355" s="184"/>
      <c r="AT355" s="184"/>
      <c r="AU355" s="184"/>
      <c r="AV355" s="184"/>
      <c r="AW355" s="184"/>
      <c r="AX355" s="184"/>
      <c r="AY355" s="184"/>
      <c r="AZ355" s="184"/>
      <c r="BA355" s="184"/>
      <c r="BB355" s="184"/>
      <c r="BC355" s="184"/>
      <c r="BD355" s="184"/>
      <c r="BE355" s="184"/>
      <c r="BF355" s="184"/>
      <c r="BG355" s="184"/>
      <c r="BH355" s="184"/>
    </row>
    <row r="356" spans="1:60" outlineLevel="1" x14ac:dyDescent="0.2">
      <c r="A356" s="193"/>
      <c r="B356" s="194"/>
      <c r="C356" s="195" t="s">
        <v>546</v>
      </c>
      <c r="D356" s="196"/>
      <c r="E356" s="197">
        <v>26.5</v>
      </c>
      <c r="F356" s="183"/>
      <c r="G356" s="183"/>
      <c r="H356" s="183"/>
      <c r="I356" s="183"/>
      <c r="J356" s="183"/>
      <c r="K356" s="183"/>
      <c r="L356" s="183"/>
      <c r="M356" s="183"/>
      <c r="N356" s="183"/>
      <c r="O356" s="183"/>
      <c r="P356" s="183"/>
      <c r="Q356" s="183"/>
      <c r="R356" s="183"/>
      <c r="S356" s="183"/>
      <c r="T356" s="183"/>
      <c r="U356" s="183"/>
      <c r="V356" s="183"/>
      <c r="W356" s="183"/>
      <c r="X356" s="183"/>
      <c r="Y356" s="184"/>
      <c r="Z356" s="184"/>
      <c r="AA356" s="184"/>
      <c r="AB356" s="184"/>
      <c r="AC356" s="184"/>
      <c r="AD356" s="184"/>
      <c r="AE356" s="184"/>
      <c r="AF356" s="184"/>
      <c r="AG356" s="184" t="s">
        <v>162</v>
      </c>
      <c r="AH356" s="184">
        <v>0</v>
      </c>
      <c r="AI356" s="184"/>
      <c r="AJ356" s="184"/>
      <c r="AK356" s="184"/>
      <c r="AL356" s="184"/>
      <c r="AM356" s="184"/>
      <c r="AN356" s="184"/>
      <c r="AO356" s="184"/>
      <c r="AP356" s="184"/>
      <c r="AQ356" s="184"/>
      <c r="AR356" s="184"/>
      <c r="AS356" s="184"/>
      <c r="AT356" s="184"/>
      <c r="AU356" s="184"/>
      <c r="AV356" s="184"/>
      <c r="AW356" s="184"/>
      <c r="AX356" s="184"/>
      <c r="AY356" s="184"/>
      <c r="AZ356" s="184"/>
      <c r="BA356" s="184"/>
      <c r="BB356" s="184"/>
      <c r="BC356" s="184"/>
      <c r="BD356" s="184"/>
      <c r="BE356" s="184"/>
      <c r="BF356" s="184"/>
      <c r="BG356" s="184"/>
      <c r="BH356" s="184"/>
    </row>
    <row r="357" spans="1:60" ht="22.5" outlineLevel="1" x14ac:dyDescent="0.2">
      <c r="A357" s="185">
        <v>96</v>
      </c>
      <c r="B357" s="186" t="s">
        <v>547</v>
      </c>
      <c r="C357" s="187" t="s">
        <v>548</v>
      </c>
      <c r="D357" s="188" t="s">
        <v>182</v>
      </c>
      <c r="E357" s="189">
        <v>29.5</v>
      </c>
      <c r="F357" s="190"/>
      <c r="G357" s="191">
        <f>ROUND(E357*F357,2)</f>
        <v>0</v>
      </c>
      <c r="H357" s="190"/>
      <c r="I357" s="191">
        <f>ROUND(E357*H357,2)</f>
        <v>0</v>
      </c>
      <c r="J357" s="190"/>
      <c r="K357" s="191">
        <f>ROUND(E357*J357,2)</f>
        <v>0</v>
      </c>
      <c r="L357" s="191">
        <v>21</v>
      </c>
      <c r="M357" s="191">
        <f>G357*(1+L357/100)</f>
        <v>0</v>
      </c>
      <c r="N357" s="191">
        <v>2.5000000000000001E-3</v>
      </c>
      <c r="O357" s="191">
        <f>ROUND(E357*N357,2)</f>
        <v>7.0000000000000007E-2</v>
      </c>
      <c r="P357" s="191">
        <v>0</v>
      </c>
      <c r="Q357" s="191">
        <f>ROUND(E357*P357,2)</f>
        <v>0</v>
      </c>
      <c r="R357" s="191" t="s">
        <v>524</v>
      </c>
      <c r="S357" s="191" t="s">
        <v>152</v>
      </c>
      <c r="T357" s="192" t="s">
        <v>152</v>
      </c>
      <c r="U357" s="183">
        <v>0.8</v>
      </c>
      <c r="V357" s="183">
        <f>ROUND(E357*U357,2)</f>
        <v>23.6</v>
      </c>
      <c r="W357" s="183"/>
      <c r="X357" s="183" t="s">
        <v>153</v>
      </c>
      <c r="Y357" s="184"/>
      <c r="Z357" s="184"/>
      <c r="AA357" s="184"/>
      <c r="AB357" s="184"/>
      <c r="AC357" s="184"/>
      <c r="AD357" s="184"/>
      <c r="AE357" s="184"/>
      <c r="AF357" s="184"/>
      <c r="AG357" s="184" t="s">
        <v>154</v>
      </c>
      <c r="AH357" s="184"/>
      <c r="AI357" s="184"/>
      <c r="AJ357" s="184"/>
      <c r="AK357" s="184"/>
      <c r="AL357" s="184"/>
      <c r="AM357" s="184"/>
      <c r="AN357" s="184"/>
      <c r="AO357" s="184"/>
      <c r="AP357" s="184"/>
      <c r="AQ357" s="184"/>
      <c r="AR357" s="184"/>
      <c r="AS357" s="184"/>
      <c r="AT357" s="184"/>
      <c r="AU357" s="184"/>
      <c r="AV357" s="184"/>
      <c r="AW357" s="184"/>
      <c r="AX357" s="184"/>
      <c r="AY357" s="184"/>
      <c r="AZ357" s="184"/>
      <c r="BA357" s="184"/>
      <c r="BB357" s="184"/>
      <c r="BC357" s="184"/>
      <c r="BD357" s="184"/>
      <c r="BE357" s="184"/>
      <c r="BF357" s="184"/>
      <c r="BG357" s="184"/>
      <c r="BH357" s="184"/>
    </row>
    <row r="358" spans="1:60" ht="12.75" customHeight="1" outlineLevel="1" x14ac:dyDescent="0.2">
      <c r="A358" s="193"/>
      <c r="B358" s="194"/>
      <c r="C358" s="251" t="s">
        <v>528</v>
      </c>
      <c r="D358" s="251"/>
      <c r="E358" s="251"/>
      <c r="F358" s="251"/>
      <c r="G358" s="251"/>
      <c r="H358" s="183"/>
      <c r="I358" s="183"/>
      <c r="J358" s="183"/>
      <c r="K358" s="183"/>
      <c r="L358" s="183"/>
      <c r="M358" s="183"/>
      <c r="N358" s="183"/>
      <c r="O358" s="183"/>
      <c r="P358" s="183"/>
      <c r="Q358" s="183"/>
      <c r="R358" s="183"/>
      <c r="S358" s="183"/>
      <c r="T358" s="183"/>
      <c r="U358" s="183"/>
      <c r="V358" s="183"/>
      <c r="W358" s="183"/>
      <c r="X358" s="183"/>
      <c r="Y358" s="184"/>
      <c r="Z358" s="184"/>
      <c r="AA358" s="184"/>
      <c r="AB358" s="184"/>
      <c r="AC358" s="184"/>
      <c r="AD358" s="184"/>
      <c r="AE358" s="184"/>
      <c r="AF358" s="184"/>
      <c r="AG358" s="184" t="s">
        <v>160</v>
      </c>
      <c r="AH358" s="184"/>
      <c r="AI358" s="184"/>
      <c r="AJ358" s="184"/>
      <c r="AK358" s="184"/>
      <c r="AL358" s="184"/>
      <c r="AM358" s="184"/>
      <c r="AN358" s="184"/>
      <c r="AO358" s="184"/>
      <c r="AP358" s="184"/>
      <c r="AQ358" s="184"/>
      <c r="AR358" s="184"/>
      <c r="AS358" s="184"/>
      <c r="AT358" s="184"/>
      <c r="AU358" s="184"/>
      <c r="AV358" s="184"/>
      <c r="AW358" s="184"/>
      <c r="AX358" s="184"/>
      <c r="AY358" s="184"/>
      <c r="AZ358" s="184"/>
      <c r="BA358" s="184"/>
      <c r="BB358" s="184"/>
      <c r="BC358" s="184"/>
      <c r="BD358" s="184"/>
      <c r="BE358" s="184"/>
      <c r="BF358" s="184"/>
      <c r="BG358" s="184"/>
      <c r="BH358" s="184"/>
    </row>
    <row r="359" spans="1:60" ht="12.75" customHeight="1" outlineLevel="1" x14ac:dyDescent="0.2">
      <c r="A359" s="193"/>
      <c r="B359" s="194"/>
      <c r="C359" s="252" t="s">
        <v>533</v>
      </c>
      <c r="D359" s="252"/>
      <c r="E359" s="252"/>
      <c r="F359" s="252"/>
      <c r="G359" s="252"/>
      <c r="H359" s="183"/>
      <c r="I359" s="183"/>
      <c r="J359" s="183"/>
      <c r="K359" s="183"/>
      <c r="L359" s="183"/>
      <c r="M359" s="183"/>
      <c r="N359" s="183"/>
      <c r="O359" s="183"/>
      <c r="P359" s="183"/>
      <c r="Q359" s="183"/>
      <c r="R359" s="183"/>
      <c r="S359" s="183"/>
      <c r="T359" s="183"/>
      <c r="U359" s="183"/>
      <c r="V359" s="183"/>
      <c r="W359" s="183"/>
      <c r="X359" s="183"/>
      <c r="Y359" s="184"/>
      <c r="Z359" s="184"/>
      <c r="AA359" s="184"/>
      <c r="AB359" s="184"/>
      <c r="AC359" s="184"/>
      <c r="AD359" s="184"/>
      <c r="AE359" s="184"/>
      <c r="AF359" s="184"/>
      <c r="AG359" s="184" t="s">
        <v>190</v>
      </c>
      <c r="AH359" s="184"/>
      <c r="AI359" s="184"/>
      <c r="AJ359" s="184"/>
      <c r="AK359" s="184"/>
      <c r="AL359" s="184"/>
      <c r="AM359" s="184"/>
      <c r="AN359" s="184"/>
      <c r="AO359" s="184"/>
      <c r="AP359" s="184"/>
      <c r="AQ359" s="184"/>
      <c r="AR359" s="184"/>
      <c r="AS359" s="184"/>
      <c r="AT359" s="184"/>
      <c r="AU359" s="184"/>
      <c r="AV359" s="184"/>
      <c r="AW359" s="184"/>
      <c r="AX359" s="184"/>
      <c r="AY359" s="184"/>
      <c r="AZ359" s="184"/>
      <c r="BA359" s="184"/>
      <c r="BB359" s="184"/>
      <c r="BC359" s="184"/>
      <c r="BD359" s="184"/>
      <c r="BE359" s="184"/>
      <c r="BF359" s="184"/>
      <c r="BG359" s="184"/>
      <c r="BH359" s="184"/>
    </row>
    <row r="360" spans="1:60" outlineLevel="1" x14ac:dyDescent="0.2">
      <c r="A360" s="193"/>
      <c r="B360" s="194"/>
      <c r="C360" s="195" t="s">
        <v>549</v>
      </c>
      <c r="D360" s="196"/>
      <c r="E360" s="197">
        <v>29.5</v>
      </c>
      <c r="F360" s="183"/>
      <c r="G360" s="183"/>
      <c r="H360" s="183"/>
      <c r="I360" s="183"/>
      <c r="J360" s="183"/>
      <c r="K360" s="183"/>
      <c r="L360" s="183"/>
      <c r="M360" s="183"/>
      <c r="N360" s="183"/>
      <c r="O360" s="183"/>
      <c r="P360" s="183"/>
      <c r="Q360" s="183"/>
      <c r="R360" s="183"/>
      <c r="S360" s="183"/>
      <c r="T360" s="183"/>
      <c r="U360" s="183"/>
      <c r="V360" s="183"/>
      <c r="W360" s="183"/>
      <c r="X360" s="183"/>
      <c r="Y360" s="184"/>
      <c r="Z360" s="184"/>
      <c r="AA360" s="184"/>
      <c r="AB360" s="184"/>
      <c r="AC360" s="184"/>
      <c r="AD360" s="184"/>
      <c r="AE360" s="184"/>
      <c r="AF360" s="184"/>
      <c r="AG360" s="184" t="s">
        <v>162</v>
      </c>
      <c r="AH360" s="184">
        <v>0</v>
      </c>
      <c r="AI360" s="184"/>
      <c r="AJ360" s="184"/>
      <c r="AK360" s="184"/>
      <c r="AL360" s="184"/>
      <c r="AM360" s="184"/>
      <c r="AN360" s="184"/>
      <c r="AO360" s="184"/>
      <c r="AP360" s="184"/>
      <c r="AQ360" s="184"/>
      <c r="AR360" s="184"/>
      <c r="AS360" s="184"/>
      <c r="AT360" s="184"/>
      <c r="AU360" s="184"/>
      <c r="AV360" s="184"/>
      <c r="AW360" s="184"/>
      <c r="AX360" s="184"/>
      <c r="AY360" s="184"/>
      <c r="AZ360" s="184"/>
      <c r="BA360" s="184"/>
      <c r="BB360" s="184"/>
      <c r="BC360" s="184"/>
      <c r="BD360" s="184"/>
      <c r="BE360" s="184"/>
      <c r="BF360" s="184"/>
      <c r="BG360" s="184"/>
      <c r="BH360" s="184"/>
    </row>
    <row r="361" spans="1:60" outlineLevel="1" x14ac:dyDescent="0.2">
      <c r="A361" s="185">
        <v>97</v>
      </c>
      <c r="B361" s="186" t="s">
        <v>550</v>
      </c>
      <c r="C361" s="187" t="s">
        <v>551</v>
      </c>
      <c r="D361" s="188" t="s">
        <v>150</v>
      </c>
      <c r="E361" s="189">
        <v>9</v>
      </c>
      <c r="F361" s="190"/>
      <c r="G361" s="191">
        <f>ROUND(E361*F361,2)</f>
        <v>0</v>
      </c>
      <c r="H361" s="190"/>
      <c r="I361" s="191">
        <f>ROUND(E361*H361,2)</f>
        <v>0</v>
      </c>
      <c r="J361" s="190"/>
      <c r="K361" s="191">
        <f>ROUND(E361*J361,2)</f>
        <v>0</v>
      </c>
      <c r="L361" s="191">
        <v>21</v>
      </c>
      <c r="M361" s="191">
        <f>G361*(1+L361/100)</f>
        <v>0</v>
      </c>
      <c r="N361" s="191">
        <v>0</v>
      </c>
      <c r="O361" s="191">
        <f>ROUND(E361*N361,2)</f>
        <v>0</v>
      </c>
      <c r="P361" s="191">
        <v>0</v>
      </c>
      <c r="Q361" s="191">
        <f>ROUND(E361*P361,2)</f>
        <v>0</v>
      </c>
      <c r="R361" s="191" t="s">
        <v>524</v>
      </c>
      <c r="S361" s="191" t="s">
        <v>152</v>
      </c>
      <c r="T361" s="192" t="s">
        <v>152</v>
      </c>
      <c r="U361" s="183">
        <v>0.157</v>
      </c>
      <c r="V361" s="183">
        <f>ROUND(E361*U361,2)</f>
        <v>1.41</v>
      </c>
      <c r="W361" s="183"/>
      <c r="X361" s="183" t="s">
        <v>153</v>
      </c>
      <c r="Y361" s="184"/>
      <c r="Z361" s="184"/>
      <c r="AA361" s="184"/>
      <c r="AB361" s="184"/>
      <c r="AC361" s="184"/>
      <c r="AD361" s="184"/>
      <c r="AE361" s="184"/>
      <c r="AF361" s="184"/>
      <c r="AG361" s="184" t="s">
        <v>527</v>
      </c>
      <c r="AH361" s="184"/>
      <c r="AI361" s="184"/>
      <c r="AJ361" s="184"/>
      <c r="AK361" s="184"/>
      <c r="AL361" s="184"/>
      <c r="AM361" s="184"/>
      <c r="AN361" s="184"/>
      <c r="AO361" s="184"/>
      <c r="AP361" s="184"/>
      <c r="AQ361" s="184"/>
      <c r="AR361" s="184"/>
      <c r="AS361" s="184"/>
      <c r="AT361" s="184"/>
      <c r="AU361" s="184"/>
      <c r="AV361" s="184"/>
      <c r="AW361" s="184"/>
      <c r="AX361" s="184"/>
      <c r="AY361" s="184"/>
      <c r="AZ361" s="184"/>
      <c r="BA361" s="184"/>
      <c r="BB361" s="184"/>
      <c r="BC361" s="184"/>
      <c r="BD361" s="184"/>
      <c r="BE361" s="184"/>
      <c r="BF361" s="184"/>
      <c r="BG361" s="184"/>
      <c r="BH361" s="184"/>
    </row>
    <row r="362" spans="1:60" ht="12.75" customHeight="1" outlineLevel="1" x14ac:dyDescent="0.2">
      <c r="A362" s="193"/>
      <c r="B362" s="194"/>
      <c r="C362" s="251" t="s">
        <v>552</v>
      </c>
      <c r="D362" s="251"/>
      <c r="E362" s="251"/>
      <c r="F362" s="251"/>
      <c r="G362" s="251"/>
      <c r="H362" s="183"/>
      <c r="I362" s="183"/>
      <c r="J362" s="183"/>
      <c r="K362" s="183"/>
      <c r="L362" s="183"/>
      <c r="M362" s="183"/>
      <c r="N362" s="183"/>
      <c r="O362" s="183"/>
      <c r="P362" s="183"/>
      <c r="Q362" s="183"/>
      <c r="R362" s="183"/>
      <c r="S362" s="183"/>
      <c r="T362" s="183"/>
      <c r="U362" s="183"/>
      <c r="V362" s="183"/>
      <c r="W362" s="183"/>
      <c r="X362" s="183"/>
      <c r="Y362" s="184"/>
      <c r="Z362" s="184"/>
      <c r="AA362" s="184"/>
      <c r="AB362" s="184"/>
      <c r="AC362" s="184"/>
      <c r="AD362" s="184"/>
      <c r="AE362" s="184"/>
      <c r="AF362" s="184"/>
      <c r="AG362" s="184" t="s">
        <v>160</v>
      </c>
      <c r="AH362" s="184"/>
      <c r="AI362" s="184"/>
      <c r="AJ362" s="184"/>
      <c r="AK362" s="184"/>
      <c r="AL362" s="184"/>
      <c r="AM362" s="184"/>
      <c r="AN362" s="184"/>
      <c r="AO362" s="184"/>
      <c r="AP362" s="184"/>
      <c r="AQ362" s="184"/>
      <c r="AR362" s="184"/>
      <c r="AS362" s="184"/>
      <c r="AT362" s="184"/>
      <c r="AU362" s="184"/>
      <c r="AV362" s="184"/>
      <c r="AW362" s="184"/>
      <c r="AX362" s="184"/>
      <c r="AY362" s="184"/>
      <c r="AZ362" s="184"/>
      <c r="BA362" s="184"/>
      <c r="BB362" s="184"/>
      <c r="BC362" s="184"/>
      <c r="BD362" s="184"/>
      <c r="BE362" s="184"/>
      <c r="BF362" s="184"/>
      <c r="BG362" s="184"/>
      <c r="BH362" s="184"/>
    </row>
    <row r="363" spans="1:60" outlineLevel="1" x14ac:dyDescent="0.2">
      <c r="A363" s="185">
        <v>98</v>
      </c>
      <c r="B363" s="186" t="s">
        <v>553</v>
      </c>
      <c r="C363" s="187" t="s">
        <v>554</v>
      </c>
      <c r="D363" s="188" t="s">
        <v>150</v>
      </c>
      <c r="E363" s="189">
        <v>10</v>
      </c>
      <c r="F363" s="190"/>
      <c r="G363" s="191">
        <f>ROUND(E363*F363,2)</f>
        <v>0</v>
      </c>
      <c r="H363" s="190"/>
      <c r="I363" s="191">
        <f>ROUND(E363*H363,2)</f>
        <v>0</v>
      </c>
      <c r="J363" s="190"/>
      <c r="K363" s="191">
        <f>ROUND(E363*J363,2)</f>
        <v>0</v>
      </c>
      <c r="L363" s="191">
        <v>21</v>
      </c>
      <c r="M363" s="191">
        <f>G363*(1+L363/100)</f>
        <v>0</v>
      </c>
      <c r="N363" s="191">
        <v>0</v>
      </c>
      <c r="O363" s="191">
        <f>ROUND(E363*N363,2)</f>
        <v>0</v>
      </c>
      <c r="P363" s="191">
        <v>0</v>
      </c>
      <c r="Q363" s="191">
        <f>ROUND(E363*P363,2)</f>
        <v>0</v>
      </c>
      <c r="R363" s="191" t="s">
        <v>524</v>
      </c>
      <c r="S363" s="191" t="s">
        <v>152</v>
      </c>
      <c r="T363" s="192" t="s">
        <v>152</v>
      </c>
      <c r="U363" s="183">
        <v>0.17399999999999999</v>
      </c>
      <c r="V363" s="183">
        <f>ROUND(E363*U363,2)</f>
        <v>1.74</v>
      </c>
      <c r="W363" s="183"/>
      <c r="X363" s="183" t="s">
        <v>153</v>
      </c>
      <c r="Y363" s="184"/>
      <c r="Z363" s="184"/>
      <c r="AA363" s="184"/>
      <c r="AB363" s="184"/>
      <c r="AC363" s="184"/>
      <c r="AD363" s="184"/>
      <c r="AE363" s="184"/>
      <c r="AF363" s="184"/>
      <c r="AG363" s="184" t="s">
        <v>527</v>
      </c>
      <c r="AH363" s="184"/>
      <c r="AI363" s="184"/>
      <c r="AJ363" s="184"/>
      <c r="AK363" s="184"/>
      <c r="AL363" s="184"/>
      <c r="AM363" s="184"/>
      <c r="AN363" s="184"/>
      <c r="AO363" s="184"/>
      <c r="AP363" s="184"/>
      <c r="AQ363" s="184"/>
      <c r="AR363" s="184"/>
      <c r="AS363" s="184"/>
      <c r="AT363" s="184"/>
      <c r="AU363" s="184"/>
      <c r="AV363" s="184"/>
      <c r="AW363" s="184"/>
      <c r="AX363" s="184"/>
      <c r="AY363" s="184"/>
      <c r="AZ363" s="184"/>
      <c r="BA363" s="184"/>
      <c r="BB363" s="184"/>
      <c r="BC363" s="184"/>
      <c r="BD363" s="184"/>
      <c r="BE363" s="184"/>
      <c r="BF363" s="184"/>
      <c r="BG363" s="184"/>
      <c r="BH363" s="184"/>
    </row>
    <row r="364" spans="1:60" ht="12.75" customHeight="1" outlineLevel="1" x14ac:dyDescent="0.2">
      <c r="A364" s="193"/>
      <c r="B364" s="194"/>
      <c r="C364" s="251" t="s">
        <v>552</v>
      </c>
      <c r="D364" s="251"/>
      <c r="E364" s="251"/>
      <c r="F364" s="251"/>
      <c r="G364" s="251"/>
      <c r="H364" s="183"/>
      <c r="I364" s="183"/>
      <c r="J364" s="183"/>
      <c r="K364" s="183"/>
      <c r="L364" s="183"/>
      <c r="M364" s="183"/>
      <c r="N364" s="183"/>
      <c r="O364" s="183"/>
      <c r="P364" s="183"/>
      <c r="Q364" s="183"/>
      <c r="R364" s="183"/>
      <c r="S364" s="183"/>
      <c r="T364" s="183"/>
      <c r="U364" s="183"/>
      <c r="V364" s="183"/>
      <c r="W364" s="183"/>
      <c r="X364" s="183"/>
      <c r="Y364" s="184"/>
      <c r="Z364" s="184"/>
      <c r="AA364" s="184"/>
      <c r="AB364" s="184"/>
      <c r="AC364" s="184"/>
      <c r="AD364" s="184"/>
      <c r="AE364" s="184"/>
      <c r="AF364" s="184"/>
      <c r="AG364" s="184" t="s">
        <v>160</v>
      </c>
      <c r="AH364" s="184"/>
      <c r="AI364" s="184"/>
      <c r="AJ364" s="184"/>
      <c r="AK364" s="184"/>
      <c r="AL364" s="184"/>
      <c r="AM364" s="184"/>
      <c r="AN364" s="184"/>
      <c r="AO364" s="184"/>
      <c r="AP364" s="184"/>
      <c r="AQ364" s="184"/>
      <c r="AR364" s="184"/>
      <c r="AS364" s="184"/>
      <c r="AT364" s="184"/>
      <c r="AU364" s="184"/>
      <c r="AV364" s="184"/>
      <c r="AW364" s="184"/>
      <c r="AX364" s="184"/>
      <c r="AY364" s="184"/>
      <c r="AZ364" s="184"/>
      <c r="BA364" s="184"/>
      <c r="BB364" s="184"/>
      <c r="BC364" s="184"/>
      <c r="BD364" s="184"/>
      <c r="BE364" s="184"/>
      <c r="BF364" s="184"/>
      <c r="BG364" s="184"/>
      <c r="BH364" s="184"/>
    </row>
    <row r="365" spans="1:60" outlineLevel="1" x14ac:dyDescent="0.2">
      <c r="A365" s="185">
        <v>99</v>
      </c>
      <c r="B365" s="186" t="s">
        <v>555</v>
      </c>
      <c r="C365" s="187" t="s">
        <v>556</v>
      </c>
      <c r="D365" s="188" t="s">
        <v>150</v>
      </c>
      <c r="E365" s="189">
        <v>10</v>
      </c>
      <c r="F365" s="190"/>
      <c r="G365" s="191">
        <f>ROUND(E365*F365,2)</f>
        <v>0</v>
      </c>
      <c r="H365" s="190"/>
      <c r="I365" s="191">
        <f>ROUND(E365*H365,2)</f>
        <v>0</v>
      </c>
      <c r="J365" s="190"/>
      <c r="K365" s="191">
        <f>ROUND(E365*J365,2)</f>
        <v>0</v>
      </c>
      <c r="L365" s="191">
        <v>21</v>
      </c>
      <c r="M365" s="191">
        <f>G365*(1+L365/100)</f>
        <v>0</v>
      </c>
      <c r="N365" s="191">
        <v>0</v>
      </c>
      <c r="O365" s="191">
        <f>ROUND(E365*N365,2)</f>
        <v>0</v>
      </c>
      <c r="P365" s="191">
        <v>0</v>
      </c>
      <c r="Q365" s="191">
        <f>ROUND(E365*P365,2)</f>
        <v>0</v>
      </c>
      <c r="R365" s="191" t="s">
        <v>524</v>
      </c>
      <c r="S365" s="191" t="s">
        <v>152</v>
      </c>
      <c r="T365" s="192" t="s">
        <v>152</v>
      </c>
      <c r="U365" s="183">
        <v>0.25900000000000001</v>
      </c>
      <c r="V365" s="183">
        <f>ROUND(E365*U365,2)</f>
        <v>2.59</v>
      </c>
      <c r="W365" s="183"/>
      <c r="X365" s="183" t="s">
        <v>153</v>
      </c>
      <c r="Y365" s="184"/>
      <c r="Z365" s="184"/>
      <c r="AA365" s="184"/>
      <c r="AB365" s="184"/>
      <c r="AC365" s="184"/>
      <c r="AD365" s="184"/>
      <c r="AE365" s="184"/>
      <c r="AF365" s="184"/>
      <c r="AG365" s="184" t="s">
        <v>527</v>
      </c>
      <c r="AH365" s="184"/>
      <c r="AI365" s="184"/>
      <c r="AJ365" s="184"/>
      <c r="AK365" s="184"/>
      <c r="AL365" s="184"/>
      <c r="AM365" s="184"/>
      <c r="AN365" s="184"/>
      <c r="AO365" s="184"/>
      <c r="AP365" s="184"/>
      <c r="AQ365" s="184"/>
      <c r="AR365" s="184"/>
      <c r="AS365" s="184"/>
      <c r="AT365" s="184"/>
      <c r="AU365" s="184"/>
      <c r="AV365" s="184"/>
      <c r="AW365" s="184"/>
      <c r="AX365" s="184"/>
      <c r="AY365" s="184"/>
      <c r="AZ365" s="184"/>
      <c r="BA365" s="184"/>
      <c r="BB365" s="184"/>
      <c r="BC365" s="184"/>
      <c r="BD365" s="184"/>
      <c r="BE365" s="184"/>
      <c r="BF365" s="184"/>
      <c r="BG365" s="184"/>
      <c r="BH365" s="184"/>
    </row>
    <row r="366" spans="1:60" ht="12.75" customHeight="1" outlineLevel="1" x14ac:dyDescent="0.2">
      <c r="A366" s="193"/>
      <c r="B366" s="194"/>
      <c r="C366" s="251" t="s">
        <v>552</v>
      </c>
      <c r="D366" s="251"/>
      <c r="E366" s="251"/>
      <c r="F366" s="251"/>
      <c r="G366" s="251"/>
      <c r="H366" s="183"/>
      <c r="I366" s="183"/>
      <c r="J366" s="183"/>
      <c r="K366" s="183"/>
      <c r="L366" s="183"/>
      <c r="M366" s="183"/>
      <c r="N366" s="183"/>
      <c r="O366" s="183"/>
      <c r="P366" s="183"/>
      <c r="Q366" s="183"/>
      <c r="R366" s="183"/>
      <c r="S366" s="183"/>
      <c r="T366" s="183"/>
      <c r="U366" s="183"/>
      <c r="V366" s="183"/>
      <c r="W366" s="183"/>
      <c r="X366" s="183"/>
      <c r="Y366" s="184"/>
      <c r="Z366" s="184"/>
      <c r="AA366" s="184"/>
      <c r="AB366" s="184"/>
      <c r="AC366" s="184"/>
      <c r="AD366" s="184"/>
      <c r="AE366" s="184"/>
      <c r="AF366" s="184"/>
      <c r="AG366" s="184" t="s">
        <v>160</v>
      </c>
      <c r="AH366" s="184"/>
      <c r="AI366" s="184"/>
      <c r="AJ366" s="184"/>
      <c r="AK366" s="184"/>
      <c r="AL366" s="184"/>
      <c r="AM366" s="184"/>
      <c r="AN366" s="184"/>
      <c r="AO366" s="184"/>
      <c r="AP366" s="184"/>
      <c r="AQ366" s="184"/>
      <c r="AR366" s="184"/>
      <c r="AS366" s="184"/>
      <c r="AT366" s="184"/>
      <c r="AU366" s="184"/>
      <c r="AV366" s="184"/>
      <c r="AW366" s="184"/>
      <c r="AX366" s="184"/>
      <c r="AY366" s="184"/>
      <c r="AZ366" s="184"/>
      <c r="BA366" s="184"/>
      <c r="BB366" s="184"/>
      <c r="BC366" s="184"/>
      <c r="BD366" s="184"/>
      <c r="BE366" s="184"/>
      <c r="BF366" s="184"/>
      <c r="BG366" s="184"/>
      <c r="BH366" s="184"/>
    </row>
    <row r="367" spans="1:60" ht="22.5" outlineLevel="1" x14ac:dyDescent="0.2">
      <c r="A367" s="185">
        <v>100</v>
      </c>
      <c r="B367" s="186" t="s">
        <v>557</v>
      </c>
      <c r="C367" s="187" t="s">
        <v>558</v>
      </c>
      <c r="D367" s="188" t="s">
        <v>150</v>
      </c>
      <c r="E367" s="189">
        <v>4</v>
      </c>
      <c r="F367" s="190"/>
      <c r="G367" s="191">
        <f>ROUND(E367*F367,2)</f>
        <v>0</v>
      </c>
      <c r="H367" s="190"/>
      <c r="I367" s="191">
        <f>ROUND(E367*H367,2)</f>
        <v>0</v>
      </c>
      <c r="J367" s="190"/>
      <c r="K367" s="191">
        <f>ROUND(E367*J367,2)</f>
        <v>0</v>
      </c>
      <c r="L367" s="191">
        <v>21</v>
      </c>
      <c r="M367" s="191">
        <f>G367*(1+L367/100)</f>
        <v>0</v>
      </c>
      <c r="N367" s="191">
        <v>7.4700000000000001E-3</v>
      </c>
      <c r="O367" s="191">
        <f>ROUND(E367*N367,2)</f>
        <v>0.03</v>
      </c>
      <c r="P367" s="191">
        <v>0</v>
      </c>
      <c r="Q367" s="191">
        <f>ROUND(E367*P367,2)</f>
        <v>0</v>
      </c>
      <c r="R367" s="191" t="s">
        <v>524</v>
      </c>
      <c r="S367" s="191" t="s">
        <v>152</v>
      </c>
      <c r="T367" s="192" t="s">
        <v>152</v>
      </c>
      <c r="U367" s="183">
        <v>0.39500000000000002</v>
      </c>
      <c r="V367" s="183">
        <f>ROUND(E367*U367,2)</f>
        <v>1.58</v>
      </c>
      <c r="W367" s="183"/>
      <c r="X367" s="183" t="s">
        <v>153</v>
      </c>
      <c r="Y367" s="184"/>
      <c r="Z367" s="184"/>
      <c r="AA367" s="184"/>
      <c r="AB367" s="184"/>
      <c r="AC367" s="184"/>
      <c r="AD367" s="184"/>
      <c r="AE367" s="184"/>
      <c r="AF367" s="184"/>
      <c r="AG367" s="184" t="s">
        <v>154</v>
      </c>
      <c r="AH367" s="184"/>
      <c r="AI367" s="184"/>
      <c r="AJ367" s="184"/>
      <c r="AK367" s="184"/>
      <c r="AL367" s="184"/>
      <c r="AM367" s="184"/>
      <c r="AN367" s="184"/>
      <c r="AO367" s="184"/>
      <c r="AP367" s="184"/>
      <c r="AQ367" s="184"/>
      <c r="AR367" s="184"/>
      <c r="AS367" s="184"/>
      <c r="AT367" s="184"/>
      <c r="AU367" s="184"/>
      <c r="AV367" s="184"/>
      <c r="AW367" s="184"/>
      <c r="AX367" s="184"/>
      <c r="AY367" s="184"/>
      <c r="AZ367" s="184"/>
      <c r="BA367" s="184"/>
      <c r="BB367" s="184"/>
      <c r="BC367" s="184"/>
      <c r="BD367" s="184"/>
      <c r="BE367" s="184"/>
      <c r="BF367" s="184"/>
      <c r="BG367" s="184"/>
      <c r="BH367" s="184"/>
    </row>
    <row r="368" spans="1:60" ht="12.75" customHeight="1" outlineLevel="1" x14ac:dyDescent="0.2">
      <c r="A368" s="193"/>
      <c r="B368" s="194"/>
      <c r="C368" s="251" t="s">
        <v>559</v>
      </c>
      <c r="D368" s="251"/>
      <c r="E368" s="251"/>
      <c r="F368" s="251"/>
      <c r="G368" s="251"/>
      <c r="H368" s="183"/>
      <c r="I368" s="183"/>
      <c r="J368" s="183"/>
      <c r="K368" s="183"/>
      <c r="L368" s="183"/>
      <c r="M368" s="183"/>
      <c r="N368" s="183"/>
      <c r="O368" s="183"/>
      <c r="P368" s="183"/>
      <c r="Q368" s="183"/>
      <c r="R368" s="183"/>
      <c r="S368" s="183"/>
      <c r="T368" s="183"/>
      <c r="U368" s="183"/>
      <c r="V368" s="183"/>
      <c r="W368" s="183"/>
      <c r="X368" s="183"/>
      <c r="Y368" s="184"/>
      <c r="Z368" s="184"/>
      <c r="AA368" s="184"/>
      <c r="AB368" s="184"/>
      <c r="AC368" s="184"/>
      <c r="AD368" s="184"/>
      <c r="AE368" s="184"/>
      <c r="AF368" s="184"/>
      <c r="AG368" s="184" t="s">
        <v>160</v>
      </c>
      <c r="AH368" s="184"/>
      <c r="AI368" s="184"/>
      <c r="AJ368" s="184"/>
      <c r="AK368" s="184"/>
      <c r="AL368" s="184"/>
      <c r="AM368" s="184"/>
      <c r="AN368" s="184"/>
      <c r="AO368" s="184"/>
      <c r="AP368" s="184"/>
      <c r="AQ368" s="184"/>
      <c r="AR368" s="184"/>
      <c r="AS368" s="184"/>
      <c r="AT368" s="184"/>
      <c r="AU368" s="184"/>
      <c r="AV368" s="184"/>
      <c r="AW368" s="184"/>
      <c r="AX368" s="184"/>
      <c r="AY368" s="184"/>
      <c r="AZ368" s="184"/>
      <c r="BA368" s="184"/>
      <c r="BB368" s="184"/>
      <c r="BC368" s="184"/>
      <c r="BD368" s="184"/>
      <c r="BE368" s="184"/>
      <c r="BF368" s="184"/>
      <c r="BG368" s="184"/>
      <c r="BH368" s="184"/>
    </row>
    <row r="369" spans="1:60" ht="22.5" outlineLevel="1" x14ac:dyDescent="0.2">
      <c r="A369" s="185">
        <v>101</v>
      </c>
      <c r="B369" s="186" t="s">
        <v>560</v>
      </c>
      <c r="C369" s="187" t="s">
        <v>561</v>
      </c>
      <c r="D369" s="188" t="s">
        <v>150</v>
      </c>
      <c r="E369" s="189">
        <v>1</v>
      </c>
      <c r="F369" s="190"/>
      <c r="G369" s="191">
        <f>ROUND(E369*F369,2)</f>
        <v>0</v>
      </c>
      <c r="H369" s="190"/>
      <c r="I369" s="191">
        <f>ROUND(E369*H369,2)</f>
        <v>0</v>
      </c>
      <c r="J369" s="190"/>
      <c r="K369" s="191">
        <f>ROUND(E369*J369,2)</f>
        <v>0</v>
      </c>
      <c r="L369" s="191">
        <v>21</v>
      </c>
      <c r="M369" s="191">
        <f>G369*(1+L369/100)</f>
        <v>0</v>
      </c>
      <c r="N369" s="191">
        <v>7.6099999999999996E-3</v>
      </c>
      <c r="O369" s="191">
        <f>ROUND(E369*N369,2)</f>
        <v>0.01</v>
      </c>
      <c r="P369" s="191">
        <v>0</v>
      </c>
      <c r="Q369" s="191">
        <f>ROUND(E369*P369,2)</f>
        <v>0</v>
      </c>
      <c r="R369" s="191" t="s">
        <v>524</v>
      </c>
      <c r="S369" s="191" t="s">
        <v>152</v>
      </c>
      <c r="T369" s="192" t="s">
        <v>152</v>
      </c>
      <c r="U369" s="183">
        <v>0.42</v>
      </c>
      <c r="V369" s="183">
        <f>ROUND(E369*U369,2)</f>
        <v>0.42</v>
      </c>
      <c r="W369" s="183"/>
      <c r="X369" s="183" t="s">
        <v>153</v>
      </c>
      <c r="Y369" s="184"/>
      <c r="Z369" s="184"/>
      <c r="AA369" s="184"/>
      <c r="AB369" s="184"/>
      <c r="AC369" s="184"/>
      <c r="AD369" s="184"/>
      <c r="AE369" s="184"/>
      <c r="AF369" s="184"/>
      <c r="AG369" s="184" t="s">
        <v>154</v>
      </c>
      <c r="AH369" s="184"/>
      <c r="AI369" s="184"/>
      <c r="AJ369" s="184"/>
      <c r="AK369" s="184"/>
      <c r="AL369" s="184"/>
      <c r="AM369" s="184"/>
      <c r="AN369" s="184"/>
      <c r="AO369" s="184"/>
      <c r="AP369" s="184"/>
      <c r="AQ369" s="184"/>
      <c r="AR369" s="184"/>
      <c r="AS369" s="184"/>
      <c r="AT369" s="184"/>
      <c r="AU369" s="184"/>
      <c r="AV369" s="184"/>
      <c r="AW369" s="184"/>
      <c r="AX369" s="184"/>
      <c r="AY369" s="184"/>
      <c r="AZ369" s="184"/>
      <c r="BA369" s="184"/>
      <c r="BB369" s="184"/>
      <c r="BC369" s="184"/>
      <c r="BD369" s="184"/>
      <c r="BE369" s="184"/>
      <c r="BF369" s="184"/>
      <c r="BG369" s="184"/>
      <c r="BH369" s="184"/>
    </row>
    <row r="370" spans="1:60" ht="12.75" customHeight="1" outlineLevel="1" x14ac:dyDescent="0.2">
      <c r="A370" s="193"/>
      <c r="B370" s="194"/>
      <c r="C370" s="251" t="s">
        <v>559</v>
      </c>
      <c r="D370" s="251"/>
      <c r="E370" s="251"/>
      <c r="F370" s="251"/>
      <c r="G370" s="251"/>
      <c r="H370" s="183"/>
      <c r="I370" s="183"/>
      <c r="J370" s="183"/>
      <c r="K370" s="183"/>
      <c r="L370" s="183"/>
      <c r="M370" s="183"/>
      <c r="N370" s="183"/>
      <c r="O370" s="183"/>
      <c r="P370" s="183"/>
      <c r="Q370" s="183"/>
      <c r="R370" s="183"/>
      <c r="S370" s="183"/>
      <c r="T370" s="183"/>
      <c r="U370" s="183"/>
      <c r="V370" s="183"/>
      <c r="W370" s="183"/>
      <c r="X370" s="183"/>
      <c r="Y370" s="184"/>
      <c r="Z370" s="184"/>
      <c r="AA370" s="184"/>
      <c r="AB370" s="184"/>
      <c r="AC370" s="184"/>
      <c r="AD370" s="184"/>
      <c r="AE370" s="184"/>
      <c r="AF370" s="184"/>
      <c r="AG370" s="184" t="s">
        <v>160</v>
      </c>
      <c r="AH370" s="184"/>
      <c r="AI370" s="184"/>
      <c r="AJ370" s="184"/>
      <c r="AK370" s="184"/>
      <c r="AL370" s="184"/>
      <c r="AM370" s="184"/>
      <c r="AN370" s="184"/>
      <c r="AO370" s="184"/>
      <c r="AP370" s="184"/>
      <c r="AQ370" s="184"/>
      <c r="AR370" s="184"/>
      <c r="AS370" s="184"/>
      <c r="AT370" s="184"/>
      <c r="AU370" s="184"/>
      <c r="AV370" s="184"/>
      <c r="AW370" s="184"/>
      <c r="AX370" s="184"/>
      <c r="AY370" s="184"/>
      <c r="AZ370" s="184"/>
      <c r="BA370" s="184"/>
      <c r="BB370" s="184"/>
      <c r="BC370" s="184"/>
      <c r="BD370" s="184"/>
      <c r="BE370" s="184"/>
      <c r="BF370" s="184"/>
      <c r="BG370" s="184"/>
      <c r="BH370" s="184"/>
    </row>
    <row r="371" spans="1:60" outlineLevel="1" x14ac:dyDescent="0.2">
      <c r="A371" s="193"/>
      <c r="B371" s="194"/>
      <c r="C371" s="195" t="s">
        <v>562</v>
      </c>
      <c r="D371" s="196"/>
      <c r="E371" s="197">
        <v>1</v>
      </c>
      <c r="F371" s="183"/>
      <c r="G371" s="183"/>
      <c r="H371" s="183"/>
      <c r="I371" s="183"/>
      <c r="J371" s="183"/>
      <c r="K371" s="183"/>
      <c r="L371" s="183"/>
      <c r="M371" s="183"/>
      <c r="N371" s="183"/>
      <c r="O371" s="183"/>
      <c r="P371" s="183"/>
      <c r="Q371" s="183"/>
      <c r="R371" s="183"/>
      <c r="S371" s="183"/>
      <c r="T371" s="183"/>
      <c r="U371" s="183"/>
      <c r="V371" s="183"/>
      <c r="W371" s="183"/>
      <c r="X371" s="183"/>
      <c r="Y371" s="184"/>
      <c r="Z371" s="184"/>
      <c r="AA371" s="184"/>
      <c r="AB371" s="184"/>
      <c r="AC371" s="184"/>
      <c r="AD371" s="184"/>
      <c r="AE371" s="184"/>
      <c r="AF371" s="184"/>
      <c r="AG371" s="184" t="s">
        <v>162</v>
      </c>
      <c r="AH371" s="184">
        <v>0</v>
      </c>
      <c r="AI371" s="184"/>
      <c r="AJ371" s="184"/>
      <c r="AK371" s="184"/>
      <c r="AL371" s="184"/>
      <c r="AM371" s="184"/>
      <c r="AN371" s="184"/>
      <c r="AO371" s="184"/>
      <c r="AP371" s="184"/>
      <c r="AQ371" s="184"/>
      <c r="AR371" s="184"/>
      <c r="AS371" s="184"/>
      <c r="AT371" s="184"/>
      <c r="AU371" s="184"/>
      <c r="AV371" s="184"/>
      <c r="AW371" s="184"/>
      <c r="AX371" s="184"/>
      <c r="AY371" s="184"/>
      <c r="AZ371" s="184"/>
      <c r="BA371" s="184"/>
      <c r="BB371" s="184"/>
      <c r="BC371" s="184"/>
      <c r="BD371" s="184"/>
      <c r="BE371" s="184"/>
      <c r="BF371" s="184"/>
      <c r="BG371" s="184"/>
      <c r="BH371" s="184"/>
    </row>
    <row r="372" spans="1:60" ht="33.75" outlineLevel="1" x14ac:dyDescent="0.2">
      <c r="A372" s="175">
        <v>102</v>
      </c>
      <c r="B372" s="176" t="s">
        <v>563</v>
      </c>
      <c r="C372" s="177" t="s">
        <v>564</v>
      </c>
      <c r="D372" s="178" t="s">
        <v>150</v>
      </c>
      <c r="E372" s="179">
        <v>2</v>
      </c>
      <c r="F372" s="180"/>
      <c r="G372" s="181">
        <f>ROUND(E372*F372,2)</f>
        <v>0</v>
      </c>
      <c r="H372" s="180"/>
      <c r="I372" s="181">
        <f>ROUND(E372*H372,2)</f>
        <v>0</v>
      </c>
      <c r="J372" s="180"/>
      <c r="K372" s="181">
        <f>ROUND(E372*J372,2)</f>
        <v>0</v>
      </c>
      <c r="L372" s="181">
        <v>21</v>
      </c>
      <c r="M372" s="181">
        <f>G372*(1+L372/100)</f>
        <v>0</v>
      </c>
      <c r="N372" s="181">
        <v>4.8999999999999998E-4</v>
      </c>
      <c r="O372" s="181">
        <f>ROUND(E372*N372,2)</f>
        <v>0</v>
      </c>
      <c r="P372" s="181">
        <v>0</v>
      </c>
      <c r="Q372" s="181">
        <f>ROUND(E372*P372,2)</f>
        <v>0</v>
      </c>
      <c r="R372" s="181" t="s">
        <v>524</v>
      </c>
      <c r="S372" s="181" t="s">
        <v>152</v>
      </c>
      <c r="T372" s="182" t="s">
        <v>152</v>
      </c>
      <c r="U372" s="183">
        <v>0.13300000000000001</v>
      </c>
      <c r="V372" s="183">
        <f>ROUND(E372*U372,2)</f>
        <v>0.27</v>
      </c>
      <c r="W372" s="183"/>
      <c r="X372" s="183" t="s">
        <v>153</v>
      </c>
      <c r="Y372" s="184"/>
      <c r="Z372" s="184"/>
      <c r="AA372" s="184"/>
      <c r="AB372" s="184"/>
      <c r="AC372" s="184"/>
      <c r="AD372" s="184"/>
      <c r="AE372" s="184"/>
      <c r="AF372" s="184"/>
      <c r="AG372" s="184" t="s">
        <v>154</v>
      </c>
      <c r="AH372" s="184"/>
      <c r="AI372" s="184"/>
      <c r="AJ372" s="184"/>
      <c r="AK372" s="184"/>
      <c r="AL372" s="184"/>
      <c r="AM372" s="184"/>
      <c r="AN372" s="184"/>
      <c r="AO372" s="184"/>
      <c r="AP372" s="184"/>
      <c r="AQ372" s="184"/>
      <c r="AR372" s="184"/>
      <c r="AS372" s="184"/>
      <c r="AT372" s="184"/>
      <c r="AU372" s="184"/>
      <c r="AV372" s="184"/>
      <c r="AW372" s="184"/>
      <c r="AX372" s="184"/>
      <c r="AY372" s="184"/>
      <c r="AZ372" s="184"/>
      <c r="BA372" s="184"/>
      <c r="BB372" s="184"/>
      <c r="BC372" s="184"/>
      <c r="BD372" s="184"/>
      <c r="BE372" s="184"/>
      <c r="BF372" s="184"/>
      <c r="BG372" s="184"/>
      <c r="BH372" s="184"/>
    </row>
    <row r="373" spans="1:60" outlineLevel="1" x14ac:dyDescent="0.2">
      <c r="A373" s="175">
        <v>103</v>
      </c>
      <c r="B373" s="176" t="s">
        <v>565</v>
      </c>
      <c r="C373" s="177" t="s">
        <v>566</v>
      </c>
      <c r="D373" s="178" t="s">
        <v>182</v>
      </c>
      <c r="E373" s="179">
        <v>117.5</v>
      </c>
      <c r="F373" s="180"/>
      <c r="G373" s="181">
        <f>ROUND(E373*F373,2)</f>
        <v>0</v>
      </c>
      <c r="H373" s="180"/>
      <c r="I373" s="181">
        <f>ROUND(E373*H373,2)</f>
        <v>0</v>
      </c>
      <c r="J373" s="180"/>
      <c r="K373" s="181">
        <f>ROUND(E373*J373,2)</f>
        <v>0</v>
      </c>
      <c r="L373" s="181">
        <v>21</v>
      </c>
      <c r="M373" s="181">
        <f>G373*(1+L373/100)</f>
        <v>0</v>
      </c>
      <c r="N373" s="181">
        <v>0</v>
      </c>
      <c r="O373" s="181">
        <f>ROUND(E373*N373,2)</f>
        <v>0</v>
      </c>
      <c r="P373" s="181">
        <v>0</v>
      </c>
      <c r="Q373" s="181">
        <f>ROUND(E373*P373,2)</f>
        <v>0</v>
      </c>
      <c r="R373" s="181" t="s">
        <v>524</v>
      </c>
      <c r="S373" s="181" t="s">
        <v>152</v>
      </c>
      <c r="T373" s="182" t="s">
        <v>152</v>
      </c>
      <c r="U373" s="183">
        <v>4.8000000000000001E-2</v>
      </c>
      <c r="V373" s="183">
        <f>ROUND(E373*U373,2)</f>
        <v>5.64</v>
      </c>
      <c r="W373" s="183"/>
      <c r="X373" s="183" t="s">
        <v>153</v>
      </c>
      <c r="Y373" s="184"/>
      <c r="Z373" s="184"/>
      <c r="AA373" s="184"/>
      <c r="AB373" s="184"/>
      <c r="AC373" s="184"/>
      <c r="AD373" s="184"/>
      <c r="AE373" s="184"/>
      <c r="AF373" s="184"/>
      <c r="AG373" s="184" t="s">
        <v>527</v>
      </c>
      <c r="AH373" s="184"/>
      <c r="AI373" s="184"/>
      <c r="AJ373" s="184"/>
      <c r="AK373" s="184"/>
      <c r="AL373" s="184"/>
      <c r="AM373" s="184"/>
      <c r="AN373" s="184"/>
      <c r="AO373" s="184"/>
      <c r="AP373" s="184"/>
      <c r="AQ373" s="184"/>
      <c r="AR373" s="184"/>
      <c r="AS373" s="184"/>
      <c r="AT373" s="184"/>
      <c r="AU373" s="184"/>
      <c r="AV373" s="184"/>
      <c r="AW373" s="184"/>
      <c r="AX373" s="184"/>
      <c r="AY373" s="184"/>
      <c r="AZ373" s="184"/>
      <c r="BA373" s="184"/>
      <c r="BB373" s="184"/>
      <c r="BC373" s="184"/>
      <c r="BD373" s="184"/>
      <c r="BE373" s="184"/>
      <c r="BF373" s="184"/>
      <c r="BG373" s="184"/>
      <c r="BH373" s="184"/>
    </row>
    <row r="374" spans="1:60" outlineLevel="1" x14ac:dyDescent="0.2">
      <c r="A374" s="175">
        <v>104</v>
      </c>
      <c r="B374" s="176" t="s">
        <v>567</v>
      </c>
      <c r="C374" s="177" t="s">
        <v>568</v>
      </c>
      <c r="D374" s="178" t="s">
        <v>506</v>
      </c>
      <c r="E374" s="179">
        <v>16</v>
      </c>
      <c r="F374" s="180"/>
      <c r="G374" s="181">
        <f>ROUND(E374*F374,2)</f>
        <v>0</v>
      </c>
      <c r="H374" s="180"/>
      <c r="I374" s="181">
        <f>ROUND(E374*H374,2)</f>
        <v>0</v>
      </c>
      <c r="J374" s="180"/>
      <c r="K374" s="181">
        <f>ROUND(E374*J374,2)</f>
        <v>0</v>
      </c>
      <c r="L374" s="181">
        <v>21</v>
      </c>
      <c r="M374" s="181">
        <f>G374*(1+L374/100)</f>
        <v>0</v>
      </c>
      <c r="N374" s="181">
        <v>0</v>
      </c>
      <c r="O374" s="181">
        <f>ROUND(E374*N374,2)</f>
        <v>0</v>
      </c>
      <c r="P374" s="181">
        <v>0</v>
      </c>
      <c r="Q374" s="181">
        <f>ROUND(E374*P374,2)</f>
        <v>0</v>
      </c>
      <c r="R374" s="181"/>
      <c r="S374" s="181" t="s">
        <v>403</v>
      </c>
      <c r="T374" s="182" t="s">
        <v>404</v>
      </c>
      <c r="U374" s="183">
        <v>0</v>
      </c>
      <c r="V374" s="183">
        <f>ROUND(E374*U374,2)</f>
        <v>0</v>
      </c>
      <c r="W374" s="183"/>
      <c r="X374" s="183" t="s">
        <v>153</v>
      </c>
      <c r="Y374" s="184"/>
      <c r="Z374" s="184"/>
      <c r="AA374" s="184"/>
      <c r="AB374" s="184"/>
      <c r="AC374" s="184"/>
      <c r="AD374" s="184"/>
      <c r="AE374" s="184"/>
      <c r="AF374" s="184"/>
      <c r="AG374" s="184" t="s">
        <v>154</v>
      </c>
      <c r="AH374" s="184"/>
      <c r="AI374" s="184"/>
      <c r="AJ374" s="184"/>
      <c r="AK374" s="184"/>
      <c r="AL374" s="184"/>
      <c r="AM374" s="184"/>
      <c r="AN374" s="184"/>
      <c r="AO374" s="184"/>
      <c r="AP374" s="184"/>
      <c r="AQ374" s="184"/>
      <c r="AR374" s="184"/>
      <c r="AS374" s="184"/>
      <c r="AT374" s="184"/>
      <c r="AU374" s="184"/>
      <c r="AV374" s="184"/>
      <c r="AW374" s="184"/>
      <c r="AX374" s="184"/>
      <c r="AY374" s="184"/>
      <c r="AZ374" s="184"/>
      <c r="BA374" s="184"/>
      <c r="BB374" s="184"/>
      <c r="BC374" s="184"/>
      <c r="BD374" s="184"/>
      <c r="BE374" s="184"/>
      <c r="BF374" s="184"/>
      <c r="BG374" s="184"/>
      <c r="BH374" s="184"/>
    </row>
    <row r="375" spans="1:60" outlineLevel="1" x14ac:dyDescent="0.2">
      <c r="A375" s="185">
        <v>105</v>
      </c>
      <c r="B375" s="186" t="s">
        <v>569</v>
      </c>
      <c r="C375" s="187" t="s">
        <v>570</v>
      </c>
      <c r="D375" s="188" t="s">
        <v>157</v>
      </c>
      <c r="E375" s="189">
        <v>9.4499999999999993</v>
      </c>
      <c r="F375" s="190"/>
      <c r="G375" s="191">
        <f>ROUND(E375*F375,2)</f>
        <v>0</v>
      </c>
      <c r="H375" s="190"/>
      <c r="I375" s="191">
        <f>ROUND(E375*H375,2)</f>
        <v>0</v>
      </c>
      <c r="J375" s="190"/>
      <c r="K375" s="191">
        <f>ROUND(E375*J375,2)</f>
        <v>0</v>
      </c>
      <c r="L375" s="191">
        <v>21</v>
      </c>
      <c r="M375" s="191">
        <f>G375*(1+L375/100)</f>
        <v>0</v>
      </c>
      <c r="N375" s="191">
        <v>0</v>
      </c>
      <c r="O375" s="191">
        <f>ROUND(E375*N375,2)</f>
        <v>0</v>
      </c>
      <c r="P375" s="191">
        <v>0</v>
      </c>
      <c r="Q375" s="191">
        <f>ROUND(E375*P375,2)</f>
        <v>0</v>
      </c>
      <c r="R375" s="191"/>
      <c r="S375" s="191" t="s">
        <v>403</v>
      </c>
      <c r="T375" s="192" t="s">
        <v>404</v>
      </c>
      <c r="U375" s="183">
        <v>0</v>
      </c>
      <c r="V375" s="183">
        <f>ROUND(E375*U375,2)</f>
        <v>0</v>
      </c>
      <c r="W375" s="183"/>
      <c r="X375" s="183" t="s">
        <v>153</v>
      </c>
      <c r="Y375" s="184"/>
      <c r="Z375" s="184"/>
      <c r="AA375" s="184"/>
      <c r="AB375" s="184"/>
      <c r="AC375" s="184"/>
      <c r="AD375" s="184"/>
      <c r="AE375" s="184"/>
      <c r="AF375" s="184"/>
      <c r="AG375" s="184" t="s">
        <v>154</v>
      </c>
      <c r="AH375" s="184"/>
      <c r="AI375" s="184"/>
      <c r="AJ375" s="184"/>
      <c r="AK375" s="184"/>
      <c r="AL375" s="184"/>
      <c r="AM375" s="184"/>
      <c r="AN375" s="184"/>
      <c r="AO375" s="184"/>
      <c r="AP375" s="184"/>
      <c r="AQ375" s="184"/>
      <c r="AR375" s="184"/>
      <c r="AS375" s="184"/>
      <c r="AT375" s="184"/>
      <c r="AU375" s="184"/>
      <c r="AV375" s="184"/>
      <c r="AW375" s="184"/>
      <c r="AX375" s="184"/>
      <c r="AY375" s="184"/>
      <c r="AZ375" s="184"/>
      <c r="BA375" s="184"/>
      <c r="BB375" s="184"/>
      <c r="BC375" s="184"/>
      <c r="BD375" s="184"/>
      <c r="BE375" s="184"/>
      <c r="BF375" s="184"/>
      <c r="BG375" s="184"/>
      <c r="BH375" s="184"/>
    </row>
    <row r="376" spans="1:60" outlineLevel="1" x14ac:dyDescent="0.2">
      <c r="A376" s="193"/>
      <c r="B376" s="194"/>
      <c r="C376" s="195" t="s">
        <v>571</v>
      </c>
      <c r="D376" s="196"/>
      <c r="E376" s="197">
        <v>9.4499999999999993</v>
      </c>
      <c r="F376" s="183"/>
      <c r="G376" s="183"/>
      <c r="H376" s="183"/>
      <c r="I376" s="183"/>
      <c r="J376" s="183"/>
      <c r="K376" s="183"/>
      <c r="L376" s="183"/>
      <c r="M376" s="183"/>
      <c r="N376" s="183"/>
      <c r="O376" s="183"/>
      <c r="P376" s="183"/>
      <c r="Q376" s="183"/>
      <c r="R376" s="183"/>
      <c r="S376" s="183"/>
      <c r="T376" s="183"/>
      <c r="U376" s="183"/>
      <c r="V376" s="183"/>
      <c r="W376" s="183"/>
      <c r="X376" s="183"/>
      <c r="Y376" s="184"/>
      <c r="Z376" s="184"/>
      <c r="AA376" s="184"/>
      <c r="AB376" s="184"/>
      <c r="AC376" s="184"/>
      <c r="AD376" s="184"/>
      <c r="AE376" s="184"/>
      <c r="AF376" s="184"/>
      <c r="AG376" s="184" t="s">
        <v>162</v>
      </c>
      <c r="AH376" s="184">
        <v>0</v>
      </c>
      <c r="AI376" s="184"/>
      <c r="AJ376" s="184"/>
      <c r="AK376" s="184"/>
      <c r="AL376" s="184"/>
      <c r="AM376" s="184"/>
      <c r="AN376" s="184"/>
      <c r="AO376" s="184"/>
      <c r="AP376" s="184"/>
      <c r="AQ376" s="184"/>
      <c r="AR376" s="184"/>
      <c r="AS376" s="184"/>
      <c r="AT376" s="184"/>
      <c r="AU376" s="184"/>
      <c r="AV376" s="184"/>
      <c r="AW376" s="184"/>
      <c r="AX376" s="184"/>
      <c r="AY376" s="184"/>
      <c r="AZ376" s="184"/>
      <c r="BA376" s="184"/>
      <c r="BB376" s="184"/>
      <c r="BC376" s="184"/>
      <c r="BD376" s="184"/>
      <c r="BE376" s="184"/>
      <c r="BF376" s="184"/>
      <c r="BG376" s="184"/>
      <c r="BH376" s="184"/>
    </row>
    <row r="377" spans="1:60" outlineLevel="1" x14ac:dyDescent="0.2">
      <c r="A377" s="185">
        <v>106</v>
      </c>
      <c r="B377" s="186" t="s">
        <v>572</v>
      </c>
      <c r="C377" s="187" t="s">
        <v>573</v>
      </c>
      <c r="D377" s="188" t="s">
        <v>506</v>
      </c>
      <c r="E377" s="189">
        <v>40</v>
      </c>
      <c r="F377" s="190"/>
      <c r="G377" s="191">
        <f>ROUND(E377*F377,2)</f>
        <v>0</v>
      </c>
      <c r="H377" s="190"/>
      <c r="I377" s="191">
        <f>ROUND(E377*H377,2)</f>
        <v>0</v>
      </c>
      <c r="J377" s="190"/>
      <c r="K377" s="191">
        <f>ROUND(E377*J377,2)</f>
        <v>0</v>
      </c>
      <c r="L377" s="191">
        <v>21</v>
      </c>
      <c r="M377" s="191">
        <f>G377*(1+L377/100)</f>
        <v>0</v>
      </c>
      <c r="N377" s="191">
        <v>0</v>
      </c>
      <c r="O377" s="191">
        <f>ROUND(E377*N377,2)</f>
        <v>0</v>
      </c>
      <c r="P377" s="191">
        <v>0</v>
      </c>
      <c r="Q377" s="191">
        <f>ROUND(E377*P377,2)</f>
        <v>0</v>
      </c>
      <c r="R377" s="191"/>
      <c r="S377" s="191" t="s">
        <v>403</v>
      </c>
      <c r="T377" s="192" t="s">
        <v>404</v>
      </c>
      <c r="U377" s="183">
        <v>0</v>
      </c>
      <c r="V377" s="183">
        <f>ROUND(E377*U377,2)</f>
        <v>0</v>
      </c>
      <c r="W377" s="183"/>
      <c r="X377" s="183" t="s">
        <v>153</v>
      </c>
      <c r="Y377" s="184"/>
      <c r="Z377" s="184"/>
      <c r="AA377" s="184"/>
      <c r="AB377" s="184"/>
      <c r="AC377" s="184"/>
      <c r="AD377" s="184"/>
      <c r="AE377" s="184"/>
      <c r="AF377" s="184"/>
      <c r="AG377" s="184" t="s">
        <v>154</v>
      </c>
      <c r="AH377" s="184"/>
      <c r="AI377" s="184"/>
      <c r="AJ377" s="184"/>
      <c r="AK377" s="184"/>
      <c r="AL377" s="184"/>
      <c r="AM377" s="184"/>
      <c r="AN377" s="184"/>
      <c r="AO377" s="184"/>
      <c r="AP377" s="184"/>
      <c r="AQ377" s="184"/>
      <c r="AR377" s="184"/>
      <c r="AS377" s="184"/>
      <c r="AT377" s="184"/>
      <c r="AU377" s="184"/>
      <c r="AV377" s="184"/>
      <c r="AW377" s="184"/>
      <c r="AX377" s="184"/>
      <c r="AY377" s="184"/>
      <c r="AZ377" s="184"/>
      <c r="BA377" s="184"/>
      <c r="BB377" s="184"/>
      <c r="BC377" s="184"/>
      <c r="BD377" s="184"/>
      <c r="BE377" s="184"/>
      <c r="BF377" s="184"/>
      <c r="BG377" s="184"/>
      <c r="BH377" s="184"/>
    </row>
    <row r="378" spans="1:60" outlineLevel="1" x14ac:dyDescent="0.2">
      <c r="A378" s="193">
        <v>107</v>
      </c>
      <c r="B378" s="194" t="s">
        <v>574</v>
      </c>
      <c r="C378" s="199" t="s">
        <v>575</v>
      </c>
      <c r="D378" s="200" t="s">
        <v>27</v>
      </c>
      <c r="E378" s="201"/>
      <c r="F378" s="202"/>
      <c r="G378" s="183">
        <f>ROUND(E378*F378,2)</f>
        <v>0</v>
      </c>
      <c r="H378" s="202"/>
      <c r="I378" s="183">
        <f>ROUND(E378*H378,2)</f>
        <v>0</v>
      </c>
      <c r="J378" s="202"/>
      <c r="K378" s="183">
        <f>ROUND(E378*J378,2)</f>
        <v>0</v>
      </c>
      <c r="L378" s="183">
        <v>21</v>
      </c>
      <c r="M378" s="183">
        <f>G378*(1+L378/100)</f>
        <v>0</v>
      </c>
      <c r="N378" s="183">
        <v>0</v>
      </c>
      <c r="O378" s="183">
        <f>ROUND(E378*N378,2)</f>
        <v>0</v>
      </c>
      <c r="P378" s="183">
        <v>0</v>
      </c>
      <c r="Q378" s="183">
        <f>ROUND(E378*P378,2)</f>
        <v>0</v>
      </c>
      <c r="R378" s="183" t="s">
        <v>524</v>
      </c>
      <c r="S378" s="183" t="s">
        <v>152</v>
      </c>
      <c r="T378" s="183" t="s">
        <v>152</v>
      </c>
      <c r="U378" s="183">
        <v>0</v>
      </c>
      <c r="V378" s="183">
        <f>ROUND(E378*U378,2)</f>
        <v>0</v>
      </c>
      <c r="W378" s="183"/>
      <c r="X378" s="183" t="s">
        <v>509</v>
      </c>
      <c r="Y378" s="184"/>
      <c r="Z378" s="184"/>
      <c r="AA378" s="184"/>
      <c r="AB378" s="184"/>
      <c r="AC378" s="184"/>
      <c r="AD378" s="184"/>
      <c r="AE378" s="184"/>
      <c r="AF378" s="184"/>
      <c r="AG378" s="184" t="s">
        <v>510</v>
      </c>
      <c r="AH378" s="184"/>
      <c r="AI378" s="184"/>
      <c r="AJ378" s="184"/>
      <c r="AK378" s="184"/>
      <c r="AL378" s="184"/>
      <c r="AM378" s="184"/>
      <c r="AN378" s="184"/>
      <c r="AO378" s="184"/>
      <c r="AP378" s="184"/>
      <c r="AQ378" s="184"/>
      <c r="AR378" s="184"/>
      <c r="AS378" s="184"/>
      <c r="AT378" s="184"/>
      <c r="AU378" s="184"/>
      <c r="AV378" s="184"/>
      <c r="AW378" s="184"/>
      <c r="AX378" s="184"/>
      <c r="AY378" s="184"/>
      <c r="AZ378" s="184"/>
      <c r="BA378" s="184"/>
      <c r="BB378" s="184"/>
      <c r="BC378" s="184"/>
      <c r="BD378" s="184"/>
      <c r="BE378" s="184"/>
      <c r="BF378" s="184"/>
      <c r="BG378" s="184"/>
      <c r="BH378" s="184"/>
    </row>
    <row r="379" spans="1:60" ht="12.75" customHeight="1" outlineLevel="1" x14ac:dyDescent="0.2">
      <c r="A379" s="193"/>
      <c r="B379" s="194"/>
      <c r="C379" s="254" t="s">
        <v>576</v>
      </c>
      <c r="D379" s="254"/>
      <c r="E379" s="254"/>
      <c r="F379" s="254"/>
      <c r="G379" s="254"/>
      <c r="H379" s="183"/>
      <c r="I379" s="183"/>
      <c r="J379" s="183"/>
      <c r="K379" s="183"/>
      <c r="L379" s="183"/>
      <c r="M379" s="183"/>
      <c r="N379" s="183"/>
      <c r="O379" s="183"/>
      <c r="P379" s="183"/>
      <c r="Q379" s="183"/>
      <c r="R379" s="183"/>
      <c r="S379" s="183"/>
      <c r="T379" s="183"/>
      <c r="U379" s="183"/>
      <c r="V379" s="183"/>
      <c r="W379" s="183"/>
      <c r="X379" s="183"/>
      <c r="Y379" s="184"/>
      <c r="Z379" s="184"/>
      <c r="AA379" s="184"/>
      <c r="AB379" s="184"/>
      <c r="AC379" s="184"/>
      <c r="AD379" s="184"/>
      <c r="AE379" s="184"/>
      <c r="AF379" s="184"/>
      <c r="AG379" s="184" t="s">
        <v>160</v>
      </c>
      <c r="AH379" s="184"/>
      <c r="AI379" s="184"/>
      <c r="AJ379" s="184"/>
      <c r="AK379" s="184"/>
      <c r="AL379" s="184"/>
      <c r="AM379" s="184"/>
      <c r="AN379" s="184"/>
      <c r="AO379" s="184"/>
      <c r="AP379" s="184"/>
      <c r="AQ379" s="184"/>
      <c r="AR379" s="184"/>
      <c r="AS379" s="184"/>
      <c r="AT379" s="184"/>
      <c r="AU379" s="184"/>
      <c r="AV379" s="184"/>
      <c r="AW379" s="184"/>
      <c r="AX379" s="184"/>
      <c r="AY379" s="184"/>
      <c r="AZ379" s="184"/>
      <c r="BA379" s="184"/>
      <c r="BB379" s="184"/>
      <c r="BC379" s="184"/>
      <c r="BD379" s="184"/>
      <c r="BE379" s="184"/>
      <c r="BF379" s="184"/>
      <c r="BG379" s="184"/>
      <c r="BH379" s="184"/>
    </row>
    <row r="380" spans="1:60" x14ac:dyDescent="0.2">
      <c r="A380" s="167" t="s">
        <v>146</v>
      </c>
      <c r="B380" s="168" t="s">
        <v>75</v>
      </c>
      <c r="C380" s="169" t="s">
        <v>76</v>
      </c>
      <c r="D380" s="170"/>
      <c r="E380" s="171"/>
      <c r="F380" s="172"/>
      <c r="G380" s="172">
        <f>SUMIF(AG381:AG417,"&lt;&gt;NOR",G381:G417)</f>
        <v>0</v>
      </c>
      <c r="H380" s="172"/>
      <c r="I380" s="172">
        <f>SUM(I381:I417)</f>
        <v>0</v>
      </c>
      <c r="J380" s="172"/>
      <c r="K380" s="172">
        <f>SUM(K381:K417)</f>
        <v>0</v>
      </c>
      <c r="L380" s="172"/>
      <c r="M380" s="172">
        <f>SUM(M381:M417)</f>
        <v>0</v>
      </c>
      <c r="N380" s="172"/>
      <c r="O380" s="172">
        <f>SUM(O381:O417)</f>
        <v>0.16999999999999998</v>
      </c>
      <c r="P380" s="172"/>
      <c r="Q380" s="172">
        <f>SUM(Q381:Q417)</f>
        <v>0</v>
      </c>
      <c r="R380" s="172"/>
      <c r="S380" s="172"/>
      <c r="T380" s="173"/>
      <c r="U380" s="174"/>
      <c r="V380" s="174">
        <f>SUM(V381:V417)</f>
        <v>182.02000000000004</v>
      </c>
      <c r="W380" s="174"/>
      <c r="X380" s="174"/>
      <c r="AG380" t="s">
        <v>147</v>
      </c>
    </row>
    <row r="381" spans="1:60" outlineLevel="1" x14ac:dyDescent="0.2">
      <c r="A381" s="175">
        <v>108</v>
      </c>
      <c r="B381" s="176" t="s">
        <v>577</v>
      </c>
      <c r="C381" s="177" t="s">
        <v>578</v>
      </c>
      <c r="D381" s="178" t="s">
        <v>150</v>
      </c>
      <c r="E381" s="179">
        <v>1</v>
      </c>
      <c r="F381" s="180"/>
      <c r="G381" s="181">
        <f>ROUND(E381*F381,2)</f>
        <v>0</v>
      </c>
      <c r="H381" s="180"/>
      <c r="I381" s="181">
        <f>ROUND(E381*H381,2)</f>
        <v>0</v>
      </c>
      <c r="J381" s="180"/>
      <c r="K381" s="181">
        <f>ROUND(E381*J381,2)</f>
        <v>0</v>
      </c>
      <c r="L381" s="181">
        <v>21</v>
      </c>
      <c r="M381" s="181">
        <f>G381*(1+L381/100)</f>
        <v>0</v>
      </c>
      <c r="N381" s="181">
        <v>1.4400000000000001E-3</v>
      </c>
      <c r="O381" s="181">
        <f>ROUND(E381*N381,2)</f>
        <v>0</v>
      </c>
      <c r="P381" s="181">
        <v>0</v>
      </c>
      <c r="Q381" s="181">
        <f>ROUND(E381*P381,2)</f>
        <v>0</v>
      </c>
      <c r="R381" s="181" t="s">
        <v>524</v>
      </c>
      <c r="S381" s="181" t="s">
        <v>152</v>
      </c>
      <c r="T381" s="182" t="s">
        <v>152</v>
      </c>
      <c r="U381" s="183">
        <v>0.754</v>
      </c>
      <c r="V381" s="183">
        <f>ROUND(E381*U381,2)</f>
        <v>0.75</v>
      </c>
      <c r="W381" s="183"/>
      <c r="X381" s="183" t="s">
        <v>153</v>
      </c>
      <c r="Y381" s="184"/>
      <c r="Z381" s="184"/>
      <c r="AA381" s="184"/>
      <c r="AB381" s="184"/>
      <c r="AC381" s="184"/>
      <c r="AD381" s="184"/>
      <c r="AE381" s="184"/>
      <c r="AF381" s="184"/>
      <c r="AG381" s="184" t="s">
        <v>154</v>
      </c>
      <c r="AH381" s="184"/>
      <c r="AI381" s="184"/>
      <c r="AJ381" s="184"/>
      <c r="AK381" s="184"/>
      <c r="AL381" s="184"/>
      <c r="AM381" s="184"/>
      <c r="AN381" s="184"/>
      <c r="AO381" s="184"/>
      <c r="AP381" s="184"/>
      <c r="AQ381" s="184"/>
      <c r="AR381" s="184"/>
      <c r="AS381" s="184"/>
      <c r="AT381" s="184"/>
      <c r="AU381" s="184"/>
      <c r="AV381" s="184"/>
      <c r="AW381" s="184"/>
      <c r="AX381" s="184"/>
      <c r="AY381" s="184"/>
      <c r="AZ381" s="184"/>
      <c r="BA381" s="184"/>
      <c r="BB381" s="184"/>
      <c r="BC381" s="184"/>
      <c r="BD381" s="184"/>
      <c r="BE381" s="184"/>
      <c r="BF381" s="184"/>
      <c r="BG381" s="184"/>
      <c r="BH381" s="184"/>
    </row>
    <row r="382" spans="1:60" ht="22.5" outlineLevel="1" x14ac:dyDescent="0.2">
      <c r="A382" s="185">
        <v>109</v>
      </c>
      <c r="B382" s="186" t="s">
        <v>579</v>
      </c>
      <c r="C382" s="187" t="s">
        <v>580</v>
      </c>
      <c r="D382" s="188" t="s">
        <v>182</v>
      </c>
      <c r="E382" s="189">
        <v>52.9</v>
      </c>
      <c r="F382" s="190"/>
      <c r="G382" s="191">
        <f>ROUND(E382*F382,2)</f>
        <v>0</v>
      </c>
      <c r="H382" s="190"/>
      <c r="I382" s="191">
        <f>ROUND(E382*H382,2)</f>
        <v>0</v>
      </c>
      <c r="J382" s="190"/>
      <c r="K382" s="191">
        <f>ROUND(E382*J382,2)</f>
        <v>0</v>
      </c>
      <c r="L382" s="191">
        <v>21</v>
      </c>
      <c r="M382" s="191">
        <f>G382*(1+L382/100)</f>
        <v>0</v>
      </c>
      <c r="N382" s="191">
        <v>4.6000000000000001E-4</v>
      </c>
      <c r="O382" s="191">
        <f>ROUND(E382*N382,2)</f>
        <v>0.02</v>
      </c>
      <c r="P382" s="191">
        <v>0</v>
      </c>
      <c r="Q382" s="191">
        <f>ROUND(E382*P382,2)</f>
        <v>0</v>
      </c>
      <c r="R382" s="191" t="s">
        <v>524</v>
      </c>
      <c r="S382" s="191" t="s">
        <v>152</v>
      </c>
      <c r="T382" s="192" t="s">
        <v>152</v>
      </c>
      <c r="U382" s="183">
        <v>0.52200000000000002</v>
      </c>
      <c r="V382" s="183">
        <f>ROUND(E382*U382,2)</f>
        <v>27.61</v>
      </c>
      <c r="W382" s="183"/>
      <c r="X382" s="183" t="s">
        <v>153</v>
      </c>
      <c r="Y382" s="184"/>
      <c r="Z382" s="184"/>
      <c r="AA382" s="184"/>
      <c r="AB382" s="184"/>
      <c r="AC382" s="184"/>
      <c r="AD382" s="184"/>
      <c r="AE382" s="184"/>
      <c r="AF382" s="184"/>
      <c r="AG382" s="184" t="s">
        <v>527</v>
      </c>
      <c r="AH382" s="184"/>
      <c r="AI382" s="184"/>
      <c r="AJ382" s="184"/>
      <c r="AK382" s="184"/>
      <c r="AL382" s="184"/>
      <c r="AM382" s="184"/>
      <c r="AN382" s="184"/>
      <c r="AO382" s="184"/>
      <c r="AP382" s="184"/>
      <c r="AQ382" s="184"/>
      <c r="AR382" s="184"/>
      <c r="AS382" s="184"/>
      <c r="AT382" s="184"/>
      <c r="AU382" s="184"/>
      <c r="AV382" s="184"/>
      <c r="AW382" s="184"/>
      <c r="AX382" s="184"/>
      <c r="AY382" s="184"/>
      <c r="AZ382" s="184"/>
      <c r="BA382" s="184"/>
      <c r="BB382" s="184"/>
      <c r="BC382" s="184"/>
      <c r="BD382" s="184"/>
      <c r="BE382" s="184"/>
      <c r="BF382" s="184"/>
      <c r="BG382" s="184"/>
      <c r="BH382" s="184"/>
    </row>
    <row r="383" spans="1:60" ht="12.75" customHeight="1" outlineLevel="1" x14ac:dyDescent="0.2">
      <c r="A383" s="193"/>
      <c r="B383" s="194"/>
      <c r="C383" s="251" t="s">
        <v>581</v>
      </c>
      <c r="D383" s="251"/>
      <c r="E383" s="251"/>
      <c r="F383" s="251"/>
      <c r="G383" s="251"/>
      <c r="H383" s="183"/>
      <c r="I383" s="183"/>
      <c r="J383" s="183"/>
      <c r="K383" s="183"/>
      <c r="L383" s="183"/>
      <c r="M383" s="183"/>
      <c r="N383" s="183"/>
      <c r="O383" s="183"/>
      <c r="P383" s="183"/>
      <c r="Q383" s="183"/>
      <c r="R383" s="183"/>
      <c r="S383" s="183"/>
      <c r="T383" s="183"/>
      <c r="U383" s="183"/>
      <c r="V383" s="183"/>
      <c r="W383" s="183"/>
      <c r="X383" s="183"/>
      <c r="Y383" s="184"/>
      <c r="Z383" s="184"/>
      <c r="AA383" s="184"/>
      <c r="AB383" s="184"/>
      <c r="AC383" s="184"/>
      <c r="AD383" s="184"/>
      <c r="AE383" s="184"/>
      <c r="AF383" s="184"/>
      <c r="AG383" s="184" t="s">
        <v>160</v>
      </c>
      <c r="AH383" s="184"/>
      <c r="AI383" s="184"/>
      <c r="AJ383" s="184"/>
      <c r="AK383" s="184"/>
      <c r="AL383" s="184"/>
      <c r="AM383" s="184"/>
      <c r="AN383" s="184"/>
      <c r="AO383" s="184"/>
      <c r="AP383" s="184"/>
      <c r="AQ383" s="184"/>
      <c r="AR383" s="184"/>
      <c r="AS383" s="184"/>
      <c r="AT383" s="184"/>
      <c r="AU383" s="184"/>
      <c r="AV383" s="184"/>
      <c r="AW383" s="184"/>
      <c r="AX383" s="184"/>
      <c r="AY383" s="184"/>
      <c r="AZ383" s="184"/>
      <c r="BA383" s="184"/>
      <c r="BB383" s="184"/>
      <c r="BC383" s="184"/>
      <c r="BD383" s="184"/>
      <c r="BE383" s="184"/>
      <c r="BF383" s="184"/>
      <c r="BG383" s="184"/>
      <c r="BH383" s="184"/>
    </row>
    <row r="384" spans="1:60" ht="12.75" customHeight="1" outlineLevel="1" x14ac:dyDescent="0.2">
      <c r="A384" s="193"/>
      <c r="B384" s="194"/>
      <c r="C384" s="252" t="s">
        <v>582</v>
      </c>
      <c r="D384" s="252"/>
      <c r="E384" s="252"/>
      <c r="F384" s="252"/>
      <c r="G384" s="252"/>
      <c r="H384" s="183"/>
      <c r="I384" s="183"/>
      <c r="J384" s="183"/>
      <c r="K384" s="183"/>
      <c r="L384" s="183"/>
      <c r="M384" s="183"/>
      <c r="N384" s="183"/>
      <c r="O384" s="183"/>
      <c r="P384" s="183"/>
      <c r="Q384" s="183"/>
      <c r="R384" s="183"/>
      <c r="S384" s="183"/>
      <c r="T384" s="183"/>
      <c r="U384" s="183"/>
      <c r="V384" s="183"/>
      <c r="W384" s="183"/>
      <c r="X384" s="183"/>
      <c r="Y384" s="184"/>
      <c r="Z384" s="184"/>
      <c r="AA384" s="184"/>
      <c r="AB384" s="184"/>
      <c r="AC384" s="184"/>
      <c r="AD384" s="184"/>
      <c r="AE384" s="184"/>
      <c r="AF384" s="184"/>
      <c r="AG384" s="184" t="s">
        <v>190</v>
      </c>
      <c r="AH384" s="184"/>
      <c r="AI384" s="184"/>
      <c r="AJ384" s="184"/>
      <c r="AK384" s="184"/>
      <c r="AL384" s="184"/>
      <c r="AM384" s="184"/>
      <c r="AN384" s="184"/>
      <c r="AO384" s="184"/>
      <c r="AP384" s="184"/>
      <c r="AQ384" s="184"/>
      <c r="AR384" s="184"/>
      <c r="AS384" s="184"/>
      <c r="AT384" s="184"/>
      <c r="AU384" s="184"/>
      <c r="AV384" s="184"/>
      <c r="AW384" s="184"/>
      <c r="AX384" s="184"/>
      <c r="AY384" s="184"/>
      <c r="AZ384" s="184"/>
      <c r="BA384" s="184"/>
      <c r="BB384" s="184"/>
      <c r="BC384" s="184"/>
      <c r="BD384" s="184"/>
      <c r="BE384" s="184"/>
      <c r="BF384" s="184"/>
      <c r="BG384" s="184"/>
      <c r="BH384" s="184"/>
    </row>
    <row r="385" spans="1:60" ht="12.75" customHeight="1" outlineLevel="1" x14ac:dyDescent="0.2">
      <c r="A385" s="193"/>
      <c r="B385" s="194"/>
      <c r="C385" s="252" t="s">
        <v>583</v>
      </c>
      <c r="D385" s="252"/>
      <c r="E385" s="252"/>
      <c r="F385" s="252"/>
      <c r="G385" s="252"/>
      <c r="H385" s="183"/>
      <c r="I385" s="183"/>
      <c r="J385" s="183"/>
      <c r="K385" s="183"/>
      <c r="L385" s="183"/>
      <c r="M385" s="183"/>
      <c r="N385" s="183"/>
      <c r="O385" s="183"/>
      <c r="P385" s="183"/>
      <c r="Q385" s="183"/>
      <c r="R385" s="183"/>
      <c r="S385" s="183"/>
      <c r="T385" s="183"/>
      <c r="U385" s="183"/>
      <c r="V385" s="183"/>
      <c r="W385" s="183"/>
      <c r="X385" s="183"/>
      <c r="Y385" s="184"/>
      <c r="Z385" s="184"/>
      <c r="AA385" s="184"/>
      <c r="AB385" s="184"/>
      <c r="AC385" s="184"/>
      <c r="AD385" s="184"/>
      <c r="AE385" s="184"/>
      <c r="AF385" s="184"/>
      <c r="AG385" s="184" t="s">
        <v>190</v>
      </c>
      <c r="AH385" s="184"/>
      <c r="AI385" s="184"/>
      <c r="AJ385" s="184"/>
      <c r="AK385" s="184"/>
      <c r="AL385" s="184"/>
      <c r="AM385" s="184"/>
      <c r="AN385" s="184"/>
      <c r="AO385" s="184"/>
      <c r="AP385" s="184"/>
      <c r="AQ385" s="184"/>
      <c r="AR385" s="184"/>
      <c r="AS385" s="184"/>
      <c r="AT385" s="184"/>
      <c r="AU385" s="184"/>
      <c r="AV385" s="184"/>
      <c r="AW385" s="184"/>
      <c r="AX385" s="184"/>
      <c r="AY385" s="184"/>
      <c r="AZ385" s="184"/>
      <c r="BA385" s="184"/>
      <c r="BB385" s="184"/>
      <c r="BC385" s="184"/>
      <c r="BD385" s="184"/>
      <c r="BE385" s="184"/>
      <c r="BF385" s="184"/>
      <c r="BG385" s="184"/>
      <c r="BH385" s="184"/>
    </row>
    <row r="386" spans="1:60" outlineLevel="1" x14ac:dyDescent="0.2">
      <c r="A386" s="193"/>
      <c r="B386" s="194"/>
      <c r="C386" s="195" t="s">
        <v>584</v>
      </c>
      <c r="D386" s="196"/>
      <c r="E386" s="197">
        <v>33.6</v>
      </c>
      <c r="F386" s="183"/>
      <c r="G386" s="183"/>
      <c r="H386" s="183"/>
      <c r="I386" s="183"/>
      <c r="J386" s="183"/>
      <c r="K386" s="183"/>
      <c r="L386" s="183"/>
      <c r="M386" s="183"/>
      <c r="N386" s="183"/>
      <c r="O386" s="183"/>
      <c r="P386" s="183"/>
      <c r="Q386" s="183"/>
      <c r="R386" s="183"/>
      <c r="S386" s="183"/>
      <c r="T386" s="183"/>
      <c r="U386" s="183"/>
      <c r="V386" s="183"/>
      <c r="W386" s="183"/>
      <c r="X386" s="183"/>
      <c r="Y386" s="184"/>
      <c r="Z386" s="184"/>
      <c r="AA386" s="184"/>
      <c r="AB386" s="184"/>
      <c r="AC386" s="184"/>
      <c r="AD386" s="184"/>
      <c r="AE386" s="184"/>
      <c r="AF386" s="184"/>
      <c r="AG386" s="184" t="s">
        <v>162</v>
      </c>
      <c r="AH386" s="184">
        <v>0</v>
      </c>
      <c r="AI386" s="184"/>
      <c r="AJ386" s="184"/>
      <c r="AK386" s="184"/>
      <c r="AL386" s="184"/>
      <c r="AM386" s="184"/>
      <c r="AN386" s="184"/>
      <c r="AO386" s="184"/>
      <c r="AP386" s="184"/>
      <c r="AQ386" s="184"/>
      <c r="AR386" s="184"/>
      <c r="AS386" s="184"/>
      <c r="AT386" s="184"/>
      <c r="AU386" s="184"/>
      <c r="AV386" s="184"/>
      <c r="AW386" s="184"/>
      <c r="AX386" s="184"/>
      <c r="AY386" s="184"/>
      <c r="AZ386" s="184"/>
      <c r="BA386" s="184"/>
      <c r="BB386" s="184"/>
      <c r="BC386" s="184"/>
      <c r="BD386" s="184"/>
      <c r="BE386" s="184"/>
      <c r="BF386" s="184"/>
      <c r="BG386" s="184"/>
      <c r="BH386" s="184"/>
    </row>
    <row r="387" spans="1:60" outlineLevel="1" x14ac:dyDescent="0.2">
      <c r="A387" s="193"/>
      <c r="B387" s="194"/>
      <c r="C387" s="195" t="s">
        <v>585</v>
      </c>
      <c r="D387" s="196"/>
      <c r="E387" s="197">
        <v>19.3</v>
      </c>
      <c r="F387" s="183"/>
      <c r="G387" s="183"/>
      <c r="H387" s="183"/>
      <c r="I387" s="183"/>
      <c r="J387" s="183"/>
      <c r="K387" s="183"/>
      <c r="L387" s="183"/>
      <c r="M387" s="183"/>
      <c r="N387" s="183"/>
      <c r="O387" s="183"/>
      <c r="P387" s="183"/>
      <c r="Q387" s="183"/>
      <c r="R387" s="183"/>
      <c r="S387" s="183"/>
      <c r="T387" s="183"/>
      <c r="U387" s="183"/>
      <c r="V387" s="183"/>
      <c r="W387" s="183"/>
      <c r="X387" s="183"/>
      <c r="Y387" s="184"/>
      <c r="Z387" s="184"/>
      <c r="AA387" s="184"/>
      <c r="AB387" s="184"/>
      <c r="AC387" s="184"/>
      <c r="AD387" s="184"/>
      <c r="AE387" s="184"/>
      <c r="AF387" s="184"/>
      <c r="AG387" s="184" t="s">
        <v>162</v>
      </c>
      <c r="AH387" s="184">
        <v>0</v>
      </c>
      <c r="AI387" s="184"/>
      <c r="AJ387" s="184"/>
      <c r="AK387" s="184"/>
      <c r="AL387" s="184"/>
      <c r="AM387" s="184"/>
      <c r="AN387" s="184"/>
      <c r="AO387" s="184"/>
      <c r="AP387" s="184"/>
      <c r="AQ387" s="184"/>
      <c r="AR387" s="184"/>
      <c r="AS387" s="184"/>
      <c r="AT387" s="184"/>
      <c r="AU387" s="184"/>
      <c r="AV387" s="184"/>
      <c r="AW387" s="184"/>
      <c r="AX387" s="184"/>
      <c r="AY387" s="184"/>
      <c r="AZ387" s="184"/>
      <c r="BA387" s="184"/>
      <c r="BB387" s="184"/>
      <c r="BC387" s="184"/>
      <c r="BD387" s="184"/>
      <c r="BE387" s="184"/>
      <c r="BF387" s="184"/>
      <c r="BG387" s="184"/>
      <c r="BH387" s="184"/>
    </row>
    <row r="388" spans="1:60" ht="22.5" outlineLevel="1" x14ac:dyDescent="0.2">
      <c r="A388" s="185">
        <v>110</v>
      </c>
      <c r="B388" s="186" t="s">
        <v>586</v>
      </c>
      <c r="C388" s="187" t="s">
        <v>587</v>
      </c>
      <c r="D388" s="188" t="s">
        <v>182</v>
      </c>
      <c r="E388" s="189">
        <v>67.2</v>
      </c>
      <c r="F388" s="190"/>
      <c r="G388" s="191">
        <f>ROUND(E388*F388,2)</f>
        <v>0</v>
      </c>
      <c r="H388" s="190"/>
      <c r="I388" s="191">
        <f>ROUND(E388*H388,2)</f>
        <v>0</v>
      </c>
      <c r="J388" s="190"/>
      <c r="K388" s="191">
        <f>ROUND(E388*J388,2)</f>
        <v>0</v>
      </c>
      <c r="L388" s="191">
        <v>21</v>
      </c>
      <c r="M388" s="191">
        <f>G388*(1+L388/100)</f>
        <v>0</v>
      </c>
      <c r="N388" s="191">
        <v>5.8E-4</v>
      </c>
      <c r="O388" s="191">
        <f>ROUND(E388*N388,2)</f>
        <v>0.04</v>
      </c>
      <c r="P388" s="191">
        <v>0</v>
      </c>
      <c r="Q388" s="191">
        <f>ROUND(E388*P388,2)</f>
        <v>0</v>
      </c>
      <c r="R388" s="191" t="s">
        <v>524</v>
      </c>
      <c r="S388" s="191" t="s">
        <v>152</v>
      </c>
      <c r="T388" s="192" t="s">
        <v>152</v>
      </c>
      <c r="U388" s="183">
        <v>0.6159</v>
      </c>
      <c r="V388" s="183">
        <f>ROUND(E388*U388,2)</f>
        <v>41.39</v>
      </c>
      <c r="W388" s="183"/>
      <c r="X388" s="183" t="s">
        <v>153</v>
      </c>
      <c r="Y388" s="184"/>
      <c r="Z388" s="184"/>
      <c r="AA388" s="184"/>
      <c r="AB388" s="184"/>
      <c r="AC388" s="184"/>
      <c r="AD388" s="184"/>
      <c r="AE388" s="184"/>
      <c r="AF388" s="184"/>
      <c r="AG388" s="184" t="s">
        <v>527</v>
      </c>
      <c r="AH388" s="184"/>
      <c r="AI388" s="184"/>
      <c r="AJ388" s="184"/>
      <c r="AK388" s="184"/>
      <c r="AL388" s="184"/>
      <c r="AM388" s="184"/>
      <c r="AN388" s="184"/>
      <c r="AO388" s="184"/>
      <c r="AP388" s="184"/>
      <c r="AQ388" s="184"/>
      <c r="AR388" s="184"/>
      <c r="AS388" s="184"/>
      <c r="AT388" s="184"/>
      <c r="AU388" s="184"/>
      <c r="AV388" s="184"/>
      <c r="AW388" s="184"/>
      <c r="AX388" s="184"/>
      <c r="AY388" s="184"/>
      <c r="AZ388" s="184"/>
      <c r="BA388" s="184"/>
      <c r="BB388" s="184"/>
      <c r="BC388" s="184"/>
      <c r="BD388" s="184"/>
      <c r="BE388" s="184"/>
      <c r="BF388" s="184"/>
      <c r="BG388" s="184"/>
      <c r="BH388" s="184"/>
    </row>
    <row r="389" spans="1:60" ht="12.75" customHeight="1" outlineLevel="1" x14ac:dyDescent="0.2">
      <c r="A389" s="193"/>
      <c r="B389" s="194"/>
      <c r="C389" s="251" t="s">
        <v>581</v>
      </c>
      <c r="D389" s="251"/>
      <c r="E389" s="251"/>
      <c r="F389" s="251"/>
      <c r="G389" s="251"/>
      <c r="H389" s="183"/>
      <c r="I389" s="183"/>
      <c r="J389" s="183"/>
      <c r="K389" s="183"/>
      <c r="L389" s="183"/>
      <c r="M389" s="183"/>
      <c r="N389" s="183"/>
      <c r="O389" s="183"/>
      <c r="P389" s="183"/>
      <c r="Q389" s="183"/>
      <c r="R389" s="183"/>
      <c r="S389" s="183"/>
      <c r="T389" s="183"/>
      <c r="U389" s="183"/>
      <c r="V389" s="183"/>
      <c r="W389" s="183"/>
      <c r="X389" s="183"/>
      <c r="Y389" s="184"/>
      <c r="Z389" s="184"/>
      <c r="AA389" s="184"/>
      <c r="AB389" s="184"/>
      <c r="AC389" s="184"/>
      <c r="AD389" s="184"/>
      <c r="AE389" s="184"/>
      <c r="AF389" s="184"/>
      <c r="AG389" s="184" t="s">
        <v>160</v>
      </c>
      <c r="AH389" s="184"/>
      <c r="AI389" s="184"/>
      <c r="AJ389" s="184"/>
      <c r="AK389" s="184"/>
      <c r="AL389" s="184"/>
      <c r="AM389" s="184"/>
      <c r="AN389" s="184"/>
      <c r="AO389" s="184"/>
      <c r="AP389" s="184"/>
      <c r="AQ389" s="184"/>
      <c r="AR389" s="184"/>
      <c r="AS389" s="184"/>
      <c r="AT389" s="184"/>
      <c r="AU389" s="184"/>
      <c r="AV389" s="184"/>
      <c r="AW389" s="184"/>
      <c r="AX389" s="184"/>
      <c r="AY389" s="184"/>
      <c r="AZ389" s="184"/>
      <c r="BA389" s="184"/>
      <c r="BB389" s="184"/>
      <c r="BC389" s="184"/>
      <c r="BD389" s="184"/>
      <c r="BE389" s="184"/>
      <c r="BF389" s="184"/>
      <c r="BG389" s="184"/>
      <c r="BH389" s="184"/>
    </row>
    <row r="390" spans="1:60" ht="12.75" customHeight="1" outlineLevel="1" x14ac:dyDescent="0.2">
      <c r="A390" s="193"/>
      <c r="B390" s="194"/>
      <c r="C390" s="252" t="s">
        <v>582</v>
      </c>
      <c r="D390" s="252"/>
      <c r="E390" s="252"/>
      <c r="F390" s="252"/>
      <c r="G390" s="252"/>
      <c r="H390" s="183"/>
      <c r="I390" s="183"/>
      <c r="J390" s="183"/>
      <c r="K390" s="183"/>
      <c r="L390" s="183"/>
      <c r="M390" s="183"/>
      <c r="N390" s="183"/>
      <c r="O390" s="183"/>
      <c r="P390" s="183"/>
      <c r="Q390" s="183"/>
      <c r="R390" s="183"/>
      <c r="S390" s="183"/>
      <c r="T390" s="183"/>
      <c r="U390" s="183"/>
      <c r="V390" s="183"/>
      <c r="W390" s="183"/>
      <c r="X390" s="183"/>
      <c r="Y390" s="184"/>
      <c r="Z390" s="184"/>
      <c r="AA390" s="184"/>
      <c r="AB390" s="184"/>
      <c r="AC390" s="184"/>
      <c r="AD390" s="184"/>
      <c r="AE390" s="184"/>
      <c r="AF390" s="184"/>
      <c r="AG390" s="184" t="s">
        <v>190</v>
      </c>
      <c r="AH390" s="184"/>
      <c r="AI390" s="184"/>
      <c r="AJ390" s="184"/>
      <c r="AK390" s="184"/>
      <c r="AL390" s="184"/>
      <c r="AM390" s="184"/>
      <c r="AN390" s="184"/>
      <c r="AO390" s="184"/>
      <c r="AP390" s="184"/>
      <c r="AQ390" s="184"/>
      <c r="AR390" s="184"/>
      <c r="AS390" s="184"/>
      <c r="AT390" s="184"/>
      <c r="AU390" s="184"/>
      <c r="AV390" s="184"/>
      <c r="AW390" s="184"/>
      <c r="AX390" s="184"/>
      <c r="AY390" s="184"/>
      <c r="AZ390" s="184"/>
      <c r="BA390" s="184"/>
      <c r="BB390" s="184"/>
      <c r="BC390" s="184"/>
      <c r="BD390" s="184"/>
      <c r="BE390" s="184"/>
      <c r="BF390" s="184"/>
      <c r="BG390" s="184"/>
      <c r="BH390" s="184"/>
    </row>
    <row r="391" spans="1:60" ht="12.75" customHeight="1" outlineLevel="1" x14ac:dyDescent="0.2">
      <c r="A391" s="193"/>
      <c r="B391" s="194"/>
      <c r="C391" s="252" t="s">
        <v>583</v>
      </c>
      <c r="D391" s="252"/>
      <c r="E391" s="252"/>
      <c r="F391" s="252"/>
      <c r="G391" s="252"/>
      <c r="H391" s="183"/>
      <c r="I391" s="183"/>
      <c r="J391" s="183"/>
      <c r="K391" s="183"/>
      <c r="L391" s="183"/>
      <c r="M391" s="183"/>
      <c r="N391" s="183"/>
      <c r="O391" s="183"/>
      <c r="P391" s="183"/>
      <c r="Q391" s="183"/>
      <c r="R391" s="183"/>
      <c r="S391" s="183"/>
      <c r="T391" s="183"/>
      <c r="U391" s="183"/>
      <c r="V391" s="183"/>
      <c r="W391" s="183"/>
      <c r="X391" s="183"/>
      <c r="Y391" s="184"/>
      <c r="Z391" s="184"/>
      <c r="AA391" s="184"/>
      <c r="AB391" s="184"/>
      <c r="AC391" s="184"/>
      <c r="AD391" s="184"/>
      <c r="AE391" s="184"/>
      <c r="AF391" s="184"/>
      <c r="AG391" s="184" t="s">
        <v>190</v>
      </c>
      <c r="AH391" s="184"/>
      <c r="AI391" s="184"/>
      <c r="AJ391" s="184"/>
      <c r="AK391" s="184"/>
      <c r="AL391" s="184"/>
      <c r="AM391" s="184"/>
      <c r="AN391" s="184"/>
      <c r="AO391" s="184"/>
      <c r="AP391" s="184"/>
      <c r="AQ391" s="184"/>
      <c r="AR391" s="184"/>
      <c r="AS391" s="184"/>
      <c r="AT391" s="184"/>
      <c r="AU391" s="184"/>
      <c r="AV391" s="184"/>
      <c r="AW391" s="184"/>
      <c r="AX391" s="184"/>
      <c r="AY391" s="184"/>
      <c r="AZ391" s="184"/>
      <c r="BA391" s="184"/>
      <c r="BB391" s="184"/>
      <c r="BC391" s="184"/>
      <c r="BD391" s="184"/>
      <c r="BE391" s="184"/>
      <c r="BF391" s="184"/>
      <c r="BG391" s="184"/>
      <c r="BH391" s="184"/>
    </row>
    <row r="392" spans="1:60" outlineLevel="1" x14ac:dyDescent="0.2">
      <c r="A392" s="193"/>
      <c r="B392" s="194"/>
      <c r="C392" s="195" t="s">
        <v>588</v>
      </c>
      <c r="D392" s="196"/>
      <c r="E392" s="197">
        <v>60.7</v>
      </c>
      <c r="F392" s="183"/>
      <c r="G392" s="183"/>
      <c r="H392" s="183"/>
      <c r="I392" s="183"/>
      <c r="J392" s="183"/>
      <c r="K392" s="183"/>
      <c r="L392" s="183"/>
      <c r="M392" s="183"/>
      <c r="N392" s="183"/>
      <c r="O392" s="183"/>
      <c r="P392" s="183"/>
      <c r="Q392" s="183"/>
      <c r="R392" s="183"/>
      <c r="S392" s="183"/>
      <c r="T392" s="183"/>
      <c r="U392" s="183"/>
      <c r="V392" s="183"/>
      <c r="W392" s="183"/>
      <c r="X392" s="183"/>
      <c r="Y392" s="184"/>
      <c r="Z392" s="184"/>
      <c r="AA392" s="184"/>
      <c r="AB392" s="184"/>
      <c r="AC392" s="184"/>
      <c r="AD392" s="184"/>
      <c r="AE392" s="184"/>
      <c r="AF392" s="184"/>
      <c r="AG392" s="184" t="s">
        <v>162</v>
      </c>
      <c r="AH392" s="184">
        <v>0</v>
      </c>
      <c r="AI392" s="184"/>
      <c r="AJ392" s="184"/>
      <c r="AK392" s="184"/>
      <c r="AL392" s="184"/>
      <c r="AM392" s="184"/>
      <c r="AN392" s="184"/>
      <c r="AO392" s="184"/>
      <c r="AP392" s="184"/>
      <c r="AQ392" s="184"/>
      <c r="AR392" s="184"/>
      <c r="AS392" s="184"/>
      <c r="AT392" s="184"/>
      <c r="AU392" s="184"/>
      <c r="AV392" s="184"/>
      <c r="AW392" s="184"/>
      <c r="AX392" s="184"/>
      <c r="AY392" s="184"/>
      <c r="AZ392" s="184"/>
      <c r="BA392" s="184"/>
      <c r="BB392" s="184"/>
      <c r="BC392" s="184"/>
      <c r="BD392" s="184"/>
      <c r="BE392" s="184"/>
      <c r="BF392" s="184"/>
      <c r="BG392" s="184"/>
      <c r="BH392" s="184"/>
    </row>
    <row r="393" spans="1:60" outlineLevel="1" x14ac:dyDescent="0.2">
      <c r="A393" s="193"/>
      <c r="B393" s="194"/>
      <c r="C393" s="195" t="s">
        <v>589</v>
      </c>
      <c r="D393" s="196"/>
      <c r="E393" s="197">
        <v>6.5</v>
      </c>
      <c r="F393" s="183"/>
      <c r="G393" s="183"/>
      <c r="H393" s="183"/>
      <c r="I393" s="183"/>
      <c r="J393" s="183"/>
      <c r="K393" s="183"/>
      <c r="L393" s="183"/>
      <c r="M393" s="183"/>
      <c r="N393" s="183"/>
      <c r="O393" s="183"/>
      <c r="P393" s="183"/>
      <c r="Q393" s="183"/>
      <c r="R393" s="183"/>
      <c r="S393" s="183"/>
      <c r="T393" s="183"/>
      <c r="U393" s="183"/>
      <c r="V393" s="183"/>
      <c r="W393" s="183"/>
      <c r="X393" s="183"/>
      <c r="Y393" s="184"/>
      <c r="Z393" s="184"/>
      <c r="AA393" s="184"/>
      <c r="AB393" s="184"/>
      <c r="AC393" s="184"/>
      <c r="AD393" s="184"/>
      <c r="AE393" s="184"/>
      <c r="AF393" s="184"/>
      <c r="AG393" s="184" t="s">
        <v>162</v>
      </c>
      <c r="AH393" s="184">
        <v>0</v>
      </c>
      <c r="AI393" s="184"/>
      <c r="AJ393" s="184"/>
      <c r="AK393" s="184"/>
      <c r="AL393" s="184"/>
      <c r="AM393" s="184"/>
      <c r="AN393" s="184"/>
      <c r="AO393" s="184"/>
      <c r="AP393" s="184"/>
      <c r="AQ393" s="184"/>
      <c r="AR393" s="184"/>
      <c r="AS393" s="184"/>
      <c r="AT393" s="184"/>
      <c r="AU393" s="184"/>
      <c r="AV393" s="184"/>
      <c r="AW393" s="184"/>
      <c r="AX393" s="184"/>
      <c r="AY393" s="184"/>
      <c r="AZ393" s="184"/>
      <c r="BA393" s="184"/>
      <c r="BB393" s="184"/>
      <c r="BC393" s="184"/>
      <c r="BD393" s="184"/>
      <c r="BE393" s="184"/>
      <c r="BF393" s="184"/>
      <c r="BG393" s="184"/>
      <c r="BH393" s="184"/>
    </row>
    <row r="394" spans="1:60" ht="22.5" outlineLevel="1" x14ac:dyDescent="0.2">
      <c r="A394" s="185">
        <v>111</v>
      </c>
      <c r="B394" s="186" t="s">
        <v>590</v>
      </c>
      <c r="C394" s="187" t="s">
        <v>591</v>
      </c>
      <c r="D394" s="188" t="s">
        <v>182</v>
      </c>
      <c r="E394" s="189">
        <v>65.8</v>
      </c>
      <c r="F394" s="190"/>
      <c r="G394" s="191">
        <f>ROUND(E394*F394,2)</f>
        <v>0</v>
      </c>
      <c r="H394" s="190"/>
      <c r="I394" s="191">
        <f>ROUND(E394*H394,2)</f>
        <v>0</v>
      </c>
      <c r="J394" s="190"/>
      <c r="K394" s="191">
        <f>ROUND(E394*J394,2)</f>
        <v>0</v>
      </c>
      <c r="L394" s="191">
        <v>21</v>
      </c>
      <c r="M394" s="191">
        <f>G394*(1+L394/100)</f>
        <v>0</v>
      </c>
      <c r="N394" s="191">
        <v>7.3999999999999999E-4</v>
      </c>
      <c r="O394" s="191">
        <f>ROUND(E394*N394,2)</f>
        <v>0.05</v>
      </c>
      <c r="P394" s="191">
        <v>0</v>
      </c>
      <c r="Q394" s="191">
        <f>ROUND(E394*P394,2)</f>
        <v>0</v>
      </c>
      <c r="R394" s="191" t="s">
        <v>524</v>
      </c>
      <c r="S394" s="191" t="s">
        <v>152</v>
      </c>
      <c r="T394" s="192" t="s">
        <v>152</v>
      </c>
      <c r="U394" s="183">
        <v>0.68279999999999996</v>
      </c>
      <c r="V394" s="183">
        <f>ROUND(E394*U394,2)</f>
        <v>44.93</v>
      </c>
      <c r="W394" s="183"/>
      <c r="X394" s="183" t="s">
        <v>153</v>
      </c>
      <c r="Y394" s="184"/>
      <c r="Z394" s="184"/>
      <c r="AA394" s="184"/>
      <c r="AB394" s="184"/>
      <c r="AC394" s="184"/>
      <c r="AD394" s="184"/>
      <c r="AE394" s="184"/>
      <c r="AF394" s="184"/>
      <c r="AG394" s="184" t="s">
        <v>154</v>
      </c>
      <c r="AH394" s="184"/>
      <c r="AI394" s="184"/>
      <c r="AJ394" s="184"/>
      <c r="AK394" s="184"/>
      <c r="AL394" s="184"/>
      <c r="AM394" s="184"/>
      <c r="AN394" s="184"/>
      <c r="AO394" s="184"/>
      <c r="AP394" s="184"/>
      <c r="AQ394" s="184"/>
      <c r="AR394" s="184"/>
      <c r="AS394" s="184"/>
      <c r="AT394" s="184"/>
      <c r="AU394" s="184"/>
      <c r="AV394" s="184"/>
      <c r="AW394" s="184"/>
      <c r="AX394" s="184"/>
      <c r="AY394" s="184"/>
      <c r="AZ394" s="184"/>
      <c r="BA394" s="184"/>
      <c r="BB394" s="184"/>
      <c r="BC394" s="184"/>
      <c r="BD394" s="184"/>
      <c r="BE394" s="184"/>
      <c r="BF394" s="184"/>
      <c r="BG394" s="184"/>
      <c r="BH394" s="184"/>
    </row>
    <row r="395" spans="1:60" ht="12.75" customHeight="1" outlineLevel="1" x14ac:dyDescent="0.2">
      <c r="A395" s="193"/>
      <c r="B395" s="194"/>
      <c r="C395" s="251" t="s">
        <v>581</v>
      </c>
      <c r="D395" s="251"/>
      <c r="E395" s="251"/>
      <c r="F395" s="251"/>
      <c r="G395" s="251"/>
      <c r="H395" s="183"/>
      <c r="I395" s="183"/>
      <c r="J395" s="183"/>
      <c r="K395" s="183"/>
      <c r="L395" s="183"/>
      <c r="M395" s="183"/>
      <c r="N395" s="183"/>
      <c r="O395" s="183"/>
      <c r="P395" s="183"/>
      <c r="Q395" s="183"/>
      <c r="R395" s="183"/>
      <c r="S395" s="183"/>
      <c r="T395" s="183"/>
      <c r="U395" s="183"/>
      <c r="V395" s="183"/>
      <c r="W395" s="183"/>
      <c r="X395" s="183"/>
      <c r="Y395" s="184"/>
      <c r="Z395" s="184"/>
      <c r="AA395" s="184"/>
      <c r="AB395" s="184"/>
      <c r="AC395" s="184"/>
      <c r="AD395" s="184"/>
      <c r="AE395" s="184"/>
      <c r="AF395" s="184"/>
      <c r="AG395" s="184" t="s">
        <v>160</v>
      </c>
      <c r="AH395" s="184"/>
      <c r="AI395" s="184"/>
      <c r="AJ395" s="184"/>
      <c r="AK395" s="184"/>
      <c r="AL395" s="184"/>
      <c r="AM395" s="184"/>
      <c r="AN395" s="184"/>
      <c r="AO395" s="184"/>
      <c r="AP395" s="184"/>
      <c r="AQ395" s="184"/>
      <c r="AR395" s="184"/>
      <c r="AS395" s="184"/>
      <c r="AT395" s="184"/>
      <c r="AU395" s="184"/>
      <c r="AV395" s="184"/>
      <c r="AW395" s="184"/>
      <c r="AX395" s="184"/>
      <c r="AY395" s="184"/>
      <c r="AZ395" s="184"/>
      <c r="BA395" s="184"/>
      <c r="BB395" s="184"/>
      <c r="BC395" s="184"/>
      <c r="BD395" s="184"/>
      <c r="BE395" s="184"/>
      <c r="BF395" s="184"/>
      <c r="BG395" s="184"/>
      <c r="BH395" s="184"/>
    </row>
    <row r="396" spans="1:60" ht="12.75" customHeight="1" outlineLevel="1" x14ac:dyDescent="0.2">
      <c r="A396" s="193"/>
      <c r="B396" s="194"/>
      <c r="C396" s="252" t="s">
        <v>582</v>
      </c>
      <c r="D396" s="252"/>
      <c r="E396" s="252"/>
      <c r="F396" s="252"/>
      <c r="G396" s="252"/>
      <c r="H396" s="183"/>
      <c r="I396" s="183"/>
      <c r="J396" s="183"/>
      <c r="K396" s="183"/>
      <c r="L396" s="183"/>
      <c r="M396" s="183"/>
      <c r="N396" s="183"/>
      <c r="O396" s="183"/>
      <c r="P396" s="183"/>
      <c r="Q396" s="183"/>
      <c r="R396" s="183"/>
      <c r="S396" s="183"/>
      <c r="T396" s="183"/>
      <c r="U396" s="183"/>
      <c r="V396" s="183"/>
      <c r="W396" s="183"/>
      <c r="X396" s="183"/>
      <c r="Y396" s="184"/>
      <c r="Z396" s="184"/>
      <c r="AA396" s="184"/>
      <c r="AB396" s="184"/>
      <c r="AC396" s="184"/>
      <c r="AD396" s="184"/>
      <c r="AE396" s="184"/>
      <c r="AF396" s="184"/>
      <c r="AG396" s="184" t="s">
        <v>190</v>
      </c>
      <c r="AH396" s="184"/>
      <c r="AI396" s="184"/>
      <c r="AJ396" s="184"/>
      <c r="AK396" s="184"/>
      <c r="AL396" s="184"/>
      <c r="AM396" s="184"/>
      <c r="AN396" s="184"/>
      <c r="AO396" s="184"/>
      <c r="AP396" s="184"/>
      <c r="AQ396" s="184"/>
      <c r="AR396" s="184"/>
      <c r="AS396" s="184"/>
      <c r="AT396" s="184"/>
      <c r="AU396" s="184"/>
      <c r="AV396" s="184"/>
      <c r="AW396" s="184"/>
      <c r="AX396" s="184"/>
      <c r="AY396" s="184"/>
      <c r="AZ396" s="184"/>
      <c r="BA396" s="184"/>
      <c r="BB396" s="184"/>
      <c r="BC396" s="184"/>
      <c r="BD396" s="184"/>
      <c r="BE396" s="184"/>
      <c r="BF396" s="184"/>
      <c r="BG396" s="184"/>
      <c r="BH396" s="184"/>
    </row>
    <row r="397" spans="1:60" ht="12.75" customHeight="1" outlineLevel="1" x14ac:dyDescent="0.2">
      <c r="A397" s="193"/>
      <c r="B397" s="194"/>
      <c r="C397" s="252" t="s">
        <v>583</v>
      </c>
      <c r="D397" s="252"/>
      <c r="E397" s="252"/>
      <c r="F397" s="252"/>
      <c r="G397" s="252"/>
      <c r="H397" s="183"/>
      <c r="I397" s="183"/>
      <c r="J397" s="183"/>
      <c r="K397" s="183"/>
      <c r="L397" s="183"/>
      <c r="M397" s="183"/>
      <c r="N397" s="183"/>
      <c r="O397" s="183"/>
      <c r="P397" s="183"/>
      <c r="Q397" s="183"/>
      <c r="R397" s="183"/>
      <c r="S397" s="183"/>
      <c r="T397" s="183"/>
      <c r="U397" s="183"/>
      <c r="V397" s="183"/>
      <c r="W397" s="183"/>
      <c r="X397" s="183"/>
      <c r="Y397" s="184"/>
      <c r="Z397" s="184"/>
      <c r="AA397" s="184"/>
      <c r="AB397" s="184"/>
      <c r="AC397" s="184"/>
      <c r="AD397" s="184"/>
      <c r="AE397" s="184"/>
      <c r="AF397" s="184"/>
      <c r="AG397" s="184" t="s">
        <v>190</v>
      </c>
      <c r="AH397" s="184"/>
      <c r="AI397" s="184"/>
      <c r="AJ397" s="184"/>
      <c r="AK397" s="184"/>
      <c r="AL397" s="184"/>
      <c r="AM397" s="184"/>
      <c r="AN397" s="184"/>
      <c r="AO397" s="184"/>
      <c r="AP397" s="184"/>
      <c r="AQ397" s="184"/>
      <c r="AR397" s="184"/>
      <c r="AS397" s="184"/>
      <c r="AT397" s="184"/>
      <c r="AU397" s="184"/>
      <c r="AV397" s="184"/>
      <c r="AW397" s="184"/>
      <c r="AX397" s="184"/>
      <c r="AY397" s="184"/>
      <c r="AZ397" s="184"/>
      <c r="BA397" s="184"/>
      <c r="BB397" s="184"/>
      <c r="BC397" s="184"/>
      <c r="BD397" s="184"/>
      <c r="BE397" s="184"/>
      <c r="BF397" s="184"/>
      <c r="BG397" s="184"/>
      <c r="BH397" s="184"/>
    </row>
    <row r="398" spans="1:60" outlineLevel="1" x14ac:dyDescent="0.2">
      <c r="A398" s="193"/>
      <c r="B398" s="194"/>
      <c r="C398" s="195" t="s">
        <v>592</v>
      </c>
      <c r="D398" s="196"/>
      <c r="E398" s="197">
        <v>65.8</v>
      </c>
      <c r="F398" s="183"/>
      <c r="G398" s="183"/>
      <c r="H398" s="183"/>
      <c r="I398" s="183"/>
      <c r="J398" s="183"/>
      <c r="K398" s="183"/>
      <c r="L398" s="183"/>
      <c r="M398" s="183"/>
      <c r="N398" s="183"/>
      <c r="O398" s="183"/>
      <c r="P398" s="183"/>
      <c r="Q398" s="183"/>
      <c r="R398" s="183"/>
      <c r="S398" s="183"/>
      <c r="T398" s="183"/>
      <c r="U398" s="183"/>
      <c r="V398" s="183"/>
      <c r="W398" s="183"/>
      <c r="X398" s="183"/>
      <c r="Y398" s="184"/>
      <c r="Z398" s="184"/>
      <c r="AA398" s="184"/>
      <c r="AB398" s="184"/>
      <c r="AC398" s="184"/>
      <c r="AD398" s="184"/>
      <c r="AE398" s="184"/>
      <c r="AF398" s="184"/>
      <c r="AG398" s="184" t="s">
        <v>162</v>
      </c>
      <c r="AH398" s="184">
        <v>0</v>
      </c>
      <c r="AI398" s="184"/>
      <c r="AJ398" s="184"/>
      <c r="AK398" s="184"/>
      <c r="AL398" s="184"/>
      <c r="AM398" s="184"/>
      <c r="AN398" s="184"/>
      <c r="AO398" s="184"/>
      <c r="AP398" s="184"/>
      <c r="AQ398" s="184"/>
      <c r="AR398" s="184"/>
      <c r="AS398" s="184"/>
      <c r="AT398" s="184"/>
      <c r="AU398" s="184"/>
      <c r="AV398" s="184"/>
      <c r="AW398" s="184"/>
      <c r="AX398" s="184"/>
      <c r="AY398" s="184"/>
      <c r="AZ398" s="184"/>
      <c r="BA398" s="184"/>
      <c r="BB398" s="184"/>
      <c r="BC398" s="184"/>
      <c r="BD398" s="184"/>
      <c r="BE398" s="184"/>
      <c r="BF398" s="184"/>
      <c r="BG398" s="184"/>
      <c r="BH398" s="184"/>
    </row>
    <row r="399" spans="1:60" ht="22.5" outlineLevel="1" x14ac:dyDescent="0.2">
      <c r="A399" s="185">
        <v>112</v>
      </c>
      <c r="B399" s="186" t="s">
        <v>593</v>
      </c>
      <c r="C399" s="187" t="s">
        <v>594</v>
      </c>
      <c r="D399" s="188" t="s">
        <v>182</v>
      </c>
      <c r="E399" s="189">
        <v>52.9</v>
      </c>
      <c r="F399" s="190"/>
      <c r="G399" s="191">
        <f>ROUND(E399*F399,2)</f>
        <v>0</v>
      </c>
      <c r="H399" s="190"/>
      <c r="I399" s="191">
        <f>ROUND(E399*H399,2)</f>
        <v>0</v>
      </c>
      <c r="J399" s="190"/>
      <c r="K399" s="191">
        <f>ROUND(E399*J399,2)</f>
        <v>0</v>
      </c>
      <c r="L399" s="191">
        <v>21</v>
      </c>
      <c r="M399" s="191">
        <f>G399*(1+L399/100)</f>
        <v>0</v>
      </c>
      <c r="N399" s="191">
        <v>2.0000000000000002E-5</v>
      </c>
      <c r="O399" s="191">
        <f>ROUND(E399*N399,2)</f>
        <v>0</v>
      </c>
      <c r="P399" s="191">
        <v>0</v>
      </c>
      <c r="Q399" s="191">
        <f>ROUND(E399*P399,2)</f>
        <v>0</v>
      </c>
      <c r="R399" s="191" t="s">
        <v>524</v>
      </c>
      <c r="S399" s="191" t="s">
        <v>152</v>
      </c>
      <c r="T399" s="192" t="s">
        <v>152</v>
      </c>
      <c r="U399" s="183">
        <v>0.129</v>
      </c>
      <c r="V399" s="183">
        <f>ROUND(E399*U399,2)</f>
        <v>6.82</v>
      </c>
      <c r="W399" s="183"/>
      <c r="X399" s="183" t="s">
        <v>153</v>
      </c>
      <c r="Y399" s="184"/>
      <c r="Z399" s="184"/>
      <c r="AA399" s="184"/>
      <c r="AB399" s="184"/>
      <c r="AC399" s="184"/>
      <c r="AD399" s="184"/>
      <c r="AE399" s="184"/>
      <c r="AF399" s="184"/>
      <c r="AG399" s="184" t="s">
        <v>527</v>
      </c>
      <c r="AH399" s="184"/>
      <c r="AI399" s="184"/>
      <c r="AJ399" s="184"/>
      <c r="AK399" s="184"/>
      <c r="AL399" s="184"/>
      <c r="AM399" s="184"/>
      <c r="AN399" s="184"/>
      <c r="AO399" s="184"/>
      <c r="AP399" s="184"/>
      <c r="AQ399" s="184"/>
      <c r="AR399" s="184"/>
      <c r="AS399" s="184"/>
      <c r="AT399" s="184"/>
      <c r="AU399" s="184"/>
      <c r="AV399" s="184"/>
      <c r="AW399" s="184"/>
      <c r="AX399" s="184"/>
      <c r="AY399" s="184"/>
      <c r="AZ399" s="184"/>
      <c r="BA399" s="184"/>
      <c r="BB399" s="184"/>
      <c r="BC399" s="184"/>
      <c r="BD399" s="184"/>
      <c r="BE399" s="184"/>
      <c r="BF399" s="184"/>
      <c r="BG399" s="184"/>
      <c r="BH399" s="184"/>
    </row>
    <row r="400" spans="1:60" ht="12.75" customHeight="1" outlineLevel="1" x14ac:dyDescent="0.2">
      <c r="A400" s="193"/>
      <c r="B400" s="194"/>
      <c r="C400" s="253" t="s">
        <v>595</v>
      </c>
      <c r="D400" s="253"/>
      <c r="E400" s="253"/>
      <c r="F400" s="253"/>
      <c r="G400" s="253"/>
      <c r="H400" s="183"/>
      <c r="I400" s="183"/>
      <c r="J400" s="183"/>
      <c r="K400" s="183"/>
      <c r="L400" s="183"/>
      <c r="M400" s="183"/>
      <c r="N400" s="183"/>
      <c r="O400" s="183"/>
      <c r="P400" s="183"/>
      <c r="Q400" s="183"/>
      <c r="R400" s="183"/>
      <c r="S400" s="183"/>
      <c r="T400" s="183"/>
      <c r="U400" s="183"/>
      <c r="V400" s="183"/>
      <c r="W400" s="183"/>
      <c r="X400" s="183"/>
      <c r="Y400" s="184"/>
      <c r="Z400" s="184"/>
      <c r="AA400" s="184"/>
      <c r="AB400" s="184"/>
      <c r="AC400" s="184"/>
      <c r="AD400" s="184"/>
      <c r="AE400" s="184"/>
      <c r="AF400" s="184"/>
      <c r="AG400" s="184" t="s">
        <v>190</v>
      </c>
      <c r="AH400" s="184"/>
      <c r="AI400" s="184"/>
      <c r="AJ400" s="184"/>
      <c r="AK400" s="184"/>
      <c r="AL400" s="184"/>
      <c r="AM400" s="184"/>
      <c r="AN400" s="184"/>
      <c r="AO400" s="184"/>
      <c r="AP400" s="184"/>
      <c r="AQ400" s="184"/>
      <c r="AR400" s="184"/>
      <c r="AS400" s="184"/>
      <c r="AT400" s="184"/>
      <c r="AU400" s="184"/>
      <c r="AV400" s="184"/>
      <c r="AW400" s="184"/>
      <c r="AX400" s="184"/>
      <c r="AY400" s="184"/>
      <c r="AZ400" s="184"/>
      <c r="BA400" s="184"/>
      <c r="BB400" s="184"/>
      <c r="BC400" s="184"/>
      <c r="BD400" s="184"/>
      <c r="BE400" s="184"/>
      <c r="BF400" s="184"/>
      <c r="BG400" s="184"/>
      <c r="BH400" s="184"/>
    </row>
    <row r="401" spans="1:60" ht="22.5" outlineLevel="1" x14ac:dyDescent="0.2">
      <c r="A401" s="185">
        <v>113</v>
      </c>
      <c r="B401" s="186" t="s">
        <v>596</v>
      </c>
      <c r="C401" s="187" t="s">
        <v>597</v>
      </c>
      <c r="D401" s="188" t="s">
        <v>182</v>
      </c>
      <c r="E401" s="189">
        <v>67.2</v>
      </c>
      <c r="F401" s="190"/>
      <c r="G401" s="191">
        <f>ROUND(E401*F401,2)</f>
        <v>0</v>
      </c>
      <c r="H401" s="190"/>
      <c r="I401" s="191">
        <f>ROUND(E401*H401,2)</f>
        <v>0</v>
      </c>
      <c r="J401" s="190"/>
      <c r="K401" s="191">
        <f>ROUND(E401*J401,2)</f>
        <v>0</v>
      </c>
      <c r="L401" s="191">
        <v>21</v>
      </c>
      <c r="M401" s="191">
        <f>G401*(1+L401/100)</f>
        <v>0</v>
      </c>
      <c r="N401" s="191">
        <v>6.0000000000000002E-5</v>
      </c>
      <c r="O401" s="191">
        <f>ROUND(E401*N401,2)</f>
        <v>0</v>
      </c>
      <c r="P401" s="191">
        <v>0</v>
      </c>
      <c r="Q401" s="191">
        <f>ROUND(E401*P401,2)</f>
        <v>0</v>
      </c>
      <c r="R401" s="191" t="s">
        <v>524</v>
      </c>
      <c r="S401" s="191" t="s">
        <v>152</v>
      </c>
      <c r="T401" s="192" t="s">
        <v>152</v>
      </c>
      <c r="U401" s="183">
        <v>0.129</v>
      </c>
      <c r="V401" s="183">
        <f>ROUND(E401*U401,2)</f>
        <v>8.67</v>
      </c>
      <c r="W401" s="183"/>
      <c r="X401" s="183" t="s">
        <v>153</v>
      </c>
      <c r="Y401" s="184"/>
      <c r="Z401" s="184"/>
      <c r="AA401" s="184"/>
      <c r="AB401" s="184"/>
      <c r="AC401" s="184"/>
      <c r="AD401" s="184"/>
      <c r="AE401" s="184"/>
      <c r="AF401" s="184"/>
      <c r="AG401" s="184" t="s">
        <v>154</v>
      </c>
      <c r="AH401" s="184"/>
      <c r="AI401" s="184"/>
      <c r="AJ401" s="184"/>
      <c r="AK401" s="184"/>
      <c r="AL401" s="184"/>
      <c r="AM401" s="184"/>
      <c r="AN401" s="184"/>
      <c r="AO401" s="184"/>
      <c r="AP401" s="184"/>
      <c r="AQ401" s="184"/>
      <c r="AR401" s="184"/>
      <c r="AS401" s="184"/>
      <c r="AT401" s="184"/>
      <c r="AU401" s="184"/>
      <c r="AV401" s="184"/>
      <c r="AW401" s="184"/>
      <c r="AX401" s="184"/>
      <c r="AY401" s="184"/>
      <c r="AZ401" s="184"/>
      <c r="BA401" s="184"/>
      <c r="BB401" s="184"/>
      <c r="BC401" s="184"/>
      <c r="BD401" s="184"/>
      <c r="BE401" s="184"/>
      <c r="BF401" s="184"/>
      <c r="BG401" s="184"/>
      <c r="BH401" s="184"/>
    </row>
    <row r="402" spans="1:60" ht="12.75" customHeight="1" outlineLevel="1" x14ac:dyDescent="0.2">
      <c r="A402" s="193"/>
      <c r="B402" s="194"/>
      <c r="C402" s="253" t="s">
        <v>595</v>
      </c>
      <c r="D402" s="253"/>
      <c r="E402" s="253"/>
      <c r="F402" s="253"/>
      <c r="G402" s="253"/>
      <c r="H402" s="183"/>
      <c r="I402" s="183"/>
      <c r="J402" s="183"/>
      <c r="K402" s="183"/>
      <c r="L402" s="183"/>
      <c r="M402" s="183"/>
      <c r="N402" s="183"/>
      <c r="O402" s="183"/>
      <c r="P402" s="183"/>
      <c r="Q402" s="183"/>
      <c r="R402" s="183"/>
      <c r="S402" s="183"/>
      <c r="T402" s="183"/>
      <c r="U402" s="183"/>
      <c r="V402" s="183"/>
      <c r="W402" s="183"/>
      <c r="X402" s="183"/>
      <c r="Y402" s="184"/>
      <c r="Z402" s="184"/>
      <c r="AA402" s="184"/>
      <c r="AB402" s="184"/>
      <c r="AC402" s="184"/>
      <c r="AD402" s="184"/>
      <c r="AE402" s="184"/>
      <c r="AF402" s="184"/>
      <c r="AG402" s="184" t="s">
        <v>190</v>
      </c>
      <c r="AH402" s="184"/>
      <c r="AI402" s="184"/>
      <c r="AJ402" s="184"/>
      <c r="AK402" s="184"/>
      <c r="AL402" s="184"/>
      <c r="AM402" s="184"/>
      <c r="AN402" s="184"/>
      <c r="AO402" s="184"/>
      <c r="AP402" s="184"/>
      <c r="AQ402" s="184"/>
      <c r="AR402" s="184"/>
      <c r="AS402" s="184"/>
      <c r="AT402" s="184"/>
      <c r="AU402" s="184"/>
      <c r="AV402" s="184"/>
      <c r="AW402" s="184"/>
      <c r="AX402" s="184"/>
      <c r="AY402" s="184"/>
      <c r="AZ402" s="184"/>
      <c r="BA402" s="184"/>
      <c r="BB402" s="184"/>
      <c r="BC402" s="184"/>
      <c r="BD402" s="184"/>
      <c r="BE402" s="184"/>
      <c r="BF402" s="184"/>
      <c r="BG402" s="184"/>
      <c r="BH402" s="184"/>
    </row>
    <row r="403" spans="1:60" ht="22.5" outlineLevel="1" x14ac:dyDescent="0.2">
      <c r="A403" s="185">
        <v>114</v>
      </c>
      <c r="B403" s="186" t="s">
        <v>598</v>
      </c>
      <c r="C403" s="187" t="s">
        <v>599</v>
      </c>
      <c r="D403" s="188" t="s">
        <v>182</v>
      </c>
      <c r="E403" s="189">
        <v>65.8</v>
      </c>
      <c r="F403" s="190"/>
      <c r="G403" s="191">
        <f>ROUND(E403*F403,2)</f>
        <v>0</v>
      </c>
      <c r="H403" s="190"/>
      <c r="I403" s="191">
        <f>ROUND(E403*H403,2)</f>
        <v>0</v>
      </c>
      <c r="J403" s="190"/>
      <c r="K403" s="191">
        <f>ROUND(E403*J403,2)</f>
        <v>0</v>
      </c>
      <c r="L403" s="191">
        <v>21</v>
      </c>
      <c r="M403" s="191">
        <f>G403*(1+L403/100)</f>
        <v>0</v>
      </c>
      <c r="N403" s="191">
        <v>5.0000000000000002E-5</v>
      </c>
      <c r="O403" s="191">
        <f>ROUND(E403*N403,2)</f>
        <v>0</v>
      </c>
      <c r="P403" s="191">
        <v>0</v>
      </c>
      <c r="Q403" s="191">
        <f>ROUND(E403*P403,2)</f>
        <v>0</v>
      </c>
      <c r="R403" s="191" t="s">
        <v>524</v>
      </c>
      <c r="S403" s="191" t="s">
        <v>152</v>
      </c>
      <c r="T403" s="192" t="s">
        <v>152</v>
      </c>
      <c r="U403" s="183">
        <v>0.14199999999999999</v>
      </c>
      <c r="V403" s="183">
        <f>ROUND(E403*U403,2)</f>
        <v>9.34</v>
      </c>
      <c r="W403" s="183"/>
      <c r="X403" s="183" t="s">
        <v>153</v>
      </c>
      <c r="Y403" s="184"/>
      <c r="Z403" s="184"/>
      <c r="AA403" s="184"/>
      <c r="AB403" s="184"/>
      <c r="AC403" s="184"/>
      <c r="AD403" s="184"/>
      <c r="AE403" s="184"/>
      <c r="AF403" s="184"/>
      <c r="AG403" s="184" t="s">
        <v>527</v>
      </c>
      <c r="AH403" s="184"/>
      <c r="AI403" s="184"/>
      <c r="AJ403" s="184"/>
      <c r="AK403" s="184"/>
      <c r="AL403" s="184"/>
      <c r="AM403" s="184"/>
      <c r="AN403" s="184"/>
      <c r="AO403" s="184"/>
      <c r="AP403" s="184"/>
      <c r="AQ403" s="184"/>
      <c r="AR403" s="184"/>
      <c r="AS403" s="184"/>
      <c r="AT403" s="184"/>
      <c r="AU403" s="184"/>
      <c r="AV403" s="184"/>
      <c r="AW403" s="184"/>
      <c r="AX403" s="184"/>
      <c r="AY403" s="184"/>
      <c r="AZ403" s="184"/>
      <c r="BA403" s="184"/>
      <c r="BB403" s="184"/>
      <c r="BC403" s="184"/>
      <c r="BD403" s="184"/>
      <c r="BE403" s="184"/>
      <c r="BF403" s="184"/>
      <c r="BG403" s="184"/>
      <c r="BH403" s="184"/>
    </row>
    <row r="404" spans="1:60" ht="12.75" customHeight="1" outlineLevel="1" x14ac:dyDescent="0.2">
      <c r="A404" s="193"/>
      <c r="B404" s="194"/>
      <c r="C404" s="253" t="s">
        <v>595</v>
      </c>
      <c r="D404" s="253"/>
      <c r="E404" s="253"/>
      <c r="F404" s="253"/>
      <c r="G404" s="253"/>
      <c r="H404" s="183"/>
      <c r="I404" s="183"/>
      <c r="J404" s="183"/>
      <c r="K404" s="183"/>
      <c r="L404" s="183"/>
      <c r="M404" s="183"/>
      <c r="N404" s="183"/>
      <c r="O404" s="183"/>
      <c r="P404" s="183"/>
      <c r="Q404" s="183"/>
      <c r="R404" s="183"/>
      <c r="S404" s="183"/>
      <c r="T404" s="183"/>
      <c r="U404" s="183"/>
      <c r="V404" s="183"/>
      <c r="W404" s="183"/>
      <c r="X404" s="183"/>
      <c r="Y404" s="184"/>
      <c r="Z404" s="184"/>
      <c r="AA404" s="184"/>
      <c r="AB404" s="184"/>
      <c r="AC404" s="184"/>
      <c r="AD404" s="184"/>
      <c r="AE404" s="184"/>
      <c r="AF404" s="184"/>
      <c r="AG404" s="184" t="s">
        <v>190</v>
      </c>
      <c r="AH404" s="184"/>
      <c r="AI404" s="184"/>
      <c r="AJ404" s="184"/>
      <c r="AK404" s="184"/>
      <c r="AL404" s="184"/>
      <c r="AM404" s="184"/>
      <c r="AN404" s="184"/>
      <c r="AO404" s="184"/>
      <c r="AP404" s="184"/>
      <c r="AQ404" s="184"/>
      <c r="AR404" s="184"/>
      <c r="AS404" s="184"/>
      <c r="AT404" s="184"/>
      <c r="AU404" s="184"/>
      <c r="AV404" s="184"/>
      <c r="AW404" s="184"/>
      <c r="AX404" s="184"/>
      <c r="AY404" s="184"/>
      <c r="AZ404" s="184"/>
      <c r="BA404" s="184"/>
      <c r="BB404" s="184"/>
      <c r="BC404" s="184"/>
      <c r="BD404" s="184"/>
      <c r="BE404" s="184"/>
      <c r="BF404" s="184"/>
      <c r="BG404" s="184"/>
      <c r="BH404" s="184"/>
    </row>
    <row r="405" spans="1:60" ht="22.5" outlineLevel="1" x14ac:dyDescent="0.2">
      <c r="A405" s="185">
        <v>115</v>
      </c>
      <c r="B405" s="186" t="s">
        <v>600</v>
      </c>
      <c r="C405" s="187" t="s">
        <v>601</v>
      </c>
      <c r="D405" s="188" t="s">
        <v>150</v>
      </c>
      <c r="E405" s="189">
        <v>15</v>
      </c>
      <c r="F405" s="190"/>
      <c r="G405" s="191">
        <f>ROUND(E405*F405,2)</f>
        <v>0</v>
      </c>
      <c r="H405" s="190"/>
      <c r="I405" s="191">
        <f>ROUND(E405*H405,2)</f>
        <v>0</v>
      </c>
      <c r="J405" s="190"/>
      <c r="K405" s="191">
        <f>ROUND(E405*J405,2)</f>
        <v>0</v>
      </c>
      <c r="L405" s="191">
        <v>21</v>
      </c>
      <c r="M405" s="191">
        <f>G405*(1+L405/100)</f>
        <v>0</v>
      </c>
      <c r="N405" s="191">
        <v>6.3000000000000003E-4</v>
      </c>
      <c r="O405" s="191">
        <f>ROUND(E405*N405,2)</f>
        <v>0.01</v>
      </c>
      <c r="P405" s="191">
        <v>0</v>
      </c>
      <c r="Q405" s="191">
        <f>ROUND(E405*P405,2)</f>
        <v>0</v>
      </c>
      <c r="R405" s="191" t="s">
        <v>524</v>
      </c>
      <c r="S405" s="191" t="s">
        <v>152</v>
      </c>
      <c r="T405" s="192" t="s">
        <v>152</v>
      </c>
      <c r="U405" s="183">
        <v>0.27200000000000002</v>
      </c>
      <c r="V405" s="183">
        <f>ROUND(E405*U405,2)</f>
        <v>4.08</v>
      </c>
      <c r="W405" s="183"/>
      <c r="X405" s="183" t="s">
        <v>153</v>
      </c>
      <c r="Y405" s="184"/>
      <c r="Z405" s="184"/>
      <c r="AA405" s="184"/>
      <c r="AB405" s="184"/>
      <c r="AC405" s="184"/>
      <c r="AD405" s="184"/>
      <c r="AE405" s="184"/>
      <c r="AF405" s="184"/>
      <c r="AG405" s="184" t="s">
        <v>527</v>
      </c>
      <c r="AH405" s="184"/>
      <c r="AI405" s="184"/>
      <c r="AJ405" s="184"/>
      <c r="AK405" s="184"/>
      <c r="AL405" s="184"/>
      <c r="AM405" s="184"/>
      <c r="AN405" s="184"/>
      <c r="AO405" s="184"/>
      <c r="AP405" s="184"/>
      <c r="AQ405" s="184"/>
      <c r="AR405" s="184"/>
      <c r="AS405" s="184"/>
      <c r="AT405" s="184"/>
      <c r="AU405" s="184"/>
      <c r="AV405" s="184"/>
      <c r="AW405" s="184"/>
      <c r="AX405" s="184"/>
      <c r="AY405" s="184"/>
      <c r="AZ405" s="184"/>
      <c r="BA405" s="184"/>
      <c r="BB405" s="184"/>
      <c r="BC405" s="184"/>
      <c r="BD405" s="184"/>
      <c r="BE405" s="184"/>
      <c r="BF405" s="184"/>
      <c r="BG405" s="184"/>
      <c r="BH405" s="184"/>
    </row>
    <row r="406" spans="1:60" ht="12.75" customHeight="1" outlineLevel="1" x14ac:dyDescent="0.2">
      <c r="A406" s="193"/>
      <c r="B406" s="194"/>
      <c r="C406" s="253" t="s">
        <v>602</v>
      </c>
      <c r="D406" s="253"/>
      <c r="E406" s="253"/>
      <c r="F406" s="253"/>
      <c r="G406" s="253"/>
      <c r="H406" s="183"/>
      <c r="I406" s="183"/>
      <c r="J406" s="183"/>
      <c r="K406" s="183"/>
      <c r="L406" s="183"/>
      <c r="M406" s="183"/>
      <c r="N406" s="183"/>
      <c r="O406" s="183"/>
      <c r="P406" s="183"/>
      <c r="Q406" s="183"/>
      <c r="R406" s="183"/>
      <c r="S406" s="183"/>
      <c r="T406" s="183"/>
      <c r="U406" s="183"/>
      <c r="V406" s="183"/>
      <c r="W406" s="183"/>
      <c r="X406" s="183"/>
      <c r="Y406" s="184"/>
      <c r="Z406" s="184"/>
      <c r="AA406" s="184"/>
      <c r="AB406" s="184"/>
      <c r="AC406" s="184"/>
      <c r="AD406" s="184"/>
      <c r="AE406" s="184"/>
      <c r="AF406" s="184"/>
      <c r="AG406" s="184" t="s">
        <v>190</v>
      </c>
      <c r="AH406" s="184"/>
      <c r="AI406" s="184"/>
      <c r="AJ406" s="184"/>
      <c r="AK406" s="184"/>
      <c r="AL406" s="184"/>
      <c r="AM406" s="184"/>
      <c r="AN406" s="184"/>
      <c r="AO406" s="184"/>
      <c r="AP406" s="184"/>
      <c r="AQ406" s="184"/>
      <c r="AR406" s="184"/>
      <c r="AS406" s="184"/>
      <c r="AT406" s="184"/>
      <c r="AU406" s="184"/>
      <c r="AV406" s="184"/>
      <c r="AW406" s="184"/>
      <c r="AX406" s="184"/>
      <c r="AY406" s="184"/>
      <c r="AZ406" s="184"/>
      <c r="BA406" s="184"/>
      <c r="BB406" s="184"/>
      <c r="BC406" s="184"/>
      <c r="BD406" s="184"/>
      <c r="BE406" s="184"/>
      <c r="BF406" s="184"/>
      <c r="BG406" s="184"/>
      <c r="BH406" s="184"/>
    </row>
    <row r="407" spans="1:60" ht="22.5" outlineLevel="1" x14ac:dyDescent="0.2">
      <c r="A407" s="185">
        <v>116</v>
      </c>
      <c r="B407" s="186" t="s">
        <v>603</v>
      </c>
      <c r="C407" s="187" t="s">
        <v>604</v>
      </c>
      <c r="D407" s="188" t="s">
        <v>605</v>
      </c>
      <c r="E407" s="189">
        <v>15</v>
      </c>
      <c r="F407" s="190"/>
      <c r="G407" s="191">
        <f>ROUND(E407*F407,2)</f>
        <v>0</v>
      </c>
      <c r="H407" s="190"/>
      <c r="I407" s="191">
        <f>ROUND(E407*H407,2)</f>
        <v>0</v>
      </c>
      <c r="J407" s="190"/>
      <c r="K407" s="191">
        <f>ROUND(E407*J407,2)</f>
        <v>0</v>
      </c>
      <c r="L407" s="191">
        <v>21</v>
      </c>
      <c r="M407" s="191">
        <f>G407*(1+L407/100)</f>
        <v>0</v>
      </c>
      <c r="N407" s="191">
        <v>1.48E-3</v>
      </c>
      <c r="O407" s="191">
        <f>ROUND(E407*N407,2)</f>
        <v>0.02</v>
      </c>
      <c r="P407" s="191">
        <v>0</v>
      </c>
      <c r="Q407" s="191">
        <f>ROUND(E407*P407,2)</f>
        <v>0</v>
      </c>
      <c r="R407" s="191" t="s">
        <v>524</v>
      </c>
      <c r="S407" s="191" t="s">
        <v>152</v>
      </c>
      <c r="T407" s="192" t="s">
        <v>152</v>
      </c>
      <c r="U407" s="183">
        <v>0.54</v>
      </c>
      <c r="V407" s="183">
        <f>ROUND(E407*U407,2)</f>
        <v>8.1</v>
      </c>
      <c r="W407" s="183"/>
      <c r="X407" s="183" t="s">
        <v>153</v>
      </c>
      <c r="Y407" s="184"/>
      <c r="Z407" s="184"/>
      <c r="AA407" s="184"/>
      <c r="AB407" s="184"/>
      <c r="AC407" s="184"/>
      <c r="AD407" s="184"/>
      <c r="AE407" s="184"/>
      <c r="AF407" s="184"/>
      <c r="AG407" s="184" t="s">
        <v>527</v>
      </c>
      <c r="AH407" s="184"/>
      <c r="AI407" s="184"/>
      <c r="AJ407" s="184"/>
      <c r="AK407" s="184"/>
      <c r="AL407" s="184"/>
      <c r="AM407" s="184"/>
      <c r="AN407" s="184"/>
      <c r="AO407" s="184"/>
      <c r="AP407" s="184"/>
      <c r="AQ407" s="184"/>
      <c r="AR407" s="184"/>
      <c r="AS407" s="184"/>
      <c r="AT407" s="184"/>
      <c r="AU407" s="184"/>
      <c r="AV407" s="184"/>
      <c r="AW407" s="184"/>
      <c r="AX407" s="184"/>
      <c r="AY407" s="184"/>
      <c r="AZ407" s="184"/>
      <c r="BA407" s="184"/>
      <c r="BB407" s="184"/>
      <c r="BC407" s="184"/>
      <c r="BD407" s="184"/>
      <c r="BE407" s="184"/>
      <c r="BF407" s="184"/>
      <c r="BG407" s="184"/>
      <c r="BH407" s="184"/>
    </row>
    <row r="408" spans="1:60" ht="12.75" customHeight="1" outlineLevel="1" x14ac:dyDescent="0.2">
      <c r="A408" s="193"/>
      <c r="B408" s="194"/>
      <c r="C408" s="253" t="s">
        <v>602</v>
      </c>
      <c r="D408" s="253"/>
      <c r="E408" s="253"/>
      <c r="F408" s="253"/>
      <c r="G408" s="253"/>
      <c r="H408" s="183"/>
      <c r="I408" s="183"/>
      <c r="J408" s="183"/>
      <c r="K408" s="183"/>
      <c r="L408" s="183"/>
      <c r="M408" s="183"/>
      <c r="N408" s="183"/>
      <c r="O408" s="183"/>
      <c r="P408" s="183"/>
      <c r="Q408" s="183"/>
      <c r="R408" s="183"/>
      <c r="S408" s="183"/>
      <c r="T408" s="183"/>
      <c r="U408" s="183"/>
      <c r="V408" s="183"/>
      <c r="W408" s="183"/>
      <c r="X408" s="183"/>
      <c r="Y408" s="184"/>
      <c r="Z408" s="184"/>
      <c r="AA408" s="184"/>
      <c r="AB408" s="184"/>
      <c r="AC408" s="184"/>
      <c r="AD408" s="184"/>
      <c r="AE408" s="184"/>
      <c r="AF408" s="184"/>
      <c r="AG408" s="184" t="s">
        <v>190</v>
      </c>
      <c r="AH408" s="184"/>
      <c r="AI408" s="184"/>
      <c r="AJ408" s="184"/>
      <c r="AK408" s="184"/>
      <c r="AL408" s="184"/>
      <c r="AM408" s="184"/>
      <c r="AN408" s="184"/>
      <c r="AO408" s="184"/>
      <c r="AP408" s="184"/>
      <c r="AQ408" s="184"/>
      <c r="AR408" s="184"/>
      <c r="AS408" s="184"/>
      <c r="AT408" s="184"/>
      <c r="AU408" s="184"/>
      <c r="AV408" s="184"/>
      <c r="AW408" s="184"/>
      <c r="AX408" s="184"/>
      <c r="AY408" s="184"/>
      <c r="AZ408" s="184"/>
      <c r="BA408" s="184"/>
      <c r="BB408" s="184"/>
      <c r="BC408" s="184"/>
      <c r="BD408" s="184"/>
      <c r="BE408" s="184"/>
      <c r="BF408" s="184"/>
      <c r="BG408" s="184"/>
      <c r="BH408" s="184"/>
    </row>
    <row r="409" spans="1:60" outlineLevel="1" x14ac:dyDescent="0.2">
      <c r="A409" s="185">
        <v>117</v>
      </c>
      <c r="B409" s="186" t="s">
        <v>606</v>
      </c>
      <c r="C409" s="187" t="s">
        <v>607</v>
      </c>
      <c r="D409" s="188" t="s">
        <v>182</v>
      </c>
      <c r="E409" s="189">
        <v>185.9</v>
      </c>
      <c r="F409" s="190"/>
      <c r="G409" s="191">
        <f t="shared" ref="G409:G416" si="7">ROUND(E409*F409,2)</f>
        <v>0</v>
      </c>
      <c r="H409" s="190"/>
      <c r="I409" s="191">
        <f t="shared" ref="I409:I416" si="8">ROUND(E409*H409,2)</f>
        <v>0</v>
      </c>
      <c r="J409" s="190"/>
      <c r="K409" s="191">
        <f t="shared" ref="K409:K416" si="9">ROUND(E409*J409,2)</f>
        <v>0</v>
      </c>
      <c r="L409" s="191">
        <v>21</v>
      </c>
      <c r="M409" s="191">
        <f t="shared" ref="M409:M416" si="10">G409*(1+L409/100)</f>
        <v>0</v>
      </c>
      <c r="N409" s="191">
        <v>1.8000000000000001E-4</v>
      </c>
      <c r="O409" s="191">
        <f t="shared" ref="O409:O416" si="11">ROUND(E409*N409,2)</f>
        <v>0.03</v>
      </c>
      <c r="P409" s="191">
        <v>0</v>
      </c>
      <c r="Q409" s="191">
        <f t="shared" ref="Q409:Q416" si="12">ROUND(E409*P409,2)</f>
        <v>0</v>
      </c>
      <c r="R409" s="191" t="s">
        <v>524</v>
      </c>
      <c r="S409" s="191" t="s">
        <v>152</v>
      </c>
      <c r="T409" s="192" t="s">
        <v>152</v>
      </c>
      <c r="U409" s="183">
        <v>6.7000000000000004E-2</v>
      </c>
      <c r="V409" s="183">
        <f t="shared" ref="V409:V416" si="13">ROUND(E409*U409,2)</f>
        <v>12.46</v>
      </c>
      <c r="W409" s="183"/>
      <c r="X409" s="183" t="s">
        <v>153</v>
      </c>
      <c r="Y409" s="184"/>
      <c r="Z409" s="184"/>
      <c r="AA409" s="184"/>
      <c r="AB409" s="184"/>
      <c r="AC409" s="184"/>
      <c r="AD409" s="184"/>
      <c r="AE409" s="184"/>
      <c r="AF409" s="184"/>
      <c r="AG409" s="184" t="s">
        <v>527</v>
      </c>
      <c r="AH409" s="184"/>
      <c r="AI409" s="184"/>
      <c r="AJ409" s="184"/>
      <c r="AK409" s="184"/>
      <c r="AL409" s="184"/>
      <c r="AM409" s="184"/>
      <c r="AN409" s="184"/>
      <c r="AO409" s="184"/>
      <c r="AP409" s="184"/>
      <c r="AQ409" s="184"/>
      <c r="AR409" s="184"/>
      <c r="AS409" s="184"/>
      <c r="AT409" s="184"/>
      <c r="AU409" s="184"/>
      <c r="AV409" s="184"/>
      <c r="AW409" s="184"/>
      <c r="AX409" s="184"/>
      <c r="AY409" s="184"/>
      <c r="AZ409" s="184"/>
      <c r="BA409" s="184"/>
      <c r="BB409" s="184"/>
      <c r="BC409" s="184"/>
      <c r="BD409" s="184"/>
      <c r="BE409" s="184"/>
      <c r="BF409" s="184"/>
      <c r="BG409" s="184"/>
      <c r="BH409" s="184"/>
    </row>
    <row r="410" spans="1:60" outlineLevel="1" x14ac:dyDescent="0.2">
      <c r="A410" s="185">
        <v>118</v>
      </c>
      <c r="B410" s="186" t="s">
        <v>608</v>
      </c>
      <c r="C410" s="187" t="s">
        <v>609</v>
      </c>
      <c r="D410" s="188" t="s">
        <v>182</v>
      </c>
      <c r="E410" s="189">
        <v>185.9</v>
      </c>
      <c r="F410" s="190"/>
      <c r="G410" s="191">
        <f t="shared" si="7"/>
        <v>0</v>
      </c>
      <c r="H410" s="190"/>
      <c r="I410" s="191">
        <f t="shared" si="8"/>
        <v>0</v>
      </c>
      <c r="J410" s="190"/>
      <c r="K410" s="191">
        <f t="shared" si="9"/>
        <v>0</v>
      </c>
      <c r="L410" s="191">
        <v>21</v>
      </c>
      <c r="M410" s="191">
        <f t="shared" si="10"/>
        <v>0</v>
      </c>
      <c r="N410" s="191">
        <v>1.0000000000000001E-5</v>
      </c>
      <c r="O410" s="191">
        <f t="shared" si="11"/>
        <v>0</v>
      </c>
      <c r="P410" s="191">
        <v>0</v>
      </c>
      <c r="Q410" s="191">
        <f t="shared" si="12"/>
        <v>0</v>
      </c>
      <c r="R410" s="191" t="s">
        <v>524</v>
      </c>
      <c r="S410" s="191" t="s">
        <v>152</v>
      </c>
      <c r="T410" s="192" t="s">
        <v>152</v>
      </c>
      <c r="U410" s="183">
        <v>6.2E-2</v>
      </c>
      <c r="V410" s="183">
        <f t="shared" si="13"/>
        <v>11.53</v>
      </c>
      <c r="W410" s="183"/>
      <c r="X410" s="183" t="s">
        <v>153</v>
      </c>
      <c r="Y410" s="184"/>
      <c r="Z410" s="184"/>
      <c r="AA410" s="184"/>
      <c r="AB410" s="184"/>
      <c r="AC410" s="184"/>
      <c r="AD410" s="184"/>
      <c r="AE410" s="184"/>
      <c r="AF410" s="184"/>
      <c r="AG410" s="184" t="s">
        <v>527</v>
      </c>
      <c r="AH410" s="184"/>
      <c r="AI410" s="184"/>
      <c r="AJ410" s="184"/>
      <c r="AK410" s="184"/>
      <c r="AL410" s="184"/>
      <c r="AM410" s="184"/>
      <c r="AN410" s="184"/>
      <c r="AO410" s="184"/>
      <c r="AP410" s="184"/>
      <c r="AQ410" s="184"/>
      <c r="AR410" s="184"/>
      <c r="AS410" s="184"/>
      <c r="AT410" s="184"/>
      <c r="AU410" s="184"/>
      <c r="AV410" s="184"/>
      <c r="AW410" s="184"/>
      <c r="AX410" s="184"/>
      <c r="AY410" s="184"/>
      <c r="AZ410" s="184"/>
      <c r="BA410" s="184"/>
      <c r="BB410" s="184"/>
      <c r="BC410" s="184"/>
      <c r="BD410" s="184"/>
      <c r="BE410" s="184"/>
      <c r="BF410" s="184"/>
      <c r="BG410" s="184"/>
      <c r="BH410" s="184"/>
    </row>
    <row r="411" spans="1:60" ht="22.5" outlineLevel="1" x14ac:dyDescent="0.2">
      <c r="A411" s="175">
        <v>119</v>
      </c>
      <c r="B411" s="176" t="s">
        <v>610</v>
      </c>
      <c r="C411" s="177" t="s">
        <v>611</v>
      </c>
      <c r="D411" s="178" t="s">
        <v>612</v>
      </c>
      <c r="E411" s="179">
        <v>22</v>
      </c>
      <c r="F411" s="180"/>
      <c r="G411" s="181">
        <f t="shared" si="7"/>
        <v>0</v>
      </c>
      <c r="H411" s="180"/>
      <c r="I411" s="181">
        <f t="shared" si="8"/>
        <v>0</v>
      </c>
      <c r="J411" s="180"/>
      <c r="K411" s="181">
        <f t="shared" si="9"/>
        <v>0</v>
      </c>
      <c r="L411" s="181">
        <v>21</v>
      </c>
      <c r="M411" s="181">
        <f t="shared" si="10"/>
        <v>0</v>
      </c>
      <c r="N411" s="181">
        <v>1.7000000000000001E-4</v>
      </c>
      <c r="O411" s="181">
        <f t="shared" si="11"/>
        <v>0</v>
      </c>
      <c r="P411" s="181">
        <v>0</v>
      </c>
      <c r="Q411" s="181">
        <f t="shared" si="12"/>
        <v>0</v>
      </c>
      <c r="R411" s="181" t="s">
        <v>524</v>
      </c>
      <c r="S411" s="181" t="s">
        <v>152</v>
      </c>
      <c r="T411" s="182" t="s">
        <v>152</v>
      </c>
      <c r="U411" s="183">
        <v>0.22700000000000001</v>
      </c>
      <c r="V411" s="183">
        <f t="shared" si="13"/>
        <v>4.99</v>
      </c>
      <c r="W411" s="183"/>
      <c r="X411" s="183" t="s">
        <v>153</v>
      </c>
      <c r="Y411" s="184"/>
      <c r="Z411" s="184"/>
      <c r="AA411" s="184"/>
      <c r="AB411" s="184"/>
      <c r="AC411" s="184"/>
      <c r="AD411" s="184"/>
      <c r="AE411" s="184"/>
      <c r="AF411" s="184"/>
      <c r="AG411" s="184" t="s">
        <v>154</v>
      </c>
      <c r="AH411" s="184"/>
      <c r="AI411" s="184"/>
      <c r="AJ411" s="184"/>
      <c r="AK411" s="184"/>
      <c r="AL411" s="184"/>
      <c r="AM411" s="184"/>
      <c r="AN411" s="184"/>
      <c r="AO411" s="184"/>
      <c r="AP411" s="184"/>
      <c r="AQ411" s="184"/>
      <c r="AR411" s="184"/>
      <c r="AS411" s="184"/>
      <c r="AT411" s="184"/>
      <c r="AU411" s="184"/>
      <c r="AV411" s="184"/>
      <c r="AW411" s="184"/>
      <c r="AX411" s="184"/>
      <c r="AY411" s="184"/>
      <c r="AZ411" s="184"/>
      <c r="BA411" s="184"/>
      <c r="BB411" s="184"/>
      <c r="BC411" s="184"/>
      <c r="BD411" s="184"/>
      <c r="BE411" s="184"/>
      <c r="BF411" s="184"/>
      <c r="BG411" s="184"/>
      <c r="BH411" s="184"/>
    </row>
    <row r="412" spans="1:60" outlineLevel="1" x14ac:dyDescent="0.2">
      <c r="A412" s="175">
        <v>120</v>
      </c>
      <c r="B412" s="176" t="s">
        <v>613</v>
      </c>
      <c r="C412" s="177" t="s">
        <v>614</v>
      </c>
      <c r="D412" s="178" t="s">
        <v>150</v>
      </c>
      <c r="E412" s="179">
        <v>4</v>
      </c>
      <c r="F412" s="180"/>
      <c r="G412" s="181">
        <f t="shared" si="7"/>
        <v>0</v>
      </c>
      <c r="H412" s="180"/>
      <c r="I412" s="181">
        <f t="shared" si="8"/>
        <v>0</v>
      </c>
      <c r="J412" s="180"/>
      <c r="K412" s="181">
        <f t="shared" si="9"/>
        <v>0</v>
      </c>
      <c r="L412" s="181">
        <v>21</v>
      </c>
      <c r="M412" s="181">
        <f t="shared" si="10"/>
        <v>0</v>
      </c>
      <c r="N412" s="181">
        <v>1.0200000000000001E-3</v>
      </c>
      <c r="O412" s="181">
        <f t="shared" si="11"/>
        <v>0</v>
      </c>
      <c r="P412" s="181">
        <v>0</v>
      </c>
      <c r="Q412" s="181">
        <f t="shared" si="12"/>
        <v>0</v>
      </c>
      <c r="R412" s="181" t="s">
        <v>615</v>
      </c>
      <c r="S412" s="181" t="s">
        <v>152</v>
      </c>
      <c r="T412" s="182" t="s">
        <v>152</v>
      </c>
      <c r="U412" s="183">
        <v>0.26900000000000002</v>
      </c>
      <c r="V412" s="183">
        <f t="shared" si="13"/>
        <v>1.08</v>
      </c>
      <c r="W412" s="183"/>
      <c r="X412" s="183" t="s">
        <v>153</v>
      </c>
      <c r="Y412" s="184"/>
      <c r="Z412" s="184"/>
      <c r="AA412" s="184"/>
      <c r="AB412" s="184"/>
      <c r="AC412" s="184"/>
      <c r="AD412" s="184"/>
      <c r="AE412" s="184"/>
      <c r="AF412" s="184"/>
      <c r="AG412" s="184" t="s">
        <v>154</v>
      </c>
      <c r="AH412" s="184"/>
      <c r="AI412" s="184"/>
      <c r="AJ412" s="184"/>
      <c r="AK412" s="184"/>
      <c r="AL412" s="184"/>
      <c r="AM412" s="184"/>
      <c r="AN412" s="184"/>
      <c r="AO412" s="184"/>
      <c r="AP412" s="184"/>
      <c r="AQ412" s="184"/>
      <c r="AR412" s="184"/>
      <c r="AS412" s="184"/>
      <c r="AT412" s="184"/>
      <c r="AU412" s="184"/>
      <c r="AV412" s="184"/>
      <c r="AW412" s="184"/>
      <c r="AX412" s="184"/>
      <c r="AY412" s="184"/>
      <c r="AZ412" s="184"/>
      <c r="BA412" s="184"/>
      <c r="BB412" s="184"/>
      <c r="BC412" s="184"/>
      <c r="BD412" s="184"/>
      <c r="BE412" s="184"/>
      <c r="BF412" s="184"/>
      <c r="BG412" s="184"/>
      <c r="BH412" s="184"/>
    </row>
    <row r="413" spans="1:60" ht="22.5" outlineLevel="1" x14ac:dyDescent="0.2">
      <c r="A413" s="175">
        <v>121</v>
      </c>
      <c r="B413" s="176" t="s">
        <v>616</v>
      </c>
      <c r="C413" s="177" t="s">
        <v>617</v>
      </c>
      <c r="D413" s="178" t="s">
        <v>150</v>
      </c>
      <c r="E413" s="179">
        <v>1</v>
      </c>
      <c r="F413" s="180"/>
      <c r="G413" s="181">
        <f t="shared" si="7"/>
        <v>0</v>
      </c>
      <c r="H413" s="180"/>
      <c r="I413" s="181">
        <f t="shared" si="8"/>
        <v>0</v>
      </c>
      <c r="J413" s="180"/>
      <c r="K413" s="181">
        <f t="shared" si="9"/>
        <v>0</v>
      </c>
      <c r="L413" s="181">
        <v>21</v>
      </c>
      <c r="M413" s="181">
        <f t="shared" si="10"/>
        <v>0</v>
      </c>
      <c r="N413" s="181">
        <v>7.3999999999999999E-4</v>
      </c>
      <c r="O413" s="181">
        <f t="shared" si="11"/>
        <v>0</v>
      </c>
      <c r="P413" s="181">
        <v>0</v>
      </c>
      <c r="Q413" s="181">
        <f t="shared" si="12"/>
        <v>0</v>
      </c>
      <c r="R413" s="181" t="s">
        <v>615</v>
      </c>
      <c r="S413" s="181" t="s">
        <v>152</v>
      </c>
      <c r="T413" s="182" t="s">
        <v>152</v>
      </c>
      <c r="U413" s="183">
        <v>0.26900000000000002</v>
      </c>
      <c r="V413" s="183">
        <f t="shared" si="13"/>
        <v>0.27</v>
      </c>
      <c r="W413" s="183"/>
      <c r="X413" s="183" t="s">
        <v>153</v>
      </c>
      <c r="Y413" s="184"/>
      <c r="Z413" s="184"/>
      <c r="AA413" s="184"/>
      <c r="AB413" s="184"/>
      <c r="AC413" s="184"/>
      <c r="AD413" s="184"/>
      <c r="AE413" s="184"/>
      <c r="AF413" s="184"/>
      <c r="AG413" s="184" t="s">
        <v>154</v>
      </c>
      <c r="AH413" s="184"/>
      <c r="AI413" s="184"/>
      <c r="AJ413" s="184"/>
      <c r="AK413" s="184"/>
      <c r="AL413" s="184"/>
      <c r="AM413" s="184"/>
      <c r="AN413" s="184"/>
      <c r="AO413" s="184"/>
      <c r="AP413" s="184"/>
      <c r="AQ413" s="184"/>
      <c r="AR413" s="184"/>
      <c r="AS413" s="184"/>
      <c r="AT413" s="184"/>
      <c r="AU413" s="184"/>
      <c r="AV413" s="184"/>
      <c r="AW413" s="184"/>
      <c r="AX413" s="184"/>
      <c r="AY413" s="184"/>
      <c r="AZ413" s="184"/>
      <c r="BA413" s="184"/>
      <c r="BB413" s="184"/>
      <c r="BC413" s="184"/>
      <c r="BD413" s="184"/>
      <c r="BE413" s="184"/>
      <c r="BF413" s="184"/>
      <c r="BG413" s="184"/>
      <c r="BH413" s="184"/>
    </row>
    <row r="414" spans="1:60" outlineLevel="1" x14ac:dyDescent="0.2">
      <c r="A414" s="175">
        <v>122</v>
      </c>
      <c r="B414" s="176" t="s">
        <v>618</v>
      </c>
      <c r="C414" s="177" t="s">
        <v>619</v>
      </c>
      <c r="D414" s="178" t="s">
        <v>506</v>
      </c>
      <c r="E414" s="179">
        <v>30</v>
      </c>
      <c r="F414" s="180"/>
      <c r="G414" s="181">
        <f t="shared" si="7"/>
        <v>0</v>
      </c>
      <c r="H414" s="180"/>
      <c r="I414" s="181">
        <f t="shared" si="8"/>
        <v>0</v>
      </c>
      <c r="J414" s="180"/>
      <c r="K414" s="181">
        <f t="shared" si="9"/>
        <v>0</v>
      </c>
      <c r="L414" s="181">
        <v>21</v>
      </c>
      <c r="M414" s="181">
        <f t="shared" si="10"/>
        <v>0</v>
      </c>
      <c r="N414" s="181">
        <v>0</v>
      </c>
      <c r="O414" s="181">
        <f t="shared" si="11"/>
        <v>0</v>
      </c>
      <c r="P414" s="181">
        <v>0</v>
      </c>
      <c r="Q414" s="181">
        <f t="shared" si="12"/>
        <v>0</v>
      </c>
      <c r="R414" s="181"/>
      <c r="S414" s="181" t="s">
        <v>403</v>
      </c>
      <c r="T414" s="182" t="s">
        <v>404</v>
      </c>
      <c r="U414" s="183">
        <v>0</v>
      </c>
      <c r="V414" s="183">
        <f t="shared" si="13"/>
        <v>0</v>
      </c>
      <c r="W414" s="183"/>
      <c r="X414" s="183" t="s">
        <v>153</v>
      </c>
      <c r="Y414" s="184"/>
      <c r="Z414" s="184"/>
      <c r="AA414" s="184"/>
      <c r="AB414" s="184"/>
      <c r="AC414" s="184"/>
      <c r="AD414" s="184"/>
      <c r="AE414" s="184"/>
      <c r="AF414" s="184"/>
      <c r="AG414" s="184" t="s">
        <v>154</v>
      </c>
      <c r="AH414" s="184"/>
      <c r="AI414" s="184"/>
      <c r="AJ414" s="184"/>
      <c r="AK414" s="184"/>
      <c r="AL414" s="184"/>
      <c r="AM414" s="184"/>
      <c r="AN414" s="184"/>
      <c r="AO414" s="184"/>
      <c r="AP414" s="184"/>
      <c r="AQ414" s="184"/>
      <c r="AR414" s="184"/>
      <c r="AS414" s="184"/>
      <c r="AT414" s="184"/>
      <c r="AU414" s="184"/>
      <c r="AV414" s="184"/>
      <c r="AW414" s="184"/>
      <c r="AX414" s="184"/>
      <c r="AY414" s="184"/>
      <c r="AZ414" s="184"/>
      <c r="BA414" s="184"/>
      <c r="BB414" s="184"/>
      <c r="BC414" s="184"/>
      <c r="BD414" s="184"/>
      <c r="BE414" s="184"/>
      <c r="BF414" s="184"/>
      <c r="BG414" s="184"/>
      <c r="BH414" s="184"/>
    </row>
    <row r="415" spans="1:60" outlineLevel="1" x14ac:dyDescent="0.2">
      <c r="A415" s="185">
        <v>123</v>
      </c>
      <c r="B415" s="186" t="s">
        <v>620</v>
      </c>
      <c r="C415" s="187" t="s">
        <v>621</v>
      </c>
      <c r="D415" s="188" t="s">
        <v>506</v>
      </c>
      <c r="E415" s="189">
        <v>8</v>
      </c>
      <c r="F415" s="190"/>
      <c r="G415" s="191">
        <f t="shared" si="7"/>
        <v>0</v>
      </c>
      <c r="H415" s="190"/>
      <c r="I415" s="191">
        <f t="shared" si="8"/>
        <v>0</v>
      </c>
      <c r="J415" s="190"/>
      <c r="K415" s="191">
        <f t="shared" si="9"/>
        <v>0</v>
      </c>
      <c r="L415" s="191">
        <v>21</v>
      </c>
      <c r="M415" s="191">
        <f t="shared" si="10"/>
        <v>0</v>
      </c>
      <c r="N415" s="191">
        <v>0</v>
      </c>
      <c r="O415" s="191">
        <f t="shared" si="11"/>
        <v>0</v>
      </c>
      <c r="P415" s="191">
        <v>0</v>
      </c>
      <c r="Q415" s="191">
        <f t="shared" si="12"/>
        <v>0</v>
      </c>
      <c r="R415" s="191"/>
      <c r="S415" s="191" t="s">
        <v>403</v>
      </c>
      <c r="T415" s="192" t="s">
        <v>404</v>
      </c>
      <c r="U415" s="183">
        <v>0</v>
      </c>
      <c r="V415" s="183">
        <f t="shared" si="13"/>
        <v>0</v>
      </c>
      <c r="W415" s="183"/>
      <c r="X415" s="183" t="s">
        <v>153</v>
      </c>
      <c r="Y415" s="184"/>
      <c r="Z415" s="184"/>
      <c r="AA415" s="184"/>
      <c r="AB415" s="184"/>
      <c r="AC415" s="184"/>
      <c r="AD415" s="184"/>
      <c r="AE415" s="184"/>
      <c r="AF415" s="184"/>
      <c r="AG415" s="184" t="s">
        <v>154</v>
      </c>
      <c r="AH415" s="184"/>
      <c r="AI415" s="184"/>
      <c r="AJ415" s="184"/>
      <c r="AK415" s="184"/>
      <c r="AL415" s="184"/>
      <c r="AM415" s="184"/>
      <c r="AN415" s="184"/>
      <c r="AO415" s="184"/>
      <c r="AP415" s="184"/>
      <c r="AQ415" s="184"/>
      <c r="AR415" s="184"/>
      <c r="AS415" s="184"/>
      <c r="AT415" s="184"/>
      <c r="AU415" s="184"/>
      <c r="AV415" s="184"/>
      <c r="AW415" s="184"/>
      <c r="AX415" s="184"/>
      <c r="AY415" s="184"/>
      <c r="AZ415" s="184"/>
      <c r="BA415" s="184"/>
      <c r="BB415" s="184"/>
      <c r="BC415" s="184"/>
      <c r="BD415" s="184"/>
      <c r="BE415" s="184"/>
      <c r="BF415" s="184"/>
      <c r="BG415" s="184"/>
      <c r="BH415" s="184"/>
    </row>
    <row r="416" spans="1:60" outlineLevel="1" x14ac:dyDescent="0.2">
      <c r="A416" s="193">
        <v>124</v>
      </c>
      <c r="B416" s="194" t="s">
        <v>622</v>
      </c>
      <c r="C416" s="199" t="s">
        <v>623</v>
      </c>
      <c r="D416" s="200" t="s">
        <v>27</v>
      </c>
      <c r="E416" s="201"/>
      <c r="F416" s="202"/>
      <c r="G416" s="183">
        <f t="shared" si="7"/>
        <v>0</v>
      </c>
      <c r="H416" s="202"/>
      <c r="I416" s="183">
        <f t="shared" si="8"/>
        <v>0</v>
      </c>
      <c r="J416" s="202"/>
      <c r="K416" s="183">
        <f t="shared" si="9"/>
        <v>0</v>
      </c>
      <c r="L416" s="183">
        <v>21</v>
      </c>
      <c r="M416" s="183">
        <f t="shared" si="10"/>
        <v>0</v>
      </c>
      <c r="N416" s="183">
        <v>0</v>
      </c>
      <c r="O416" s="183">
        <f t="shared" si="11"/>
        <v>0</v>
      </c>
      <c r="P416" s="183">
        <v>0</v>
      </c>
      <c r="Q416" s="183">
        <f t="shared" si="12"/>
        <v>0</v>
      </c>
      <c r="R416" s="183" t="s">
        <v>524</v>
      </c>
      <c r="S416" s="183" t="s">
        <v>152</v>
      </c>
      <c r="T416" s="183" t="s">
        <v>152</v>
      </c>
      <c r="U416" s="183">
        <v>0</v>
      </c>
      <c r="V416" s="183">
        <f t="shared" si="13"/>
        <v>0</v>
      </c>
      <c r="W416" s="183"/>
      <c r="X416" s="183" t="s">
        <v>509</v>
      </c>
      <c r="Y416" s="184"/>
      <c r="Z416" s="184"/>
      <c r="AA416" s="184"/>
      <c r="AB416" s="184"/>
      <c r="AC416" s="184"/>
      <c r="AD416" s="184"/>
      <c r="AE416" s="184"/>
      <c r="AF416" s="184"/>
      <c r="AG416" s="184" t="s">
        <v>510</v>
      </c>
      <c r="AH416" s="184"/>
      <c r="AI416" s="184"/>
      <c r="AJ416" s="184"/>
      <c r="AK416" s="184"/>
      <c r="AL416" s="184"/>
      <c r="AM416" s="184"/>
      <c r="AN416" s="184"/>
      <c r="AO416" s="184"/>
      <c r="AP416" s="184"/>
      <c r="AQ416" s="184"/>
      <c r="AR416" s="184"/>
      <c r="AS416" s="184"/>
      <c r="AT416" s="184"/>
      <c r="AU416" s="184"/>
      <c r="AV416" s="184"/>
      <c r="AW416" s="184"/>
      <c r="AX416" s="184"/>
      <c r="AY416" s="184"/>
      <c r="AZ416" s="184"/>
      <c r="BA416" s="184"/>
      <c r="BB416" s="184"/>
      <c r="BC416" s="184"/>
      <c r="BD416" s="184"/>
      <c r="BE416" s="184"/>
      <c r="BF416" s="184"/>
      <c r="BG416" s="184"/>
      <c r="BH416" s="184"/>
    </row>
    <row r="417" spans="1:60" ht="12.75" customHeight="1" outlineLevel="1" x14ac:dyDescent="0.2">
      <c r="A417" s="193"/>
      <c r="B417" s="194"/>
      <c r="C417" s="254" t="s">
        <v>624</v>
      </c>
      <c r="D417" s="254"/>
      <c r="E417" s="254"/>
      <c r="F417" s="254"/>
      <c r="G417" s="254"/>
      <c r="H417" s="183"/>
      <c r="I417" s="183"/>
      <c r="J417" s="183"/>
      <c r="K417" s="183"/>
      <c r="L417" s="183"/>
      <c r="M417" s="183"/>
      <c r="N417" s="183"/>
      <c r="O417" s="183"/>
      <c r="P417" s="183"/>
      <c r="Q417" s="183"/>
      <c r="R417" s="183"/>
      <c r="S417" s="183"/>
      <c r="T417" s="183"/>
      <c r="U417" s="183"/>
      <c r="V417" s="183"/>
      <c r="W417" s="183"/>
      <c r="X417" s="183"/>
      <c r="Y417" s="184"/>
      <c r="Z417" s="184"/>
      <c r="AA417" s="184"/>
      <c r="AB417" s="184"/>
      <c r="AC417" s="184"/>
      <c r="AD417" s="184"/>
      <c r="AE417" s="184"/>
      <c r="AF417" s="184"/>
      <c r="AG417" s="184" t="s">
        <v>160</v>
      </c>
      <c r="AH417" s="184"/>
      <c r="AI417" s="184"/>
      <c r="AJ417" s="184"/>
      <c r="AK417" s="184"/>
      <c r="AL417" s="184"/>
      <c r="AM417" s="184"/>
      <c r="AN417" s="184"/>
      <c r="AO417" s="184"/>
      <c r="AP417" s="184"/>
      <c r="AQ417" s="184"/>
      <c r="AR417" s="184"/>
      <c r="AS417" s="184"/>
      <c r="AT417" s="184"/>
      <c r="AU417" s="184"/>
      <c r="AV417" s="184"/>
      <c r="AW417" s="184"/>
      <c r="AX417" s="184"/>
      <c r="AY417" s="184"/>
      <c r="AZ417" s="184"/>
      <c r="BA417" s="184"/>
      <c r="BB417" s="184"/>
      <c r="BC417" s="184"/>
      <c r="BD417" s="184"/>
      <c r="BE417" s="184"/>
      <c r="BF417" s="184"/>
      <c r="BG417" s="184"/>
      <c r="BH417" s="184"/>
    </row>
    <row r="418" spans="1:60" x14ac:dyDescent="0.2">
      <c r="A418" s="167" t="s">
        <v>146</v>
      </c>
      <c r="B418" s="168" t="s">
        <v>77</v>
      </c>
      <c r="C418" s="169" t="s">
        <v>78</v>
      </c>
      <c r="D418" s="170"/>
      <c r="E418" s="171"/>
      <c r="F418" s="172"/>
      <c r="G418" s="172">
        <f>SUMIF(AG419:AG419,"&lt;&gt;NOR",G419:G419)</f>
        <v>0</v>
      </c>
      <c r="H418" s="172"/>
      <c r="I418" s="172">
        <f>SUM(I419:I419)</f>
        <v>0</v>
      </c>
      <c r="J418" s="172"/>
      <c r="K418" s="172">
        <f>SUM(K419:K419)</f>
        <v>0</v>
      </c>
      <c r="L418" s="172"/>
      <c r="M418" s="172">
        <f>SUM(M419:M419)</f>
        <v>0</v>
      </c>
      <c r="N418" s="172"/>
      <c r="O418" s="172">
        <f>SUM(O419:O419)</f>
        <v>0</v>
      </c>
      <c r="P418" s="172"/>
      <c r="Q418" s="172">
        <f>SUM(Q419:Q419)</f>
        <v>0</v>
      </c>
      <c r="R418" s="172"/>
      <c r="S418" s="172"/>
      <c r="T418" s="173"/>
      <c r="U418" s="174"/>
      <c r="V418" s="174">
        <f>SUM(V419:V419)</f>
        <v>0</v>
      </c>
      <c r="W418" s="174"/>
      <c r="X418" s="174"/>
      <c r="AG418" t="s">
        <v>147</v>
      </c>
    </row>
    <row r="419" spans="1:60" outlineLevel="1" x14ac:dyDescent="0.2">
      <c r="A419" s="175">
        <v>125</v>
      </c>
      <c r="B419" s="176" t="s">
        <v>625</v>
      </c>
      <c r="C419" s="177" t="s">
        <v>78</v>
      </c>
      <c r="D419" s="178" t="s">
        <v>407</v>
      </c>
      <c r="E419" s="179">
        <v>1</v>
      </c>
      <c r="F419" s="180"/>
      <c r="G419" s="181">
        <f>Vytápění!G19</f>
        <v>0</v>
      </c>
      <c r="H419" s="180"/>
      <c r="I419" s="181">
        <f>ROUND(E419*H419,2)</f>
        <v>0</v>
      </c>
      <c r="J419" s="180"/>
      <c r="K419" s="181">
        <f>ROUND(E419*J419,2)</f>
        <v>0</v>
      </c>
      <c r="L419" s="181">
        <v>21</v>
      </c>
      <c r="M419" s="181">
        <f>G419*(1+L419/100)</f>
        <v>0</v>
      </c>
      <c r="N419" s="181">
        <v>0</v>
      </c>
      <c r="O419" s="181">
        <f>ROUND(E419*N419,2)</f>
        <v>0</v>
      </c>
      <c r="P419" s="181">
        <v>0</v>
      </c>
      <c r="Q419" s="181">
        <f>ROUND(E419*P419,2)</f>
        <v>0</v>
      </c>
      <c r="R419" s="181"/>
      <c r="S419" s="181" t="s">
        <v>403</v>
      </c>
      <c r="T419" s="182" t="s">
        <v>404</v>
      </c>
      <c r="U419" s="183">
        <v>0</v>
      </c>
      <c r="V419" s="183">
        <f>ROUND(E419*U419,2)</f>
        <v>0</v>
      </c>
      <c r="W419" s="183"/>
      <c r="X419" s="183" t="s">
        <v>153</v>
      </c>
      <c r="Y419" s="184"/>
      <c r="Z419" s="184"/>
      <c r="AA419" s="184"/>
      <c r="AB419" s="184"/>
      <c r="AC419" s="184"/>
      <c r="AD419" s="184"/>
      <c r="AE419" s="184"/>
      <c r="AF419" s="184"/>
      <c r="AG419" s="184" t="s">
        <v>154</v>
      </c>
      <c r="AH419" s="184"/>
      <c r="AI419" s="184"/>
      <c r="AJ419" s="184"/>
      <c r="AK419" s="184"/>
      <c r="AL419" s="184"/>
      <c r="AM419" s="184"/>
      <c r="AN419" s="184"/>
      <c r="AO419" s="184"/>
      <c r="AP419" s="184"/>
      <c r="AQ419" s="184"/>
      <c r="AR419" s="184"/>
      <c r="AS419" s="184"/>
      <c r="AT419" s="184"/>
      <c r="AU419" s="184"/>
      <c r="AV419" s="184"/>
      <c r="AW419" s="184"/>
      <c r="AX419" s="184"/>
      <c r="AY419" s="184"/>
      <c r="AZ419" s="184"/>
      <c r="BA419" s="184"/>
      <c r="BB419" s="184"/>
      <c r="BC419" s="184"/>
      <c r="BD419" s="184"/>
      <c r="BE419" s="184"/>
      <c r="BF419" s="184"/>
      <c r="BG419" s="184"/>
      <c r="BH419" s="184"/>
    </row>
    <row r="420" spans="1:60" x14ac:dyDescent="0.2">
      <c r="A420" s="167" t="s">
        <v>146</v>
      </c>
      <c r="B420" s="168" t="s">
        <v>79</v>
      </c>
      <c r="C420" s="169" t="s">
        <v>80</v>
      </c>
      <c r="D420" s="170"/>
      <c r="E420" s="171"/>
      <c r="F420" s="172"/>
      <c r="G420" s="172">
        <f>SUMIF(AG421:AG449,"&lt;&gt;NOR",G421:G449)</f>
        <v>0</v>
      </c>
      <c r="H420" s="172"/>
      <c r="I420" s="172">
        <f>SUM(I421:I449)</f>
        <v>0</v>
      </c>
      <c r="J420" s="172"/>
      <c r="K420" s="172">
        <f>SUM(K421:K449)</f>
        <v>0</v>
      </c>
      <c r="L420" s="172"/>
      <c r="M420" s="172">
        <f>SUM(M421:M449)</f>
        <v>0</v>
      </c>
      <c r="N420" s="172"/>
      <c r="O420" s="172">
        <f>SUM(O421:O449)</f>
        <v>0.68</v>
      </c>
      <c r="P420" s="172"/>
      <c r="Q420" s="172">
        <f>SUM(Q421:Q449)</f>
        <v>0</v>
      </c>
      <c r="R420" s="172"/>
      <c r="S420" s="172"/>
      <c r="T420" s="173"/>
      <c r="U420" s="174"/>
      <c r="V420" s="174">
        <f>SUM(V421:V449)</f>
        <v>68.59</v>
      </c>
      <c r="W420" s="174"/>
      <c r="X420" s="174"/>
      <c r="AG420" t="s">
        <v>147</v>
      </c>
    </row>
    <row r="421" spans="1:60" outlineLevel="1" x14ac:dyDescent="0.2">
      <c r="A421" s="175">
        <v>126</v>
      </c>
      <c r="B421" s="176" t="s">
        <v>626</v>
      </c>
      <c r="C421" s="177" t="s">
        <v>627</v>
      </c>
      <c r="D421" s="178" t="s">
        <v>612</v>
      </c>
      <c r="E421" s="179">
        <v>1</v>
      </c>
      <c r="F421" s="180"/>
      <c r="G421" s="181">
        <f t="shared" ref="G421:G431" si="14">ROUND(E421*F421,2)</f>
        <v>0</v>
      </c>
      <c r="H421" s="180"/>
      <c r="I421" s="181">
        <f t="shared" ref="I421:I431" si="15">ROUND(E421*H421,2)</f>
        <v>0</v>
      </c>
      <c r="J421" s="180"/>
      <c r="K421" s="181">
        <f t="shared" ref="K421:K431" si="16">ROUND(E421*J421,2)</f>
        <v>0</v>
      </c>
      <c r="L421" s="181">
        <v>21</v>
      </c>
      <c r="M421" s="181">
        <f t="shared" ref="M421:M431" si="17">G421*(1+L421/100)</f>
        <v>0</v>
      </c>
      <c r="N421" s="181">
        <v>2.9199999999999999E-3</v>
      </c>
      <c r="O421" s="181">
        <f t="shared" ref="O421:O431" si="18">ROUND(E421*N421,2)</f>
        <v>0</v>
      </c>
      <c r="P421" s="181">
        <v>0</v>
      </c>
      <c r="Q421" s="181">
        <f t="shared" ref="Q421:Q431" si="19">ROUND(E421*P421,2)</f>
        <v>0</v>
      </c>
      <c r="R421" s="181" t="s">
        <v>524</v>
      </c>
      <c r="S421" s="181" t="s">
        <v>628</v>
      </c>
      <c r="T421" s="182" t="s">
        <v>628</v>
      </c>
      <c r="U421" s="183">
        <v>1.4</v>
      </c>
      <c r="V421" s="183">
        <f t="shared" ref="V421:V431" si="20">ROUND(E421*U421,2)</f>
        <v>1.4</v>
      </c>
      <c r="W421" s="183"/>
      <c r="X421" s="183" t="s">
        <v>153</v>
      </c>
      <c r="Y421" s="184"/>
      <c r="Z421" s="184"/>
      <c r="AA421" s="184"/>
      <c r="AB421" s="184"/>
      <c r="AC421" s="184"/>
      <c r="AD421" s="184"/>
      <c r="AE421" s="184"/>
      <c r="AF421" s="184"/>
      <c r="AG421" s="184" t="s">
        <v>154</v>
      </c>
      <c r="AH421" s="184"/>
      <c r="AI421" s="184"/>
      <c r="AJ421" s="184"/>
      <c r="AK421" s="184"/>
      <c r="AL421" s="184"/>
      <c r="AM421" s="184"/>
      <c r="AN421" s="184"/>
      <c r="AO421" s="184"/>
      <c r="AP421" s="184"/>
      <c r="AQ421" s="184"/>
      <c r="AR421" s="184"/>
      <c r="AS421" s="184"/>
      <c r="AT421" s="184"/>
      <c r="AU421" s="184"/>
      <c r="AV421" s="184"/>
      <c r="AW421" s="184"/>
      <c r="AX421" s="184"/>
      <c r="AY421" s="184"/>
      <c r="AZ421" s="184"/>
      <c r="BA421" s="184"/>
      <c r="BB421" s="184"/>
      <c r="BC421" s="184"/>
      <c r="BD421" s="184"/>
      <c r="BE421" s="184"/>
      <c r="BF421" s="184"/>
      <c r="BG421" s="184"/>
      <c r="BH421" s="184"/>
    </row>
    <row r="422" spans="1:60" ht="22.5" outlineLevel="1" x14ac:dyDescent="0.2">
      <c r="A422" s="175">
        <v>127</v>
      </c>
      <c r="B422" s="176" t="s">
        <v>629</v>
      </c>
      <c r="C422" s="177" t="s">
        <v>630</v>
      </c>
      <c r="D422" s="178" t="s">
        <v>612</v>
      </c>
      <c r="E422" s="179">
        <v>1</v>
      </c>
      <c r="F422" s="180"/>
      <c r="G422" s="181">
        <f t="shared" si="14"/>
        <v>0</v>
      </c>
      <c r="H422" s="180"/>
      <c r="I422" s="181">
        <f t="shared" si="15"/>
        <v>0</v>
      </c>
      <c r="J422" s="180"/>
      <c r="K422" s="181">
        <f t="shared" si="16"/>
        <v>0</v>
      </c>
      <c r="L422" s="181">
        <v>21</v>
      </c>
      <c r="M422" s="181">
        <f t="shared" si="17"/>
        <v>0</v>
      </c>
      <c r="N422" s="181">
        <v>1.8890000000000001E-2</v>
      </c>
      <c r="O422" s="181">
        <f t="shared" si="18"/>
        <v>0.02</v>
      </c>
      <c r="P422" s="181">
        <v>0</v>
      </c>
      <c r="Q422" s="181">
        <f t="shared" si="19"/>
        <v>0</v>
      </c>
      <c r="R422" s="181" t="s">
        <v>524</v>
      </c>
      <c r="S422" s="181" t="s">
        <v>152</v>
      </c>
      <c r="T422" s="182" t="s">
        <v>152</v>
      </c>
      <c r="U422" s="183">
        <v>0.97299999999999998</v>
      </c>
      <c r="V422" s="183">
        <f t="shared" si="20"/>
        <v>0.97</v>
      </c>
      <c r="W422" s="183"/>
      <c r="X422" s="183" t="s">
        <v>153</v>
      </c>
      <c r="Y422" s="184"/>
      <c r="Z422" s="184"/>
      <c r="AA422" s="184"/>
      <c r="AB422" s="184"/>
      <c r="AC422" s="184"/>
      <c r="AD422" s="184"/>
      <c r="AE422" s="184"/>
      <c r="AF422" s="184"/>
      <c r="AG422" s="184" t="s">
        <v>154</v>
      </c>
      <c r="AH422" s="184"/>
      <c r="AI422" s="184"/>
      <c r="AJ422" s="184"/>
      <c r="AK422" s="184"/>
      <c r="AL422" s="184"/>
      <c r="AM422" s="184"/>
      <c r="AN422" s="184"/>
      <c r="AO422" s="184"/>
      <c r="AP422" s="184"/>
      <c r="AQ422" s="184"/>
      <c r="AR422" s="184"/>
      <c r="AS422" s="184"/>
      <c r="AT422" s="184"/>
      <c r="AU422" s="184"/>
      <c r="AV422" s="184"/>
      <c r="AW422" s="184"/>
      <c r="AX422" s="184"/>
      <c r="AY422" s="184"/>
      <c r="AZ422" s="184"/>
      <c r="BA422" s="184"/>
      <c r="BB422" s="184"/>
      <c r="BC422" s="184"/>
      <c r="BD422" s="184"/>
      <c r="BE422" s="184"/>
      <c r="BF422" s="184"/>
      <c r="BG422" s="184"/>
      <c r="BH422" s="184"/>
    </row>
    <row r="423" spans="1:60" ht="22.5" outlineLevel="1" x14ac:dyDescent="0.2">
      <c r="A423" s="175">
        <v>128</v>
      </c>
      <c r="B423" s="176" t="s">
        <v>631</v>
      </c>
      <c r="C423" s="177" t="s">
        <v>632</v>
      </c>
      <c r="D423" s="178" t="s">
        <v>612</v>
      </c>
      <c r="E423" s="179">
        <v>8</v>
      </c>
      <c r="F423" s="180"/>
      <c r="G423" s="181">
        <f t="shared" si="14"/>
        <v>0</v>
      </c>
      <c r="H423" s="180"/>
      <c r="I423" s="181">
        <f t="shared" si="15"/>
        <v>0</v>
      </c>
      <c r="J423" s="180"/>
      <c r="K423" s="181">
        <f t="shared" si="16"/>
        <v>0</v>
      </c>
      <c r="L423" s="181">
        <v>21</v>
      </c>
      <c r="M423" s="181">
        <f t="shared" si="17"/>
        <v>0</v>
      </c>
      <c r="N423" s="181">
        <v>1.8890000000000001E-2</v>
      </c>
      <c r="O423" s="181">
        <f t="shared" si="18"/>
        <v>0.15</v>
      </c>
      <c r="P423" s="181">
        <v>0</v>
      </c>
      <c r="Q423" s="181">
        <f t="shared" si="19"/>
        <v>0</v>
      </c>
      <c r="R423" s="181" t="s">
        <v>524</v>
      </c>
      <c r="S423" s="181" t="s">
        <v>152</v>
      </c>
      <c r="T423" s="182" t="s">
        <v>152</v>
      </c>
      <c r="U423" s="183">
        <v>0.97299999999999998</v>
      </c>
      <c r="V423" s="183">
        <f t="shared" si="20"/>
        <v>7.78</v>
      </c>
      <c r="W423" s="183"/>
      <c r="X423" s="183" t="s">
        <v>153</v>
      </c>
      <c r="Y423" s="184"/>
      <c r="Z423" s="184"/>
      <c r="AA423" s="184"/>
      <c r="AB423" s="184"/>
      <c r="AC423" s="184"/>
      <c r="AD423" s="184"/>
      <c r="AE423" s="184"/>
      <c r="AF423" s="184"/>
      <c r="AG423" s="184" t="s">
        <v>527</v>
      </c>
      <c r="AH423" s="184"/>
      <c r="AI423" s="184"/>
      <c r="AJ423" s="184"/>
      <c r="AK423" s="184"/>
      <c r="AL423" s="184"/>
      <c r="AM423" s="184"/>
      <c r="AN423" s="184"/>
      <c r="AO423" s="184"/>
      <c r="AP423" s="184"/>
      <c r="AQ423" s="184"/>
      <c r="AR423" s="184"/>
      <c r="AS423" s="184"/>
      <c r="AT423" s="184"/>
      <c r="AU423" s="184"/>
      <c r="AV423" s="184"/>
      <c r="AW423" s="184"/>
      <c r="AX423" s="184"/>
      <c r="AY423" s="184"/>
      <c r="AZ423" s="184"/>
      <c r="BA423" s="184"/>
      <c r="BB423" s="184"/>
      <c r="BC423" s="184"/>
      <c r="BD423" s="184"/>
      <c r="BE423" s="184"/>
      <c r="BF423" s="184"/>
      <c r="BG423" s="184"/>
      <c r="BH423" s="184"/>
    </row>
    <row r="424" spans="1:60" ht="22.5" outlineLevel="1" x14ac:dyDescent="0.2">
      <c r="A424" s="175">
        <v>129</v>
      </c>
      <c r="B424" s="176" t="s">
        <v>633</v>
      </c>
      <c r="C424" s="177" t="s">
        <v>634</v>
      </c>
      <c r="D424" s="178" t="s">
        <v>612</v>
      </c>
      <c r="E424" s="179">
        <v>5</v>
      </c>
      <c r="F424" s="180"/>
      <c r="G424" s="181">
        <f t="shared" si="14"/>
        <v>0</v>
      </c>
      <c r="H424" s="180"/>
      <c r="I424" s="181">
        <f t="shared" si="15"/>
        <v>0</v>
      </c>
      <c r="J424" s="180"/>
      <c r="K424" s="181">
        <f t="shared" si="16"/>
        <v>0</v>
      </c>
      <c r="L424" s="181">
        <v>21</v>
      </c>
      <c r="M424" s="181">
        <f t="shared" si="17"/>
        <v>0</v>
      </c>
      <c r="N424" s="181">
        <v>2.0539999999999999E-2</v>
      </c>
      <c r="O424" s="181">
        <f t="shared" si="18"/>
        <v>0.1</v>
      </c>
      <c r="P424" s="181">
        <v>0</v>
      </c>
      <c r="Q424" s="181">
        <f t="shared" si="19"/>
        <v>0</v>
      </c>
      <c r="R424" s="181" t="s">
        <v>524</v>
      </c>
      <c r="S424" s="181" t="s">
        <v>152</v>
      </c>
      <c r="T424" s="182" t="s">
        <v>152</v>
      </c>
      <c r="U424" s="183">
        <v>0.95499999999999996</v>
      </c>
      <c r="V424" s="183">
        <f t="shared" si="20"/>
        <v>4.78</v>
      </c>
      <c r="W424" s="183"/>
      <c r="X424" s="183" t="s">
        <v>153</v>
      </c>
      <c r="Y424" s="184"/>
      <c r="Z424" s="184"/>
      <c r="AA424" s="184"/>
      <c r="AB424" s="184"/>
      <c r="AC424" s="184"/>
      <c r="AD424" s="184"/>
      <c r="AE424" s="184"/>
      <c r="AF424" s="184"/>
      <c r="AG424" s="184" t="s">
        <v>154</v>
      </c>
      <c r="AH424" s="184"/>
      <c r="AI424" s="184"/>
      <c r="AJ424" s="184"/>
      <c r="AK424" s="184"/>
      <c r="AL424" s="184"/>
      <c r="AM424" s="184"/>
      <c r="AN424" s="184"/>
      <c r="AO424" s="184"/>
      <c r="AP424" s="184"/>
      <c r="AQ424" s="184"/>
      <c r="AR424" s="184"/>
      <c r="AS424" s="184"/>
      <c r="AT424" s="184"/>
      <c r="AU424" s="184"/>
      <c r="AV424" s="184"/>
      <c r="AW424" s="184"/>
      <c r="AX424" s="184"/>
      <c r="AY424" s="184"/>
      <c r="AZ424" s="184"/>
      <c r="BA424" s="184"/>
      <c r="BB424" s="184"/>
      <c r="BC424" s="184"/>
      <c r="BD424" s="184"/>
      <c r="BE424" s="184"/>
      <c r="BF424" s="184"/>
      <c r="BG424" s="184"/>
      <c r="BH424" s="184"/>
    </row>
    <row r="425" spans="1:60" outlineLevel="1" x14ac:dyDescent="0.2">
      <c r="A425" s="175">
        <v>130</v>
      </c>
      <c r="B425" s="176" t="s">
        <v>635</v>
      </c>
      <c r="C425" s="177" t="s">
        <v>636</v>
      </c>
      <c r="D425" s="178" t="s">
        <v>612</v>
      </c>
      <c r="E425" s="179">
        <v>1</v>
      </c>
      <c r="F425" s="180"/>
      <c r="G425" s="181">
        <f t="shared" si="14"/>
        <v>0</v>
      </c>
      <c r="H425" s="180"/>
      <c r="I425" s="181">
        <f t="shared" si="15"/>
        <v>0</v>
      </c>
      <c r="J425" s="180"/>
      <c r="K425" s="181">
        <f t="shared" si="16"/>
        <v>0</v>
      </c>
      <c r="L425" s="181">
        <v>21</v>
      </c>
      <c r="M425" s="181">
        <f t="shared" si="17"/>
        <v>0</v>
      </c>
      <c r="N425" s="181">
        <v>1.7010000000000001E-2</v>
      </c>
      <c r="O425" s="181">
        <f t="shared" si="18"/>
        <v>0.02</v>
      </c>
      <c r="P425" s="181">
        <v>0</v>
      </c>
      <c r="Q425" s="181">
        <f t="shared" si="19"/>
        <v>0</v>
      </c>
      <c r="R425" s="181" t="s">
        <v>524</v>
      </c>
      <c r="S425" s="181" t="s">
        <v>152</v>
      </c>
      <c r="T425" s="182" t="s">
        <v>152</v>
      </c>
      <c r="U425" s="183">
        <v>1.2529999999999999</v>
      </c>
      <c r="V425" s="183">
        <f t="shared" si="20"/>
        <v>1.25</v>
      </c>
      <c r="W425" s="183"/>
      <c r="X425" s="183" t="s">
        <v>153</v>
      </c>
      <c r="Y425" s="184"/>
      <c r="Z425" s="184"/>
      <c r="AA425" s="184"/>
      <c r="AB425" s="184"/>
      <c r="AC425" s="184"/>
      <c r="AD425" s="184"/>
      <c r="AE425" s="184"/>
      <c r="AF425" s="184"/>
      <c r="AG425" s="184" t="s">
        <v>154</v>
      </c>
      <c r="AH425" s="184"/>
      <c r="AI425" s="184"/>
      <c r="AJ425" s="184"/>
      <c r="AK425" s="184"/>
      <c r="AL425" s="184"/>
      <c r="AM425" s="184"/>
      <c r="AN425" s="184"/>
      <c r="AO425" s="184"/>
      <c r="AP425" s="184"/>
      <c r="AQ425" s="184"/>
      <c r="AR425" s="184"/>
      <c r="AS425" s="184"/>
      <c r="AT425" s="184"/>
      <c r="AU425" s="184"/>
      <c r="AV425" s="184"/>
      <c r="AW425" s="184"/>
      <c r="AX425" s="184"/>
      <c r="AY425" s="184"/>
      <c r="AZ425" s="184"/>
      <c r="BA425" s="184"/>
      <c r="BB425" s="184"/>
      <c r="BC425" s="184"/>
      <c r="BD425" s="184"/>
      <c r="BE425" s="184"/>
      <c r="BF425" s="184"/>
      <c r="BG425" s="184"/>
      <c r="BH425" s="184"/>
    </row>
    <row r="426" spans="1:60" outlineLevel="1" x14ac:dyDescent="0.2">
      <c r="A426" s="175">
        <v>131</v>
      </c>
      <c r="B426" s="176" t="s">
        <v>637</v>
      </c>
      <c r="C426" s="177" t="s">
        <v>638</v>
      </c>
      <c r="D426" s="178" t="s">
        <v>612</v>
      </c>
      <c r="E426" s="179">
        <v>8</v>
      </c>
      <c r="F426" s="180"/>
      <c r="G426" s="181">
        <f t="shared" si="14"/>
        <v>0</v>
      </c>
      <c r="H426" s="180"/>
      <c r="I426" s="181">
        <f t="shared" si="15"/>
        <v>0</v>
      </c>
      <c r="J426" s="180"/>
      <c r="K426" s="181">
        <f t="shared" si="16"/>
        <v>0</v>
      </c>
      <c r="L426" s="181">
        <v>21</v>
      </c>
      <c r="M426" s="181">
        <f t="shared" si="17"/>
        <v>0</v>
      </c>
      <c r="N426" s="181">
        <v>1.201E-2</v>
      </c>
      <c r="O426" s="181">
        <f t="shared" si="18"/>
        <v>0.1</v>
      </c>
      <c r="P426" s="181">
        <v>0</v>
      </c>
      <c r="Q426" s="181">
        <f t="shared" si="19"/>
        <v>0</v>
      </c>
      <c r="R426" s="181" t="s">
        <v>524</v>
      </c>
      <c r="S426" s="181" t="s">
        <v>152</v>
      </c>
      <c r="T426" s="182" t="s">
        <v>152</v>
      </c>
      <c r="U426" s="183">
        <v>1.1890000000000001</v>
      </c>
      <c r="V426" s="183">
        <f t="shared" si="20"/>
        <v>9.51</v>
      </c>
      <c r="W426" s="183"/>
      <c r="X426" s="183" t="s">
        <v>153</v>
      </c>
      <c r="Y426" s="184"/>
      <c r="Z426" s="184"/>
      <c r="AA426" s="184"/>
      <c r="AB426" s="184"/>
      <c r="AC426" s="184"/>
      <c r="AD426" s="184"/>
      <c r="AE426" s="184"/>
      <c r="AF426" s="184"/>
      <c r="AG426" s="184" t="s">
        <v>527</v>
      </c>
      <c r="AH426" s="184"/>
      <c r="AI426" s="184"/>
      <c r="AJ426" s="184"/>
      <c r="AK426" s="184"/>
      <c r="AL426" s="184"/>
      <c r="AM426" s="184"/>
      <c r="AN426" s="184"/>
      <c r="AO426" s="184"/>
      <c r="AP426" s="184"/>
      <c r="AQ426" s="184"/>
      <c r="AR426" s="184"/>
      <c r="AS426" s="184"/>
      <c r="AT426" s="184"/>
      <c r="AU426" s="184"/>
      <c r="AV426" s="184"/>
      <c r="AW426" s="184"/>
      <c r="AX426" s="184"/>
      <c r="AY426" s="184"/>
      <c r="AZ426" s="184"/>
      <c r="BA426" s="184"/>
      <c r="BB426" s="184"/>
      <c r="BC426" s="184"/>
      <c r="BD426" s="184"/>
      <c r="BE426" s="184"/>
      <c r="BF426" s="184"/>
      <c r="BG426" s="184"/>
      <c r="BH426" s="184"/>
    </row>
    <row r="427" spans="1:60" outlineLevel="1" x14ac:dyDescent="0.2">
      <c r="A427" s="175">
        <v>132</v>
      </c>
      <c r="B427" s="176" t="s">
        <v>639</v>
      </c>
      <c r="C427" s="177" t="s">
        <v>640</v>
      </c>
      <c r="D427" s="178" t="s">
        <v>612</v>
      </c>
      <c r="E427" s="179">
        <v>1</v>
      </c>
      <c r="F427" s="180"/>
      <c r="G427" s="181">
        <f t="shared" si="14"/>
        <v>0</v>
      </c>
      <c r="H427" s="180"/>
      <c r="I427" s="181">
        <f t="shared" si="15"/>
        <v>0</v>
      </c>
      <c r="J427" s="180"/>
      <c r="K427" s="181">
        <f t="shared" si="16"/>
        <v>0</v>
      </c>
      <c r="L427" s="181">
        <v>21</v>
      </c>
      <c r="M427" s="181">
        <f t="shared" si="17"/>
        <v>0</v>
      </c>
      <c r="N427" s="181">
        <v>6.2E-4</v>
      </c>
      <c r="O427" s="181">
        <f t="shared" si="18"/>
        <v>0</v>
      </c>
      <c r="P427" s="181">
        <v>0</v>
      </c>
      <c r="Q427" s="181">
        <f t="shared" si="19"/>
        <v>0</v>
      </c>
      <c r="R427" s="181" t="s">
        <v>524</v>
      </c>
      <c r="S427" s="181" t="s">
        <v>152</v>
      </c>
      <c r="T427" s="182" t="s">
        <v>152</v>
      </c>
      <c r="U427" s="183">
        <v>2.6</v>
      </c>
      <c r="V427" s="183">
        <f t="shared" si="20"/>
        <v>2.6</v>
      </c>
      <c r="W427" s="183"/>
      <c r="X427" s="183" t="s">
        <v>153</v>
      </c>
      <c r="Y427" s="184"/>
      <c r="Z427" s="184"/>
      <c r="AA427" s="184"/>
      <c r="AB427" s="184"/>
      <c r="AC427" s="184"/>
      <c r="AD427" s="184"/>
      <c r="AE427" s="184"/>
      <c r="AF427" s="184"/>
      <c r="AG427" s="184" t="s">
        <v>154</v>
      </c>
      <c r="AH427" s="184"/>
      <c r="AI427" s="184"/>
      <c r="AJ427" s="184"/>
      <c r="AK427" s="184"/>
      <c r="AL427" s="184"/>
      <c r="AM427" s="184"/>
      <c r="AN427" s="184"/>
      <c r="AO427" s="184"/>
      <c r="AP427" s="184"/>
      <c r="AQ427" s="184"/>
      <c r="AR427" s="184"/>
      <c r="AS427" s="184"/>
      <c r="AT427" s="184"/>
      <c r="AU427" s="184"/>
      <c r="AV427" s="184"/>
      <c r="AW427" s="184"/>
      <c r="AX427" s="184"/>
      <c r="AY427" s="184"/>
      <c r="AZ427" s="184"/>
      <c r="BA427" s="184"/>
      <c r="BB427" s="184"/>
      <c r="BC427" s="184"/>
      <c r="BD427" s="184"/>
      <c r="BE427" s="184"/>
      <c r="BF427" s="184"/>
      <c r="BG427" s="184"/>
      <c r="BH427" s="184"/>
    </row>
    <row r="428" spans="1:60" outlineLevel="1" x14ac:dyDescent="0.2">
      <c r="A428" s="175">
        <v>133</v>
      </c>
      <c r="B428" s="176" t="s">
        <v>641</v>
      </c>
      <c r="C428" s="177" t="s">
        <v>642</v>
      </c>
      <c r="D428" s="178" t="s">
        <v>612</v>
      </c>
      <c r="E428" s="179">
        <v>4</v>
      </c>
      <c r="F428" s="180"/>
      <c r="G428" s="181">
        <f t="shared" si="14"/>
        <v>0</v>
      </c>
      <c r="H428" s="180"/>
      <c r="I428" s="181">
        <f t="shared" si="15"/>
        <v>0</v>
      </c>
      <c r="J428" s="180"/>
      <c r="K428" s="181">
        <f t="shared" si="16"/>
        <v>0</v>
      </c>
      <c r="L428" s="181">
        <v>21</v>
      </c>
      <c r="M428" s="181">
        <f t="shared" si="17"/>
        <v>0</v>
      </c>
      <c r="N428" s="181">
        <v>1.7000000000000001E-4</v>
      </c>
      <c r="O428" s="181">
        <f t="shared" si="18"/>
        <v>0</v>
      </c>
      <c r="P428" s="181">
        <v>0</v>
      </c>
      <c r="Q428" s="181">
        <f t="shared" si="19"/>
        <v>0</v>
      </c>
      <c r="R428" s="181" t="s">
        <v>524</v>
      </c>
      <c r="S428" s="181" t="s">
        <v>152</v>
      </c>
      <c r="T428" s="182" t="s">
        <v>152</v>
      </c>
      <c r="U428" s="183">
        <v>2.9</v>
      </c>
      <c r="V428" s="183">
        <f t="shared" si="20"/>
        <v>11.6</v>
      </c>
      <c r="W428" s="183"/>
      <c r="X428" s="183" t="s">
        <v>153</v>
      </c>
      <c r="Y428" s="184"/>
      <c r="Z428" s="184"/>
      <c r="AA428" s="184"/>
      <c r="AB428" s="184"/>
      <c r="AC428" s="184"/>
      <c r="AD428" s="184"/>
      <c r="AE428" s="184"/>
      <c r="AF428" s="184"/>
      <c r="AG428" s="184" t="s">
        <v>154</v>
      </c>
      <c r="AH428" s="184"/>
      <c r="AI428" s="184"/>
      <c r="AJ428" s="184"/>
      <c r="AK428" s="184"/>
      <c r="AL428" s="184"/>
      <c r="AM428" s="184"/>
      <c r="AN428" s="184"/>
      <c r="AO428" s="184"/>
      <c r="AP428" s="184"/>
      <c r="AQ428" s="184"/>
      <c r="AR428" s="184"/>
      <c r="AS428" s="184"/>
      <c r="AT428" s="184"/>
      <c r="AU428" s="184"/>
      <c r="AV428" s="184"/>
      <c r="AW428" s="184"/>
      <c r="AX428" s="184"/>
      <c r="AY428" s="184"/>
      <c r="AZ428" s="184"/>
      <c r="BA428" s="184"/>
      <c r="BB428" s="184"/>
      <c r="BC428" s="184"/>
      <c r="BD428" s="184"/>
      <c r="BE428" s="184"/>
      <c r="BF428" s="184"/>
      <c r="BG428" s="184"/>
      <c r="BH428" s="184"/>
    </row>
    <row r="429" spans="1:60" outlineLevel="1" x14ac:dyDescent="0.2">
      <c r="A429" s="175">
        <v>134</v>
      </c>
      <c r="B429" s="176" t="s">
        <v>643</v>
      </c>
      <c r="C429" s="177" t="s">
        <v>644</v>
      </c>
      <c r="D429" s="178" t="s">
        <v>612</v>
      </c>
      <c r="E429" s="179">
        <v>2</v>
      </c>
      <c r="F429" s="180"/>
      <c r="G429" s="181">
        <f t="shared" si="14"/>
        <v>0</v>
      </c>
      <c r="H429" s="180"/>
      <c r="I429" s="181">
        <f t="shared" si="15"/>
        <v>0</v>
      </c>
      <c r="J429" s="180"/>
      <c r="K429" s="181">
        <f t="shared" si="16"/>
        <v>0</v>
      </c>
      <c r="L429" s="181">
        <v>21</v>
      </c>
      <c r="M429" s="181">
        <f t="shared" si="17"/>
        <v>0</v>
      </c>
      <c r="N429" s="181">
        <v>2.5000000000000001E-4</v>
      </c>
      <c r="O429" s="181">
        <f t="shared" si="18"/>
        <v>0</v>
      </c>
      <c r="P429" s="181">
        <v>0</v>
      </c>
      <c r="Q429" s="181">
        <f t="shared" si="19"/>
        <v>0</v>
      </c>
      <c r="R429" s="181" t="s">
        <v>524</v>
      </c>
      <c r="S429" s="181" t="s">
        <v>152</v>
      </c>
      <c r="T429" s="182" t="s">
        <v>152</v>
      </c>
      <c r="U429" s="183">
        <v>0.25800000000000001</v>
      </c>
      <c r="V429" s="183">
        <f t="shared" si="20"/>
        <v>0.52</v>
      </c>
      <c r="W429" s="183"/>
      <c r="X429" s="183" t="s">
        <v>153</v>
      </c>
      <c r="Y429" s="184"/>
      <c r="Z429" s="184"/>
      <c r="AA429" s="184"/>
      <c r="AB429" s="184"/>
      <c r="AC429" s="184"/>
      <c r="AD429" s="184"/>
      <c r="AE429" s="184"/>
      <c r="AF429" s="184"/>
      <c r="AG429" s="184" t="s">
        <v>154</v>
      </c>
      <c r="AH429" s="184"/>
      <c r="AI429" s="184"/>
      <c r="AJ429" s="184"/>
      <c r="AK429" s="184"/>
      <c r="AL429" s="184"/>
      <c r="AM429" s="184"/>
      <c r="AN429" s="184"/>
      <c r="AO429" s="184"/>
      <c r="AP429" s="184"/>
      <c r="AQ429" s="184"/>
      <c r="AR429" s="184"/>
      <c r="AS429" s="184"/>
      <c r="AT429" s="184"/>
      <c r="AU429" s="184"/>
      <c r="AV429" s="184"/>
      <c r="AW429" s="184"/>
      <c r="AX429" s="184"/>
      <c r="AY429" s="184"/>
      <c r="AZ429" s="184"/>
      <c r="BA429" s="184"/>
      <c r="BB429" s="184"/>
      <c r="BC429" s="184"/>
      <c r="BD429" s="184"/>
      <c r="BE429" s="184"/>
      <c r="BF429" s="184"/>
      <c r="BG429" s="184"/>
      <c r="BH429" s="184"/>
    </row>
    <row r="430" spans="1:60" outlineLevel="1" x14ac:dyDescent="0.2">
      <c r="A430" s="175">
        <v>135</v>
      </c>
      <c r="B430" s="176" t="s">
        <v>645</v>
      </c>
      <c r="C430" s="177" t="s">
        <v>646</v>
      </c>
      <c r="D430" s="178" t="s">
        <v>612</v>
      </c>
      <c r="E430" s="179">
        <v>1</v>
      </c>
      <c r="F430" s="180"/>
      <c r="G430" s="181">
        <f t="shared" si="14"/>
        <v>0</v>
      </c>
      <c r="H430" s="180"/>
      <c r="I430" s="181">
        <f t="shared" si="15"/>
        <v>0</v>
      </c>
      <c r="J430" s="180"/>
      <c r="K430" s="181">
        <f t="shared" si="16"/>
        <v>0</v>
      </c>
      <c r="L430" s="181">
        <v>21</v>
      </c>
      <c r="M430" s="181">
        <f t="shared" si="17"/>
        <v>0</v>
      </c>
      <c r="N430" s="181">
        <v>1.444E-2</v>
      </c>
      <c r="O430" s="181">
        <f t="shared" si="18"/>
        <v>0.01</v>
      </c>
      <c r="P430" s="181">
        <v>0</v>
      </c>
      <c r="Q430" s="181">
        <f t="shared" si="19"/>
        <v>0</v>
      </c>
      <c r="R430" s="181" t="s">
        <v>524</v>
      </c>
      <c r="S430" s="181" t="s">
        <v>152</v>
      </c>
      <c r="T430" s="182" t="s">
        <v>152</v>
      </c>
      <c r="U430" s="183">
        <v>1.25</v>
      </c>
      <c r="V430" s="183">
        <f t="shared" si="20"/>
        <v>1.25</v>
      </c>
      <c r="W430" s="183"/>
      <c r="X430" s="183" t="s">
        <v>153</v>
      </c>
      <c r="Y430" s="184"/>
      <c r="Z430" s="184"/>
      <c r="AA430" s="184"/>
      <c r="AB430" s="184"/>
      <c r="AC430" s="184"/>
      <c r="AD430" s="184"/>
      <c r="AE430" s="184"/>
      <c r="AF430" s="184"/>
      <c r="AG430" s="184" t="s">
        <v>154</v>
      </c>
      <c r="AH430" s="184"/>
      <c r="AI430" s="184"/>
      <c r="AJ430" s="184"/>
      <c r="AK430" s="184"/>
      <c r="AL430" s="184"/>
      <c r="AM430" s="184"/>
      <c r="AN430" s="184"/>
      <c r="AO430" s="184"/>
      <c r="AP430" s="184"/>
      <c r="AQ430" s="184"/>
      <c r="AR430" s="184"/>
      <c r="AS430" s="184"/>
      <c r="AT430" s="184"/>
      <c r="AU430" s="184"/>
      <c r="AV430" s="184"/>
      <c r="AW430" s="184"/>
      <c r="AX430" s="184"/>
      <c r="AY430" s="184"/>
      <c r="AZ430" s="184"/>
      <c r="BA430" s="184"/>
      <c r="BB430" s="184"/>
      <c r="BC430" s="184"/>
      <c r="BD430" s="184"/>
      <c r="BE430" s="184"/>
      <c r="BF430" s="184"/>
      <c r="BG430" s="184"/>
      <c r="BH430" s="184"/>
    </row>
    <row r="431" spans="1:60" ht="22.5" outlineLevel="1" x14ac:dyDescent="0.2">
      <c r="A431" s="185">
        <v>136</v>
      </c>
      <c r="B431" s="186" t="s">
        <v>647</v>
      </c>
      <c r="C431" s="187" t="s">
        <v>648</v>
      </c>
      <c r="D431" s="188" t="s">
        <v>612</v>
      </c>
      <c r="E431" s="189">
        <v>1</v>
      </c>
      <c r="F431" s="190"/>
      <c r="G431" s="191">
        <f t="shared" si="14"/>
        <v>0</v>
      </c>
      <c r="H431" s="190"/>
      <c r="I431" s="191">
        <f t="shared" si="15"/>
        <v>0</v>
      </c>
      <c r="J431" s="190"/>
      <c r="K431" s="191">
        <f t="shared" si="16"/>
        <v>0</v>
      </c>
      <c r="L431" s="191">
        <v>21</v>
      </c>
      <c r="M431" s="191">
        <f t="shared" si="17"/>
        <v>0</v>
      </c>
      <c r="N431" s="191">
        <v>4.3699999999999998E-3</v>
      </c>
      <c r="O431" s="191">
        <f t="shared" si="18"/>
        <v>0</v>
      </c>
      <c r="P431" s="191">
        <v>0</v>
      </c>
      <c r="Q431" s="191">
        <f t="shared" si="19"/>
        <v>0</v>
      </c>
      <c r="R431" s="191" t="s">
        <v>524</v>
      </c>
      <c r="S431" s="191" t="s">
        <v>152</v>
      </c>
      <c r="T431" s="192" t="s">
        <v>152</v>
      </c>
      <c r="U431" s="183">
        <v>0.50700000000000001</v>
      </c>
      <c r="V431" s="183">
        <f t="shared" si="20"/>
        <v>0.51</v>
      </c>
      <c r="W431" s="183"/>
      <c r="X431" s="183" t="s">
        <v>153</v>
      </c>
      <c r="Y431" s="184"/>
      <c r="Z431" s="184"/>
      <c r="AA431" s="184"/>
      <c r="AB431" s="184"/>
      <c r="AC431" s="184"/>
      <c r="AD431" s="184"/>
      <c r="AE431" s="184"/>
      <c r="AF431" s="184"/>
      <c r="AG431" s="184" t="s">
        <v>154</v>
      </c>
      <c r="AH431" s="184"/>
      <c r="AI431" s="184"/>
      <c r="AJ431" s="184"/>
      <c r="AK431" s="184"/>
      <c r="AL431" s="184"/>
      <c r="AM431" s="184"/>
      <c r="AN431" s="184"/>
      <c r="AO431" s="184"/>
      <c r="AP431" s="184"/>
      <c r="AQ431" s="184"/>
      <c r="AR431" s="184"/>
      <c r="AS431" s="184"/>
      <c r="AT431" s="184"/>
      <c r="AU431" s="184"/>
      <c r="AV431" s="184"/>
      <c r="AW431" s="184"/>
      <c r="AX431" s="184"/>
      <c r="AY431" s="184"/>
      <c r="AZ431" s="184"/>
      <c r="BA431" s="184"/>
      <c r="BB431" s="184"/>
      <c r="BC431" s="184"/>
      <c r="BD431" s="184"/>
      <c r="BE431" s="184"/>
      <c r="BF431" s="184"/>
      <c r="BG431" s="184"/>
      <c r="BH431" s="184"/>
    </row>
    <row r="432" spans="1:60" ht="12.75" customHeight="1" outlineLevel="1" x14ac:dyDescent="0.2">
      <c r="A432" s="193"/>
      <c r="B432" s="194"/>
      <c r="C432" s="253" t="s">
        <v>649</v>
      </c>
      <c r="D432" s="253"/>
      <c r="E432" s="253"/>
      <c r="F432" s="253"/>
      <c r="G432" s="253"/>
      <c r="H432" s="183"/>
      <c r="I432" s="183"/>
      <c r="J432" s="183"/>
      <c r="K432" s="183"/>
      <c r="L432" s="183"/>
      <c r="M432" s="183"/>
      <c r="N432" s="183"/>
      <c r="O432" s="183"/>
      <c r="P432" s="183"/>
      <c r="Q432" s="183"/>
      <c r="R432" s="183"/>
      <c r="S432" s="183"/>
      <c r="T432" s="183"/>
      <c r="U432" s="183"/>
      <c r="V432" s="183"/>
      <c r="W432" s="183"/>
      <c r="X432" s="183"/>
      <c r="Y432" s="184"/>
      <c r="Z432" s="184"/>
      <c r="AA432" s="184"/>
      <c r="AB432" s="184"/>
      <c r="AC432" s="184"/>
      <c r="AD432" s="184"/>
      <c r="AE432" s="184"/>
      <c r="AF432" s="184"/>
      <c r="AG432" s="184" t="s">
        <v>190</v>
      </c>
      <c r="AH432" s="184"/>
      <c r="AI432" s="184"/>
      <c r="AJ432" s="184"/>
      <c r="AK432" s="184"/>
      <c r="AL432" s="184"/>
      <c r="AM432" s="184"/>
      <c r="AN432" s="184"/>
      <c r="AO432" s="184"/>
      <c r="AP432" s="184"/>
      <c r="AQ432" s="184"/>
      <c r="AR432" s="184"/>
      <c r="AS432" s="184"/>
      <c r="AT432" s="184"/>
      <c r="AU432" s="184"/>
      <c r="AV432" s="184"/>
      <c r="AW432" s="184"/>
      <c r="AX432" s="184"/>
      <c r="AY432" s="184"/>
      <c r="AZ432" s="184"/>
      <c r="BA432" s="184"/>
      <c r="BB432" s="184"/>
      <c r="BC432" s="184"/>
      <c r="BD432" s="184"/>
      <c r="BE432" s="184"/>
      <c r="BF432" s="184"/>
      <c r="BG432" s="184"/>
      <c r="BH432" s="184"/>
    </row>
    <row r="433" spans="1:60" ht="22.5" outlineLevel="1" x14ac:dyDescent="0.2">
      <c r="A433" s="185">
        <v>137</v>
      </c>
      <c r="B433" s="186" t="s">
        <v>650</v>
      </c>
      <c r="C433" s="187" t="s">
        <v>651</v>
      </c>
      <c r="D433" s="188" t="s">
        <v>612</v>
      </c>
      <c r="E433" s="189">
        <v>1</v>
      </c>
      <c r="F433" s="190"/>
      <c r="G433" s="191">
        <f>ROUND(E433*F433,2)</f>
        <v>0</v>
      </c>
      <c r="H433" s="190"/>
      <c r="I433" s="191">
        <f>ROUND(E433*H433,2)</f>
        <v>0</v>
      </c>
      <c r="J433" s="190"/>
      <c r="K433" s="191">
        <f>ROUND(E433*J433,2)</f>
        <v>0</v>
      </c>
      <c r="L433" s="191">
        <v>21</v>
      </c>
      <c r="M433" s="191">
        <f>G433*(1+L433/100)</f>
        <v>0</v>
      </c>
      <c r="N433" s="191">
        <v>8.6819999999999994E-2</v>
      </c>
      <c r="O433" s="191">
        <f>ROUND(E433*N433,2)</f>
        <v>0.09</v>
      </c>
      <c r="P433" s="191">
        <v>0</v>
      </c>
      <c r="Q433" s="191">
        <f>ROUND(E433*P433,2)</f>
        <v>0</v>
      </c>
      <c r="R433" s="191" t="s">
        <v>524</v>
      </c>
      <c r="S433" s="191" t="s">
        <v>152</v>
      </c>
      <c r="T433" s="192" t="s">
        <v>152</v>
      </c>
      <c r="U433" s="183">
        <v>3.1440000000000001</v>
      </c>
      <c r="V433" s="183">
        <f>ROUND(E433*U433,2)</f>
        <v>3.14</v>
      </c>
      <c r="W433" s="183"/>
      <c r="X433" s="183" t="s">
        <v>153</v>
      </c>
      <c r="Y433" s="184"/>
      <c r="Z433" s="184"/>
      <c r="AA433" s="184"/>
      <c r="AB433" s="184"/>
      <c r="AC433" s="184"/>
      <c r="AD433" s="184"/>
      <c r="AE433" s="184"/>
      <c r="AF433" s="184"/>
      <c r="AG433" s="184" t="s">
        <v>154</v>
      </c>
      <c r="AH433" s="184"/>
      <c r="AI433" s="184"/>
      <c r="AJ433" s="184"/>
      <c r="AK433" s="184"/>
      <c r="AL433" s="184"/>
      <c r="AM433" s="184"/>
      <c r="AN433" s="184"/>
      <c r="AO433" s="184"/>
      <c r="AP433" s="184"/>
      <c r="AQ433" s="184"/>
      <c r="AR433" s="184"/>
      <c r="AS433" s="184"/>
      <c r="AT433" s="184"/>
      <c r="AU433" s="184"/>
      <c r="AV433" s="184"/>
      <c r="AW433" s="184"/>
      <c r="AX433" s="184"/>
      <c r="AY433" s="184"/>
      <c r="AZ433" s="184"/>
      <c r="BA433" s="184"/>
      <c r="BB433" s="184"/>
      <c r="BC433" s="184"/>
      <c r="BD433" s="184"/>
      <c r="BE433" s="184"/>
      <c r="BF433" s="184"/>
      <c r="BG433" s="184"/>
      <c r="BH433" s="184"/>
    </row>
    <row r="434" spans="1:60" ht="12.75" customHeight="1" outlineLevel="1" x14ac:dyDescent="0.2">
      <c r="A434" s="193"/>
      <c r="B434" s="194"/>
      <c r="C434" s="253" t="s">
        <v>649</v>
      </c>
      <c r="D434" s="253"/>
      <c r="E434" s="253"/>
      <c r="F434" s="253"/>
      <c r="G434" s="253"/>
      <c r="H434" s="183"/>
      <c r="I434" s="183"/>
      <c r="J434" s="183"/>
      <c r="K434" s="183"/>
      <c r="L434" s="183"/>
      <c r="M434" s="183"/>
      <c r="N434" s="183"/>
      <c r="O434" s="183"/>
      <c r="P434" s="183"/>
      <c r="Q434" s="183"/>
      <c r="R434" s="183"/>
      <c r="S434" s="183"/>
      <c r="T434" s="183"/>
      <c r="U434" s="183"/>
      <c r="V434" s="183"/>
      <c r="W434" s="183"/>
      <c r="X434" s="183"/>
      <c r="Y434" s="184"/>
      <c r="Z434" s="184"/>
      <c r="AA434" s="184"/>
      <c r="AB434" s="184"/>
      <c r="AC434" s="184"/>
      <c r="AD434" s="184"/>
      <c r="AE434" s="184"/>
      <c r="AF434" s="184"/>
      <c r="AG434" s="184" t="s">
        <v>190</v>
      </c>
      <c r="AH434" s="184"/>
      <c r="AI434" s="184"/>
      <c r="AJ434" s="184"/>
      <c r="AK434" s="184"/>
      <c r="AL434" s="184"/>
      <c r="AM434" s="184"/>
      <c r="AN434" s="184"/>
      <c r="AO434" s="184"/>
      <c r="AP434" s="184"/>
      <c r="AQ434" s="184"/>
      <c r="AR434" s="184"/>
      <c r="AS434" s="184"/>
      <c r="AT434" s="184"/>
      <c r="AU434" s="184"/>
      <c r="AV434" s="184"/>
      <c r="AW434" s="184"/>
      <c r="AX434" s="184"/>
      <c r="AY434" s="184"/>
      <c r="AZ434" s="184"/>
      <c r="BA434" s="184"/>
      <c r="BB434" s="184"/>
      <c r="BC434" s="184"/>
      <c r="BD434" s="184"/>
      <c r="BE434" s="184"/>
      <c r="BF434" s="184"/>
      <c r="BG434" s="184"/>
      <c r="BH434" s="184"/>
    </row>
    <row r="435" spans="1:60" outlineLevel="1" x14ac:dyDescent="0.2">
      <c r="A435" s="175">
        <v>138</v>
      </c>
      <c r="B435" s="176" t="s">
        <v>652</v>
      </c>
      <c r="C435" s="177" t="s">
        <v>653</v>
      </c>
      <c r="D435" s="178" t="s">
        <v>150</v>
      </c>
      <c r="E435" s="179">
        <v>1</v>
      </c>
      <c r="F435" s="180"/>
      <c r="G435" s="181">
        <f>ROUND(E435*F435,2)</f>
        <v>0</v>
      </c>
      <c r="H435" s="180"/>
      <c r="I435" s="181">
        <f>ROUND(E435*H435,2)</f>
        <v>0</v>
      </c>
      <c r="J435" s="180"/>
      <c r="K435" s="181">
        <f>ROUND(E435*J435,2)</f>
        <v>0</v>
      </c>
      <c r="L435" s="181">
        <v>21</v>
      </c>
      <c r="M435" s="181">
        <f>G435*(1+L435/100)</f>
        <v>0</v>
      </c>
      <c r="N435" s="181">
        <v>1.2E-4</v>
      </c>
      <c r="O435" s="181">
        <f>ROUND(E435*N435,2)</f>
        <v>0</v>
      </c>
      <c r="P435" s="181">
        <v>0</v>
      </c>
      <c r="Q435" s="181">
        <f>ROUND(E435*P435,2)</f>
        <v>0</v>
      </c>
      <c r="R435" s="181" t="s">
        <v>524</v>
      </c>
      <c r="S435" s="181" t="s">
        <v>152</v>
      </c>
      <c r="T435" s="182" t="s">
        <v>152</v>
      </c>
      <c r="U435" s="183">
        <v>0.47599999999999998</v>
      </c>
      <c r="V435" s="183">
        <f>ROUND(E435*U435,2)</f>
        <v>0.48</v>
      </c>
      <c r="W435" s="183"/>
      <c r="X435" s="183" t="s">
        <v>153</v>
      </c>
      <c r="Y435" s="184"/>
      <c r="Z435" s="184"/>
      <c r="AA435" s="184"/>
      <c r="AB435" s="184"/>
      <c r="AC435" s="184"/>
      <c r="AD435" s="184"/>
      <c r="AE435" s="184"/>
      <c r="AF435" s="184"/>
      <c r="AG435" s="184" t="s">
        <v>154</v>
      </c>
      <c r="AH435" s="184"/>
      <c r="AI435" s="184"/>
      <c r="AJ435" s="184"/>
      <c r="AK435" s="184"/>
      <c r="AL435" s="184"/>
      <c r="AM435" s="184"/>
      <c r="AN435" s="184"/>
      <c r="AO435" s="184"/>
      <c r="AP435" s="184"/>
      <c r="AQ435" s="184"/>
      <c r="AR435" s="184"/>
      <c r="AS435" s="184"/>
      <c r="AT435" s="184"/>
      <c r="AU435" s="184"/>
      <c r="AV435" s="184"/>
      <c r="AW435" s="184"/>
      <c r="AX435" s="184"/>
      <c r="AY435" s="184"/>
      <c r="AZ435" s="184"/>
      <c r="BA435" s="184"/>
      <c r="BB435" s="184"/>
      <c r="BC435" s="184"/>
      <c r="BD435" s="184"/>
      <c r="BE435" s="184"/>
      <c r="BF435" s="184"/>
      <c r="BG435" s="184"/>
      <c r="BH435" s="184"/>
    </row>
    <row r="436" spans="1:60" outlineLevel="1" x14ac:dyDescent="0.2">
      <c r="A436" s="185">
        <v>139</v>
      </c>
      <c r="B436" s="186" t="s">
        <v>654</v>
      </c>
      <c r="C436" s="187" t="s">
        <v>655</v>
      </c>
      <c r="D436" s="188" t="s">
        <v>150</v>
      </c>
      <c r="E436" s="189">
        <v>11</v>
      </c>
      <c r="F436" s="190"/>
      <c r="G436" s="191">
        <f>ROUND(E436*F436,2)</f>
        <v>0</v>
      </c>
      <c r="H436" s="190"/>
      <c r="I436" s="191">
        <f>ROUND(E436*H436,2)</f>
        <v>0</v>
      </c>
      <c r="J436" s="190"/>
      <c r="K436" s="191">
        <f>ROUND(E436*J436,2)</f>
        <v>0</v>
      </c>
      <c r="L436" s="191">
        <v>21</v>
      </c>
      <c r="M436" s="191">
        <f>G436*(1+L436/100)</f>
        <v>0</v>
      </c>
      <c r="N436" s="191">
        <v>4.0000000000000003E-5</v>
      </c>
      <c r="O436" s="191">
        <f>ROUND(E436*N436,2)</f>
        <v>0</v>
      </c>
      <c r="P436" s="191">
        <v>0</v>
      </c>
      <c r="Q436" s="191">
        <f>ROUND(E436*P436,2)</f>
        <v>0</v>
      </c>
      <c r="R436" s="191" t="s">
        <v>524</v>
      </c>
      <c r="S436" s="191" t="s">
        <v>152</v>
      </c>
      <c r="T436" s="192" t="s">
        <v>152</v>
      </c>
      <c r="U436" s="183">
        <v>0.44500000000000001</v>
      </c>
      <c r="V436" s="183">
        <f>ROUND(E436*U436,2)</f>
        <v>4.9000000000000004</v>
      </c>
      <c r="W436" s="183"/>
      <c r="X436" s="183" t="s">
        <v>153</v>
      </c>
      <c r="Y436" s="184"/>
      <c r="Z436" s="184"/>
      <c r="AA436" s="184"/>
      <c r="AB436" s="184"/>
      <c r="AC436" s="184"/>
      <c r="AD436" s="184"/>
      <c r="AE436" s="184"/>
      <c r="AF436" s="184"/>
      <c r="AG436" s="184" t="s">
        <v>527</v>
      </c>
      <c r="AH436" s="184"/>
      <c r="AI436" s="184"/>
      <c r="AJ436" s="184"/>
      <c r="AK436" s="184"/>
      <c r="AL436" s="184"/>
      <c r="AM436" s="184"/>
      <c r="AN436" s="184"/>
      <c r="AO436" s="184"/>
      <c r="AP436" s="184"/>
      <c r="AQ436" s="184"/>
      <c r="AR436" s="184"/>
      <c r="AS436" s="184"/>
      <c r="AT436" s="184"/>
      <c r="AU436" s="184"/>
      <c r="AV436" s="184"/>
      <c r="AW436" s="184"/>
      <c r="AX436" s="184"/>
      <c r="AY436" s="184"/>
      <c r="AZ436" s="184"/>
      <c r="BA436" s="184"/>
      <c r="BB436" s="184"/>
      <c r="BC436" s="184"/>
      <c r="BD436" s="184"/>
      <c r="BE436" s="184"/>
      <c r="BF436" s="184"/>
      <c r="BG436" s="184"/>
      <c r="BH436" s="184"/>
    </row>
    <row r="437" spans="1:60" outlineLevel="1" x14ac:dyDescent="0.2">
      <c r="A437" s="175">
        <v>140</v>
      </c>
      <c r="B437" s="176" t="s">
        <v>656</v>
      </c>
      <c r="C437" s="177" t="s">
        <v>657</v>
      </c>
      <c r="D437" s="178" t="s">
        <v>150</v>
      </c>
      <c r="E437" s="179">
        <v>3</v>
      </c>
      <c r="F437" s="180"/>
      <c r="G437" s="181">
        <f>ROUND(E437*F437,2)</f>
        <v>0</v>
      </c>
      <c r="H437" s="180"/>
      <c r="I437" s="181">
        <f>ROUND(E437*H437,2)</f>
        <v>0</v>
      </c>
      <c r="J437" s="180"/>
      <c r="K437" s="181">
        <f>ROUND(E437*J437,2)</f>
        <v>0</v>
      </c>
      <c r="L437" s="181">
        <v>21</v>
      </c>
      <c r="M437" s="181">
        <f>G437*(1+L437/100)</f>
        <v>0</v>
      </c>
      <c r="N437" s="181">
        <v>1.2999999999999999E-4</v>
      </c>
      <c r="O437" s="181">
        <f>ROUND(E437*N437,2)</f>
        <v>0</v>
      </c>
      <c r="P437" s="181">
        <v>0</v>
      </c>
      <c r="Q437" s="181">
        <f>ROUND(E437*P437,2)</f>
        <v>0</v>
      </c>
      <c r="R437" s="181" t="s">
        <v>524</v>
      </c>
      <c r="S437" s="181" t="s">
        <v>152</v>
      </c>
      <c r="T437" s="182" t="s">
        <v>152</v>
      </c>
      <c r="U437" s="183">
        <v>0.65500000000000003</v>
      </c>
      <c r="V437" s="183">
        <f>ROUND(E437*U437,2)</f>
        <v>1.97</v>
      </c>
      <c r="W437" s="183"/>
      <c r="X437" s="183" t="s">
        <v>153</v>
      </c>
      <c r="Y437" s="184"/>
      <c r="Z437" s="184"/>
      <c r="AA437" s="184"/>
      <c r="AB437" s="184"/>
      <c r="AC437" s="184"/>
      <c r="AD437" s="184"/>
      <c r="AE437" s="184"/>
      <c r="AF437" s="184"/>
      <c r="AG437" s="184" t="s">
        <v>154</v>
      </c>
      <c r="AH437" s="184"/>
      <c r="AI437" s="184"/>
      <c r="AJ437" s="184"/>
      <c r="AK437" s="184"/>
      <c r="AL437" s="184"/>
      <c r="AM437" s="184"/>
      <c r="AN437" s="184"/>
      <c r="AO437" s="184"/>
      <c r="AP437" s="184"/>
      <c r="AQ437" s="184"/>
      <c r="AR437" s="184"/>
      <c r="AS437" s="184"/>
      <c r="AT437" s="184"/>
      <c r="AU437" s="184"/>
      <c r="AV437" s="184"/>
      <c r="AW437" s="184"/>
      <c r="AX437" s="184"/>
      <c r="AY437" s="184"/>
      <c r="AZ437" s="184"/>
      <c r="BA437" s="184"/>
      <c r="BB437" s="184"/>
      <c r="BC437" s="184"/>
      <c r="BD437" s="184"/>
      <c r="BE437" s="184"/>
      <c r="BF437" s="184"/>
      <c r="BG437" s="184"/>
      <c r="BH437" s="184"/>
    </row>
    <row r="438" spans="1:60" ht="33.75" outlineLevel="1" x14ac:dyDescent="0.2">
      <c r="A438" s="185">
        <v>141</v>
      </c>
      <c r="B438" s="186" t="s">
        <v>658</v>
      </c>
      <c r="C438" s="187" t="s">
        <v>659</v>
      </c>
      <c r="D438" s="188" t="s">
        <v>612</v>
      </c>
      <c r="E438" s="189">
        <v>9</v>
      </c>
      <c r="F438" s="190"/>
      <c r="G438" s="191">
        <f>ROUND(E438*F438,2)</f>
        <v>0</v>
      </c>
      <c r="H438" s="190"/>
      <c r="I438" s="191">
        <f>ROUND(E438*H438,2)</f>
        <v>0</v>
      </c>
      <c r="J438" s="190"/>
      <c r="K438" s="191">
        <f>ROUND(E438*J438,2)</f>
        <v>0</v>
      </c>
      <c r="L438" s="191">
        <v>21</v>
      </c>
      <c r="M438" s="191">
        <f>G438*(1+L438/100)</f>
        <v>0</v>
      </c>
      <c r="N438" s="191">
        <v>1.2999999999999999E-2</v>
      </c>
      <c r="O438" s="191">
        <f>ROUND(E438*N438,2)</f>
        <v>0.12</v>
      </c>
      <c r="P438" s="191">
        <v>0</v>
      </c>
      <c r="Q438" s="191">
        <f>ROUND(E438*P438,2)</f>
        <v>0</v>
      </c>
      <c r="R438" s="191" t="s">
        <v>524</v>
      </c>
      <c r="S438" s="191" t="s">
        <v>152</v>
      </c>
      <c r="T438" s="192" t="s">
        <v>152</v>
      </c>
      <c r="U438" s="183">
        <v>1.77</v>
      </c>
      <c r="V438" s="183">
        <f>ROUND(E438*U438,2)</f>
        <v>15.93</v>
      </c>
      <c r="W438" s="183"/>
      <c r="X438" s="183" t="s">
        <v>153</v>
      </c>
      <c r="Y438" s="184"/>
      <c r="Z438" s="184"/>
      <c r="AA438" s="184"/>
      <c r="AB438" s="184"/>
      <c r="AC438" s="184"/>
      <c r="AD438" s="184"/>
      <c r="AE438" s="184"/>
      <c r="AF438" s="184"/>
      <c r="AG438" s="184" t="s">
        <v>527</v>
      </c>
      <c r="AH438" s="184"/>
      <c r="AI438" s="184"/>
      <c r="AJ438" s="184"/>
      <c r="AK438" s="184"/>
      <c r="AL438" s="184"/>
      <c r="AM438" s="184"/>
      <c r="AN438" s="184"/>
      <c r="AO438" s="184"/>
      <c r="AP438" s="184"/>
      <c r="AQ438" s="184"/>
      <c r="AR438" s="184"/>
      <c r="AS438" s="184"/>
      <c r="AT438" s="184"/>
      <c r="AU438" s="184"/>
      <c r="AV438" s="184"/>
      <c r="AW438" s="184"/>
      <c r="AX438" s="184"/>
      <c r="AY438" s="184"/>
      <c r="AZ438" s="184"/>
      <c r="BA438" s="184"/>
      <c r="BB438" s="184"/>
      <c r="BC438" s="184"/>
      <c r="BD438" s="184"/>
      <c r="BE438" s="184"/>
      <c r="BF438" s="184"/>
      <c r="BG438" s="184"/>
      <c r="BH438" s="184"/>
    </row>
    <row r="439" spans="1:60" ht="12.75" customHeight="1" outlineLevel="1" x14ac:dyDescent="0.2">
      <c r="A439" s="193"/>
      <c r="B439" s="194"/>
      <c r="C439" s="253" t="s">
        <v>660</v>
      </c>
      <c r="D439" s="253"/>
      <c r="E439" s="253"/>
      <c r="F439" s="253"/>
      <c r="G439" s="253"/>
      <c r="H439" s="183"/>
      <c r="I439" s="183"/>
      <c r="J439" s="183"/>
      <c r="K439" s="183"/>
      <c r="L439" s="183"/>
      <c r="M439" s="183"/>
      <c r="N439" s="183"/>
      <c r="O439" s="183"/>
      <c r="P439" s="183"/>
      <c r="Q439" s="183"/>
      <c r="R439" s="183"/>
      <c r="S439" s="183"/>
      <c r="T439" s="183"/>
      <c r="U439" s="183"/>
      <c r="V439" s="183"/>
      <c r="W439" s="183"/>
      <c r="X439" s="183"/>
      <c r="Y439" s="184"/>
      <c r="Z439" s="184"/>
      <c r="AA439" s="184"/>
      <c r="AB439" s="184"/>
      <c r="AC439" s="184"/>
      <c r="AD439" s="184"/>
      <c r="AE439" s="184"/>
      <c r="AF439" s="184"/>
      <c r="AG439" s="184" t="s">
        <v>190</v>
      </c>
      <c r="AH439" s="184"/>
      <c r="AI439" s="184"/>
      <c r="AJ439" s="184"/>
      <c r="AK439" s="184"/>
      <c r="AL439" s="184"/>
      <c r="AM439" s="184"/>
      <c r="AN439" s="184"/>
      <c r="AO439" s="184"/>
      <c r="AP439" s="184"/>
      <c r="AQ439" s="184"/>
      <c r="AR439" s="184"/>
      <c r="AS439" s="184"/>
      <c r="AT439" s="184"/>
      <c r="AU439" s="184"/>
      <c r="AV439" s="184"/>
      <c r="AW439" s="184"/>
      <c r="AX439" s="184"/>
      <c r="AY439" s="184"/>
      <c r="AZ439" s="184"/>
      <c r="BA439" s="184"/>
      <c r="BB439" s="184"/>
      <c r="BC439" s="184"/>
      <c r="BD439" s="184"/>
      <c r="BE439" s="184"/>
      <c r="BF439" s="184"/>
      <c r="BG439" s="184"/>
      <c r="BH439" s="184"/>
    </row>
    <row r="440" spans="1:60" outlineLevel="1" x14ac:dyDescent="0.2">
      <c r="A440" s="175">
        <v>142</v>
      </c>
      <c r="B440" s="176" t="s">
        <v>661</v>
      </c>
      <c r="C440" s="177" t="s">
        <v>662</v>
      </c>
      <c r="D440" s="178" t="s">
        <v>407</v>
      </c>
      <c r="E440" s="179">
        <v>1</v>
      </c>
      <c r="F440" s="180"/>
      <c r="G440" s="181">
        <f t="shared" ref="G440:G448" si="21">ROUND(E440*F440,2)</f>
        <v>0</v>
      </c>
      <c r="H440" s="180"/>
      <c r="I440" s="181">
        <f t="shared" ref="I440:I448" si="22">ROUND(E440*H440,2)</f>
        <v>0</v>
      </c>
      <c r="J440" s="180"/>
      <c r="K440" s="181">
        <f t="shared" ref="K440:K448" si="23">ROUND(E440*J440,2)</f>
        <v>0</v>
      </c>
      <c r="L440" s="181">
        <v>21</v>
      </c>
      <c r="M440" s="181">
        <f t="shared" ref="M440:M448" si="24">G440*(1+L440/100)</f>
        <v>0</v>
      </c>
      <c r="N440" s="181">
        <v>0</v>
      </c>
      <c r="O440" s="181">
        <f t="shared" ref="O440:O448" si="25">ROUND(E440*N440,2)</f>
        <v>0</v>
      </c>
      <c r="P440" s="181">
        <v>0</v>
      </c>
      <c r="Q440" s="181">
        <f t="shared" ref="Q440:Q448" si="26">ROUND(E440*P440,2)</f>
        <v>0</v>
      </c>
      <c r="R440" s="181"/>
      <c r="S440" s="181" t="s">
        <v>403</v>
      </c>
      <c r="T440" s="182" t="s">
        <v>404</v>
      </c>
      <c r="U440" s="183">
        <v>0</v>
      </c>
      <c r="V440" s="183">
        <f t="shared" ref="V440:V448" si="27">ROUND(E440*U440,2)</f>
        <v>0</v>
      </c>
      <c r="W440" s="183"/>
      <c r="X440" s="183" t="s">
        <v>153</v>
      </c>
      <c r="Y440" s="184"/>
      <c r="Z440" s="184"/>
      <c r="AA440" s="184"/>
      <c r="AB440" s="184"/>
      <c r="AC440" s="184"/>
      <c r="AD440" s="184"/>
      <c r="AE440" s="184"/>
      <c r="AF440" s="184"/>
      <c r="AG440" s="184" t="s">
        <v>154</v>
      </c>
      <c r="AH440" s="184"/>
      <c r="AI440" s="184"/>
      <c r="AJ440" s="184"/>
      <c r="AK440" s="184"/>
      <c r="AL440" s="184"/>
      <c r="AM440" s="184"/>
      <c r="AN440" s="184"/>
      <c r="AO440" s="184"/>
      <c r="AP440" s="184"/>
      <c r="AQ440" s="184"/>
      <c r="AR440" s="184"/>
      <c r="AS440" s="184"/>
      <c r="AT440" s="184"/>
      <c r="AU440" s="184"/>
      <c r="AV440" s="184"/>
      <c r="AW440" s="184"/>
      <c r="AX440" s="184"/>
      <c r="AY440" s="184"/>
      <c r="AZ440" s="184"/>
      <c r="BA440" s="184"/>
      <c r="BB440" s="184"/>
      <c r="BC440" s="184"/>
      <c r="BD440" s="184"/>
      <c r="BE440" s="184"/>
      <c r="BF440" s="184"/>
      <c r="BG440" s="184"/>
      <c r="BH440" s="184"/>
    </row>
    <row r="441" spans="1:60" ht="22.5" outlineLevel="1" x14ac:dyDescent="0.2">
      <c r="A441" s="175">
        <v>143</v>
      </c>
      <c r="B441" s="176" t="s">
        <v>663</v>
      </c>
      <c r="C441" s="177" t="s">
        <v>664</v>
      </c>
      <c r="D441" s="178" t="s">
        <v>150</v>
      </c>
      <c r="E441" s="179">
        <v>9</v>
      </c>
      <c r="F441" s="180"/>
      <c r="G441" s="181">
        <f t="shared" si="21"/>
        <v>0</v>
      </c>
      <c r="H441" s="180"/>
      <c r="I441" s="181">
        <f t="shared" si="22"/>
        <v>0</v>
      </c>
      <c r="J441" s="180"/>
      <c r="K441" s="181">
        <f t="shared" si="23"/>
        <v>0</v>
      </c>
      <c r="L441" s="181">
        <v>21</v>
      </c>
      <c r="M441" s="181">
        <f t="shared" si="24"/>
        <v>0</v>
      </c>
      <c r="N441" s="181">
        <v>1E-3</v>
      </c>
      <c r="O441" s="181">
        <f t="shared" si="25"/>
        <v>0.01</v>
      </c>
      <c r="P441" s="181">
        <v>0</v>
      </c>
      <c r="Q441" s="181">
        <f t="shared" si="26"/>
        <v>0</v>
      </c>
      <c r="R441" s="181" t="s">
        <v>359</v>
      </c>
      <c r="S441" s="181" t="s">
        <v>152</v>
      </c>
      <c r="T441" s="182" t="s">
        <v>152</v>
      </c>
      <c r="U441" s="183">
        <v>0</v>
      </c>
      <c r="V441" s="183">
        <f t="shared" si="27"/>
        <v>0</v>
      </c>
      <c r="W441" s="183"/>
      <c r="X441" s="183" t="s">
        <v>360</v>
      </c>
      <c r="Y441" s="184"/>
      <c r="Z441" s="184"/>
      <c r="AA441" s="184"/>
      <c r="AB441" s="184"/>
      <c r="AC441" s="184"/>
      <c r="AD441" s="184"/>
      <c r="AE441" s="184"/>
      <c r="AF441" s="184"/>
      <c r="AG441" s="184" t="s">
        <v>665</v>
      </c>
      <c r="AH441" s="184"/>
      <c r="AI441" s="184"/>
      <c r="AJ441" s="184"/>
      <c r="AK441" s="184"/>
      <c r="AL441" s="184"/>
      <c r="AM441" s="184"/>
      <c r="AN441" s="184"/>
      <c r="AO441" s="184"/>
      <c r="AP441" s="184"/>
      <c r="AQ441" s="184"/>
      <c r="AR441" s="184"/>
      <c r="AS441" s="184"/>
      <c r="AT441" s="184"/>
      <c r="AU441" s="184"/>
      <c r="AV441" s="184"/>
      <c r="AW441" s="184"/>
      <c r="AX441" s="184"/>
      <c r="AY441" s="184"/>
      <c r="AZ441" s="184"/>
      <c r="BA441" s="184"/>
      <c r="BB441" s="184"/>
      <c r="BC441" s="184"/>
      <c r="BD441" s="184"/>
      <c r="BE441" s="184"/>
      <c r="BF441" s="184"/>
      <c r="BG441" s="184"/>
      <c r="BH441" s="184"/>
    </row>
    <row r="442" spans="1:60" ht="22.5" outlineLevel="1" x14ac:dyDescent="0.2">
      <c r="A442" s="175">
        <v>144</v>
      </c>
      <c r="B442" s="176" t="s">
        <v>666</v>
      </c>
      <c r="C442" s="177" t="s">
        <v>667</v>
      </c>
      <c r="D442" s="178" t="s">
        <v>150</v>
      </c>
      <c r="E442" s="179">
        <v>1</v>
      </c>
      <c r="F442" s="180"/>
      <c r="G442" s="181">
        <f t="shared" si="21"/>
        <v>0</v>
      </c>
      <c r="H442" s="180"/>
      <c r="I442" s="181">
        <f t="shared" si="22"/>
        <v>0</v>
      </c>
      <c r="J442" s="180"/>
      <c r="K442" s="181">
        <f t="shared" si="23"/>
        <v>0</v>
      </c>
      <c r="L442" s="181">
        <v>21</v>
      </c>
      <c r="M442" s="181">
        <f t="shared" si="24"/>
        <v>0</v>
      </c>
      <c r="N442" s="181">
        <v>1.1000000000000001E-3</v>
      </c>
      <c r="O442" s="181">
        <f t="shared" si="25"/>
        <v>0</v>
      </c>
      <c r="P442" s="181">
        <v>0</v>
      </c>
      <c r="Q442" s="181">
        <f t="shared" si="26"/>
        <v>0</v>
      </c>
      <c r="R442" s="181" t="s">
        <v>359</v>
      </c>
      <c r="S442" s="181" t="s">
        <v>152</v>
      </c>
      <c r="T442" s="182" t="s">
        <v>152</v>
      </c>
      <c r="U442" s="183">
        <v>0</v>
      </c>
      <c r="V442" s="183">
        <f t="shared" si="27"/>
        <v>0</v>
      </c>
      <c r="W442" s="183"/>
      <c r="X442" s="183" t="s">
        <v>360</v>
      </c>
      <c r="Y442" s="184"/>
      <c r="Z442" s="184"/>
      <c r="AA442" s="184"/>
      <c r="AB442" s="184"/>
      <c r="AC442" s="184"/>
      <c r="AD442" s="184"/>
      <c r="AE442" s="184"/>
      <c r="AF442" s="184"/>
      <c r="AG442" s="184" t="s">
        <v>361</v>
      </c>
      <c r="AH442" s="184"/>
      <c r="AI442" s="184"/>
      <c r="AJ442" s="184"/>
      <c r="AK442" s="184"/>
      <c r="AL442" s="184"/>
      <c r="AM442" s="184"/>
      <c r="AN442" s="184"/>
      <c r="AO442" s="184"/>
      <c r="AP442" s="184"/>
      <c r="AQ442" s="184"/>
      <c r="AR442" s="184"/>
      <c r="AS442" s="184"/>
      <c r="AT442" s="184"/>
      <c r="AU442" s="184"/>
      <c r="AV442" s="184"/>
      <c r="AW442" s="184"/>
      <c r="AX442" s="184"/>
      <c r="AY442" s="184"/>
      <c r="AZ442" s="184"/>
      <c r="BA442" s="184"/>
      <c r="BB442" s="184"/>
      <c r="BC442" s="184"/>
      <c r="BD442" s="184"/>
      <c r="BE442" s="184"/>
      <c r="BF442" s="184"/>
      <c r="BG442" s="184"/>
      <c r="BH442" s="184"/>
    </row>
    <row r="443" spans="1:60" outlineLevel="1" x14ac:dyDescent="0.2">
      <c r="A443" s="175">
        <v>145</v>
      </c>
      <c r="B443" s="176" t="s">
        <v>668</v>
      </c>
      <c r="C443" s="177" t="s">
        <v>669</v>
      </c>
      <c r="D443" s="178" t="s">
        <v>150</v>
      </c>
      <c r="E443" s="179">
        <v>2</v>
      </c>
      <c r="F443" s="180"/>
      <c r="G443" s="181">
        <f t="shared" si="21"/>
        <v>0</v>
      </c>
      <c r="H443" s="180"/>
      <c r="I443" s="181">
        <f t="shared" si="22"/>
        <v>0</v>
      </c>
      <c r="J443" s="180"/>
      <c r="K443" s="181">
        <f t="shared" si="23"/>
        <v>0</v>
      </c>
      <c r="L443" s="181">
        <v>21</v>
      </c>
      <c r="M443" s="181">
        <f t="shared" si="24"/>
        <v>0</v>
      </c>
      <c r="N443" s="181">
        <v>8.9999999999999998E-4</v>
      </c>
      <c r="O443" s="181">
        <f t="shared" si="25"/>
        <v>0</v>
      </c>
      <c r="P443" s="181">
        <v>0</v>
      </c>
      <c r="Q443" s="181">
        <f t="shared" si="26"/>
        <v>0</v>
      </c>
      <c r="R443" s="181" t="s">
        <v>359</v>
      </c>
      <c r="S443" s="181" t="s">
        <v>152</v>
      </c>
      <c r="T443" s="182" t="s">
        <v>152</v>
      </c>
      <c r="U443" s="183">
        <v>0</v>
      </c>
      <c r="V443" s="183">
        <f t="shared" si="27"/>
        <v>0</v>
      </c>
      <c r="W443" s="183"/>
      <c r="X443" s="183" t="s">
        <v>360</v>
      </c>
      <c r="Y443" s="184"/>
      <c r="Z443" s="184"/>
      <c r="AA443" s="184"/>
      <c r="AB443" s="184"/>
      <c r="AC443" s="184"/>
      <c r="AD443" s="184"/>
      <c r="AE443" s="184"/>
      <c r="AF443" s="184"/>
      <c r="AG443" s="184" t="s">
        <v>361</v>
      </c>
      <c r="AH443" s="184"/>
      <c r="AI443" s="184"/>
      <c r="AJ443" s="184"/>
      <c r="AK443" s="184"/>
      <c r="AL443" s="184"/>
      <c r="AM443" s="184"/>
      <c r="AN443" s="184"/>
      <c r="AO443" s="184"/>
      <c r="AP443" s="184"/>
      <c r="AQ443" s="184"/>
      <c r="AR443" s="184"/>
      <c r="AS443" s="184"/>
      <c r="AT443" s="184"/>
      <c r="AU443" s="184"/>
      <c r="AV443" s="184"/>
      <c r="AW443" s="184"/>
      <c r="AX443" s="184"/>
      <c r="AY443" s="184"/>
      <c r="AZ443" s="184"/>
      <c r="BA443" s="184"/>
      <c r="BB443" s="184"/>
      <c r="BC443" s="184"/>
      <c r="BD443" s="184"/>
      <c r="BE443" s="184"/>
      <c r="BF443" s="184"/>
      <c r="BG443" s="184"/>
      <c r="BH443" s="184"/>
    </row>
    <row r="444" spans="1:60" ht="22.5" outlineLevel="1" x14ac:dyDescent="0.2">
      <c r="A444" s="175">
        <v>146</v>
      </c>
      <c r="B444" s="176" t="s">
        <v>670</v>
      </c>
      <c r="C444" s="177" t="s">
        <v>671</v>
      </c>
      <c r="D444" s="178" t="s">
        <v>150</v>
      </c>
      <c r="E444" s="179">
        <v>3</v>
      </c>
      <c r="F444" s="180"/>
      <c r="G444" s="181">
        <f t="shared" si="21"/>
        <v>0</v>
      </c>
      <c r="H444" s="180"/>
      <c r="I444" s="181">
        <f t="shared" si="22"/>
        <v>0</v>
      </c>
      <c r="J444" s="180"/>
      <c r="K444" s="181">
        <f t="shared" si="23"/>
        <v>0</v>
      </c>
      <c r="L444" s="181">
        <v>21</v>
      </c>
      <c r="M444" s="181">
        <f t="shared" si="24"/>
        <v>0</v>
      </c>
      <c r="N444" s="181">
        <v>1.4E-3</v>
      </c>
      <c r="O444" s="181">
        <f t="shared" si="25"/>
        <v>0</v>
      </c>
      <c r="P444" s="181">
        <v>0</v>
      </c>
      <c r="Q444" s="181">
        <f t="shared" si="26"/>
        <v>0</v>
      </c>
      <c r="R444" s="181" t="s">
        <v>359</v>
      </c>
      <c r="S444" s="181" t="s">
        <v>152</v>
      </c>
      <c r="T444" s="182" t="s">
        <v>152</v>
      </c>
      <c r="U444" s="183">
        <v>0</v>
      </c>
      <c r="V444" s="183">
        <f t="shared" si="27"/>
        <v>0</v>
      </c>
      <c r="W444" s="183"/>
      <c r="X444" s="183" t="s">
        <v>360</v>
      </c>
      <c r="Y444" s="184"/>
      <c r="Z444" s="184"/>
      <c r="AA444" s="184"/>
      <c r="AB444" s="184"/>
      <c r="AC444" s="184"/>
      <c r="AD444" s="184"/>
      <c r="AE444" s="184"/>
      <c r="AF444" s="184"/>
      <c r="AG444" s="184" t="s">
        <v>361</v>
      </c>
      <c r="AH444" s="184"/>
      <c r="AI444" s="184"/>
      <c r="AJ444" s="184"/>
      <c r="AK444" s="184"/>
      <c r="AL444" s="184"/>
      <c r="AM444" s="184"/>
      <c r="AN444" s="184"/>
      <c r="AO444" s="184"/>
      <c r="AP444" s="184"/>
      <c r="AQ444" s="184"/>
      <c r="AR444" s="184"/>
      <c r="AS444" s="184"/>
      <c r="AT444" s="184"/>
      <c r="AU444" s="184"/>
      <c r="AV444" s="184"/>
      <c r="AW444" s="184"/>
      <c r="AX444" s="184"/>
      <c r="AY444" s="184"/>
      <c r="AZ444" s="184"/>
      <c r="BA444" s="184"/>
      <c r="BB444" s="184"/>
      <c r="BC444" s="184"/>
      <c r="BD444" s="184"/>
      <c r="BE444" s="184"/>
      <c r="BF444" s="184"/>
      <c r="BG444" s="184"/>
      <c r="BH444" s="184"/>
    </row>
    <row r="445" spans="1:60" ht="22.5" outlineLevel="1" x14ac:dyDescent="0.2">
      <c r="A445" s="175">
        <v>147</v>
      </c>
      <c r="B445" s="176" t="s">
        <v>672</v>
      </c>
      <c r="C445" s="177" t="s">
        <v>673</v>
      </c>
      <c r="D445" s="178" t="s">
        <v>150</v>
      </c>
      <c r="E445" s="179">
        <v>1</v>
      </c>
      <c r="F445" s="180"/>
      <c r="G445" s="181">
        <f t="shared" si="21"/>
        <v>0</v>
      </c>
      <c r="H445" s="180"/>
      <c r="I445" s="181">
        <f t="shared" si="22"/>
        <v>0</v>
      </c>
      <c r="J445" s="180"/>
      <c r="K445" s="181">
        <f t="shared" si="23"/>
        <v>0</v>
      </c>
      <c r="L445" s="181">
        <v>21</v>
      </c>
      <c r="M445" s="181">
        <f t="shared" si="24"/>
        <v>0</v>
      </c>
      <c r="N445" s="181">
        <v>1.7000000000000001E-2</v>
      </c>
      <c r="O445" s="181">
        <f t="shared" si="25"/>
        <v>0.02</v>
      </c>
      <c r="P445" s="181">
        <v>0</v>
      </c>
      <c r="Q445" s="181">
        <f t="shared" si="26"/>
        <v>0</v>
      </c>
      <c r="R445" s="181" t="s">
        <v>359</v>
      </c>
      <c r="S445" s="181" t="s">
        <v>674</v>
      </c>
      <c r="T445" s="182" t="s">
        <v>404</v>
      </c>
      <c r="U445" s="183">
        <v>0</v>
      </c>
      <c r="V445" s="183">
        <f t="shared" si="27"/>
        <v>0</v>
      </c>
      <c r="W445" s="183"/>
      <c r="X445" s="183" t="s">
        <v>360</v>
      </c>
      <c r="Y445" s="184"/>
      <c r="Z445" s="184"/>
      <c r="AA445" s="184"/>
      <c r="AB445" s="184"/>
      <c r="AC445" s="184"/>
      <c r="AD445" s="184"/>
      <c r="AE445" s="184"/>
      <c r="AF445" s="184"/>
      <c r="AG445" s="184" t="s">
        <v>361</v>
      </c>
      <c r="AH445" s="184"/>
      <c r="AI445" s="184"/>
      <c r="AJ445" s="184"/>
      <c r="AK445" s="184"/>
      <c r="AL445" s="184"/>
      <c r="AM445" s="184"/>
      <c r="AN445" s="184"/>
      <c r="AO445" s="184"/>
      <c r="AP445" s="184"/>
      <c r="AQ445" s="184"/>
      <c r="AR445" s="184"/>
      <c r="AS445" s="184"/>
      <c r="AT445" s="184"/>
      <c r="AU445" s="184"/>
      <c r="AV445" s="184"/>
      <c r="AW445" s="184"/>
      <c r="AX445" s="184"/>
      <c r="AY445" s="184"/>
      <c r="AZ445" s="184"/>
      <c r="BA445" s="184"/>
      <c r="BB445" s="184"/>
      <c r="BC445" s="184"/>
      <c r="BD445" s="184"/>
      <c r="BE445" s="184"/>
      <c r="BF445" s="184"/>
      <c r="BG445" s="184"/>
      <c r="BH445" s="184"/>
    </row>
    <row r="446" spans="1:60" ht="22.5" outlineLevel="1" x14ac:dyDescent="0.2">
      <c r="A446" s="175">
        <v>148</v>
      </c>
      <c r="B446" s="176" t="s">
        <v>675</v>
      </c>
      <c r="C446" s="177" t="s">
        <v>676</v>
      </c>
      <c r="D446" s="178" t="s">
        <v>150</v>
      </c>
      <c r="E446" s="179">
        <v>1</v>
      </c>
      <c r="F446" s="180"/>
      <c r="G446" s="181">
        <f t="shared" si="21"/>
        <v>0</v>
      </c>
      <c r="H446" s="180"/>
      <c r="I446" s="181">
        <f t="shared" si="22"/>
        <v>0</v>
      </c>
      <c r="J446" s="180"/>
      <c r="K446" s="181">
        <f t="shared" si="23"/>
        <v>0</v>
      </c>
      <c r="L446" s="181">
        <v>21</v>
      </c>
      <c r="M446" s="181">
        <f t="shared" si="24"/>
        <v>0</v>
      </c>
      <c r="N446" s="181">
        <v>0.01</v>
      </c>
      <c r="O446" s="181">
        <f t="shared" si="25"/>
        <v>0.01</v>
      </c>
      <c r="P446" s="181">
        <v>0</v>
      </c>
      <c r="Q446" s="181">
        <f t="shared" si="26"/>
        <v>0</v>
      </c>
      <c r="R446" s="181" t="s">
        <v>359</v>
      </c>
      <c r="S446" s="181" t="s">
        <v>152</v>
      </c>
      <c r="T446" s="182" t="s">
        <v>404</v>
      </c>
      <c r="U446" s="183">
        <v>0</v>
      </c>
      <c r="V446" s="183">
        <f t="shared" si="27"/>
        <v>0</v>
      </c>
      <c r="W446" s="183"/>
      <c r="X446" s="183" t="s">
        <v>360</v>
      </c>
      <c r="Y446" s="184"/>
      <c r="Z446" s="184"/>
      <c r="AA446" s="184"/>
      <c r="AB446" s="184"/>
      <c r="AC446" s="184"/>
      <c r="AD446" s="184"/>
      <c r="AE446" s="184"/>
      <c r="AF446" s="184"/>
      <c r="AG446" s="184" t="s">
        <v>361</v>
      </c>
      <c r="AH446" s="184"/>
      <c r="AI446" s="184"/>
      <c r="AJ446" s="184"/>
      <c r="AK446" s="184"/>
      <c r="AL446" s="184"/>
      <c r="AM446" s="184"/>
      <c r="AN446" s="184"/>
      <c r="AO446" s="184"/>
      <c r="AP446" s="184"/>
      <c r="AQ446" s="184"/>
      <c r="AR446" s="184"/>
      <c r="AS446" s="184"/>
      <c r="AT446" s="184"/>
      <c r="AU446" s="184"/>
      <c r="AV446" s="184"/>
      <c r="AW446" s="184"/>
      <c r="AX446" s="184"/>
      <c r="AY446" s="184"/>
      <c r="AZ446" s="184"/>
      <c r="BA446" s="184"/>
      <c r="BB446" s="184"/>
      <c r="BC446" s="184"/>
      <c r="BD446" s="184"/>
      <c r="BE446" s="184"/>
      <c r="BF446" s="184"/>
      <c r="BG446" s="184"/>
      <c r="BH446" s="184"/>
    </row>
    <row r="447" spans="1:60" ht="22.5" outlineLevel="1" x14ac:dyDescent="0.2">
      <c r="A447" s="185">
        <v>149</v>
      </c>
      <c r="B447" s="186" t="s">
        <v>677</v>
      </c>
      <c r="C447" s="187" t="s">
        <v>678</v>
      </c>
      <c r="D447" s="188" t="s">
        <v>150</v>
      </c>
      <c r="E447" s="189">
        <v>3</v>
      </c>
      <c r="F447" s="190"/>
      <c r="G447" s="191">
        <f t="shared" si="21"/>
        <v>0</v>
      </c>
      <c r="H447" s="190"/>
      <c r="I447" s="191">
        <f t="shared" si="22"/>
        <v>0</v>
      </c>
      <c r="J447" s="190"/>
      <c r="K447" s="191">
        <f t="shared" si="23"/>
        <v>0</v>
      </c>
      <c r="L447" s="191">
        <v>21</v>
      </c>
      <c r="M447" s="191">
        <f t="shared" si="24"/>
        <v>0</v>
      </c>
      <c r="N447" s="191">
        <v>0.01</v>
      </c>
      <c r="O447" s="191">
        <f t="shared" si="25"/>
        <v>0.03</v>
      </c>
      <c r="P447" s="191">
        <v>0</v>
      </c>
      <c r="Q447" s="191">
        <f t="shared" si="26"/>
        <v>0</v>
      </c>
      <c r="R447" s="191" t="s">
        <v>359</v>
      </c>
      <c r="S447" s="191" t="s">
        <v>152</v>
      </c>
      <c r="T447" s="192" t="s">
        <v>152</v>
      </c>
      <c r="U447" s="183">
        <v>0</v>
      </c>
      <c r="V447" s="183">
        <f t="shared" si="27"/>
        <v>0</v>
      </c>
      <c r="W447" s="183"/>
      <c r="X447" s="183" t="s">
        <v>360</v>
      </c>
      <c r="Y447" s="184"/>
      <c r="Z447" s="184"/>
      <c r="AA447" s="184"/>
      <c r="AB447" s="184"/>
      <c r="AC447" s="184"/>
      <c r="AD447" s="184"/>
      <c r="AE447" s="184"/>
      <c r="AF447" s="184"/>
      <c r="AG447" s="184" t="s">
        <v>361</v>
      </c>
      <c r="AH447" s="184"/>
      <c r="AI447" s="184"/>
      <c r="AJ447" s="184"/>
      <c r="AK447" s="184"/>
      <c r="AL447" s="184"/>
      <c r="AM447" s="184"/>
      <c r="AN447" s="184"/>
      <c r="AO447" s="184"/>
      <c r="AP447" s="184"/>
      <c r="AQ447" s="184"/>
      <c r="AR447" s="184"/>
      <c r="AS447" s="184"/>
      <c r="AT447" s="184"/>
      <c r="AU447" s="184"/>
      <c r="AV447" s="184"/>
      <c r="AW447" s="184"/>
      <c r="AX447" s="184"/>
      <c r="AY447" s="184"/>
      <c r="AZ447" s="184"/>
      <c r="BA447" s="184"/>
      <c r="BB447" s="184"/>
      <c r="BC447" s="184"/>
      <c r="BD447" s="184"/>
      <c r="BE447" s="184"/>
      <c r="BF447" s="184"/>
      <c r="BG447" s="184"/>
      <c r="BH447" s="184"/>
    </row>
    <row r="448" spans="1:60" outlineLevel="1" x14ac:dyDescent="0.2">
      <c r="A448" s="193">
        <v>150</v>
      </c>
      <c r="B448" s="194" t="s">
        <v>679</v>
      </c>
      <c r="C448" s="199" t="s">
        <v>680</v>
      </c>
      <c r="D448" s="200" t="s">
        <v>27</v>
      </c>
      <c r="E448" s="201"/>
      <c r="F448" s="202"/>
      <c r="G448" s="183">
        <f t="shared" si="21"/>
        <v>0</v>
      </c>
      <c r="H448" s="202"/>
      <c r="I448" s="183">
        <f t="shared" si="22"/>
        <v>0</v>
      </c>
      <c r="J448" s="202"/>
      <c r="K448" s="183">
        <f t="shared" si="23"/>
        <v>0</v>
      </c>
      <c r="L448" s="183">
        <v>21</v>
      </c>
      <c r="M448" s="183">
        <f t="shared" si="24"/>
        <v>0</v>
      </c>
      <c r="N448" s="183">
        <v>0</v>
      </c>
      <c r="O448" s="183">
        <f t="shared" si="25"/>
        <v>0</v>
      </c>
      <c r="P448" s="183">
        <v>0</v>
      </c>
      <c r="Q448" s="183">
        <f t="shared" si="26"/>
        <v>0</v>
      </c>
      <c r="R448" s="183" t="s">
        <v>524</v>
      </c>
      <c r="S448" s="183" t="s">
        <v>152</v>
      </c>
      <c r="T448" s="183" t="s">
        <v>152</v>
      </c>
      <c r="U448" s="183">
        <v>0</v>
      </c>
      <c r="V448" s="183">
        <f t="shared" si="27"/>
        <v>0</v>
      </c>
      <c r="W448" s="183"/>
      <c r="X448" s="183" t="s">
        <v>509</v>
      </c>
      <c r="Y448" s="184"/>
      <c r="Z448" s="184"/>
      <c r="AA448" s="184"/>
      <c r="AB448" s="184"/>
      <c r="AC448" s="184"/>
      <c r="AD448" s="184"/>
      <c r="AE448" s="184"/>
      <c r="AF448" s="184"/>
      <c r="AG448" s="184" t="s">
        <v>510</v>
      </c>
      <c r="AH448" s="184"/>
      <c r="AI448" s="184"/>
      <c r="AJ448" s="184"/>
      <c r="AK448" s="184"/>
      <c r="AL448" s="184"/>
      <c r="AM448" s="184"/>
      <c r="AN448" s="184"/>
      <c r="AO448" s="184"/>
      <c r="AP448" s="184"/>
      <c r="AQ448" s="184"/>
      <c r="AR448" s="184"/>
      <c r="AS448" s="184"/>
      <c r="AT448" s="184"/>
      <c r="AU448" s="184"/>
      <c r="AV448" s="184"/>
      <c r="AW448" s="184"/>
      <c r="AX448" s="184"/>
      <c r="AY448" s="184"/>
      <c r="AZ448" s="184"/>
      <c r="BA448" s="184"/>
      <c r="BB448" s="184"/>
      <c r="BC448" s="184"/>
      <c r="BD448" s="184"/>
      <c r="BE448" s="184"/>
      <c r="BF448" s="184"/>
      <c r="BG448" s="184"/>
      <c r="BH448" s="184"/>
    </row>
    <row r="449" spans="1:60" ht="12.75" customHeight="1" outlineLevel="1" x14ac:dyDescent="0.2">
      <c r="A449" s="193"/>
      <c r="B449" s="194"/>
      <c r="C449" s="254" t="s">
        <v>624</v>
      </c>
      <c r="D449" s="254"/>
      <c r="E449" s="254"/>
      <c r="F449" s="254"/>
      <c r="G449" s="254"/>
      <c r="H449" s="183"/>
      <c r="I449" s="183"/>
      <c r="J449" s="183"/>
      <c r="K449" s="183"/>
      <c r="L449" s="183"/>
      <c r="M449" s="183"/>
      <c r="N449" s="183"/>
      <c r="O449" s="183"/>
      <c r="P449" s="183"/>
      <c r="Q449" s="183"/>
      <c r="R449" s="183"/>
      <c r="S449" s="183"/>
      <c r="T449" s="183"/>
      <c r="U449" s="183"/>
      <c r="V449" s="183"/>
      <c r="W449" s="183"/>
      <c r="X449" s="183"/>
      <c r="Y449" s="184"/>
      <c r="Z449" s="184"/>
      <c r="AA449" s="184"/>
      <c r="AB449" s="184"/>
      <c r="AC449" s="184"/>
      <c r="AD449" s="184"/>
      <c r="AE449" s="184"/>
      <c r="AF449" s="184"/>
      <c r="AG449" s="184" t="s">
        <v>160</v>
      </c>
      <c r="AH449" s="184"/>
      <c r="AI449" s="184"/>
      <c r="AJ449" s="184"/>
      <c r="AK449" s="184"/>
      <c r="AL449" s="184"/>
      <c r="AM449" s="184"/>
      <c r="AN449" s="184"/>
      <c r="AO449" s="184"/>
      <c r="AP449" s="184"/>
      <c r="AQ449" s="184"/>
      <c r="AR449" s="184"/>
      <c r="AS449" s="184"/>
      <c r="AT449" s="184"/>
      <c r="AU449" s="184"/>
      <c r="AV449" s="184"/>
      <c r="AW449" s="184"/>
      <c r="AX449" s="184"/>
      <c r="AY449" s="184"/>
      <c r="AZ449" s="184"/>
      <c r="BA449" s="184"/>
      <c r="BB449" s="184"/>
      <c r="BC449" s="184"/>
      <c r="BD449" s="184"/>
      <c r="BE449" s="184"/>
      <c r="BF449" s="184"/>
      <c r="BG449" s="184"/>
      <c r="BH449" s="184"/>
    </row>
    <row r="450" spans="1:60" x14ac:dyDescent="0.2">
      <c r="A450" s="167" t="s">
        <v>146</v>
      </c>
      <c r="B450" s="168" t="s">
        <v>81</v>
      </c>
      <c r="C450" s="169" t="s">
        <v>82</v>
      </c>
      <c r="D450" s="170"/>
      <c r="E450" s="171"/>
      <c r="F450" s="172"/>
      <c r="G450" s="172">
        <f>SUMIF(AG451:AG451,"&lt;&gt;NOR",G451:G451)</f>
        <v>0</v>
      </c>
      <c r="H450" s="172"/>
      <c r="I450" s="172">
        <f>SUM(I451:I451)</f>
        <v>0</v>
      </c>
      <c r="J450" s="172"/>
      <c r="K450" s="172">
        <f>SUM(K451:K451)</f>
        <v>0</v>
      </c>
      <c r="L450" s="172"/>
      <c r="M450" s="172">
        <f>SUM(M451:M451)</f>
        <v>0</v>
      </c>
      <c r="N450" s="172"/>
      <c r="O450" s="172">
        <f>SUM(O451:O451)</f>
        <v>0</v>
      </c>
      <c r="P450" s="172"/>
      <c r="Q450" s="172">
        <f>SUM(Q451:Q451)</f>
        <v>0</v>
      </c>
      <c r="R450" s="172"/>
      <c r="S450" s="172"/>
      <c r="T450" s="173"/>
      <c r="U450" s="174"/>
      <c r="V450" s="174">
        <f>SUM(V451:V451)</f>
        <v>0</v>
      </c>
      <c r="W450" s="174"/>
      <c r="X450" s="174"/>
      <c r="AG450" t="s">
        <v>147</v>
      </c>
    </row>
    <row r="451" spans="1:60" outlineLevel="1" x14ac:dyDescent="0.2">
      <c r="A451" s="175">
        <v>151</v>
      </c>
      <c r="B451" s="176" t="s">
        <v>681</v>
      </c>
      <c r="C451" s="177" t="s">
        <v>682</v>
      </c>
      <c r="D451" s="178" t="s">
        <v>407</v>
      </c>
      <c r="E451" s="179">
        <v>1</v>
      </c>
      <c r="F451" s="180"/>
      <c r="G451" s="181">
        <f>Vytápění!G171-Vytápění!G19</f>
        <v>0</v>
      </c>
      <c r="H451" s="180"/>
      <c r="I451" s="181">
        <f>ROUND(E451*H451,2)</f>
        <v>0</v>
      </c>
      <c r="J451" s="180"/>
      <c r="K451" s="181">
        <f>ROUND(E451*J451,2)</f>
        <v>0</v>
      </c>
      <c r="L451" s="181">
        <v>21</v>
      </c>
      <c r="M451" s="181">
        <f>G451*(1+L451/100)</f>
        <v>0</v>
      </c>
      <c r="N451" s="181">
        <v>0</v>
      </c>
      <c r="O451" s="181">
        <f>ROUND(E451*N451,2)</f>
        <v>0</v>
      </c>
      <c r="P451" s="181">
        <v>0</v>
      </c>
      <c r="Q451" s="181">
        <f>ROUND(E451*P451,2)</f>
        <v>0</v>
      </c>
      <c r="R451" s="181"/>
      <c r="S451" s="181" t="s">
        <v>403</v>
      </c>
      <c r="T451" s="182" t="s">
        <v>404</v>
      </c>
      <c r="U451" s="183">
        <v>0</v>
      </c>
      <c r="V451" s="183">
        <f>ROUND(E451*U451,2)</f>
        <v>0</v>
      </c>
      <c r="W451" s="183"/>
      <c r="X451" s="183" t="s">
        <v>153</v>
      </c>
      <c r="Y451" s="184"/>
      <c r="Z451" s="184"/>
      <c r="AA451" s="184"/>
      <c r="AB451" s="184"/>
      <c r="AC451" s="184"/>
      <c r="AD451" s="184"/>
      <c r="AE451" s="184"/>
      <c r="AF451" s="184"/>
      <c r="AG451" s="184" t="s">
        <v>154</v>
      </c>
      <c r="AH451" s="184"/>
      <c r="AI451" s="184"/>
      <c r="AJ451" s="184"/>
      <c r="AK451" s="184"/>
      <c r="AL451" s="184"/>
      <c r="AM451" s="184"/>
      <c r="AN451" s="184"/>
      <c r="AO451" s="184"/>
      <c r="AP451" s="184"/>
      <c r="AQ451" s="184"/>
      <c r="AR451" s="184"/>
      <c r="AS451" s="184"/>
      <c r="AT451" s="184"/>
      <c r="AU451" s="184"/>
      <c r="AV451" s="184"/>
      <c r="AW451" s="184"/>
      <c r="AX451" s="184"/>
      <c r="AY451" s="184"/>
      <c r="AZ451" s="184"/>
      <c r="BA451" s="184"/>
      <c r="BB451" s="184"/>
      <c r="BC451" s="184"/>
      <c r="BD451" s="184"/>
      <c r="BE451" s="184"/>
      <c r="BF451" s="184"/>
      <c r="BG451" s="184"/>
      <c r="BH451" s="184"/>
    </row>
    <row r="452" spans="1:60" x14ac:dyDescent="0.2">
      <c r="A452" s="167" t="s">
        <v>146</v>
      </c>
      <c r="B452" s="168" t="s">
        <v>83</v>
      </c>
      <c r="C452" s="169" t="s">
        <v>84</v>
      </c>
      <c r="D452" s="170"/>
      <c r="E452" s="171"/>
      <c r="F452" s="172"/>
      <c r="G452" s="172">
        <f>SUMIF(AG453:AG464,"&lt;&gt;NOR",G453:G464)</f>
        <v>0</v>
      </c>
      <c r="H452" s="172"/>
      <c r="I452" s="172">
        <f>SUM(I453:I464)</f>
        <v>0</v>
      </c>
      <c r="J452" s="172"/>
      <c r="K452" s="172">
        <f>SUM(K453:K464)</f>
        <v>0</v>
      </c>
      <c r="L452" s="172"/>
      <c r="M452" s="172">
        <f>SUM(M453:M464)</f>
        <v>0</v>
      </c>
      <c r="N452" s="172"/>
      <c r="O452" s="172">
        <f>SUM(O453:O464)</f>
        <v>18.23</v>
      </c>
      <c r="P452" s="172"/>
      <c r="Q452" s="172">
        <f>SUM(Q453:Q464)</f>
        <v>0</v>
      </c>
      <c r="R452" s="172"/>
      <c r="S452" s="172"/>
      <c r="T452" s="173"/>
      <c r="U452" s="174"/>
      <c r="V452" s="174">
        <f>SUM(V453:V464)</f>
        <v>306.23</v>
      </c>
      <c r="W452" s="174"/>
      <c r="X452" s="174"/>
      <c r="AG452" t="s">
        <v>147</v>
      </c>
    </row>
    <row r="453" spans="1:60" ht="22.5" outlineLevel="1" x14ac:dyDescent="0.2">
      <c r="A453" s="185">
        <v>152</v>
      </c>
      <c r="B453" s="186" t="s">
        <v>683</v>
      </c>
      <c r="C453" s="187" t="s">
        <v>684</v>
      </c>
      <c r="D453" s="188" t="s">
        <v>170</v>
      </c>
      <c r="E453" s="189">
        <v>451</v>
      </c>
      <c r="F453" s="190"/>
      <c r="G453" s="191">
        <f>ROUND(E453*F453,2)</f>
        <v>0</v>
      </c>
      <c r="H453" s="190"/>
      <c r="I453" s="191">
        <f>ROUND(E453*H453,2)</f>
        <v>0</v>
      </c>
      <c r="J453" s="190"/>
      <c r="K453" s="191">
        <f>ROUND(E453*J453,2)</f>
        <v>0</v>
      </c>
      <c r="L453" s="191">
        <v>21</v>
      </c>
      <c r="M453" s="191">
        <f>G453*(1+L453/100)</f>
        <v>0</v>
      </c>
      <c r="N453" s="191">
        <v>1.0000000000000001E-5</v>
      </c>
      <c r="O453" s="191">
        <f>ROUND(E453*N453,2)</f>
        <v>0</v>
      </c>
      <c r="P453" s="191">
        <v>0</v>
      </c>
      <c r="Q453" s="191">
        <f>ROUND(E453*P453,2)</f>
        <v>0</v>
      </c>
      <c r="R453" s="191" t="s">
        <v>685</v>
      </c>
      <c r="S453" s="191" t="s">
        <v>152</v>
      </c>
      <c r="T453" s="192" t="s">
        <v>152</v>
      </c>
      <c r="U453" s="183">
        <v>0.30299999999999999</v>
      </c>
      <c r="V453" s="183">
        <f>ROUND(E453*U453,2)</f>
        <v>136.65</v>
      </c>
      <c r="W453" s="183"/>
      <c r="X453" s="183" t="s">
        <v>153</v>
      </c>
      <c r="Y453" s="184"/>
      <c r="Z453" s="184"/>
      <c r="AA453" s="184"/>
      <c r="AB453" s="184"/>
      <c r="AC453" s="184"/>
      <c r="AD453" s="184"/>
      <c r="AE453" s="184"/>
      <c r="AF453" s="184"/>
      <c r="AG453" s="184" t="s">
        <v>154</v>
      </c>
      <c r="AH453" s="184"/>
      <c r="AI453" s="184"/>
      <c r="AJ453" s="184"/>
      <c r="AK453" s="184"/>
      <c r="AL453" s="184"/>
      <c r="AM453" s="184"/>
      <c r="AN453" s="184"/>
      <c r="AO453" s="184"/>
      <c r="AP453" s="184"/>
      <c r="AQ453" s="184"/>
      <c r="AR453" s="184"/>
      <c r="AS453" s="184"/>
      <c r="AT453" s="184"/>
      <c r="AU453" s="184"/>
      <c r="AV453" s="184"/>
      <c r="AW453" s="184"/>
      <c r="AX453" s="184"/>
      <c r="AY453" s="184"/>
      <c r="AZ453" s="184"/>
      <c r="BA453" s="184"/>
      <c r="BB453" s="184"/>
      <c r="BC453" s="184"/>
      <c r="BD453" s="184"/>
      <c r="BE453" s="184"/>
      <c r="BF453" s="184"/>
      <c r="BG453" s="184"/>
      <c r="BH453" s="184"/>
    </row>
    <row r="454" spans="1:60" outlineLevel="1" x14ac:dyDescent="0.2">
      <c r="A454" s="193"/>
      <c r="B454" s="194"/>
      <c r="C454" s="195" t="s">
        <v>515</v>
      </c>
      <c r="D454" s="196"/>
      <c r="E454" s="197">
        <v>451</v>
      </c>
      <c r="F454" s="183"/>
      <c r="G454" s="183"/>
      <c r="H454" s="183"/>
      <c r="I454" s="183"/>
      <c r="J454" s="183"/>
      <c r="K454" s="183"/>
      <c r="L454" s="183"/>
      <c r="M454" s="183"/>
      <c r="N454" s="183"/>
      <c r="O454" s="183"/>
      <c r="P454" s="183"/>
      <c r="Q454" s="183"/>
      <c r="R454" s="183"/>
      <c r="S454" s="183"/>
      <c r="T454" s="183"/>
      <c r="U454" s="183"/>
      <c r="V454" s="183"/>
      <c r="W454" s="183"/>
      <c r="X454" s="183"/>
      <c r="Y454" s="184"/>
      <c r="Z454" s="184"/>
      <c r="AA454" s="184"/>
      <c r="AB454" s="184"/>
      <c r="AC454" s="184"/>
      <c r="AD454" s="184"/>
      <c r="AE454" s="184"/>
      <c r="AF454" s="184"/>
      <c r="AG454" s="184" t="s">
        <v>162</v>
      </c>
      <c r="AH454" s="184">
        <v>0</v>
      </c>
      <c r="AI454" s="184"/>
      <c r="AJ454" s="184"/>
      <c r="AK454" s="184"/>
      <c r="AL454" s="184"/>
      <c r="AM454" s="184"/>
      <c r="AN454" s="184"/>
      <c r="AO454" s="184"/>
      <c r="AP454" s="184"/>
      <c r="AQ454" s="184"/>
      <c r="AR454" s="184"/>
      <c r="AS454" s="184"/>
      <c r="AT454" s="184"/>
      <c r="AU454" s="184"/>
      <c r="AV454" s="184"/>
      <c r="AW454" s="184"/>
      <c r="AX454" s="184"/>
      <c r="AY454" s="184"/>
      <c r="AZ454" s="184"/>
      <c r="BA454" s="184"/>
      <c r="BB454" s="184"/>
      <c r="BC454" s="184"/>
      <c r="BD454" s="184"/>
      <c r="BE454" s="184"/>
      <c r="BF454" s="184"/>
      <c r="BG454" s="184"/>
      <c r="BH454" s="184"/>
    </row>
    <row r="455" spans="1:60" ht="22.5" outlineLevel="1" x14ac:dyDescent="0.2">
      <c r="A455" s="185">
        <v>153</v>
      </c>
      <c r="B455" s="186" t="s">
        <v>686</v>
      </c>
      <c r="C455" s="187" t="s">
        <v>687</v>
      </c>
      <c r="D455" s="188" t="s">
        <v>170</v>
      </c>
      <c r="E455" s="189">
        <v>902</v>
      </c>
      <c r="F455" s="190"/>
      <c r="G455" s="191">
        <f>ROUND(E455*F455,2)</f>
        <v>0</v>
      </c>
      <c r="H455" s="190"/>
      <c r="I455" s="191">
        <f>ROUND(E455*H455,2)</f>
        <v>0</v>
      </c>
      <c r="J455" s="190"/>
      <c r="K455" s="191">
        <f>ROUND(E455*J455,2)</f>
        <v>0</v>
      </c>
      <c r="L455" s="191">
        <v>21</v>
      </c>
      <c r="M455" s="191">
        <f>G455*(1+L455/100)</f>
        <v>0</v>
      </c>
      <c r="N455" s="191">
        <v>0</v>
      </c>
      <c r="O455" s="191">
        <f>ROUND(E455*N455,2)</f>
        <v>0</v>
      </c>
      <c r="P455" s="191">
        <v>0</v>
      </c>
      <c r="Q455" s="191">
        <f>ROUND(E455*P455,2)</f>
        <v>0</v>
      </c>
      <c r="R455" s="191" t="s">
        <v>685</v>
      </c>
      <c r="S455" s="191" t="s">
        <v>152</v>
      </c>
      <c r="T455" s="192" t="s">
        <v>152</v>
      </c>
      <c r="U455" s="183">
        <v>0.188</v>
      </c>
      <c r="V455" s="183">
        <f>ROUND(E455*U455,2)</f>
        <v>169.58</v>
      </c>
      <c r="W455" s="183"/>
      <c r="X455" s="183" t="s">
        <v>153</v>
      </c>
      <c r="Y455" s="184"/>
      <c r="Z455" s="184"/>
      <c r="AA455" s="184"/>
      <c r="AB455" s="184"/>
      <c r="AC455" s="184"/>
      <c r="AD455" s="184"/>
      <c r="AE455" s="184"/>
      <c r="AF455" s="184"/>
      <c r="AG455" s="184" t="s">
        <v>154</v>
      </c>
      <c r="AH455" s="184"/>
      <c r="AI455" s="184"/>
      <c r="AJ455" s="184"/>
      <c r="AK455" s="184"/>
      <c r="AL455" s="184"/>
      <c r="AM455" s="184"/>
      <c r="AN455" s="184"/>
      <c r="AO455" s="184"/>
      <c r="AP455" s="184"/>
      <c r="AQ455" s="184"/>
      <c r="AR455" s="184"/>
      <c r="AS455" s="184"/>
      <c r="AT455" s="184"/>
      <c r="AU455" s="184"/>
      <c r="AV455" s="184"/>
      <c r="AW455" s="184"/>
      <c r="AX455" s="184"/>
      <c r="AY455" s="184"/>
      <c r="AZ455" s="184"/>
      <c r="BA455" s="184"/>
      <c r="BB455" s="184"/>
      <c r="BC455" s="184"/>
      <c r="BD455" s="184"/>
      <c r="BE455" s="184"/>
      <c r="BF455" s="184"/>
      <c r="BG455" s="184"/>
      <c r="BH455" s="184"/>
    </row>
    <row r="456" spans="1:60" outlineLevel="1" x14ac:dyDescent="0.2">
      <c r="A456" s="193"/>
      <c r="B456" s="194"/>
      <c r="C456" s="195" t="s">
        <v>688</v>
      </c>
      <c r="D456" s="196"/>
      <c r="E456" s="197">
        <v>902</v>
      </c>
      <c r="F456" s="183"/>
      <c r="G456" s="183"/>
      <c r="H456" s="183"/>
      <c r="I456" s="183"/>
      <c r="J456" s="183"/>
      <c r="K456" s="183"/>
      <c r="L456" s="183"/>
      <c r="M456" s="183"/>
      <c r="N456" s="183"/>
      <c r="O456" s="183"/>
      <c r="P456" s="183"/>
      <c r="Q456" s="183"/>
      <c r="R456" s="183"/>
      <c r="S456" s="183"/>
      <c r="T456" s="183"/>
      <c r="U456" s="183"/>
      <c r="V456" s="183"/>
      <c r="W456" s="183"/>
      <c r="X456" s="183"/>
      <c r="Y456" s="184"/>
      <c r="Z456" s="184"/>
      <c r="AA456" s="184"/>
      <c r="AB456" s="184"/>
      <c r="AC456" s="184"/>
      <c r="AD456" s="184"/>
      <c r="AE456" s="184"/>
      <c r="AF456" s="184"/>
      <c r="AG456" s="184" t="s">
        <v>162</v>
      </c>
      <c r="AH456" s="184">
        <v>0</v>
      </c>
      <c r="AI456" s="184"/>
      <c r="AJ456" s="184"/>
      <c r="AK456" s="184"/>
      <c r="AL456" s="184"/>
      <c r="AM456" s="184"/>
      <c r="AN456" s="184"/>
      <c r="AO456" s="184"/>
      <c r="AP456" s="184"/>
      <c r="AQ456" s="184"/>
      <c r="AR456" s="184"/>
      <c r="AS456" s="184"/>
      <c r="AT456" s="184"/>
      <c r="AU456" s="184"/>
      <c r="AV456" s="184"/>
      <c r="AW456" s="184"/>
      <c r="AX456" s="184"/>
      <c r="AY456" s="184"/>
      <c r="AZ456" s="184"/>
      <c r="BA456" s="184"/>
      <c r="BB456" s="184"/>
      <c r="BC456" s="184"/>
      <c r="BD456" s="184"/>
      <c r="BE456" s="184"/>
      <c r="BF456" s="184"/>
      <c r="BG456" s="184"/>
      <c r="BH456" s="184"/>
    </row>
    <row r="457" spans="1:60" outlineLevel="1" x14ac:dyDescent="0.2">
      <c r="A457" s="185">
        <v>154</v>
      </c>
      <c r="B457" s="186" t="s">
        <v>689</v>
      </c>
      <c r="C457" s="187" t="s">
        <v>690</v>
      </c>
      <c r="D457" s="188" t="s">
        <v>157</v>
      </c>
      <c r="E457" s="189">
        <v>28.9542</v>
      </c>
      <c r="F457" s="190"/>
      <c r="G457" s="191">
        <f>ROUND(E457*F457,2)</f>
        <v>0</v>
      </c>
      <c r="H457" s="190"/>
      <c r="I457" s="191">
        <f>ROUND(E457*H457,2)</f>
        <v>0</v>
      </c>
      <c r="J457" s="190"/>
      <c r="K457" s="191">
        <f>ROUND(E457*J457,2)</f>
        <v>0</v>
      </c>
      <c r="L457" s="191">
        <v>21</v>
      </c>
      <c r="M457" s="191">
        <f>G457*(1+L457/100)</f>
        <v>0</v>
      </c>
      <c r="N457" s="191">
        <v>2.9499999999999999E-3</v>
      </c>
      <c r="O457" s="191">
        <f>ROUND(E457*N457,2)</f>
        <v>0.09</v>
      </c>
      <c r="P457" s="191">
        <v>0</v>
      </c>
      <c r="Q457" s="191">
        <f>ROUND(E457*P457,2)</f>
        <v>0</v>
      </c>
      <c r="R457" s="191" t="s">
        <v>685</v>
      </c>
      <c r="S457" s="191" t="s">
        <v>152</v>
      </c>
      <c r="T457" s="192" t="s">
        <v>152</v>
      </c>
      <c r="U457" s="183">
        <v>0</v>
      </c>
      <c r="V457" s="183">
        <f>ROUND(E457*U457,2)</f>
        <v>0</v>
      </c>
      <c r="W457" s="183"/>
      <c r="X457" s="183" t="s">
        <v>153</v>
      </c>
      <c r="Y457" s="184"/>
      <c r="Z457" s="184"/>
      <c r="AA457" s="184"/>
      <c r="AB457" s="184"/>
      <c r="AC457" s="184"/>
      <c r="AD457" s="184"/>
      <c r="AE457" s="184"/>
      <c r="AF457" s="184"/>
      <c r="AG457" s="184" t="s">
        <v>154</v>
      </c>
      <c r="AH457" s="184"/>
      <c r="AI457" s="184"/>
      <c r="AJ457" s="184"/>
      <c r="AK457" s="184"/>
      <c r="AL457" s="184"/>
      <c r="AM457" s="184"/>
      <c r="AN457" s="184"/>
      <c r="AO457" s="184"/>
      <c r="AP457" s="184"/>
      <c r="AQ457" s="184"/>
      <c r="AR457" s="184"/>
      <c r="AS457" s="184"/>
      <c r="AT457" s="184"/>
      <c r="AU457" s="184"/>
      <c r="AV457" s="184"/>
      <c r="AW457" s="184"/>
      <c r="AX457" s="184"/>
      <c r="AY457" s="184"/>
      <c r="AZ457" s="184"/>
      <c r="BA457" s="184"/>
      <c r="BB457" s="184"/>
      <c r="BC457" s="184"/>
      <c r="BD457" s="184"/>
      <c r="BE457" s="184"/>
      <c r="BF457" s="184"/>
      <c r="BG457" s="184"/>
      <c r="BH457" s="184"/>
    </row>
    <row r="458" spans="1:60" outlineLevel="1" x14ac:dyDescent="0.2">
      <c r="A458" s="193"/>
      <c r="B458" s="194"/>
      <c r="C458" s="195" t="s">
        <v>691</v>
      </c>
      <c r="D458" s="196"/>
      <c r="E458" s="197">
        <v>28.9542</v>
      </c>
      <c r="F458" s="183"/>
      <c r="G458" s="183"/>
      <c r="H458" s="183"/>
      <c r="I458" s="183"/>
      <c r="J458" s="183"/>
      <c r="K458" s="183"/>
      <c r="L458" s="183"/>
      <c r="M458" s="183"/>
      <c r="N458" s="183"/>
      <c r="O458" s="183"/>
      <c r="P458" s="183"/>
      <c r="Q458" s="183"/>
      <c r="R458" s="183"/>
      <c r="S458" s="183"/>
      <c r="T458" s="183"/>
      <c r="U458" s="183"/>
      <c r="V458" s="183"/>
      <c r="W458" s="183"/>
      <c r="X458" s="183"/>
      <c r="Y458" s="184"/>
      <c r="Z458" s="184"/>
      <c r="AA458" s="184"/>
      <c r="AB458" s="184"/>
      <c r="AC458" s="184"/>
      <c r="AD458" s="184"/>
      <c r="AE458" s="184"/>
      <c r="AF458" s="184"/>
      <c r="AG458" s="184" t="s">
        <v>162</v>
      </c>
      <c r="AH458" s="184">
        <v>0</v>
      </c>
      <c r="AI458" s="184"/>
      <c r="AJ458" s="184"/>
      <c r="AK458" s="184"/>
      <c r="AL458" s="184"/>
      <c r="AM458" s="184"/>
      <c r="AN458" s="184"/>
      <c r="AO458" s="184"/>
      <c r="AP458" s="184"/>
      <c r="AQ458" s="184"/>
      <c r="AR458" s="184"/>
      <c r="AS458" s="184"/>
      <c r="AT458" s="184"/>
      <c r="AU458" s="184"/>
      <c r="AV458" s="184"/>
      <c r="AW458" s="184"/>
      <c r="AX458" s="184"/>
      <c r="AY458" s="184"/>
      <c r="AZ458" s="184"/>
      <c r="BA458" s="184"/>
      <c r="BB458" s="184"/>
      <c r="BC458" s="184"/>
      <c r="BD458" s="184"/>
      <c r="BE458" s="184"/>
      <c r="BF458" s="184"/>
      <c r="BG458" s="184"/>
      <c r="BH458" s="184"/>
    </row>
    <row r="459" spans="1:60" outlineLevel="1" x14ac:dyDescent="0.2">
      <c r="A459" s="185">
        <v>155</v>
      </c>
      <c r="B459" s="186" t="s">
        <v>692</v>
      </c>
      <c r="C459" s="187" t="s">
        <v>693</v>
      </c>
      <c r="D459" s="188" t="s">
        <v>157</v>
      </c>
      <c r="E459" s="189">
        <v>19.447120000000002</v>
      </c>
      <c r="F459" s="190"/>
      <c r="G459" s="191">
        <f>ROUND(E459*F459,2)</f>
        <v>0</v>
      </c>
      <c r="H459" s="190"/>
      <c r="I459" s="191">
        <f>ROUND(E459*H459,2)</f>
        <v>0</v>
      </c>
      <c r="J459" s="190"/>
      <c r="K459" s="191">
        <f>ROUND(E459*J459,2)</f>
        <v>0</v>
      </c>
      <c r="L459" s="191">
        <v>21</v>
      </c>
      <c r="M459" s="191">
        <f>G459*(1+L459/100)</f>
        <v>0</v>
      </c>
      <c r="N459" s="191">
        <v>0.55000000000000004</v>
      </c>
      <c r="O459" s="191">
        <f>ROUND(E459*N459,2)</f>
        <v>10.7</v>
      </c>
      <c r="P459" s="191">
        <v>0</v>
      </c>
      <c r="Q459" s="191">
        <f>ROUND(E459*P459,2)</f>
        <v>0</v>
      </c>
      <c r="R459" s="191" t="s">
        <v>359</v>
      </c>
      <c r="S459" s="191" t="s">
        <v>152</v>
      </c>
      <c r="T459" s="192" t="s">
        <v>404</v>
      </c>
      <c r="U459" s="183">
        <v>0</v>
      </c>
      <c r="V459" s="183">
        <f>ROUND(E459*U459,2)</f>
        <v>0</v>
      </c>
      <c r="W459" s="183"/>
      <c r="X459" s="183" t="s">
        <v>360</v>
      </c>
      <c r="Y459" s="184"/>
      <c r="Z459" s="184"/>
      <c r="AA459" s="184"/>
      <c r="AB459" s="184"/>
      <c r="AC459" s="184"/>
      <c r="AD459" s="184"/>
      <c r="AE459" s="184"/>
      <c r="AF459" s="184"/>
      <c r="AG459" s="184" t="s">
        <v>361</v>
      </c>
      <c r="AH459" s="184"/>
      <c r="AI459" s="184"/>
      <c r="AJ459" s="184"/>
      <c r="AK459" s="184"/>
      <c r="AL459" s="184"/>
      <c r="AM459" s="184"/>
      <c r="AN459" s="184"/>
      <c r="AO459" s="184"/>
      <c r="AP459" s="184"/>
      <c r="AQ459" s="184"/>
      <c r="AR459" s="184"/>
      <c r="AS459" s="184"/>
      <c r="AT459" s="184"/>
      <c r="AU459" s="184"/>
      <c r="AV459" s="184"/>
      <c r="AW459" s="184"/>
      <c r="AX459" s="184"/>
      <c r="AY459" s="184"/>
      <c r="AZ459" s="184"/>
      <c r="BA459" s="184"/>
      <c r="BB459" s="184"/>
      <c r="BC459" s="184"/>
      <c r="BD459" s="184"/>
      <c r="BE459" s="184"/>
      <c r="BF459" s="184"/>
      <c r="BG459" s="184"/>
      <c r="BH459" s="184"/>
    </row>
    <row r="460" spans="1:60" outlineLevel="1" x14ac:dyDescent="0.2">
      <c r="A460" s="193"/>
      <c r="B460" s="194"/>
      <c r="C460" s="195" t="s">
        <v>694</v>
      </c>
      <c r="D460" s="196"/>
      <c r="E460" s="197">
        <v>19.447120000000002</v>
      </c>
      <c r="F460" s="183"/>
      <c r="G460" s="183"/>
      <c r="H460" s="183"/>
      <c r="I460" s="183"/>
      <c r="J460" s="183"/>
      <c r="K460" s="183"/>
      <c r="L460" s="183"/>
      <c r="M460" s="183"/>
      <c r="N460" s="183"/>
      <c r="O460" s="183"/>
      <c r="P460" s="183"/>
      <c r="Q460" s="183"/>
      <c r="R460" s="183"/>
      <c r="S460" s="183"/>
      <c r="T460" s="183"/>
      <c r="U460" s="183"/>
      <c r="V460" s="183"/>
      <c r="W460" s="183"/>
      <c r="X460" s="183"/>
      <c r="Y460" s="184"/>
      <c r="Z460" s="184"/>
      <c r="AA460" s="184"/>
      <c r="AB460" s="184"/>
      <c r="AC460" s="184"/>
      <c r="AD460" s="184"/>
      <c r="AE460" s="184"/>
      <c r="AF460" s="184"/>
      <c r="AG460" s="184" t="s">
        <v>162</v>
      </c>
      <c r="AH460" s="184">
        <v>0</v>
      </c>
      <c r="AI460" s="184"/>
      <c r="AJ460" s="184"/>
      <c r="AK460" s="184"/>
      <c r="AL460" s="184"/>
      <c r="AM460" s="184"/>
      <c r="AN460" s="184"/>
      <c r="AO460" s="184"/>
      <c r="AP460" s="184"/>
      <c r="AQ460" s="184"/>
      <c r="AR460" s="184"/>
      <c r="AS460" s="184"/>
      <c r="AT460" s="184"/>
      <c r="AU460" s="184"/>
      <c r="AV460" s="184"/>
      <c r="AW460" s="184"/>
      <c r="AX460" s="184"/>
      <c r="AY460" s="184"/>
      <c r="AZ460" s="184"/>
      <c r="BA460" s="184"/>
      <c r="BB460" s="184"/>
      <c r="BC460" s="184"/>
      <c r="BD460" s="184"/>
      <c r="BE460" s="184"/>
      <c r="BF460" s="184"/>
      <c r="BG460" s="184"/>
      <c r="BH460" s="184"/>
    </row>
    <row r="461" spans="1:60" ht="22.5" outlineLevel="1" x14ac:dyDescent="0.2">
      <c r="A461" s="185">
        <v>156</v>
      </c>
      <c r="B461" s="186" t="s">
        <v>695</v>
      </c>
      <c r="C461" s="187" t="s">
        <v>696</v>
      </c>
      <c r="D461" s="188" t="s">
        <v>170</v>
      </c>
      <c r="E461" s="189">
        <v>496.1</v>
      </c>
      <c r="F461" s="190"/>
      <c r="G461" s="191">
        <f>ROUND(E461*F461,2)</f>
        <v>0</v>
      </c>
      <c r="H461" s="190"/>
      <c r="I461" s="191">
        <f>ROUND(E461*H461,2)</f>
        <v>0</v>
      </c>
      <c r="J461" s="190"/>
      <c r="K461" s="191">
        <f>ROUND(E461*J461,2)</f>
        <v>0</v>
      </c>
      <c r="L461" s="191">
        <v>21</v>
      </c>
      <c r="M461" s="191">
        <f>G461*(1+L461/100)</f>
        <v>0</v>
      </c>
      <c r="N461" s="191">
        <v>1.4999999999999999E-2</v>
      </c>
      <c r="O461" s="191">
        <f>ROUND(E461*N461,2)</f>
        <v>7.44</v>
      </c>
      <c r="P461" s="191">
        <v>0</v>
      </c>
      <c r="Q461" s="191">
        <f>ROUND(E461*P461,2)</f>
        <v>0</v>
      </c>
      <c r="R461" s="191" t="s">
        <v>359</v>
      </c>
      <c r="S461" s="191" t="s">
        <v>152</v>
      </c>
      <c r="T461" s="192" t="s">
        <v>152</v>
      </c>
      <c r="U461" s="183">
        <v>0</v>
      </c>
      <c r="V461" s="183">
        <f>ROUND(E461*U461,2)</f>
        <v>0</v>
      </c>
      <c r="W461" s="183"/>
      <c r="X461" s="183" t="s">
        <v>360</v>
      </c>
      <c r="Y461" s="184"/>
      <c r="Z461" s="184"/>
      <c r="AA461" s="184"/>
      <c r="AB461" s="184"/>
      <c r="AC461" s="184"/>
      <c r="AD461" s="184"/>
      <c r="AE461" s="184"/>
      <c r="AF461" s="184"/>
      <c r="AG461" s="184" t="s">
        <v>361</v>
      </c>
      <c r="AH461" s="184"/>
      <c r="AI461" s="184"/>
      <c r="AJ461" s="184"/>
      <c r="AK461" s="184"/>
      <c r="AL461" s="184"/>
      <c r="AM461" s="184"/>
      <c r="AN461" s="184"/>
      <c r="AO461" s="184"/>
      <c r="AP461" s="184"/>
      <c r="AQ461" s="184"/>
      <c r="AR461" s="184"/>
      <c r="AS461" s="184"/>
      <c r="AT461" s="184"/>
      <c r="AU461" s="184"/>
      <c r="AV461" s="184"/>
      <c r="AW461" s="184"/>
      <c r="AX461" s="184"/>
      <c r="AY461" s="184"/>
      <c r="AZ461" s="184"/>
      <c r="BA461" s="184"/>
      <c r="BB461" s="184"/>
      <c r="BC461" s="184"/>
      <c r="BD461" s="184"/>
      <c r="BE461" s="184"/>
      <c r="BF461" s="184"/>
      <c r="BG461" s="184"/>
      <c r="BH461" s="184"/>
    </row>
    <row r="462" spans="1:60" outlineLevel="1" x14ac:dyDescent="0.2">
      <c r="A462" s="193"/>
      <c r="B462" s="194"/>
      <c r="C462" s="195" t="s">
        <v>697</v>
      </c>
      <c r="D462" s="196"/>
      <c r="E462" s="197">
        <v>496.1</v>
      </c>
      <c r="F462" s="183"/>
      <c r="G462" s="183"/>
      <c r="H462" s="183"/>
      <c r="I462" s="183"/>
      <c r="J462" s="183"/>
      <c r="K462" s="183"/>
      <c r="L462" s="183"/>
      <c r="M462" s="183"/>
      <c r="N462" s="183"/>
      <c r="O462" s="183"/>
      <c r="P462" s="183"/>
      <c r="Q462" s="183"/>
      <c r="R462" s="183"/>
      <c r="S462" s="183"/>
      <c r="T462" s="183"/>
      <c r="U462" s="183"/>
      <c r="V462" s="183"/>
      <c r="W462" s="183"/>
      <c r="X462" s="183"/>
      <c r="Y462" s="184"/>
      <c r="Z462" s="184"/>
      <c r="AA462" s="184"/>
      <c r="AB462" s="184"/>
      <c r="AC462" s="184"/>
      <c r="AD462" s="184"/>
      <c r="AE462" s="184"/>
      <c r="AF462" s="184"/>
      <c r="AG462" s="184" t="s">
        <v>162</v>
      </c>
      <c r="AH462" s="184">
        <v>0</v>
      </c>
      <c r="AI462" s="184"/>
      <c r="AJ462" s="184"/>
      <c r="AK462" s="184"/>
      <c r="AL462" s="184"/>
      <c r="AM462" s="184"/>
      <c r="AN462" s="184"/>
      <c r="AO462" s="184"/>
      <c r="AP462" s="184"/>
      <c r="AQ462" s="184"/>
      <c r="AR462" s="184"/>
      <c r="AS462" s="184"/>
      <c r="AT462" s="184"/>
      <c r="AU462" s="184"/>
      <c r="AV462" s="184"/>
      <c r="AW462" s="184"/>
      <c r="AX462" s="184"/>
      <c r="AY462" s="184"/>
      <c r="AZ462" s="184"/>
      <c r="BA462" s="184"/>
      <c r="BB462" s="184"/>
      <c r="BC462" s="184"/>
      <c r="BD462" s="184"/>
      <c r="BE462" s="184"/>
      <c r="BF462" s="184"/>
      <c r="BG462" s="184"/>
      <c r="BH462" s="184"/>
    </row>
    <row r="463" spans="1:60" outlineLevel="1" x14ac:dyDescent="0.2">
      <c r="A463" s="193">
        <v>157</v>
      </c>
      <c r="B463" s="194" t="s">
        <v>698</v>
      </c>
      <c r="C463" s="199" t="s">
        <v>699</v>
      </c>
      <c r="D463" s="200" t="s">
        <v>27</v>
      </c>
      <c r="E463" s="201"/>
      <c r="F463" s="202"/>
      <c r="G463" s="183">
        <f>ROUND(E463*F463,2)</f>
        <v>0</v>
      </c>
      <c r="H463" s="202"/>
      <c r="I463" s="183">
        <f>ROUND(E463*H463,2)</f>
        <v>0</v>
      </c>
      <c r="J463" s="202"/>
      <c r="K463" s="183">
        <f>ROUND(E463*J463,2)</f>
        <v>0</v>
      </c>
      <c r="L463" s="183">
        <v>21</v>
      </c>
      <c r="M463" s="183">
        <f>G463*(1+L463/100)</f>
        <v>0</v>
      </c>
      <c r="N463" s="183">
        <v>0</v>
      </c>
      <c r="O463" s="183">
        <f>ROUND(E463*N463,2)</f>
        <v>0</v>
      </c>
      <c r="P463" s="183">
        <v>0</v>
      </c>
      <c r="Q463" s="183">
        <f>ROUND(E463*P463,2)</f>
        <v>0</v>
      </c>
      <c r="R463" s="183" t="s">
        <v>685</v>
      </c>
      <c r="S463" s="183" t="s">
        <v>152</v>
      </c>
      <c r="T463" s="183" t="s">
        <v>152</v>
      </c>
      <c r="U463" s="183">
        <v>0</v>
      </c>
      <c r="V463" s="183">
        <f>ROUND(E463*U463,2)</f>
        <v>0</v>
      </c>
      <c r="W463" s="183"/>
      <c r="X463" s="183" t="s">
        <v>509</v>
      </c>
      <c r="Y463" s="184"/>
      <c r="Z463" s="184"/>
      <c r="AA463" s="184"/>
      <c r="AB463" s="184"/>
      <c r="AC463" s="184"/>
      <c r="AD463" s="184"/>
      <c r="AE463" s="184"/>
      <c r="AF463" s="184"/>
      <c r="AG463" s="184" t="s">
        <v>510</v>
      </c>
      <c r="AH463" s="184"/>
      <c r="AI463" s="184"/>
      <c r="AJ463" s="184"/>
      <c r="AK463" s="184"/>
      <c r="AL463" s="184"/>
      <c r="AM463" s="184"/>
      <c r="AN463" s="184"/>
      <c r="AO463" s="184"/>
      <c r="AP463" s="184"/>
      <c r="AQ463" s="184"/>
      <c r="AR463" s="184"/>
      <c r="AS463" s="184"/>
      <c r="AT463" s="184"/>
      <c r="AU463" s="184"/>
      <c r="AV463" s="184"/>
      <c r="AW463" s="184"/>
      <c r="AX463" s="184"/>
      <c r="AY463" s="184"/>
      <c r="AZ463" s="184"/>
      <c r="BA463" s="184"/>
      <c r="BB463" s="184"/>
      <c r="BC463" s="184"/>
      <c r="BD463" s="184"/>
      <c r="BE463" s="184"/>
      <c r="BF463" s="184"/>
      <c r="BG463" s="184"/>
      <c r="BH463" s="184"/>
    </row>
    <row r="464" spans="1:60" ht="12.75" customHeight="1" outlineLevel="1" x14ac:dyDescent="0.2">
      <c r="A464" s="193"/>
      <c r="B464" s="194"/>
      <c r="C464" s="254" t="s">
        <v>521</v>
      </c>
      <c r="D464" s="254"/>
      <c r="E464" s="254"/>
      <c r="F464" s="254"/>
      <c r="G464" s="254"/>
      <c r="H464" s="183"/>
      <c r="I464" s="183"/>
      <c r="J464" s="183"/>
      <c r="K464" s="183"/>
      <c r="L464" s="183"/>
      <c r="M464" s="183"/>
      <c r="N464" s="183"/>
      <c r="O464" s="183"/>
      <c r="P464" s="183"/>
      <c r="Q464" s="183"/>
      <c r="R464" s="183"/>
      <c r="S464" s="183"/>
      <c r="T464" s="183"/>
      <c r="U464" s="183"/>
      <c r="V464" s="183"/>
      <c r="W464" s="183"/>
      <c r="X464" s="183"/>
      <c r="Y464" s="184"/>
      <c r="Z464" s="184"/>
      <c r="AA464" s="184"/>
      <c r="AB464" s="184"/>
      <c r="AC464" s="184"/>
      <c r="AD464" s="184"/>
      <c r="AE464" s="184"/>
      <c r="AF464" s="184"/>
      <c r="AG464" s="184" t="s">
        <v>160</v>
      </c>
      <c r="AH464" s="184"/>
      <c r="AI464" s="184"/>
      <c r="AJ464" s="184"/>
      <c r="AK464" s="184"/>
      <c r="AL464" s="184"/>
      <c r="AM464" s="184"/>
      <c r="AN464" s="184"/>
      <c r="AO464" s="184"/>
      <c r="AP464" s="184"/>
      <c r="AQ464" s="184"/>
      <c r="AR464" s="184"/>
      <c r="AS464" s="184"/>
      <c r="AT464" s="184"/>
      <c r="AU464" s="184"/>
      <c r="AV464" s="184"/>
      <c r="AW464" s="184"/>
      <c r="AX464" s="184"/>
      <c r="AY464" s="184"/>
      <c r="AZ464" s="184"/>
      <c r="BA464" s="184"/>
      <c r="BB464" s="184"/>
      <c r="BC464" s="184"/>
      <c r="BD464" s="184"/>
      <c r="BE464" s="184"/>
      <c r="BF464" s="184"/>
      <c r="BG464" s="184"/>
      <c r="BH464" s="184"/>
    </row>
    <row r="465" spans="1:60" x14ac:dyDescent="0.2">
      <c r="A465" s="167" t="s">
        <v>146</v>
      </c>
      <c r="B465" s="168" t="s">
        <v>85</v>
      </c>
      <c r="C465" s="169" t="s">
        <v>86</v>
      </c>
      <c r="D465" s="170"/>
      <c r="E465" s="171"/>
      <c r="F465" s="172"/>
      <c r="G465" s="172">
        <f>SUMIF(AG466:AG474,"&lt;&gt;NOR",G466:G474)</f>
        <v>0</v>
      </c>
      <c r="H465" s="172"/>
      <c r="I465" s="172">
        <f>SUM(I466:I474)</f>
        <v>0</v>
      </c>
      <c r="J465" s="172"/>
      <c r="K465" s="172">
        <f>SUM(K466:K474)</f>
        <v>0</v>
      </c>
      <c r="L465" s="172"/>
      <c r="M465" s="172">
        <f>SUM(M466:M474)</f>
        <v>0</v>
      </c>
      <c r="N465" s="172"/>
      <c r="O465" s="172">
        <f>SUM(O466:O474)</f>
        <v>0.22</v>
      </c>
      <c r="P465" s="172"/>
      <c r="Q465" s="172">
        <f>SUM(Q466:Q474)</f>
        <v>0.12000000000000001</v>
      </c>
      <c r="R465" s="172"/>
      <c r="S465" s="172"/>
      <c r="T465" s="173"/>
      <c r="U465" s="174"/>
      <c r="V465" s="174">
        <f>SUM(V466:V474)</f>
        <v>54.15</v>
      </c>
      <c r="W465" s="174"/>
      <c r="X465" s="174"/>
      <c r="AG465" t="s">
        <v>147</v>
      </c>
    </row>
    <row r="466" spans="1:60" ht="22.5" outlineLevel="1" x14ac:dyDescent="0.2">
      <c r="A466" s="185">
        <v>158</v>
      </c>
      <c r="B466" s="186" t="s">
        <v>700</v>
      </c>
      <c r="C466" s="187" t="s">
        <v>701</v>
      </c>
      <c r="D466" s="188" t="s">
        <v>182</v>
      </c>
      <c r="E466" s="189">
        <v>37.6</v>
      </c>
      <c r="F466" s="190"/>
      <c r="G466" s="191">
        <f>ROUND(E466*F466,2)</f>
        <v>0</v>
      </c>
      <c r="H466" s="190"/>
      <c r="I466" s="191">
        <f>ROUND(E466*H466,2)</f>
        <v>0</v>
      </c>
      <c r="J466" s="190"/>
      <c r="K466" s="191">
        <f>ROUND(E466*J466,2)</f>
        <v>0</v>
      </c>
      <c r="L466" s="191">
        <v>21</v>
      </c>
      <c r="M466" s="191">
        <f>G466*(1+L466/100)</f>
        <v>0</v>
      </c>
      <c r="N466" s="191">
        <v>3.4499999999999999E-3</v>
      </c>
      <c r="O466" s="191">
        <f>ROUND(E466*N466,2)</f>
        <v>0.13</v>
      </c>
      <c r="P466" s="191">
        <v>0</v>
      </c>
      <c r="Q466" s="191">
        <f>ROUND(E466*P466,2)</f>
        <v>0</v>
      </c>
      <c r="R466" s="191" t="s">
        <v>702</v>
      </c>
      <c r="S466" s="191" t="s">
        <v>152</v>
      </c>
      <c r="T466" s="192" t="s">
        <v>152</v>
      </c>
      <c r="U466" s="183">
        <v>0.81915000000000004</v>
      </c>
      <c r="V466" s="183">
        <f>ROUND(E466*U466,2)</f>
        <v>30.8</v>
      </c>
      <c r="W466" s="183"/>
      <c r="X466" s="183" t="s">
        <v>153</v>
      </c>
      <c r="Y466" s="184"/>
      <c r="Z466" s="184"/>
      <c r="AA466" s="184"/>
      <c r="AB466" s="184"/>
      <c r="AC466" s="184"/>
      <c r="AD466" s="184"/>
      <c r="AE466" s="184"/>
      <c r="AF466" s="184"/>
      <c r="AG466" s="184" t="s">
        <v>154</v>
      </c>
      <c r="AH466" s="184"/>
      <c r="AI466" s="184"/>
      <c r="AJ466" s="184"/>
      <c r="AK466" s="184"/>
      <c r="AL466" s="184"/>
      <c r="AM466" s="184"/>
      <c r="AN466" s="184"/>
      <c r="AO466" s="184"/>
      <c r="AP466" s="184"/>
      <c r="AQ466" s="184"/>
      <c r="AR466" s="184"/>
      <c r="AS466" s="184"/>
      <c r="AT466" s="184"/>
      <c r="AU466" s="184"/>
      <c r="AV466" s="184"/>
      <c r="AW466" s="184"/>
      <c r="AX466" s="184"/>
      <c r="AY466" s="184"/>
      <c r="AZ466" s="184"/>
      <c r="BA466" s="184"/>
      <c r="BB466" s="184"/>
      <c r="BC466" s="184"/>
      <c r="BD466" s="184"/>
      <c r="BE466" s="184"/>
      <c r="BF466" s="184"/>
      <c r="BG466" s="184"/>
      <c r="BH466" s="184"/>
    </row>
    <row r="467" spans="1:60" ht="12.75" customHeight="1" outlineLevel="1" x14ac:dyDescent="0.2">
      <c r="A467" s="193"/>
      <c r="B467" s="194"/>
      <c r="C467" s="251" t="s">
        <v>703</v>
      </c>
      <c r="D467" s="251"/>
      <c r="E467" s="251"/>
      <c r="F467" s="251"/>
      <c r="G467" s="251"/>
      <c r="H467" s="183"/>
      <c r="I467" s="183"/>
      <c r="J467" s="183"/>
      <c r="K467" s="183"/>
      <c r="L467" s="183"/>
      <c r="M467" s="183"/>
      <c r="N467" s="183"/>
      <c r="O467" s="183"/>
      <c r="P467" s="183"/>
      <c r="Q467" s="183"/>
      <c r="R467" s="183"/>
      <c r="S467" s="183"/>
      <c r="T467" s="183"/>
      <c r="U467" s="183"/>
      <c r="V467" s="183"/>
      <c r="W467" s="183"/>
      <c r="X467" s="183"/>
      <c r="Y467" s="184"/>
      <c r="Z467" s="184"/>
      <c r="AA467" s="184"/>
      <c r="AB467" s="184"/>
      <c r="AC467" s="184"/>
      <c r="AD467" s="184"/>
      <c r="AE467" s="184"/>
      <c r="AF467" s="184"/>
      <c r="AG467" s="184" t="s">
        <v>160</v>
      </c>
      <c r="AH467" s="184"/>
      <c r="AI467" s="184"/>
      <c r="AJ467" s="184"/>
      <c r="AK467" s="184"/>
      <c r="AL467" s="184"/>
      <c r="AM467" s="184"/>
      <c r="AN467" s="184"/>
      <c r="AO467" s="184"/>
      <c r="AP467" s="184"/>
      <c r="AQ467" s="184"/>
      <c r="AR467" s="184"/>
      <c r="AS467" s="184"/>
      <c r="AT467" s="184"/>
      <c r="AU467" s="184"/>
      <c r="AV467" s="184"/>
      <c r="AW467" s="184"/>
      <c r="AX467" s="184"/>
      <c r="AY467" s="184"/>
      <c r="AZ467" s="184"/>
      <c r="BA467" s="184"/>
      <c r="BB467" s="184"/>
      <c r="BC467" s="184"/>
      <c r="BD467" s="184"/>
      <c r="BE467" s="184"/>
      <c r="BF467" s="184"/>
      <c r="BG467" s="184"/>
      <c r="BH467" s="184"/>
    </row>
    <row r="468" spans="1:60" outlineLevel="1" x14ac:dyDescent="0.2">
      <c r="A468" s="193"/>
      <c r="B468" s="194"/>
      <c r="C468" s="195" t="s">
        <v>704</v>
      </c>
      <c r="D468" s="196"/>
      <c r="E468" s="197">
        <v>37.6</v>
      </c>
      <c r="F468" s="183"/>
      <c r="G468" s="183"/>
      <c r="H468" s="183"/>
      <c r="I468" s="183"/>
      <c r="J468" s="183"/>
      <c r="K468" s="183"/>
      <c r="L468" s="183"/>
      <c r="M468" s="183"/>
      <c r="N468" s="183"/>
      <c r="O468" s="183"/>
      <c r="P468" s="183"/>
      <c r="Q468" s="183"/>
      <c r="R468" s="183"/>
      <c r="S468" s="183"/>
      <c r="T468" s="183"/>
      <c r="U468" s="183"/>
      <c r="V468" s="183"/>
      <c r="W468" s="183"/>
      <c r="X468" s="183"/>
      <c r="Y468" s="184"/>
      <c r="Z468" s="184"/>
      <c r="AA468" s="184"/>
      <c r="AB468" s="184"/>
      <c r="AC468" s="184"/>
      <c r="AD468" s="184"/>
      <c r="AE468" s="184"/>
      <c r="AF468" s="184"/>
      <c r="AG468" s="184" t="s">
        <v>162</v>
      </c>
      <c r="AH468" s="184">
        <v>0</v>
      </c>
      <c r="AI468" s="184"/>
      <c r="AJ468" s="184"/>
      <c r="AK468" s="184"/>
      <c r="AL468" s="184"/>
      <c r="AM468" s="184"/>
      <c r="AN468" s="184"/>
      <c r="AO468" s="184"/>
      <c r="AP468" s="184"/>
      <c r="AQ468" s="184"/>
      <c r="AR468" s="184"/>
      <c r="AS468" s="184"/>
      <c r="AT468" s="184"/>
      <c r="AU468" s="184"/>
      <c r="AV468" s="184"/>
      <c r="AW468" s="184"/>
      <c r="AX468" s="184"/>
      <c r="AY468" s="184"/>
      <c r="AZ468" s="184"/>
      <c r="BA468" s="184"/>
      <c r="BB468" s="184"/>
      <c r="BC468" s="184"/>
      <c r="BD468" s="184"/>
      <c r="BE468" s="184"/>
      <c r="BF468" s="184"/>
      <c r="BG468" s="184"/>
      <c r="BH468" s="184"/>
    </row>
    <row r="469" spans="1:60" ht="45" outlineLevel="1" x14ac:dyDescent="0.2">
      <c r="A469" s="175">
        <v>159</v>
      </c>
      <c r="B469" s="176" t="s">
        <v>705</v>
      </c>
      <c r="C469" s="177" t="s">
        <v>706</v>
      </c>
      <c r="D469" s="178" t="s">
        <v>182</v>
      </c>
      <c r="E469" s="179">
        <v>30.5</v>
      </c>
      <c r="F469" s="180"/>
      <c r="G469" s="181">
        <f>ROUND(E469*F469,2)</f>
        <v>0</v>
      </c>
      <c r="H469" s="180"/>
      <c r="I469" s="181">
        <f>ROUND(E469*H469,2)</f>
        <v>0</v>
      </c>
      <c r="J469" s="180"/>
      <c r="K469" s="181">
        <f>ROUND(E469*J469,2)</f>
        <v>0</v>
      </c>
      <c r="L469" s="181">
        <v>21</v>
      </c>
      <c r="M469" s="181">
        <f>G469*(1+L469/100)</f>
        <v>0</v>
      </c>
      <c r="N469" s="181">
        <v>3.0999999999999999E-3</v>
      </c>
      <c r="O469" s="181">
        <f>ROUND(E469*N469,2)</f>
        <v>0.09</v>
      </c>
      <c r="P469" s="181">
        <v>0</v>
      </c>
      <c r="Q469" s="181">
        <f>ROUND(E469*P469,2)</f>
        <v>0</v>
      </c>
      <c r="R469" s="181" t="s">
        <v>702</v>
      </c>
      <c r="S469" s="181" t="s">
        <v>152</v>
      </c>
      <c r="T469" s="182" t="s">
        <v>152</v>
      </c>
      <c r="U469" s="183">
        <v>0.5948</v>
      </c>
      <c r="V469" s="183">
        <f>ROUND(E469*U469,2)</f>
        <v>18.14</v>
      </c>
      <c r="W469" s="183"/>
      <c r="X469" s="183" t="s">
        <v>153</v>
      </c>
      <c r="Y469" s="184"/>
      <c r="Z469" s="184"/>
      <c r="AA469" s="184"/>
      <c r="AB469" s="184"/>
      <c r="AC469" s="184"/>
      <c r="AD469" s="184"/>
      <c r="AE469" s="184"/>
      <c r="AF469" s="184"/>
      <c r="AG469" s="184" t="s">
        <v>154</v>
      </c>
      <c r="AH469" s="184"/>
      <c r="AI469" s="184"/>
      <c r="AJ469" s="184"/>
      <c r="AK469" s="184"/>
      <c r="AL469" s="184"/>
      <c r="AM469" s="184"/>
      <c r="AN469" s="184"/>
      <c r="AO469" s="184"/>
      <c r="AP469" s="184"/>
      <c r="AQ469" s="184"/>
      <c r="AR469" s="184"/>
      <c r="AS469" s="184"/>
      <c r="AT469" s="184"/>
      <c r="AU469" s="184"/>
      <c r="AV469" s="184"/>
      <c r="AW469" s="184"/>
      <c r="AX469" s="184"/>
      <c r="AY469" s="184"/>
      <c r="AZ469" s="184"/>
      <c r="BA469" s="184"/>
      <c r="BB469" s="184"/>
      <c r="BC469" s="184"/>
      <c r="BD469" s="184"/>
      <c r="BE469" s="184"/>
      <c r="BF469" s="184"/>
      <c r="BG469" s="184"/>
      <c r="BH469" s="184"/>
    </row>
    <row r="470" spans="1:60" outlineLevel="1" x14ac:dyDescent="0.2">
      <c r="A470" s="175">
        <v>160</v>
      </c>
      <c r="B470" s="176" t="s">
        <v>707</v>
      </c>
      <c r="C470" s="177" t="s">
        <v>708</v>
      </c>
      <c r="D470" s="178" t="s">
        <v>182</v>
      </c>
      <c r="E470" s="179">
        <v>37.6</v>
      </c>
      <c r="F470" s="180"/>
      <c r="G470" s="181">
        <f>ROUND(E470*F470,2)</f>
        <v>0</v>
      </c>
      <c r="H470" s="180"/>
      <c r="I470" s="181">
        <f>ROUND(E470*H470,2)</f>
        <v>0</v>
      </c>
      <c r="J470" s="180"/>
      <c r="K470" s="181">
        <f>ROUND(E470*J470,2)</f>
        <v>0</v>
      </c>
      <c r="L470" s="181">
        <v>21</v>
      </c>
      <c r="M470" s="181">
        <f>G470*(1+L470/100)</f>
        <v>0</v>
      </c>
      <c r="N470" s="181">
        <v>0</v>
      </c>
      <c r="O470" s="181">
        <f>ROUND(E470*N470,2)</f>
        <v>0</v>
      </c>
      <c r="P470" s="181">
        <v>1.3500000000000001E-3</v>
      </c>
      <c r="Q470" s="181">
        <f>ROUND(E470*P470,2)</f>
        <v>0.05</v>
      </c>
      <c r="R470" s="181" t="s">
        <v>702</v>
      </c>
      <c r="S470" s="181" t="s">
        <v>152</v>
      </c>
      <c r="T470" s="182" t="s">
        <v>152</v>
      </c>
      <c r="U470" s="183">
        <v>9.1999999999999998E-2</v>
      </c>
      <c r="V470" s="183">
        <f>ROUND(E470*U470,2)</f>
        <v>3.46</v>
      </c>
      <c r="W470" s="183"/>
      <c r="X470" s="183" t="s">
        <v>153</v>
      </c>
      <c r="Y470" s="184"/>
      <c r="Z470" s="184"/>
      <c r="AA470" s="184"/>
      <c r="AB470" s="184"/>
      <c r="AC470" s="184"/>
      <c r="AD470" s="184"/>
      <c r="AE470" s="184"/>
      <c r="AF470" s="184"/>
      <c r="AG470" s="184" t="s">
        <v>154</v>
      </c>
      <c r="AH470" s="184"/>
      <c r="AI470" s="184"/>
      <c r="AJ470" s="184"/>
      <c r="AK470" s="184"/>
      <c r="AL470" s="184"/>
      <c r="AM470" s="184"/>
      <c r="AN470" s="184"/>
      <c r="AO470" s="184"/>
      <c r="AP470" s="184"/>
      <c r="AQ470" s="184"/>
      <c r="AR470" s="184"/>
      <c r="AS470" s="184"/>
      <c r="AT470" s="184"/>
      <c r="AU470" s="184"/>
      <c r="AV470" s="184"/>
      <c r="AW470" s="184"/>
      <c r="AX470" s="184"/>
      <c r="AY470" s="184"/>
      <c r="AZ470" s="184"/>
      <c r="BA470" s="184"/>
      <c r="BB470" s="184"/>
      <c r="BC470" s="184"/>
      <c r="BD470" s="184"/>
      <c r="BE470" s="184"/>
      <c r="BF470" s="184"/>
      <c r="BG470" s="184"/>
      <c r="BH470" s="184"/>
    </row>
    <row r="471" spans="1:60" outlineLevel="1" x14ac:dyDescent="0.2">
      <c r="A471" s="185">
        <v>161</v>
      </c>
      <c r="B471" s="186" t="s">
        <v>709</v>
      </c>
      <c r="C471" s="187" t="s">
        <v>710</v>
      </c>
      <c r="D471" s="188" t="s">
        <v>182</v>
      </c>
      <c r="E471" s="189">
        <v>30.5</v>
      </c>
      <c r="F471" s="190"/>
      <c r="G471" s="191">
        <f>ROUND(E471*F471,2)</f>
        <v>0</v>
      </c>
      <c r="H471" s="190"/>
      <c r="I471" s="191">
        <f>ROUND(E471*H471,2)</f>
        <v>0</v>
      </c>
      <c r="J471" s="190"/>
      <c r="K471" s="191">
        <f>ROUND(E471*J471,2)</f>
        <v>0</v>
      </c>
      <c r="L471" s="191">
        <v>21</v>
      </c>
      <c r="M471" s="191">
        <f>G471*(1+L471/100)</f>
        <v>0</v>
      </c>
      <c r="N471" s="191">
        <v>0</v>
      </c>
      <c r="O471" s="191">
        <f>ROUND(E471*N471,2)</f>
        <v>0</v>
      </c>
      <c r="P471" s="191">
        <v>2.2599999999999999E-3</v>
      </c>
      <c r="Q471" s="191">
        <f>ROUND(E471*P471,2)</f>
        <v>7.0000000000000007E-2</v>
      </c>
      <c r="R471" s="191" t="s">
        <v>702</v>
      </c>
      <c r="S471" s="191" t="s">
        <v>152</v>
      </c>
      <c r="T471" s="192" t="s">
        <v>152</v>
      </c>
      <c r="U471" s="183">
        <v>5.7500000000000002E-2</v>
      </c>
      <c r="V471" s="183">
        <f>ROUND(E471*U471,2)</f>
        <v>1.75</v>
      </c>
      <c r="W471" s="183"/>
      <c r="X471" s="183" t="s">
        <v>153</v>
      </c>
      <c r="Y471" s="184"/>
      <c r="Z471" s="184"/>
      <c r="AA471" s="184"/>
      <c r="AB471" s="184"/>
      <c r="AC471" s="184"/>
      <c r="AD471" s="184"/>
      <c r="AE471" s="184"/>
      <c r="AF471" s="184"/>
      <c r="AG471" s="184" t="s">
        <v>154</v>
      </c>
      <c r="AH471" s="184"/>
      <c r="AI471" s="184"/>
      <c r="AJ471" s="184"/>
      <c r="AK471" s="184"/>
      <c r="AL471" s="184"/>
      <c r="AM471" s="184"/>
      <c r="AN471" s="184"/>
      <c r="AO471" s="184"/>
      <c r="AP471" s="184"/>
      <c r="AQ471" s="184"/>
      <c r="AR471" s="184"/>
      <c r="AS471" s="184"/>
      <c r="AT471" s="184"/>
      <c r="AU471" s="184"/>
      <c r="AV471" s="184"/>
      <c r="AW471" s="184"/>
      <c r="AX471" s="184"/>
      <c r="AY471" s="184"/>
      <c r="AZ471" s="184"/>
      <c r="BA471" s="184"/>
      <c r="BB471" s="184"/>
      <c r="BC471" s="184"/>
      <c r="BD471" s="184"/>
      <c r="BE471" s="184"/>
      <c r="BF471" s="184"/>
      <c r="BG471" s="184"/>
      <c r="BH471" s="184"/>
    </row>
    <row r="472" spans="1:60" outlineLevel="1" x14ac:dyDescent="0.2">
      <c r="A472" s="193"/>
      <c r="B472" s="194"/>
      <c r="C472" s="195" t="s">
        <v>711</v>
      </c>
      <c r="D472" s="196"/>
      <c r="E472" s="197">
        <v>30.5</v>
      </c>
      <c r="F472" s="183"/>
      <c r="G472" s="183"/>
      <c r="H472" s="183"/>
      <c r="I472" s="183"/>
      <c r="J472" s="183"/>
      <c r="K472" s="183"/>
      <c r="L472" s="183"/>
      <c r="M472" s="183"/>
      <c r="N472" s="183"/>
      <c r="O472" s="183"/>
      <c r="P472" s="183"/>
      <c r="Q472" s="183"/>
      <c r="R472" s="183"/>
      <c r="S472" s="183"/>
      <c r="T472" s="183"/>
      <c r="U472" s="183"/>
      <c r="V472" s="183"/>
      <c r="W472" s="183"/>
      <c r="X472" s="183"/>
      <c r="Y472" s="184"/>
      <c r="Z472" s="184"/>
      <c r="AA472" s="184"/>
      <c r="AB472" s="184"/>
      <c r="AC472" s="184"/>
      <c r="AD472" s="184"/>
      <c r="AE472" s="184"/>
      <c r="AF472" s="184"/>
      <c r="AG472" s="184" t="s">
        <v>162</v>
      </c>
      <c r="AH472" s="184">
        <v>0</v>
      </c>
      <c r="AI472" s="184"/>
      <c r="AJ472" s="184"/>
      <c r="AK472" s="184"/>
      <c r="AL472" s="184"/>
      <c r="AM472" s="184"/>
      <c r="AN472" s="184"/>
      <c r="AO472" s="184"/>
      <c r="AP472" s="184"/>
      <c r="AQ472" s="184"/>
      <c r="AR472" s="184"/>
      <c r="AS472" s="184"/>
      <c r="AT472" s="184"/>
      <c r="AU472" s="184"/>
      <c r="AV472" s="184"/>
      <c r="AW472" s="184"/>
      <c r="AX472" s="184"/>
      <c r="AY472" s="184"/>
      <c r="AZ472" s="184"/>
      <c r="BA472" s="184"/>
      <c r="BB472" s="184"/>
      <c r="BC472" s="184"/>
      <c r="BD472" s="184"/>
      <c r="BE472" s="184"/>
      <c r="BF472" s="184"/>
      <c r="BG472" s="184"/>
      <c r="BH472" s="184"/>
    </row>
    <row r="473" spans="1:60" outlineLevel="1" x14ac:dyDescent="0.2">
      <c r="A473" s="193">
        <v>162</v>
      </c>
      <c r="B473" s="194" t="s">
        <v>712</v>
      </c>
      <c r="C473" s="199" t="s">
        <v>713</v>
      </c>
      <c r="D473" s="200" t="s">
        <v>27</v>
      </c>
      <c r="E473" s="201"/>
      <c r="F473" s="202"/>
      <c r="G473" s="183">
        <f>ROUND(E473*F473,2)</f>
        <v>0</v>
      </c>
      <c r="H473" s="202"/>
      <c r="I473" s="183">
        <f>ROUND(E473*H473,2)</f>
        <v>0</v>
      </c>
      <c r="J473" s="202"/>
      <c r="K473" s="183">
        <f>ROUND(E473*J473,2)</f>
        <v>0</v>
      </c>
      <c r="L473" s="183">
        <v>21</v>
      </c>
      <c r="M473" s="183">
        <f>G473*(1+L473/100)</f>
        <v>0</v>
      </c>
      <c r="N473" s="183">
        <v>0</v>
      </c>
      <c r="O473" s="183">
        <f>ROUND(E473*N473,2)</f>
        <v>0</v>
      </c>
      <c r="P473" s="183">
        <v>0</v>
      </c>
      <c r="Q473" s="183">
        <f>ROUND(E473*P473,2)</f>
        <v>0</v>
      </c>
      <c r="R473" s="183" t="s">
        <v>702</v>
      </c>
      <c r="S473" s="183" t="s">
        <v>152</v>
      </c>
      <c r="T473" s="183" t="s">
        <v>152</v>
      </c>
      <c r="U473" s="183">
        <v>0</v>
      </c>
      <c r="V473" s="183">
        <f>ROUND(E473*U473,2)</f>
        <v>0</v>
      </c>
      <c r="W473" s="183"/>
      <c r="X473" s="183" t="s">
        <v>509</v>
      </c>
      <c r="Y473" s="184"/>
      <c r="Z473" s="184"/>
      <c r="AA473" s="184"/>
      <c r="AB473" s="184"/>
      <c r="AC473" s="184"/>
      <c r="AD473" s="184"/>
      <c r="AE473" s="184"/>
      <c r="AF473" s="184"/>
      <c r="AG473" s="184" t="s">
        <v>510</v>
      </c>
      <c r="AH473" s="184"/>
      <c r="AI473" s="184"/>
      <c r="AJ473" s="184"/>
      <c r="AK473" s="184"/>
      <c r="AL473" s="184"/>
      <c r="AM473" s="184"/>
      <c r="AN473" s="184"/>
      <c r="AO473" s="184"/>
      <c r="AP473" s="184"/>
      <c r="AQ473" s="184"/>
      <c r="AR473" s="184"/>
      <c r="AS473" s="184"/>
      <c r="AT473" s="184"/>
      <c r="AU473" s="184"/>
      <c r="AV473" s="184"/>
      <c r="AW473" s="184"/>
      <c r="AX473" s="184"/>
      <c r="AY473" s="184"/>
      <c r="AZ473" s="184"/>
      <c r="BA473" s="184"/>
      <c r="BB473" s="184"/>
      <c r="BC473" s="184"/>
      <c r="BD473" s="184"/>
      <c r="BE473" s="184"/>
      <c r="BF473" s="184"/>
      <c r="BG473" s="184"/>
      <c r="BH473" s="184"/>
    </row>
    <row r="474" spans="1:60" ht="12.75" customHeight="1" outlineLevel="1" x14ac:dyDescent="0.2">
      <c r="A474" s="193"/>
      <c r="B474" s="194"/>
      <c r="C474" s="254" t="s">
        <v>521</v>
      </c>
      <c r="D474" s="254"/>
      <c r="E474" s="254"/>
      <c r="F474" s="254"/>
      <c r="G474" s="254"/>
      <c r="H474" s="183"/>
      <c r="I474" s="183"/>
      <c r="J474" s="183"/>
      <c r="K474" s="183"/>
      <c r="L474" s="183"/>
      <c r="M474" s="183"/>
      <c r="N474" s="183"/>
      <c r="O474" s="183"/>
      <c r="P474" s="183"/>
      <c r="Q474" s="183"/>
      <c r="R474" s="183"/>
      <c r="S474" s="183"/>
      <c r="T474" s="183"/>
      <c r="U474" s="183"/>
      <c r="V474" s="183"/>
      <c r="W474" s="183"/>
      <c r="X474" s="183"/>
      <c r="Y474" s="184"/>
      <c r="Z474" s="184"/>
      <c r="AA474" s="184"/>
      <c r="AB474" s="184"/>
      <c r="AC474" s="184"/>
      <c r="AD474" s="184"/>
      <c r="AE474" s="184"/>
      <c r="AF474" s="184"/>
      <c r="AG474" s="184" t="s">
        <v>160</v>
      </c>
      <c r="AH474" s="184"/>
      <c r="AI474" s="184"/>
      <c r="AJ474" s="184"/>
      <c r="AK474" s="184"/>
      <c r="AL474" s="184"/>
      <c r="AM474" s="184"/>
      <c r="AN474" s="184"/>
      <c r="AO474" s="184"/>
      <c r="AP474" s="184"/>
      <c r="AQ474" s="184"/>
      <c r="AR474" s="184"/>
      <c r="AS474" s="184"/>
      <c r="AT474" s="184"/>
      <c r="AU474" s="184"/>
      <c r="AV474" s="184"/>
      <c r="AW474" s="184"/>
      <c r="AX474" s="184"/>
      <c r="AY474" s="184"/>
      <c r="AZ474" s="184"/>
      <c r="BA474" s="184"/>
      <c r="BB474" s="184"/>
      <c r="BC474" s="184"/>
      <c r="BD474" s="184"/>
      <c r="BE474" s="184"/>
      <c r="BF474" s="184"/>
      <c r="BG474" s="184"/>
      <c r="BH474" s="184"/>
    </row>
    <row r="475" spans="1:60" x14ac:dyDescent="0.2">
      <c r="A475" s="167" t="s">
        <v>146</v>
      </c>
      <c r="B475" s="168" t="s">
        <v>87</v>
      </c>
      <c r="C475" s="169" t="s">
        <v>88</v>
      </c>
      <c r="D475" s="170"/>
      <c r="E475" s="171"/>
      <c r="F475" s="172"/>
      <c r="G475" s="172">
        <f>SUMIF(AG476:AG498,"&lt;&gt;NOR",G476:G498)</f>
        <v>0</v>
      </c>
      <c r="H475" s="172"/>
      <c r="I475" s="172">
        <f>SUM(I476:I498)</f>
        <v>0</v>
      </c>
      <c r="J475" s="172"/>
      <c r="K475" s="172">
        <f>SUM(K476:K498)</f>
        <v>0</v>
      </c>
      <c r="L475" s="172"/>
      <c r="M475" s="172">
        <f>SUM(M476:M498)</f>
        <v>0</v>
      </c>
      <c r="N475" s="172"/>
      <c r="O475" s="172">
        <f>SUM(O476:O498)</f>
        <v>0.37999999999999995</v>
      </c>
      <c r="P475" s="172"/>
      <c r="Q475" s="172">
        <f>SUM(Q476:Q498)</f>
        <v>0</v>
      </c>
      <c r="R475" s="172"/>
      <c r="S475" s="172"/>
      <c r="T475" s="173"/>
      <c r="U475" s="174"/>
      <c r="V475" s="174">
        <f>SUM(V476:V498)</f>
        <v>41.05</v>
      </c>
      <c r="W475" s="174"/>
      <c r="X475" s="174"/>
      <c r="AG475" t="s">
        <v>147</v>
      </c>
    </row>
    <row r="476" spans="1:60" ht="22.5" outlineLevel="1" x14ac:dyDescent="0.2">
      <c r="A476" s="185">
        <v>163</v>
      </c>
      <c r="B476" s="186" t="s">
        <v>714</v>
      </c>
      <c r="C476" s="187" t="s">
        <v>715</v>
      </c>
      <c r="D476" s="188" t="s">
        <v>150</v>
      </c>
      <c r="E476" s="189">
        <v>16</v>
      </c>
      <c r="F476" s="190"/>
      <c r="G476" s="191">
        <f>ROUND(E476*F476,2)</f>
        <v>0</v>
      </c>
      <c r="H476" s="190"/>
      <c r="I476" s="191">
        <f>ROUND(E476*H476,2)</f>
        <v>0</v>
      </c>
      <c r="J476" s="190"/>
      <c r="K476" s="191">
        <f>ROUND(E476*J476,2)</f>
        <v>0</v>
      </c>
      <c r="L476" s="191">
        <v>21</v>
      </c>
      <c r="M476" s="191">
        <f>G476*(1+L476/100)</f>
        <v>0</v>
      </c>
      <c r="N476" s="191">
        <v>0</v>
      </c>
      <c r="O476" s="191">
        <f>ROUND(E476*N476,2)</f>
        <v>0</v>
      </c>
      <c r="P476" s="191">
        <v>0</v>
      </c>
      <c r="Q476" s="191">
        <f>ROUND(E476*P476,2)</f>
        <v>0</v>
      </c>
      <c r="R476" s="191" t="s">
        <v>716</v>
      </c>
      <c r="S476" s="191" t="s">
        <v>152</v>
      </c>
      <c r="T476" s="192" t="s">
        <v>152</v>
      </c>
      <c r="U476" s="183">
        <v>1.45</v>
      </c>
      <c r="V476" s="183">
        <f>ROUND(E476*U476,2)</f>
        <v>23.2</v>
      </c>
      <c r="W476" s="183"/>
      <c r="X476" s="183" t="s">
        <v>153</v>
      </c>
      <c r="Y476" s="184"/>
      <c r="Z476" s="184"/>
      <c r="AA476" s="184"/>
      <c r="AB476" s="184"/>
      <c r="AC476" s="184"/>
      <c r="AD476" s="184"/>
      <c r="AE476" s="184"/>
      <c r="AF476" s="184"/>
      <c r="AG476" s="184" t="s">
        <v>154</v>
      </c>
      <c r="AH476" s="184"/>
      <c r="AI476" s="184"/>
      <c r="AJ476" s="184"/>
      <c r="AK476" s="184"/>
      <c r="AL476" s="184"/>
      <c r="AM476" s="184"/>
      <c r="AN476" s="184"/>
      <c r="AO476" s="184"/>
      <c r="AP476" s="184"/>
      <c r="AQ476" s="184"/>
      <c r="AR476" s="184"/>
      <c r="AS476" s="184"/>
      <c r="AT476" s="184"/>
      <c r="AU476" s="184"/>
      <c r="AV476" s="184"/>
      <c r="AW476" s="184"/>
      <c r="AX476" s="184"/>
      <c r="AY476" s="184"/>
      <c r="AZ476" s="184"/>
      <c r="BA476" s="184"/>
      <c r="BB476" s="184"/>
      <c r="BC476" s="184"/>
      <c r="BD476" s="184"/>
      <c r="BE476" s="184"/>
      <c r="BF476" s="184"/>
      <c r="BG476" s="184"/>
      <c r="BH476" s="184"/>
    </row>
    <row r="477" spans="1:60" outlineLevel="1" x14ac:dyDescent="0.2">
      <c r="A477" s="193"/>
      <c r="B477" s="194"/>
      <c r="C477" s="195" t="s">
        <v>717</v>
      </c>
      <c r="D477" s="196"/>
      <c r="E477" s="197">
        <v>13</v>
      </c>
      <c r="F477" s="183"/>
      <c r="G477" s="183"/>
      <c r="H477" s="183"/>
      <c r="I477" s="183"/>
      <c r="J477" s="183"/>
      <c r="K477" s="183"/>
      <c r="L477" s="183"/>
      <c r="M477" s="183"/>
      <c r="N477" s="183"/>
      <c r="O477" s="183"/>
      <c r="P477" s="183"/>
      <c r="Q477" s="183"/>
      <c r="R477" s="183"/>
      <c r="S477" s="183"/>
      <c r="T477" s="183"/>
      <c r="U477" s="183"/>
      <c r="V477" s="183"/>
      <c r="W477" s="183"/>
      <c r="X477" s="183"/>
      <c r="Y477" s="184"/>
      <c r="Z477" s="184"/>
      <c r="AA477" s="184"/>
      <c r="AB477" s="184"/>
      <c r="AC477" s="184"/>
      <c r="AD477" s="184"/>
      <c r="AE477" s="184"/>
      <c r="AF477" s="184"/>
      <c r="AG477" s="184" t="s">
        <v>162</v>
      </c>
      <c r="AH477" s="184">
        <v>0</v>
      </c>
      <c r="AI477" s="184"/>
      <c r="AJ477" s="184"/>
      <c r="AK477" s="184"/>
      <c r="AL477" s="184"/>
      <c r="AM477" s="184"/>
      <c r="AN477" s="184"/>
      <c r="AO477" s="184"/>
      <c r="AP477" s="184"/>
      <c r="AQ477" s="184"/>
      <c r="AR477" s="184"/>
      <c r="AS477" s="184"/>
      <c r="AT477" s="184"/>
      <c r="AU477" s="184"/>
      <c r="AV477" s="184"/>
      <c r="AW477" s="184"/>
      <c r="AX477" s="184"/>
      <c r="AY477" s="184"/>
      <c r="AZ477" s="184"/>
      <c r="BA477" s="184"/>
      <c r="BB477" s="184"/>
      <c r="BC477" s="184"/>
      <c r="BD477" s="184"/>
      <c r="BE477" s="184"/>
      <c r="BF477" s="184"/>
      <c r="BG477" s="184"/>
      <c r="BH477" s="184"/>
    </row>
    <row r="478" spans="1:60" ht="22.5" outlineLevel="1" x14ac:dyDescent="0.2">
      <c r="A478" s="175">
        <v>164</v>
      </c>
      <c r="B478" s="176" t="s">
        <v>718</v>
      </c>
      <c r="C478" s="177" t="s">
        <v>719</v>
      </c>
      <c r="D478" s="178" t="s">
        <v>150</v>
      </c>
      <c r="E478" s="179">
        <v>2</v>
      </c>
      <c r="F478" s="180"/>
      <c r="G478" s="181">
        <f t="shared" ref="G478:G485" si="28">ROUND(E478*F478,2)</f>
        <v>0</v>
      </c>
      <c r="H478" s="180"/>
      <c r="I478" s="181">
        <f t="shared" ref="I478:I485" si="29">ROUND(E478*H478,2)</f>
        <v>0</v>
      </c>
      <c r="J478" s="180"/>
      <c r="K478" s="181">
        <f t="shared" ref="K478:K485" si="30">ROUND(E478*J478,2)</f>
        <v>0</v>
      </c>
      <c r="L478" s="181">
        <v>21</v>
      </c>
      <c r="M478" s="181">
        <f t="shared" ref="M478:M485" si="31">G478*(1+L478/100)</f>
        <v>0</v>
      </c>
      <c r="N478" s="181">
        <v>0</v>
      </c>
      <c r="O478" s="181">
        <f t="shared" ref="O478:O485" si="32">ROUND(E478*N478,2)</f>
        <v>0</v>
      </c>
      <c r="P478" s="181">
        <v>0</v>
      </c>
      <c r="Q478" s="181">
        <f t="shared" ref="Q478:Q485" si="33">ROUND(E478*P478,2)</f>
        <v>0</v>
      </c>
      <c r="R478" s="181" t="s">
        <v>716</v>
      </c>
      <c r="S478" s="181" t="s">
        <v>152</v>
      </c>
      <c r="T478" s="182" t="s">
        <v>152</v>
      </c>
      <c r="U478" s="183">
        <v>1.5</v>
      </c>
      <c r="V478" s="183">
        <f t="shared" ref="V478:V485" si="34">ROUND(E478*U478,2)</f>
        <v>3</v>
      </c>
      <c r="W478" s="183"/>
      <c r="X478" s="183" t="s">
        <v>153</v>
      </c>
      <c r="Y478" s="184"/>
      <c r="Z478" s="184"/>
      <c r="AA478" s="184"/>
      <c r="AB478" s="184"/>
      <c r="AC478" s="184"/>
      <c r="AD478" s="184"/>
      <c r="AE478" s="184"/>
      <c r="AF478" s="184"/>
      <c r="AG478" s="184" t="s">
        <v>154</v>
      </c>
      <c r="AH478" s="184"/>
      <c r="AI478" s="184"/>
      <c r="AJ478" s="184"/>
      <c r="AK478" s="184"/>
      <c r="AL478" s="184"/>
      <c r="AM478" s="184"/>
      <c r="AN478" s="184"/>
      <c r="AO478" s="184"/>
      <c r="AP478" s="184"/>
      <c r="AQ478" s="184"/>
      <c r="AR478" s="184"/>
      <c r="AS478" s="184"/>
      <c r="AT478" s="184"/>
      <c r="AU478" s="184"/>
      <c r="AV478" s="184"/>
      <c r="AW478" s="184"/>
      <c r="AX478" s="184"/>
      <c r="AY478" s="184"/>
      <c r="AZ478" s="184"/>
      <c r="BA478" s="184"/>
      <c r="BB478" s="184"/>
      <c r="BC478" s="184"/>
      <c r="BD478" s="184"/>
      <c r="BE478" s="184"/>
      <c r="BF478" s="184"/>
      <c r="BG478" s="184"/>
      <c r="BH478" s="184"/>
    </row>
    <row r="479" spans="1:60" ht="22.5" outlineLevel="1" x14ac:dyDescent="0.2">
      <c r="A479" s="175">
        <v>165</v>
      </c>
      <c r="B479" s="176" t="s">
        <v>720</v>
      </c>
      <c r="C479" s="177" t="s">
        <v>721</v>
      </c>
      <c r="D479" s="178" t="s">
        <v>150</v>
      </c>
      <c r="E479" s="179">
        <v>1</v>
      </c>
      <c r="F479" s="180"/>
      <c r="G479" s="181">
        <f t="shared" si="28"/>
        <v>0</v>
      </c>
      <c r="H479" s="180"/>
      <c r="I479" s="181">
        <f t="shared" si="29"/>
        <v>0</v>
      </c>
      <c r="J479" s="180"/>
      <c r="K479" s="181">
        <f t="shared" si="30"/>
        <v>0</v>
      </c>
      <c r="L479" s="181">
        <v>21</v>
      </c>
      <c r="M479" s="181">
        <f t="shared" si="31"/>
        <v>0</v>
      </c>
      <c r="N479" s="181">
        <v>0</v>
      </c>
      <c r="O479" s="181">
        <f t="shared" si="32"/>
        <v>0</v>
      </c>
      <c r="P479" s="181">
        <v>0</v>
      </c>
      <c r="Q479" s="181">
        <f t="shared" si="33"/>
        <v>0</v>
      </c>
      <c r="R479" s="181" t="s">
        <v>716</v>
      </c>
      <c r="S479" s="181" t="s">
        <v>152</v>
      </c>
      <c r="T479" s="182" t="s">
        <v>152</v>
      </c>
      <c r="U479" s="183">
        <v>2.4500000000000002</v>
      </c>
      <c r="V479" s="183">
        <f t="shared" si="34"/>
        <v>2.4500000000000002</v>
      </c>
      <c r="W479" s="183"/>
      <c r="X479" s="183" t="s">
        <v>153</v>
      </c>
      <c r="Y479" s="184"/>
      <c r="Z479" s="184"/>
      <c r="AA479" s="184"/>
      <c r="AB479" s="184"/>
      <c r="AC479" s="184"/>
      <c r="AD479" s="184"/>
      <c r="AE479" s="184"/>
      <c r="AF479" s="184"/>
      <c r="AG479" s="184" t="s">
        <v>154</v>
      </c>
      <c r="AH479" s="184"/>
      <c r="AI479" s="184"/>
      <c r="AJ479" s="184"/>
      <c r="AK479" s="184"/>
      <c r="AL479" s="184"/>
      <c r="AM479" s="184"/>
      <c r="AN479" s="184"/>
      <c r="AO479" s="184"/>
      <c r="AP479" s="184"/>
      <c r="AQ479" s="184"/>
      <c r="AR479" s="184"/>
      <c r="AS479" s="184"/>
      <c r="AT479" s="184"/>
      <c r="AU479" s="184"/>
      <c r="AV479" s="184"/>
      <c r="AW479" s="184"/>
      <c r="AX479" s="184"/>
      <c r="AY479" s="184"/>
      <c r="AZ479" s="184"/>
      <c r="BA479" s="184"/>
      <c r="BB479" s="184"/>
      <c r="BC479" s="184"/>
      <c r="BD479" s="184"/>
      <c r="BE479" s="184"/>
      <c r="BF479" s="184"/>
      <c r="BG479" s="184"/>
      <c r="BH479" s="184"/>
    </row>
    <row r="480" spans="1:60" outlineLevel="1" x14ac:dyDescent="0.2">
      <c r="A480" s="175">
        <v>166</v>
      </c>
      <c r="B480" s="176" t="s">
        <v>722</v>
      </c>
      <c r="C480" s="177" t="s">
        <v>723</v>
      </c>
      <c r="D480" s="178" t="s">
        <v>150</v>
      </c>
      <c r="E480" s="179">
        <v>16</v>
      </c>
      <c r="F480" s="180"/>
      <c r="G480" s="181">
        <f t="shared" si="28"/>
        <v>0</v>
      </c>
      <c r="H480" s="180"/>
      <c r="I480" s="181">
        <f t="shared" si="29"/>
        <v>0</v>
      </c>
      <c r="J480" s="180"/>
      <c r="K480" s="181">
        <f t="shared" si="30"/>
        <v>0</v>
      </c>
      <c r="L480" s="181">
        <v>21</v>
      </c>
      <c r="M480" s="181">
        <f t="shared" si="31"/>
        <v>0</v>
      </c>
      <c r="N480" s="181">
        <v>0</v>
      </c>
      <c r="O480" s="181">
        <f t="shared" si="32"/>
        <v>0</v>
      </c>
      <c r="P480" s="181">
        <v>0</v>
      </c>
      <c r="Q480" s="181">
        <f t="shared" si="33"/>
        <v>0</v>
      </c>
      <c r="R480" s="181" t="s">
        <v>716</v>
      </c>
      <c r="S480" s="181" t="s">
        <v>152</v>
      </c>
      <c r="T480" s="182" t="s">
        <v>152</v>
      </c>
      <c r="U480" s="183">
        <v>0.77500000000000002</v>
      </c>
      <c r="V480" s="183">
        <f t="shared" si="34"/>
        <v>12.4</v>
      </c>
      <c r="W480" s="183"/>
      <c r="X480" s="183" t="s">
        <v>153</v>
      </c>
      <c r="Y480" s="184"/>
      <c r="Z480" s="184"/>
      <c r="AA480" s="184"/>
      <c r="AB480" s="184"/>
      <c r="AC480" s="184"/>
      <c r="AD480" s="184"/>
      <c r="AE480" s="184"/>
      <c r="AF480" s="184"/>
      <c r="AG480" s="184" t="s">
        <v>154</v>
      </c>
      <c r="AH480" s="184"/>
      <c r="AI480" s="184"/>
      <c r="AJ480" s="184"/>
      <c r="AK480" s="184"/>
      <c r="AL480" s="184"/>
      <c r="AM480" s="184"/>
      <c r="AN480" s="184"/>
      <c r="AO480" s="184"/>
      <c r="AP480" s="184"/>
      <c r="AQ480" s="184"/>
      <c r="AR480" s="184"/>
      <c r="AS480" s="184"/>
      <c r="AT480" s="184"/>
      <c r="AU480" s="184"/>
      <c r="AV480" s="184"/>
      <c r="AW480" s="184"/>
      <c r="AX480" s="184"/>
      <c r="AY480" s="184"/>
      <c r="AZ480" s="184"/>
      <c r="BA480" s="184"/>
      <c r="BB480" s="184"/>
      <c r="BC480" s="184"/>
      <c r="BD480" s="184"/>
      <c r="BE480" s="184"/>
      <c r="BF480" s="184"/>
      <c r="BG480" s="184"/>
      <c r="BH480" s="184"/>
    </row>
    <row r="481" spans="1:60" outlineLevel="1" x14ac:dyDescent="0.2">
      <c r="A481" s="175">
        <v>167</v>
      </c>
      <c r="B481" s="176" t="s">
        <v>724</v>
      </c>
      <c r="C481" s="177" t="s">
        <v>725</v>
      </c>
      <c r="D481" s="178" t="s">
        <v>150</v>
      </c>
      <c r="E481" s="179">
        <v>2</v>
      </c>
      <c r="F481" s="180"/>
      <c r="G481" s="181">
        <f t="shared" si="28"/>
        <v>0</v>
      </c>
      <c r="H481" s="180"/>
      <c r="I481" s="181">
        <f t="shared" si="29"/>
        <v>0</v>
      </c>
      <c r="J481" s="180"/>
      <c r="K481" s="181">
        <f t="shared" si="30"/>
        <v>0</v>
      </c>
      <c r="L481" s="181">
        <v>21</v>
      </c>
      <c r="M481" s="181">
        <f t="shared" si="31"/>
        <v>0</v>
      </c>
      <c r="N481" s="181">
        <v>0</v>
      </c>
      <c r="O481" s="181">
        <f t="shared" si="32"/>
        <v>0</v>
      </c>
      <c r="P481" s="181">
        <v>0</v>
      </c>
      <c r="Q481" s="181">
        <f t="shared" si="33"/>
        <v>0</v>
      </c>
      <c r="R481" s="181"/>
      <c r="S481" s="181" t="s">
        <v>403</v>
      </c>
      <c r="T481" s="182" t="s">
        <v>404</v>
      </c>
      <c r="U481" s="183">
        <v>0</v>
      </c>
      <c r="V481" s="183">
        <f t="shared" si="34"/>
        <v>0</v>
      </c>
      <c r="W481" s="183"/>
      <c r="X481" s="183" t="s">
        <v>153</v>
      </c>
      <c r="Y481" s="184"/>
      <c r="Z481" s="184"/>
      <c r="AA481" s="184"/>
      <c r="AB481" s="184"/>
      <c r="AC481" s="184"/>
      <c r="AD481" s="184"/>
      <c r="AE481" s="184"/>
      <c r="AF481" s="184"/>
      <c r="AG481" s="184" t="s">
        <v>154</v>
      </c>
      <c r="AH481" s="184"/>
      <c r="AI481" s="184"/>
      <c r="AJ481" s="184"/>
      <c r="AK481" s="184"/>
      <c r="AL481" s="184"/>
      <c r="AM481" s="184"/>
      <c r="AN481" s="184"/>
      <c r="AO481" s="184"/>
      <c r="AP481" s="184"/>
      <c r="AQ481" s="184"/>
      <c r="AR481" s="184"/>
      <c r="AS481" s="184"/>
      <c r="AT481" s="184"/>
      <c r="AU481" s="184"/>
      <c r="AV481" s="184"/>
      <c r="AW481" s="184"/>
      <c r="AX481" s="184"/>
      <c r="AY481" s="184"/>
      <c r="AZ481" s="184"/>
      <c r="BA481" s="184"/>
      <c r="BB481" s="184"/>
      <c r="BC481" s="184"/>
      <c r="BD481" s="184"/>
      <c r="BE481" s="184"/>
      <c r="BF481" s="184"/>
      <c r="BG481" s="184"/>
      <c r="BH481" s="184"/>
    </row>
    <row r="482" spans="1:60" outlineLevel="1" x14ac:dyDescent="0.2">
      <c r="A482" s="175">
        <v>168</v>
      </c>
      <c r="B482" s="176" t="s">
        <v>726</v>
      </c>
      <c r="C482" s="177" t="s">
        <v>727</v>
      </c>
      <c r="D482" s="178" t="s">
        <v>150</v>
      </c>
      <c r="E482" s="179">
        <v>0</v>
      </c>
      <c r="F482" s="180"/>
      <c r="G482" s="181">
        <f t="shared" si="28"/>
        <v>0</v>
      </c>
      <c r="H482" s="180"/>
      <c r="I482" s="181">
        <f t="shared" si="29"/>
        <v>0</v>
      </c>
      <c r="J482" s="180"/>
      <c r="K482" s="181">
        <f t="shared" si="30"/>
        <v>0</v>
      </c>
      <c r="L482" s="181">
        <v>21</v>
      </c>
      <c r="M482" s="181">
        <f t="shared" si="31"/>
        <v>0</v>
      </c>
      <c r="N482" s="181">
        <v>0</v>
      </c>
      <c r="O482" s="181">
        <f t="shared" si="32"/>
        <v>0</v>
      </c>
      <c r="P482" s="181">
        <v>0</v>
      </c>
      <c r="Q482" s="181">
        <f t="shared" si="33"/>
        <v>0</v>
      </c>
      <c r="R482" s="181"/>
      <c r="S482" s="181" t="s">
        <v>403</v>
      </c>
      <c r="T482" s="182" t="s">
        <v>404</v>
      </c>
      <c r="U482" s="183">
        <v>0</v>
      </c>
      <c r="V482" s="183">
        <f t="shared" si="34"/>
        <v>0</v>
      </c>
      <c r="W482" s="183"/>
      <c r="X482" s="183" t="s">
        <v>153</v>
      </c>
      <c r="Y482" s="184"/>
      <c r="Z482" s="184"/>
      <c r="AA482" s="184"/>
      <c r="AB482" s="184"/>
      <c r="AC482" s="184"/>
      <c r="AD482" s="184"/>
      <c r="AE482" s="184"/>
      <c r="AF482" s="184"/>
      <c r="AG482" s="184" t="s">
        <v>154</v>
      </c>
      <c r="AH482" s="184"/>
      <c r="AI482" s="184"/>
      <c r="AJ482" s="184"/>
      <c r="AK482" s="184"/>
      <c r="AL482" s="184"/>
      <c r="AM482" s="184"/>
      <c r="AN482" s="184"/>
      <c r="AO482" s="184"/>
      <c r="AP482" s="184"/>
      <c r="AQ482" s="184"/>
      <c r="AR482" s="184"/>
      <c r="AS482" s="184"/>
      <c r="AT482" s="184"/>
      <c r="AU482" s="184"/>
      <c r="AV482" s="184"/>
      <c r="AW482" s="184"/>
      <c r="AX482" s="184"/>
      <c r="AY482" s="184"/>
      <c r="AZ482" s="184"/>
      <c r="BA482" s="184"/>
      <c r="BB482" s="184"/>
      <c r="BC482" s="184"/>
      <c r="BD482" s="184"/>
      <c r="BE482" s="184"/>
      <c r="BF482" s="184"/>
      <c r="BG482" s="184"/>
      <c r="BH482" s="184"/>
    </row>
    <row r="483" spans="1:60" ht="22.5" outlineLevel="1" x14ac:dyDescent="0.2">
      <c r="A483" s="175">
        <v>169</v>
      </c>
      <c r="B483" s="176" t="s">
        <v>728</v>
      </c>
      <c r="C483" s="177" t="s">
        <v>729</v>
      </c>
      <c r="D483" s="178" t="s">
        <v>407</v>
      </c>
      <c r="E483" s="179">
        <v>1</v>
      </c>
      <c r="F483" s="180"/>
      <c r="G483" s="181">
        <f t="shared" si="28"/>
        <v>0</v>
      </c>
      <c r="H483" s="180"/>
      <c r="I483" s="181">
        <f t="shared" si="29"/>
        <v>0</v>
      </c>
      <c r="J483" s="180"/>
      <c r="K483" s="181">
        <f t="shared" si="30"/>
        <v>0</v>
      </c>
      <c r="L483" s="181">
        <v>21</v>
      </c>
      <c r="M483" s="181">
        <f t="shared" si="31"/>
        <v>0</v>
      </c>
      <c r="N483" s="181">
        <v>0</v>
      </c>
      <c r="O483" s="181">
        <f t="shared" si="32"/>
        <v>0</v>
      </c>
      <c r="P483" s="181">
        <v>0</v>
      </c>
      <c r="Q483" s="181">
        <f t="shared" si="33"/>
        <v>0</v>
      </c>
      <c r="R483" s="181"/>
      <c r="S483" s="181" t="s">
        <v>403</v>
      </c>
      <c r="T483" s="182" t="s">
        <v>404</v>
      </c>
      <c r="U483" s="183">
        <v>0</v>
      </c>
      <c r="V483" s="183">
        <f t="shared" si="34"/>
        <v>0</v>
      </c>
      <c r="W483" s="183"/>
      <c r="X483" s="183" t="s">
        <v>153</v>
      </c>
      <c r="Y483" s="184"/>
      <c r="Z483" s="184"/>
      <c r="AA483" s="184"/>
      <c r="AB483" s="184"/>
      <c r="AC483" s="184"/>
      <c r="AD483" s="184"/>
      <c r="AE483" s="184"/>
      <c r="AF483" s="184"/>
      <c r="AG483" s="184" t="s">
        <v>154</v>
      </c>
      <c r="AH483" s="184"/>
      <c r="AI483" s="184"/>
      <c r="AJ483" s="184"/>
      <c r="AK483" s="184"/>
      <c r="AL483" s="184"/>
      <c r="AM483" s="184"/>
      <c r="AN483" s="184"/>
      <c r="AO483" s="184"/>
      <c r="AP483" s="184"/>
      <c r="AQ483" s="184"/>
      <c r="AR483" s="184"/>
      <c r="AS483" s="184"/>
      <c r="AT483" s="184"/>
      <c r="AU483" s="184"/>
      <c r="AV483" s="184"/>
      <c r="AW483" s="184"/>
      <c r="AX483" s="184"/>
      <c r="AY483" s="184"/>
      <c r="AZ483" s="184"/>
      <c r="BA483" s="184"/>
      <c r="BB483" s="184"/>
      <c r="BC483" s="184"/>
      <c r="BD483" s="184"/>
      <c r="BE483" s="184"/>
      <c r="BF483" s="184"/>
      <c r="BG483" s="184"/>
      <c r="BH483" s="184"/>
    </row>
    <row r="484" spans="1:60" outlineLevel="1" x14ac:dyDescent="0.2">
      <c r="A484" s="175">
        <v>170</v>
      </c>
      <c r="B484" s="176" t="s">
        <v>730</v>
      </c>
      <c r="C484" s="177" t="s">
        <v>731</v>
      </c>
      <c r="D484" s="178" t="s">
        <v>150</v>
      </c>
      <c r="E484" s="179">
        <v>2</v>
      </c>
      <c r="F484" s="180"/>
      <c r="G484" s="181">
        <f t="shared" si="28"/>
        <v>0</v>
      </c>
      <c r="H484" s="180"/>
      <c r="I484" s="181">
        <f t="shared" si="29"/>
        <v>0</v>
      </c>
      <c r="J484" s="180"/>
      <c r="K484" s="181">
        <f t="shared" si="30"/>
        <v>0</v>
      </c>
      <c r="L484" s="181">
        <v>21</v>
      </c>
      <c r="M484" s="181">
        <f t="shared" si="31"/>
        <v>0</v>
      </c>
      <c r="N484" s="181">
        <v>0</v>
      </c>
      <c r="O484" s="181">
        <f t="shared" si="32"/>
        <v>0</v>
      </c>
      <c r="P484" s="181">
        <v>0</v>
      </c>
      <c r="Q484" s="181">
        <f t="shared" si="33"/>
        <v>0</v>
      </c>
      <c r="R484" s="181"/>
      <c r="S484" s="181" t="s">
        <v>403</v>
      </c>
      <c r="T484" s="182" t="s">
        <v>404</v>
      </c>
      <c r="U484" s="183">
        <v>0</v>
      </c>
      <c r="V484" s="183">
        <f t="shared" si="34"/>
        <v>0</v>
      </c>
      <c r="W484" s="183"/>
      <c r="X484" s="183" t="s">
        <v>153</v>
      </c>
      <c r="Y484" s="184"/>
      <c r="Z484" s="184"/>
      <c r="AA484" s="184"/>
      <c r="AB484" s="184"/>
      <c r="AC484" s="184"/>
      <c r="AD484" s="184"/>
      <c r="AE484" s="184"/>
      <c r="AF484" s="184"/>
      <c r="AG484" s="184" t="s">
        <v>154</v>
      </c>
      <c r="AH484" s="184"/>
      <c r="AI484" s="184"/>
      <c r="AJ484" s="184"/>
      <c r="AK484" s="184"/>
      <c r="AL484" s="184"/>
      <c r="AM484" s="184"/>
      <c r="AN484" s="184"/>
      <c r="AO484" s="184"/>
      <c r="AP484" s="184"/>
      <c r="AQ484" s="184"/>
      <c r="AR484" s="184"/>
      <c r="AS484" s="184"/>
      <c r="AT484" s="184"/>
      <c r="AU484" s="184"/>
      <c r="AV484" s="184"/>
      <c r="AW484" s="184"/>
      <c r="AX484" s="184"/>
      <c r="AY484" s="184"/>
      <c r="AZ484" s="184"/>
      <c r="BA484" s="184"/>
      <c r="BB484" s="184"/>
      <c r="BC484" s="184"/>
      <c r="BD484" s="184"/>
      <c r="BE484" s="184"/>
      <c r="BF484" s="184"/>
      <c r="BG484" s="184"/>
      <c r="BH484" s="184"/>
    </row>
    <row r="485" spans="1:60" outlineLevel="1" x14ac:dyDescent="0.2">
      <c r="A485" s="185">
        <v>171</v>
      </c>
      <c r="B485" s="186" t="s">
        <v>732</v>
      </c>
      <c r="C485" s="187" t="s">
        <v>733</v>
      </c>
      <c r="D485" s="188" t="s">
        <v>170</v>
      </c>
      <c r="E485" s="189">
        <v>32.130000000000003</v>
      </c>
      <c r="F485" s="190"/>
      <c r="G485" s="191">
        <f t="shared" si="28"/>
        <v>0</v>
      </c>
      <c r="H485" s="190"/>
      <c r="I485" s="191">
        <f t="shared" si="29"/>
        <v>0</v>
      </c>
      <c r="J485" s="190"/>
      <c r="K485" s="191">
        <f t="shared" si="30"/>
        <v>0</v>
      </c>
      <c r="L485" s="191">
        <v>21</v>
      </c>
      <c r="M485" s="191">
        <f t="shared" si="31"/>
        <v>0</v>
      </c>
      <c r="N485" s="191">
        <v>0</v>
      </c>
      <c r="O485" s="191">
        <f t="shared" si="32"/>
        <v>0</v>
      </c>
      <c r="P485" s="191">
        <v>0</v>
      </c>
      <c r="Q485" s="191">
        <f t="shared" si="33"/>
        <v>0</v>
      </c>
      <c r="R485" s="191"/>
      <c r="S485" s="191" t="s">
        <v>403</v>
      </c>
      <c r="T485" s="192" t="s">
        <v>404</v>
      </c>
      <c r="U485" s="183">
        <v>0</v>
      </c>
      <c r="V485" s="183">
        <f t="shared" si="34"/>
        <v>0</v>
      </c>
      <c r="W485" s="183"/>
      <c r="X485" s="183" t="s">
        <v>153</v>
      </c>
      <c r="Y485" s="184"/>
      <c r="Z485" s="184"/>
      <c r="AA485" s="184"/>
      <c r="AB485" s="184"/>
      <c r="AC485" s="184"/>
      <c r="AD485" s="184"/>
      <c r="AE485" s="184"/>
      <c r="AF485" s="184"/>
      <c r="AG485" s="184" t="s">
        <v>154</v>
      </c>
      <c r="AH485" s="184"/>
      <c r="AI485" s="184"/>
      <c r="AJ485" s="184"/>
      <c r="AK485" s="184"/>
      <c r="AL485" s="184"/>
      <c r="AM485" s="184"/>
      <c r="AN485" s="184"/>
      <c r="AO485" s="184"/>
      <c r="AP485" s="184"/>
      <c r="AQ485" s="184"/>
      <c r="AR485" s="184"/>
      <c r="AS485" s="184"/>
      <c r="AT485" s="184"/>
      <c r="AU485" s="184"/>
      <c r="AV485" s="184"/>
      <c r="AW485" s="184"/>
      <c r="AX485" s="184"/>
      <c r="AY485" s="184"/>
      <c r="AZ485" s="184"/>
      <c r="BA485" s="184"/>
      <c r="BB485" s="184"/>
      <c r="BC485" s="184"/>
      <c r="BD485" s="184"/>
      <c r="BE485" s="184"/>
      <c r="BF485" s="184"/>
      <c r="BG485" s="184"/>
      <c r="BH485" s="184"/>
    </row>
    <row r="486" spans="1:60" outlineLevel="1" x14ac:dyDescent="0.2">
      <c r="A486" s="193"/>
      <c r="B486" s="194"/>
      <c r="C486" s="195" t="s">
        <v>734</v>
      </c>
      <c r="D486" s="196"/>
      <c r="E486" s="197">
        <v>25.83</v>
      </c>
      <c r="F486" s="183"/>
      <c r="G486" s="183"/>
      <c r="H486" s="183"/>
      <c r="I486" s="183"/>
      <c r="J486" s="183"/>
      <c r="K486" s="183"/>
      <c r="L486" s="183"/>
      <c r="M486" s="183"/>
      <c r="N486" s="183"/>
      <c r="O486" s="183"/>
      <c r="P486" s="183"/>
      <c r="Q486" s="183"/>
      <c r="R486" s="183"/>
      <c r="S486" s="183"/>
      <c r="T486" s="183"/>
      <c r="U486" s="183"/>
      <c r="V486" s="183"/>
      <c r="W486" s="183"/>
      <c r="X486" s="183"/>
      <c r="Y486" s="184"/>
      <c r="Z486" s="184"/>
      <c r="AA486" s="184"/>
      <c r="AB486" s="184"/>
      <c r="AC486" s="184"/>
      <c r="AD486" s="184"/>
      <c r="AE486" s="184"/>
      <c r="AF486" s="184"/>
      <c r="AG486" s="184" t="s">
        <v>162</v>
      </c>
      <c r="AH486" s="184">
        <v>0</v>
      </c>
      <c r="AI486" s="184"/>
      <c r="AJ486" s="184"/>
      <c r="AK486" s="184"/>
      <c r="AL486" s="184"/>
      <c r="AM486" s="184"/>
      <c r="AN486" s="184"/>
      <c r="AO486" s="184"/>
      <c r="AP486" s="184"/>
      <c r="AQ486" s="184"/>
      <c r="AR486" s="184"/>
      <c r="AS486" s="184"/>
      <c r="AT486" s="184"/>
      <c r="AU486" s="184"/>
      <c r="AV486" s="184"/>
      <c r="AW486" s="184"/>
      <c r="AX486" s="184"/>
      <c r="AY486" s="184"/>
      <c r="AZ486" s="184"/>
      <c r="BA486" s="184"/>
      <c r="BB486" s="184"/>
      <c r="BC486" s="184"/>
      <c r="BD486" s="184"/>
      <c r="BE486" s="184"/>
      <c r="BF486" s="184"/>
      <c r="BG486" s="184"/>
      <c r="BH486" s="184"/>
    </row>
    <row r="487" spans="1:60" outlineLevel="1" x14ac:dyDescent="0.2">
      <c r="A487" s="193"/>
      <c r="B487" s="194"/>
      <c r="C487" s="195" t="s">
        <v>735</v>
      </c>
      <c r="D487" s="196"/>
      <c r="E487" s="197">
        <v>6.3</v>
      </c>
      <c r="F487" s="183"/>
      <c r="G487" s="183"/>
      <c r="H487" s="183"/>
      <c r="I487" s="183"/>
      <c r="J487" s="183"/>
      <c r="K487" s="183"/>
      <c r="L487" s="183"/>
      <c r="M487" s="183"/>
      <c r="N487" s="183"/>
      <c r="O487" s="183"/>
      <c r="P487" s="183"/>
      <c r="Q487" s="183"/>
      <c r="R487" s="183"/>
      <c r="S487" s="183"/>
      <c r="T487" s="183"/>
      <c r="U487" s="183"/>
      <c r="V487" s="183"/>
      <c r="W487" s="183"/>
      <c r="X487" s="183"/>
      <c r="Y487" s="184"/>
      <c r="Z487" s="184"/>
      <c r="AA487" s="184"/>
      <c r="AB487" s="184"/>
      <c r="AC487" s="184"/>
      <c r="AD487" s="184"/>
      <c r="AE487" s="184"/>
      <c r="AF487" s="184"/>
      <c r="AG487" s="184" t="s">
        <v>162</v>
      </c>
      <c r="AH487" s="184">
        <v>0</v>
      </c>
      <c r="AI487" s="184"/>
      <c r="AJ487" s="184"/>
      <c r="AK487" s="184"/>
      <c r="AL487" s="184"/>
      <c r="AM487" s="184"/>
      <c r="AN487" s="184"/>
      <c r="AO487" s="184"/>
      <c r="AP487" s="184"/>
      <c r="AQ487" s="184"/>
      <c r="AR487" s="184"/>
      <c r="AS487" s="184"/>
      <c r="AT487" s="184"/>
      <c r="AU487" s="184"/>
      <c r="AV487" s="184"/>
      <c r="AW487" s="184"/>
      <c r="AX487" s="184"/>
      <c r="AY487" s="184"/>
      <c r="AZ487" s="184"/>
      <c r="BA487" s="184"/>
      <c r="BB487" s="184"/>
      <c r="BC487" s="184"/>
      <c r="BD487" s="184"/>
      <c r="BE487" s="184"/>
      <c r="BF487" s="184"/>
      <c r="BG487" s="184"/>
      <c r="BH487" s="184"/>
    </row>
    <row r="488" spans="1:60" outlineLevel="1" x14ac:dyDescent="0.2">
      <c r="A488" s="175">
        <v>172</v>
      </c>
      <c r="B488" s="176" t="s">
        <v>736</v>
      </c>
      <c r="C488" s="177" t="s">
        <v>737</v>
      </c>
      <c r="D488" s="178" t="s">
        <v>150</v>
      </c>
      <c r="E488" s="179">
        <v>19</v>
      </c>
      <c r="F488" s="180"/>
      <c r="G488" s="181">
        <f>ROUND(E488*F488,2)</f>
        <v>0</v>
      </c>
      <c r="H488" s="180"/>
      <c r="I488" s="181">
        <f>ROUND(E488*H488,2)</f>
        <v>0</v>
      </c>
      <c r="J488" s="180"/>
      <c r="K488" s="181">
        <f>ROUND(E488*J488,2)</f>
        <v>0</v>
      </c>
      <c r="L488" s="181">
        <v>21</v>
      </c>
      <c r="M488" s="181">
        <f>G488*(1+L488/100)</f>
        <v>0</v>
      </c>
      <c r="N488" s="181">
        <v>0</v>
      </c>
      <c r="O488" s="181">
        <f>ROUND(E488*N488,2)</f>
        <v>0</v>
      </c>
      <c r="P488" s="181">
        <v>0</v>
      </c>
      <c r="Q488" s="181">
        <f>ROUND(E488*P488,2)</f>
        <v>0</v>
      </c>
      <c r="R488" s="181"/>
      <c r="S488" s="181" t="s">
        <v>403</v>
      </c>
      <c r="T488" s="182" t="s">
        <v>404</v>
      </c>
      <c r="U488" s="183">
        <v>0</v>
      </c>
      <c r="V488" s="183">
        <f>ROUND(E488*U488,2)</f>
        <v>0</v>
      </c>
      <c r="W488" s="183"/>
      <c r="X488" s="183" t="s">
        <v>153</v>
      </c>
      <c r="Y488" s="184"/>
      <c r="Z488" s="184"/>
      <c r="AA488" s="184"/>
      <c r="AB488" s="184"/>
      <c r="AC488" s="184"/>
      <c r="AD488" s="184"/>
      <c r="AE488" s="184"/>
      <c r="AF488" s="184"/>
      <c r="AG488" s="184" t="s">
        <v>154</v>
      </c>
      <c r="AH488" s="184"/>
      <c r="AI488" s="184"/>
      <c r="AJ488" s="184"/>
      <c r="AK488" s="184"/>
      <c r="AL488" s="184"/>
      <c r="AM488" s="184"/>
      <c r="AN488" s="184"/>
      <c r="AO488" s="184"/>
      <c r="AP488" s="184"/>
      <c r="AQ488" s="184"/>
      <c r="AR488" s="184"/>
      <c r="AS488" s="184"/>
      <c r="AT488" s="184"/>
      <c r="AU488" s="184"/>
      <c r="AV488" s="184"/>
      <c r="AW488" s="184"/>
      <c r="AX488" s="184"/>
      <c r="AY488" s="184"/>
      <c r="AZ488" s="184"/>
      <c r="BA488" s="184"/>
      <c r="BB488" s="184"/>
      <c r="BC488" s="184"/>
      <c r="BD488" s="184"/>
      <c r="BE488" s="184"/>
      <c r="BF488" s="184"/>
      <c r="BG488" s="184"/>
      <c r="BH488" s="184"/>
    </row>
    <row r="489" spans="1:60" outlineLevel="1" x14ac:dyDescent="0.2">
      <c r="A489" s="175">
        <v>173</v>
      </c>
      <c r="B489" s="176" t="s">
        <v>738</v>
      </c>
      <c r="C489" s="177" t="s">
        <v>739</v>
      </c>
      <c r="D489" s="178" t="s">
        <v>150</v>
      </c>
      <c r="E489" s="179">
        <v>12</v>
      </c>
      <c r="F489" s="180"/>
      <c r="G489" s="181">
        <f>ROUND(E489*F489,2)</f>
        <v>0</v>
      </c>
      <c r="H489" s="180"/>
      <c r="I489" s="181">
        <f>ROUND(E489*H489,2)</f>
        <v>0</v>
      </c>
      <c r="J489" s="180"/>
      <c r="K489" s="181">
        <f>ROUND(E489*J489,2)</f>
        <v>0</v>
      </c>
      <c r="L489" s="181">
        <v>21</v>
      </c>
      <c r="M489" s="181">
        <f>G489*(1+L489/100)</f>
        <v>0</v>
      </c>
      <c r="N489" s="181">
        <v>0</v>
      </c>
      <c r="O489" s="181">
        <f>ROUND(E489*N489,2)</f>
        <v>0</v>
      </c>
      <c r="P489" s="181">
        <v>0</v>
      </c>
      <c r="Q489" s="181">
        <f>ROUND(E489*P489,2)</f>
        <v>0</v>
      </c>
      <c r="R489" s="181"/>
      <c r="S489" s="181" t="s">
        <v>403</v>
      </c>
      <c r="T489" s="182" t="s">
        <v>404</v>
      </c>
      <c r="U489" s="183">
        <v>0</v>
      </c>
      <c r="V489" s="183">
        <f>ROUND(E489*U489,2)</f>
        <v>0</v>
      </c>
      <c r="W489" s="183"/>
      <c r="X489" s="183" t="s">
        <v>153</v>
      </c>
      <c r="Y489" s="184"/>
      <c r="Z489" s="184"/>
      <c r="AA489" s="184"/>
      <c r="AB489" s="184"/>
      <c r="AC489" s="184"/>
      <c r="AD489" s="184"/>
      <c r="AE489" s="184"/>
      <c r="AF489" s="184"/>
      <c r="AG489" s="184" t="s">
        <v>154</v>
      </c>
      <c r="AH489" s="184"/>
      <c r="AI489" s="184"/>
      <c r="AJ489" s="184"/>
      <c r="AK489" s="184"/>
      <c r="AL489" s="184"/>
      <c r="AM489" s="184"/>
      <c r="AN489" s="184"/>
      <c r="AO489" s="184"/>
      <c r="AP489" s="184"/>
      <c r="AQ489" s="184"/>
      <c r="AR489" s="184"/>
      <c r="AS489" s="184"/>
      <c r="AT489" s="184"/>
      <c r="AU489" s="184"/>
      <c r="AV489" s="184"/>
      <c r="AW489" s="184"/>
      <c r="AX489" s="184"/>
      <c r="AY489" s="184"/>
      <c r="AZ489" s="184"/>
      <c r="BA489" s="184"/>
      <c r="BB489" s="184"/>
      <c r="BC489" s="184"/>
      <c r="BD489" s="184"/>
      <c r="BE489" s="184"/>
      <c r="BF489" s="184"/>
      <c r="BG489" s="184"/>
      <c r="BH489" s="184"/>
    </row>
    <row r="490" spans="1:60" outlineLevel="1" x14ac:dyDescent="0.2">
      <c r="A490" s="175">
        <v>174</v>
      </c>
      <c r="B490" s="176" t="s">
        <v>740</v>
      </c>
      <c r="C490" s="177" t="s">
        <v>741</v>
      </c>
      <c r="D490" s="178" t="s">
        <v>150</v>
      </c>
      <c r="E490" s="179">
        <v>5</v>
      </c>
      <c r="F490" s="180"/>
      <c r="G490" s="181">
        <f>ROUND(E490*F490,2)</f>
        <v>0</v>
      </c>
      <c r="H490" s="180"/>
      <c r="I490" s="181">
        <f>ROUND(E490*H490,2)</f>
        <v>0</v>
      </c>
      <c r="J490" s="180"/>
      <c r="K490" s="181">
        <f>ROUND(E490*J490,2)</f>
        <v>0</v>
      </c>
      <c r="L490" s="181">
        <v>21</v>
      </c>
      <c r="M490" s="181">
        <f>G490*(1+L490/100)</f>
        <v>0</v>
      </c>
      <c r="N490" s="181">
        <v>0</v>
      </c>
      <c r="O490" s="181">
        <f>ROUND(E490*N490,2)</f>
        <v>0</v>
      </c>
      <c r="P490" s="181">
        <v>0</v>
      </c>
      <c r="Q490" s="181">
        <f>ROUND(E490*P490,2)</f>
        <v>0</v>
      </c>
      <c r="R490" s="181"/>
      <c r="S490" s="181" t="s">
        <v>403</v>
      </c>
      <c r="T490" s="182" t="s">
        <v>404</v>
      </c>
      <c r="U490" s="183">
        <v>0</v>
      </c>
      <c r="V490" s="183">
        <f>ROUND(E490*U490,2)</f>
        <v>0</v>
      </c>
      <c r="W490" s="183"/>
      <c r="X490" s="183" t="s">
        <v>153</v>
      </c>
      <c r="Y490" s="184"/>
      <c r="Z490" s="184"/>
      <c r="AA490" s="184"/>
      <c r="AB490" s="184"/>
      <c r="AC490" s="184"/>
      <c r="AD490" s="184"/>
      <c r="AE490" s="184"/>
      <c r="AF490" s="184"/>
      <c r="AG490" s="184" t="s">
        <v>154</v>
      </c>
      <c r="AH490" s="184"/>
      <c r="AI490" s="184"/>
      <c r="AJ490" s="184"/>
      <c r="AK490" s="184"/>
      <c r="AL490" s="184"/>
      <c r="AM490" s="184"/>
      <c r="AN490" s="184"/>
      <c r="AO490" s="184"/>
      <c r="AP490" s="184"/>
      <c r="AQ490" s="184"/>
      <c r="AR490" s="184"/>
      <c r="AS490" s="184"/>
      <c r="AT490" s="184"/>
      <c r="AU490" s="184"/>
      <c r="AV490" s="184"/>
      <c r="AW490" s="184"/>
      <c r="AX490" s="184"/>
      <c r="AY490" s="184"/>
      <c r="AZ490" s="184"/>
      <c r="BA490" s="184"/>
      <c r="BB490" s="184"/>
      <c r="BC490" s="184"/>
      <c r="BD490" s="184"/>
      <c r="BE490" s="184"/>
      <c r="BF490" s="184"/>
      <c r="BG490" s="184"/>
      <c r="BH490" s="184"/>
    </row>
    <row r="491" spans="1:60" outlineLevel="1" x14ac:dyDescent="0.2">
      <c r="A491" s="185">
        <v>175</v>
      </c>
      <c r="B491" s="186" t="s">
        <v>742</v>
      </c>
      <c r="C491" s="187" t="s">
        <v>743</v>
      </c>
      <c r="D491" s="188" t="s">
        <v>182</v>
      </c>
      <c r="E491" s="189">
        <v>16.399999999999999</v>
      </c>
      <c r="F491" s="190"/>
      <c r="G491" s="191">
        <f>ROUND(E491*F491,2)</f>
        <v>0</v>
      </c>
      <c r="H491" s="190"/>
      <c r="I491" s="191">
        <f>ROUND(E491*H491,2)</f>
        <v>0</v>
      </c>
      <c r="J491" s="190"/>
      <c r="K491" s="191">
        <f>ROUND(E491*J491,2)</f>
        <v>0</v>
      </c>
      <c r="L491" s="191">
        <v>21</v>
      </c>
      <c r="M491" s="191">
        <f>G491*(1+L491/100)</f>
        <v>0</v>
      </c>
      <c r="N491" s="191">
        <v>0</v>
      </c>
      <c r="O491" s="191">
        <f>ROUND(E491*N491,2)</f>
        <v>0</v>
      </c>
      <c r="P491" s="191">
        <v>0</v>
      </c>
      <c r="Q491" s="191">
        <f>ROUND(E491*P491,2)</f>
        <v>0</v>
      </c>
      <c r="R491" s="191"/>
      <c r="S491" s="191" t="s">
        <v>403</v>
      </c>
      <c r="T491" s="192" t="s">
        <v>404</v>
      </c>
      <c r="U491" s="183">
        <v>0</v>
      </c>
      <c r="V491" s="183">
        <f>ROUND(E491*U491,2)</f>
        <v>0</v>
      </c>
      <c r="W491" s="183"/>
      <c r="X491" s="183" t="s">
        <v>153</v>
      </c>
      <c r="Y491" s="184"/>
      <c r="Z491" s="184"/>
      <c r="AA491" s="184"/>
      <c r="AB491" s="184"/>
      <c r="AC491" s="184"/>
      <c r="AD491" s="184"/>
      <c r="AE491" s="184"/>
      <c r="AF491" s="184"/>
      <c r="AG491" s="184" t="s">
        <v>154</v>
      </c>
      <c r="AH491" s="184"/>
      <c r="AI491" s="184"/>
      <c r="AJ491" s="184"/>
      <c r="AK491" s="184"/>
      <c r="AL491" s="184"/>
      <c r="AM491" s="184"/>
      <c r="AN491" s="184"/>
      <c r="AO491" s="184"/>
      <c r="AP491" s="184"/>
      <c r="AQ491" s="184"/>
      <c r="AR491" s="184"/>
      <c r="AS491" s="184"/>
      <c r="AT491" s="184"/>
      <c r="AU491" s="184"/>
      <c r="AV491" s="184"/>
      <c r="AW491" s="184"/>
      <c r="AX491" s="184"/>
      <c r="AY491" s="184"/>
      <c r="AZ491" s="184"/>
      <c r="BA491" s="184"/>
      <c r="BB491" s="184"/>
      <c r="BC491" s="184"/>
      <c r="BD491" s="184"/>
      <c r="BE491" s="184"/>
      <c r="BF491" s="184"/>
      <c r="BG491" s="184"/>
      <c r="BH491" s="184"/>
    </row>
    <row r="492" spans="1:60" outlineLevel="1" x14ac:dyDescent="0.2">
      <c r="A492" s="193"/>
      <c r="B492" s="194"/>
      <c r="C492" s="195" t="s">
        <v>744</v>
      </c>
      <c r="D492" s="196"/>
      <c r="E492" s="197">
        <v>16.399999999999999</v>
      </c>
      <c r="F492" s="183"/>
      <c r="G492" s="183"/>
      <c r="H492" s="183"/>
      <c r="I492" s="183"/>
      <c r="J492" s="183"/>
      <c r="K492" s="183"/>
      <c r="L492" s="183"/>
      <c r="M492" s="183"/>
      <c r="N492" s="183"/>
      <c r="O492" s="183"/>
      <c r="P492" s="183"/>
      <c r="Q492" s="183"/>
      <c r="R492" s="183"/>
      <c r="S492" s="183"/>
      <c r="T492" s="183"/>
      <c r="U492" s="183"/>
      <c r="V492" s="183"/>
      <c r="W492" s="183"/>
      <c r="X492" s="183"/>
      <c r="Y492" s="184"/>
      <c r="Z492" s="184"/>
      <c r="AA492" s="184"/>
      <c r="AB492" s="184"/>
      <c r="AC492" s="184"/>
      <c r="AD492" s="184"/>
      <c r="AE492" s="184"/>
      <c r="AF492" s="184"/>
      <c r="AG492" s="184" t="s">
        <v>162</v>
      </c>
      <c r="AH492" s="184">
        <v>0</v>
      </c>
      <c r="AI492" s="184"/>
      <c r="AJ492" s="184"/>
      <c r="AK492" s="184"/>
      <c r="AL492" s="184"/>
      <c r="AM492" s="184"/>
      <c r="AN492" s="184"/>
      <c r="AO492" s="184"/>
      <c r="AP492" s="184"/>
      <c r="AQ492" s="184"/>
      <c r="AR492" s="184"/>
      <c r="AS492" s="184"/>
      <c r="AT492" s="184"/>
      <c r="AU492" s="184"/>
      <c r="AV492" s="184"/>
      <c r="AW492" s="184"/>
      <c r="AX492" s="184"/>
      <c r="AY492" s="184"/>
      <c r="AZ492" s="184"/>
      <c r="BA492" s="184"/>
      <c r="BB492" s="184"/>
      <c r="BC492" s="184"/>
      <c r="BD492" s="184"/>
      <c r="BE492" s="184"/>
      <c r="BF492" s="184"/>
      <c r="BG492" s="184"/>
      <c r="BH492" s="184"/>
    </row>
    <row r="493" spans="1:60" ht="22.5" outlineLevel="1" x14ac:dyDescent="0.2">
      <c r="A493" s="175">
        <v>176</v>
      </c>
      <c r="B493" s="176" t="s">
        <v>745</v>
      </c>
      <c r="C493" s="177" t="s">
        <v>746</v>
      </c>
      <c r="D493" s="178" t="s">
        <v>150</v>
      </c>
      <c r="E493" s="179">
        <v>16</v>
      </c>
      <c r="F493" s="180"/>
      <c r="G493" s="181">
        <f>ROUND(E493*F493,2)</f>
        <v>0</v>
      </c>
      <c r="H493" s="180"/>
      <c r="I493" s="181">
        <f>ROUND(E493*H493,2)</f>
        <v>0</v>
      </c>
      <c r="J493" s="180"/>
      <c r="K493" s="181">
        <f>ROUND(E493*J493,2)</f>
        <v>0</v>
      </c>
      <c r="L493" s="181">
        <v>21</v>
      </c>
      <c r="M493" s="181">
        <f>G493*(1+L493/100)</f>
        <v>0</v>
      </c>
      <c r="N493" s="181">
        <v>8.0000000000000004E-4</v>
      </c>
      <c r="O493" s="181">
        <f>ROUND(E493*N493,2)</f>
        <v>0.01</v>
      </c>
      <c r="P493" s="181">
        <v>0</v>
      </c>
      <c r="Q493" s="181">
        <f>ROUND(E493*P493,2)</f>
        <v>0</v>
      </c>
      <c r="R493" s="181" t="s">
        <v>359</v>
      </c>
      <c r="S493" s="181" t="s">
        <v>152</v>
      </c>
      <c r="T493" s="182" t="s">
        <v>333</v>
      </c>
      <c r="U493" s="183">
        <v>0</v>
      </c>
      <c r="V493" s="183">
        <f>ROUND(E493*U493,2)</f>
        <v>0</v>
      </c>
      <c r="W493" s="183"/>
      <c r="X493" s="183" t="s">
        <v>360</v>
      </c>
      <c r="Y493" s="184"/>
      <c r="Z493" s="184"/>
      <c r="AA493" s="184"/>
      <c r="AB493" s="184"/>
      <c r="AC493" s="184"/>
      <c r="AD493" s="184"/>
      <c r="AE493" s="184"/>
      <c r="AF493" s="184"/>
      <c r="AG493" s="184" t="s">
        <v>361</v>
      </c>
      <c r="AH493" s="184"/>
      <c r="AI493" s="184"/>
      <c r="AJ493" s="184"/>
      <c r="AK493" s="184"/>
      <c r="AL493" s="184"/>
      <c r="AM493" s="184"/>
      <c r="AN493" s="184"/>
      <c r="AO493" s="184"/>
      <c r="AP493" s="184"/>
      <c r="AQ493" s="184"/>
      <c r="AR493" s="184"/>
      <c r="AS493" s="184"/>
      <c r="AT493" s="184"/>
      <c r="AU493" s="184"/>
      <c r="AV493" s="184"/>
      <c r="AW493" s="184"/>
      <c r="AX493" s="184"/>
      <c r="AY493" s="184"/>
      <c r="AZ493" s="184"/>
      <c r="BA493" s="184"/>
      <c r="BB493" s="184"/>
      <c r="BC493" s="184"/>
      <c r="BD493" s="184"/>
      <c r="BE493" s="184"/>
      <c r="BF493" s="184"/>
      <c r="BG493" s="184"/>
      <c r="BH493" s="184"/>
    </row>
    <row r="494" spans="1:60" ht="22.5" outlineLevel="1" x14ac:dyDescent="0.2">
      <c r="A494" s="175">
        <v>177</v>
      </c>
      <c r="B494" s="176" t="s">
        <v>747</v>
      </c>
      <c r="C494" s="177" t="s">
        <v>748</v>
      </c>
      <c r="D494" s="178" t="s">
        <v>150</v>
      </c>
      <c r="E494" s="179">
        <v>8</v>
      </c>
      <c r="F494" s="180"/>
      <c r="G494" s="181">
        <f>ROUND(E494*F494,2)</f>
        <v>0</v>
      </c>
      <c r="H494" s="180"/>
      <c r="I494" s="181">
        <f>ROUND(E494*H494,2)</f>
        <v>0</v>
      </c>
      <c r="J494" s="180"/>
      <c r="K494" s="181">
        <f>ROUND(E494*J494,2)</f>
        <v>0</v>
      </c>
      <c r="L494" s="181">
        <v>21</v>
      </c>
      <c r="M494" s="181">
        <f>G494*(1+L494/100)</f>
        <v>0</v>
      </c>
      <c r="N494" s="181">
        <v>1.9E-2</v>
      </c>
      <c r="O494" s="181">
        <f>ROUND(E494*N494,2)</f>
        <v>0.15</v>
      </c>
      <c r="P494" s="181">
        <v>0</v>
      </c>
      <c r="Q494" s="181">
        <f>ROUND(E494*P494,2)</f>
        <v>0</v>
      </c>
      <c r="R494" s="181" t="s">
        <v>359</v>
      </c>
      <c r="S494" s="181" t="s">
        <v>152</v>
      </c>
      <c r="T494" s="182" t="s">
        <v>152</v>
      </c>
      <c r="U494" s="183">
        <v>0</v>
      </c>
      <c r="V494" s="183">
        <f>ROUND(E494*U494,2)</f>
        <v>0</v>
      </c>
      <c r="W494" s="183"/>
      <c r="X494" s="183" t="s">
        <v>360</v>
      </c>
      <c r="Y494" s="184"/>
      <c r="Z494" s="184"/>
      <c r="AA494" s="184"/>
      <c r="AB494" s="184"/>
      <c r="AC494" s="184"/>
      <c r="AD494" s="184"/>
      <c r="AE494" s="184"/>
      <c r="AF494" s="184"/>
      <c r="AG494" s="184" t="s">
        <v>361</v>
      </c>
      <c r="AH494" s="184"/>
      <c r="AI494" s="184"/>
      <c r="AJ494" s="184"/>
      <c r="AK494" s="184"/>
      <c r="AL494" s="184"/>
      <c r="AM494" s="184"/>
      <c r="AN494" s="184"/>
      <c r="AO494" s="184"/>
      <c r="AP494" s="184"/>
      <c r="AQ494" s="184"/>
      <c r="AR494" s="184"/>
      <c r="AS494" s="184"/>
      <c r="AT494" s="184"/>
      <c r="AU494" s="184"/>
      <c r="AV494" s="184"/>
      <c r="AW494" s="184"/>
      <c r="AX494" s="184"/>
      <c r="AY494" s="184"/>
      <c r="AZ494" s="184"/>
      <c r="BA494" s="184"/>
      <c r="BB494" s="184"/>
      <c r="BC494" s="184"/>
      <c r="BD494" s="184"/>
      <c r="BE494" s="184"/>
      <c r="BF494" s="184"/>
      <c r="BG494" s="184"/>
      <c r="BH494" s="184"/>
    </row>
    <row r="495" spans="1:60" ht="22.5" outlineLevel="1" x14ac:dyDescent="0.2">
      <c r="A495" s="175">
        <v>178</v>
      </c>
      <c r="B495" s="176" t="s">
        <v>749</v>
      </c>
      <c r="C495" s="177" t="s">
        <v>750</v>
      </c>
      <c r="D495" s="178" t="s">
        <v>150</v>
      </c>
      <c r="E495" s="179">
        <v>8</v>
      </c>
      <c r="F495" s="180"/>
      <c r="G495" s="181">
        <f>ROUND(E495*F495,2)</f>
        <v>0</v>
      </c>
      <c r="H495" s="180"/>
      <c r="I495" s="181">
        <f>ROUND(E495*H495,2)</f>
        <v>0</v>
      </c>
      <c r="J495" s="180"/>
      <c r="K495" s="181">
        <f>ROUND(E495*J495,2)</f>
        <v>0</v>
      </c>
      <c r="L495" s="181">
        <v>21</v>
      </c>
      <c r="M495" s="181">
        <f>G495*(1+L495/100)</f>
        <v>0</v>
      </c>
      <c r="N495" s="181">
        <v>2.3E-2</v>
      </c>
      <c r="O495" s="181">
        <f>ROUND(E495*N495,2)</f>
        <v>0.18</v>
      </c>
      <c r="P495" s="181">
        <v>0</v>
      </c>
      <c r="Q495" s="181">
        <f>ROUND(E495*P495,2)</f>
        <v>0</v>
      </c>
      <c r="R495" s="181" t="s">
        <v>359</v>
      </c>
      <c r="S495" s="181" t="s">
        <v>152</v>
      </c>
      <c r="T495" s="182" t="s">
        <v>152</v>
      </c>
      <c r="U495" s="183">
        <v>0</v>
      </c>
      <c r="V495" s="183">
        <f>ROUND(E495*U495,2)</f>
        <v>0</v>
      </c>
      <c r="W495" s="183"/>
      <c r="X495" s="183" t="s">
        <v>360</v>
      </c>
      <c r="Y495" s="184"/>
      <c r="Z495" s="184"/>
      <c r="AA495" s="184"/>
      <c r="AB495" s="184"/>
      <c r="AC495" s="184"/>
      <c r="AD495" s="184"/>
      <c r="AE495" s="184"/>
      <c r="AF495" s="184"/>
      <c r="AG495" s="184" t="s">
        <v>361</v>
      </c>
      <c r="AH495" s="184"/>
      <c r="AI495" s="184"/>
      <c r="AJ495" s="184"/>
      <c r="AK495" s="184"/>
      <c r="AL495" s="184"/>
      <c r="AM495" s="184"/>
      <c r="AN495" s="184"/>
      <c r="AO495" s="184"/>
      <c r="AP495" s="184"/>
      <c r="AQ495" s="184"/>
      <c r="AR495" s="184"/>
      <c r="AS495" s="184"/>
      <c r="AT495" s="184"/>
      <c r="AU495" s="184"/>
      <c r="AV495" s="184"/>
      <c r="AW495" s="184"/>
      <c r="AX495" s="184"/>
      <c r="AY495" s="184"/>
      <c r="AZ495" s="184"/>
      <c r="BA495" s="184"/>
      <c r="BB495" s="184"/>
      <c r="BC495" s="184"/>
      <c r="BD495" s="184"/>
      <c r="BE495" s="184"/>
      <c r="BF495" s="184"/>
      <c r="BG495" s="184"/>
      <c r="BH495" s="184"/>
    </row>
    <row r="496" spans="1:60" ht="22.5" outlineLevel="1" x14ac:dyDescent="0.2">
      <c r="A496" s="185">
        <v>179</v>
      </c>
      <c r="B496" s="186" t="s">
        <v>751</v>
      </c>
      <c r="C496" s="187" t="s">
        <v>752</v>
      </c>
      <c r="D496" s="188" t="s">
        <v>150</v>
      </c>
      <c r="E496" s="189">
        <v>1</v>
      </c>
      <c r="F496" s="190"/>
      <c r="G496" s="191">
        <f>ROUND(E496*F496,2)</f>
        <v>0</v>
      </c>
      <c r="H496" s="190"/>
      <c r="I496" s="191">
        <f>ROUND(E496*H496,2)</f>
        <v>0</v>
      </c>
      <c r="J496" s="190"/>
      <c r="K496" s="191">
        <f>ROUND(E496*J496,2)</f>
        <v>0</v>
      </c>
      <c r="L496" s="191">
        <v>21</v>
      </c>
      <c r="M496" s="191">
        <f>G496*(1+L496/100)</f>
        <v>0</v>
      </c>
      <c r="N496" s="191">
        <v>4.2000000000000003E-2</v>
      </c>
      <c r="O496" s="191">
        <f>ROUND(E496*N496,2)</f>
        <v>0.04</v>
      </c>
      <c r="P496" s="191">
        <v>0</v>
      </c>
      <c r="Q496" s="191">
        <f>ROUND(E496*P496,2)</f>
        <v>0</v>
      </c>
      <c r="R496" s="191" t="s">
        <v>359</v>
      </c>
      <c r="S496" s="191" t="s">
        <v>152</v>
      </c>
      <c r="T496" s="192" t="s">
        <v>152</v>
      </c>
      <c r="U496" s="183">
        <v>0</v>
      </c>
      <c r="V496" s="183">
        <f>ROUND(E496*U496,2)</f>
        <v>0</v>
      </c>
      <c r="W496" s="183"/>
      <c r="X496" s="183" t="s">
        <v>360</v>
      </c>
      <c r="Y496" s="184"/>
      <c r="Z496" s="184"/>
      <c r="AA496" s="184"/>
      <c r="AB496" s="184"/>
      <c r="AC496" s="184"/>
      <c r="AD496" s="184"/>
      <c r="AE496" s="184"/>
      <c r="AF496" s="184"/>
      <c r="AG496" s="184" t="s">
        <v>361</v>
      </c>
      <c r="AH496" s="184"/>
      <c r="AI496" s="184"/>
      <c r="AJ496" s="184"/>
      <c r="AK496" s="184"/>
      <c r="AL496" s="184"/>
      <c r="AM496" s="184"/>
      <c r="AN496" s="184"/>
      <c r="AO496" s="184"/>
      <c r="AP496" s="184"/>
      <c r="AQ496" s="184"/>
      <c r="AR496" s="184"/>
      <c r="AS496" s="184"/>
      <c r="AT496" s="184"/>
      <c r="AU496" s="184"/>
      <c r="AV496" s="184"/>
      <c r="AW496" s="184"/>
      <c r="AX496" s="184"/>
      <c r="AY496" s="184"/>
      <c r="AZ496" s="184"/>
      <c r="BA496" s="184"/>
      <c r="BB496" s="184"/>
      <c r="BC496" s="184"/>
      <c r="BD496" s="184"/>
      <c r="BE496" s="184"/>
      <c r="BF496" s="184"/>
      <c r="BG496" s="184"/>
      <c r="BH496" s="184"/>
    </row>
    <row r="497" spans="1:60" outlineLevel="1" x14ac:dyDescent="0.2">
      <c r="A497" s="193">
        <v>180</v>
      </c>
      <c r="B497" s="194" t="s">
        <v>753</v>
      </c>
      <c r="C497" s="199" t="s">
        <v>754</v>
      </c>
      <c r="D497" s="200" t="s">
        <v>27</v>
      </c>
      <c r="E497" s="201"/>
      <c r="F497" s="202"/>
      <c r="G497" s="183">
        <f>ROUND(E497*F497,2)</f>
        <v>0</v>
      </c>
      <c r="H497" s="202"/>
      <c r="I497" s="183">
        <f>ROUND(E497*H497,2)</f>
        <v>0</v>
      </c>
      <c r="J497" s="202"/>
      <c r="K497" s="183">
        <f>ROUND(E497*J497,2)</f>
        <v>0</v>
      </c>
      <c r="L497" s="183">
        <v>21</v>
      </c>
      <c r="M497" s="183">
        <f>G497*(1+L497/100)</f>
        <v>0</v>
      </c>
      <c r="N497" s="183">
        <v>0</v>
      </c>
      <c r="O497" s="183">
        <f>ROUND(E497*N497,2)</f>
        <v>0</v>
      </c>
      <c r="P497" s="183">
        <v>0</v>
      </c>
      <c r="Q497" s="183">
        <f>ROUND(E497*P497,2)</f>
        <v>0</v>
      </c>
      <c r="R497" s="183" t="s">
        <v>716</v>
      </c>
      <c r="S497" s="183" t="s">
        <v>152</v>
      </c>
      <c r="T497" s="183" t="s">
        <v>152</v>
      </c>
      <c r="U497" s="183">
        <v>0</v>
      </c>
      <c r="V497" s="183">
        <f>ROUND(E497*U497,2)</f>
        <v>0</v>
      </c>
      <c r="W497" s="183"/>
      <c r="X497" s="183" t="s">
        <v>509</v>
      </c>
      <c r="Y497" s="184"/>
      <c r="Z497" s="184"/>
      <c r="AA497" s="184"/>
      <c r="AB497" s="184"/>
      <c r="AC497" s="184"/>
      <c r="AD497" s="184"/>
      <c r="AE497" s="184"/>
      <c r="AF497" s="184"/>
      <c r="AG497" s="184" t="s">
        <v>510</v>
      </c>
      <c r="AH497" s="184"/>
      <c r="AI497" s="184"/>
      <c r="AJ497" s="184"/>
      <c r="AK497" s="184"/>
      <c r="AL497" s="184"/>
      <c r="AM497" s="184"/>
      <c r="AN497" s="184"/>
      <c r="AO497" s="184"/>
      <c r="AP497" s="184"/>
      <c r="AQ497" s="184"/>
      <c r="AR497" s="184"/>
      <c r="AS497" s="184"/>
      <c r="AT497" s="184"/>
      <c r="AU497" s="184"/>
      <c r="AV497" s="184"/>
      <c r="AW497" s="184"/>
      <c r="AX497" s="184"/>
      <c r="AY497" s="184"/>
      <c r="AZ497" s="184"/>
      <c r="BA497" s="184"/>
      <c r="BB497" s="184"/>
      <c r="BC497" s="184"/>
      <c r="BD497" s="184"/>
      <c r="BE497" s="184"/>
      <c r="BF497" s="184"/>
      <c r="BG497" s="184"/>
      <c r="BH497" s="184"/>
    </row>
    <row r="498" spans="1:60" ht="12.75" customHeight="1" outlineLevel="1" x14ac:dyDescent="0.2">
      <c r="A498" s="193"/>
      <c r="B498" s="194"/>
      <c r="C498" s="254" t="s">
        <v>521</v>
      </c>
      <c r="D498" s="254"/>
      <c r="E498" s="254"/>
      <c r="F498" s="254"/>
      <c r="G498" s="254"/>
      <c r="H498" s="183"/>
      <c r="I498" s="183"/>
      <c r="J498" s="183"/>
      <c r="K498" s="183"/>
      <c r="L498" s="183"/>
      <c r="M498" s="183"/>
      <c r="N498" s="183"/>
      <c r="O498" s="183"/>
      <c r="P498" s="183"/>
      <c r="Q498" s="183"/>
      <c r="R498" s="183"/>
      <c r="S498" s="183"/>
      <c r="T498" s="183"/>
      <c r="U498" s="183"/>
      <c r="V498" s="183"/>
      <c r="W498" s="183"/>
      <c r="X498" s="183"/>
      <c r="Y498" s="184"/>
      <c r="Z498" s="184"/>
      <c r="AA498" s="184"/>
      <c r="AB498" s="184"/>
      <c r="AC498" s="184"/>
      <c r="AD498" s="184"/>
      <c r="AE498" s="184"/>
      <c r="AF498" s="184"/>
      <c r="AG498" s="184" t="s">
        <v>160</v>
      </c>
      <c r="AH498" s="184"/>
      <c r="AI498" s="184"/>
      <c r="AJ498" s="184"/>
      <c r="AK498" s="184"/>
      <c r="AL498" s="184"/>
      <c r="AM498" s="184"/>
      <c r="AN498" s="184"/>
      <c r="AO498" s="184"/>
      <c r="AP498" s="184"/>
      <c r="AQ498" s="184"/>
      <c r="AR498" s="184"/>
      <c r="AS498" s="184"/>
      <c r="AT498" s="184"/>
      <c r="AU498" s="184"/>
      <c r="AV498" s="184"/>
      <c r="AW498" s="184"/>
      <c r="AX498" s="184"/>
      <c r="AY498" s="184"/>
      <c r="AZ498" s="184"/>
      <c r="BA498" s="184"/>
      <c r="BB498" s="184"/>
      <c r="BC498" s="184"/>
      <c r="BD498" s="184"/>
      <c r="BE498" s="184"/>
      <c r="BF498" s="184"/>
      <c r="BG498" s="184"/>
      <c r="BH498" s="184"/>
    </row>
    <row r="499" spans="1:60" x14ac:dyDescent="0.2">
      <c r="A499" s="167" t="s">
        <v>146</v>
      </c>
      <c r="B499" s="168" t="s">
        <v>89</v>
      </c>
      <c r="C499" s="169" t="s">
        <v>90</v>
      </c>
      <c r="D499" s="170"/>
      <c r="E499" s="171"/>
      <c r="F499" s="172"/>
      <c r="G499" s="172">
        <f>SUMIF(AG500:AG503,"&lt;&gt;NOR",G500:G503)</f>
        <v>0</v>
      </c>
      <c r="H499" s="172"/>
      <c r="I499" s="172">
        <f>SUM(I500:I503)</f>
        <v>0</v>
      </c>
      <c r="J499" s="172"/>
      <c r="K499" s="172">
        <f>SUM(K500:K503)</f>
        <v>0</v>
      </c>
      <c r="L499" s="172"/>
      <c r="M499" s="172">
        <f>SUM(M500:M503)</f>
        <v>0</v>
      </c>
      <c r="N499" s="172"/>
      <c r="O499" s="172">
        <f>SUM(O500:O503)</f>
        <v>0.02</v>
      </c>
      <c r="P499" s="172"/>
      <c r="Q499" s="172">
        <f>SUM(Q500:Q503)</f>
        <v>0</v>
      </c>
      <c r="R499" s="172"/>
      <c r="S499" s="172"/>
      <c r="T499" s="173"/>
      <c r="U499" s="174"/>
      <c r="V499" s="174">
        <f>SUM(V500:V503)</f>
        <v>14.1</v>
      </c>
      <c r="W499" s="174"/>
      <c r="X499" s="174"/>
      <c r="AG499" t="s">
        <v>147</v>
      </c>
    </row>
    <row r="500" spans="1:60" outlineLevel="1" x14ac:dyDescent="0.2">
      <c r="A500" s="185">
        <v>181</v>
      </c>
      <c r="B500" s="186" t="s">
        <v>755</v>
      </c>
      <c r="C500" s="187" t="s">
        <v>756</v>
      </c>
      <c r="D500" s="188" t="s">
        <v>170</v>
      </c>
      <c r="E500" s="189">
        <v>30.66</v>
      </c>
      <c r="F500" s="190"/>
      <c r="G500" s="191">
        <f>ROUND(E500*F500,2)</f>
        <v>0</v>
      </c>
      <c r="H500" s="190"/>
      <c r="I500" s="191">
        <f>ROUND(E500*H500,2)</f>
        <v>0</v>
      </c>
      <c r="J500" s="190"/>
      <c r="K500" s="191">
        <f>ROUND(E500*J500,2)</f>
        <v>0</v>
      </c>
      <c r="L500" s="191">
        <v>21</v>
      </c>
      <c r="M500" s="191">
        <f>G500*(1+L500/100)</f>
        <v>0</v>
      </c>
      <c r="N500" s="191">
        <v>5.0000000000000001E-4</v>
      </c>
      <c r="O500" s="191">
        <f>ROUND(E500*N500,2)</f>
        <v>0.02</v>
      </c>
      <c r="P500" s="191">
        <v>0</v>
      </c>
      <c r="Q500" s="191">
        <f>ROUND(E500*P500,2)</f>
        <v>0</v>
      </c>
      <c r="R500" s="191" t="s">
        <v>757</v>
      </c>
      <c r="S500" s="191" t="s">
        <v>152</v>
      </c>
      <c r="T500" s="192" t="s">
        <v>152</v>
      </c>
      <c r="U500" s="183">
        <v>0.46</v>
      </c>
      <c r="V500" s="183">
        <f>ROUND(E500*U500,2)</f>
        <v>14.1</v>
      </c>
      <c r="W500" s="183"/>
      <c r="X500" s="183" t="s">
        <v>153</v>
      </c>
      <c r="Y500" s="184"/>
      <c r="Z500" s="184"/>
      <c r="AA500" s="184"/>
      <c r="AB500" s="184"/>
      <c r="AC500" s="184"/>
      <c r="AD500" s="184"/>
      <c r="AE500" s="184"/>
      <c r="AF500" s="184"/>
      <c r="AG500" s="184" t="s">
        <v>154</v>
      </c>
      <c r="AH500" s="184"/>
      <c r="AI500" s="184"/>
      <c r="AJ500" s="184"/>
      <c r="AK500" s="184"/>
      <c r="AL500" s="184"/>
      <c r="AM500" s="184"/>
      <c r="AN500" s="184"/>
      <c r="AO500" s="184"/>
      <c r="AP500" s="184"/>
      <c r="AQ500" s="184"/>
      <c r="AR500" s="184"/>
      <c r="AS500" s="184"/>
      <c r="AT500" s="184"/>
      <c r="AU500" s="184"/>
      <c r="AV500" s="184"/>
      <c r="AW500" s="184"/>
      <c r="AX500" s="184"/>
      <c r="AY500" s="184"/>
      <c r="AZ500" s="184"/>
      <c r="BA500" s="184"/>
      <c r="BB500" s="184"/>
      <c r="BC500" s="184"/>
      <c r="BD500" s="184"/>
      <c r="BE500" s="184"/>
      <c r="BF500" s="184"/>
      <c r="BG500" s="184"/>
      <c r="BH500" s="184"/>
    </row>
    <row r="501" spans="1:60" outlineLevel="1" x14ac:dyDescent="0.2">
      <c r="A501" s="193"/>
      <c r="B501" s="194"/>
      <c r="C501" s="195" t="s">
        <v>452</v>
      </c>
      <c r="D501" s="196"/>
      <c r="E501" s="197">
        <v>30.66</v>
      </c>
      <c r="F501" s="183"/>
      <c r="G501" s="183"/>
      <c r="H501" s="183"/>
      <c r="I501" s="183"/>
      <c r="J501" s="183"/>
      <c r="K501" s="183"/>
      <c r="L501" s="183"/>
      <c r="M501" s="183"/>
      <c r="N501" s="183"/>
      <c r="O501" s="183"/>
      <c r="P501" s="183"/>
      <c r="Q501" s="183"/>
      <c r="R501" s="183"/>
      <c r="S501" s="183"/>
      <c r="T501" s="183"/>
      <c r="U501" s="183"/>
      <c r="V501" s="183"/>
      <c r="W501" s="183"/>
      <c r="X501" s="183"/>
      <c r="Y501" s="184"/>
      <c r="Z501" s="184"/>
      <c r="AA501" s="184"/>
      <c r="AB501" s="184"/>
      <c r="AC501" s="184"/>
      <c r="AD501" s="184"/>
      <c r="AE501" s="184"/>
      <c r="AF501" s="184"/>
      <c r="AG501" s="184" t="s">
        <v>162</v>
      </c>
      <c r="AH501" s="184">
        <v>0</v>
      </c>
      <c r="AI501" s="184"/>
      <c r="AJ501" s="184"/>
      <c r="AK501" s="184"/>
      <c r="AL501" s="184"/>
      <c r="AM501" s="184"/>
      <c r="AN501" s="184"/>
      <c r="AO501" s="184"/>
      <c r="AP501" s="184"/>
      <c r="AQ501" s="184"/>
      <c r="AR501" s="184"/>
      <c r="AS501" s="184"/>
      <c r="AT501" s="184"/>
      <c r="AU501" s="184"/>
      <c r="AV501" s="184"/>
      <c r="AW501" s="184"/>
      <c r="AX501" s="184"/>
      <c r="AY501" s="184"/>
      <c r="AZ501" s="184"/>
      <c r="BA501" s="184"/>
      <c r="BB501" s="184"/>
      <c r="BC501" s="184"/>
      <c r="BD501" s="184"/>
      <c r="BE501" s="184"/>
      <c r="BF501" s="184"/>
      <c r="BG501" s="184"/>
      <c r="BH501" s="184"/>
    </row>
    <row r="502" spans="1:60" ht="22.5" outlineLevel="1" x14ac:dyDescent="0.2">
      <c r="A502" s="175">
        <v>182</v>
      </c>
      <c r="B502" s="176" t="s">
        <v>758</v>
      </c>
      <c r="C502" s="177" t="s">
        <v>759</v>
      </c>
      <c r="D502" s="178" t="s">
        <v>150</v>
      </c>
      <c r="E502" s="179">
        <v>1</v>
      </c>
      <c r="F502" s="180"/>
      <c r="G502" s="181">
        <f>ROUND(E502*F502,2)</f>
        <v>0</v>
      </c>
      <c r="H502" s="180"/>
      <c r="I502" s="181">
        <f>ROUND(E502*H502,2)</f>
        <v>0</v>
      </c>
      <c r="J502" s="180"/>
      <c r="K502" s="181">
        <f>ROUND(E502*J502,2)</f>
        <v>0</v>
      </c>
      <c r="L502" s="181">
        <v>21</v>
      </c>
      <c r="M502" s="181">
        <f>G502*(1+L502/100)</f>
        <v>0</v>
      </c>
      <c r="N502" s="181">
        <v>0</v>
      </c>
      <c r="O502" s="181">
        <f>ROUND(E502*N502,2)</f>
        <v>0</v>
      </c>
      <c r="P502" s="181">
        <v>0</v>
      </c>
      <c r="Q502" s="181">
        <f>ROUND(E502*P502,2)</f>
        <v>0</v>
      </c>
      <c r="R502" s="181"/>
      <c r="S502" s="181" t="s">
        <v>403</v>
      </c>
      <c r="T502" s="182" t="s">
        <v>404</v>
      </c>
      <c r="U502" s="183">
        <v>0</v>
      </c>
      <c r="V502" s="183">
        <f>ROUND(E502*U502,2)</f>
        <v>0</v>
      </c>
      <c r="W502" s="183"/>
      <c r="X502" s="183" t="s">
        <v>153</v>
      </c>
      <c r="Y502" s="184"/>
      <c r="Z502" s="184"/>
      <c r="AA502" s="184"/>
      <c r="AB502" s="184"/>
      <c r="AC502" s="184"/>
      <c r="AD502" s="184"/>
      <c r="AE502" s="184"/>
      <c r="AF502" s="184"/>
      <c r="AG502" s="184" t="s">
        <v>154</v>
      </c>
      <c r="AH502" s="184"/>
      <c r="AI502" s="184"/>
      <c r="AJ502" s="184"/>
      <c r="AK502" s="184"/>
      <c r="AL502" s="184"/>
      <c r="AM502" s="184"/>
      <c r="AN502" s="184"/>
      <c r="AO502" s="184"/>
      <c r="AP502" s="184"/>
      <c r="AQ502" s="184"/>
      <c r="AR502" s="184"/>
      <c r="AS502" s="184"/>
      <c r="AT502" s="184"/>
      <c r="AU502" s="184"/>
      <c r="AV502" s="184"/>
      <c r="AW502" s="184"/>
      <c r="AX502" s="184"/>
      <c r="AY502" s="184"/>
      <c r="AZ502" s="184"/>
      <c r="BA502" s="184"/>
      <c r="BB502" s="184"/>
      <c r="BC502" s="184"/>
      <c r="BD502" s="184"/>
      <c r="BE502" s="184"/>
      <c r="BF502" s="184"/>
      <c r="BG502" s="184"/>
      <c r="BH502" s="184"/>
    </row>
    <row r="503" spans="1:60" outlineLevel="1" x14ac:dyDescent="0.2">
      <c r="A503" s="175">
        <v>183</v>
      </c>
      <c r="B503" s="176" t="s">
        <v>760</v>
      </c>
      <c r="C503" s="177" t="s">
        <v>761</v>
      </c>
      <c r="D503" s="178" t="s">
        <v>150</v>
      </c>
      <c r="E503" s="179">
        <v>1</v>
      </c>
      <c r="F503" s="180"/>
      <c r="G503" s="181">
        <f>ROUND(E503*F503,2)</f>
        <v>0</v>
      </c>
      <c r="H503" s="180"/>
      <c r="I503" s="181">
        <f>ROUND(E503*H503,2)</f>
        <v>0</v>
      </c>
      <c r="J503" s="180"/>
      <c r="K503" s="181">
        <f>ROUND(E503*J503,2)</f>
        <v>0</v>
      </c>
      <c r="L503" s="181">
        <v>21</v>
      </c>
      <c r="M503" s="181">
        <f>G503*(1+L503/100)</f>
        <v>0</v>
      </c>
      <c r="N503" s="181">
        <v>0</v>
      </c>
      <c r="O503" s="181">
        <f>ROUND(E503*N503,2)</f>
        <v>0</v>
      </c>
      <c r="P503" s="181">
        <v>0</v>
      </c>
      <c r="Q503" s="181">
        <f>ROUND(E503*P503,2)</f>
        <v>0</v>
      </c>
      <c r="R503" s="181"/>
      <c r="S503" s="181" t="s">
        <v>403</v>
      </c>
      <c r="T503" s="182" t="s">
        <v>404</v>
      </c>
      <c r="U503" s="183">
        <v>0</v>
      </c>
      <c r="V503" s="183">
        <f>ROUND(E503*U503,2)</f>
        <v>0</v>
      </c>
      <c r="W503" s="183"/>
      <c r="X503" s="183" t="s">
        <v>153</v>
      </c>
      <c r="Y503" s="184"/>
      <c r="Z503" s="184"/>
      <c r="AA503" s="184"/>
      <c r="AB503" s="184"/>
      <c r="AC503" s="184"/>
      <c r="AD503" s="184"/>
      <c r="AE503" s="184"/>
      <c r="AF503" s="184"/>
      <c r="AG503" s="184" t="s">
        <v>154</v>
      </c>
      <c r="AH503" s="184"/>
      <c r="AI503" s="184"/>
      <c r="AJ503" s="184"/>
      <c r="AK503" s="184"/>
      <c r="AL503" s="184"/>
      <c r="AM503" s="184"/>
      <c r="AN503" s="184"/>
      <c r="AO503" s="184"/>
      <c r="AP503" s="184"/>
      <c r="AQ503" s="184"/>
      <c r="AR503" s="184"/>
      <c r="AS503" s="184"/>
      <c r="AT503" s="184"/>
      <c r="AU503" s="184"/>
      <c r="AV503" s="184"/>
      <c r="AW503" s="184"/>
      <c r="AX503" s="184"/>
      <c r="AY503" s="184"/>
      <c r="AZ503" s="184"/>
      <c r="BA503" s="184"/>
      <c r="BB503" s="184"/>
      <c r="BC503" s="184"/>
      <c r="BD503" s="184"/>
      <c r="BE503" s="184"/>
      <c r="BF503" s="184"/>
      <c r="BG503" s="184"/>
      <c r="BH503" s="184"/>
    </row>
    <row r="504" spans="1:60" x14ac:dyDescent="0.2">
      <c r="A504" s="167" t="s">
        <v>146</v>
      </c>
      <c r="B504" s="168" t="s">
        <v>91</v>
      </c>
      <c r="C504" s="169" t="s">
        <v>92</v>
      </c>
      <c r="D504" s="170"/>
      <c r="E504" s="171"/>
      <c r="F504" s="172"/>
      <c r="G504" s="172">
        <f>SUMIF(AG505:AG522,"&lt;&gt;NOR",G505:G522)</f>
        <v>0</v>
      </c>
      <c r="H504" s="172"/>
      <c r="I504" s="172">
        <f>SUM(I505:I522)</f>
        <v>0</v>
      </c>
      <c r="J504" s="172"/>
      <c r="K504" s="172">
        <f>SUM(K505:K522)</f>
        <v>0</v>
      </c>
      <c r="L504" s="172"/>
      <c r="M504" s="172">
        <f>SUM(M505:M522)</f>
        <v>0</v>
      </c>
      <c r="N504" s="172"/>
      <c r="O504" s="172">
        <f>SUM(O505:O522)</f>
        <v>3.49</v>
      </c>
      <c r="P504" s="172"/>
      <c r="Q504" s="172">
        <f>SUM(Q505:Q522)</f>
        <v>0</v>
      </c>
      <c r="R504" s="172"/>
      <c r="S504" s="172"/>
      <c r="T504" s="173"/>
      <c r="U504" s="174"/>
      <c r="V504" s="174">
        <f>SUM(V505:V522)</f>
        <v>149.34</v>
      </c>
      <c r="W504" s="174"/>
      <c r="X504" s="174"/>
      <c r="AG504" t="s">
        <v>147</v>
      </c>
    </row>
    <row r="505" spans="1:60" outlineLevel="1" x14ac:dyDescent="0.2">
      <c r="A505" s="185">
        <v>184</v>
      </c>
      <c r="B505" s="186" t="s">
        <v>762</v>
      </c>
      <c r="C505" s="187" t="s">
        <v>763</v>
      </c>
      <c r="D505" s="188" t="s">
        <v>182</v>
      </c>
      <c r="E505" s="189">
        <v>24.5</v>
      </c>
      <c r="F505" s="190"/>
      <c r="G505" s="191">
        <f>ROUND(E505*F505,2)</f>
        <v>0</v>
      </c>
      <c r="H505" s="190"/>
      <c r="I505" s="191">
        <f>ROUND(E505*H505,2)</f>
        <v>0</v>
      </c>
      <c r="J505" s="190"/>
      <c r="K505" s="191">
        <f>ROUND(E505*J505,2)</f>
        <v>0</v>
      </c>
      <c r="L505" s="191">
        <v>21</v>
      </c>
      <c r="M505" s="191">
        <f>G505*(1+L505/100)</f>
        <v>0</v>
      </c>
      <c r="N505" s="191">
        <v>0</v>
      </c>
      <c r="O505" s="191">
        <f>ROUND(E505*N505,2)</f>
        <v>0</v>
      </c>
      <c r="P505" s="191">
        <v>0</v>
      </c>
      <c r="Q505" s="191">
        <f>ROUND(E505*P505,2)</f>
        <v>0</v>
      </c>
      <c r="R505" s="191" t="s">
        <v>764</v>
      </c>
      <c r="S505" s="191" t="s">
        <v>152</v>
      </c>
      <c r="T505" s="192" t="s">
        <v>152</v>
      </c>
      <c r="U505" s="183">
        <v>0.15</v>
      </c>
      <c r="V505" s="183">
        <f>ROUND(E505*U505,2)</f>
        <v>3.68</v>
      </c>
      <c r="W505" s="183"/>
      <c r="X505" s="183" t="s">
        <v>153</v>
      </c>
      <c r="Y505" s="184"/>
      <c r="Z505" s="184"/>
      <c r="AA505" s="184"/>
      <c r="AB505" s="184"/>
      <c r="AC505" s="184"/>
      <c r="AD505" s="184"/>
      <c r="AE505" s="184"/>
      <c r="AF505" s="184"/>
      <c r="AG505" s="184" t="s">
        <v>527</v>
      </c>
      <c r="AH505" s="184"/>
      <c r="AI505" s="184"/>
      <c r="AJ505" s="184"/>
      <c r="AK505" s="184"/>
      <c r="AL505" s="184"/>
      <c r="AM505" s="184"/>
      <c r="AN505" s="184"/>
      <c r="AO505" s="184"/>
      <c r="AP505" s="184"/>
      <c r="AQ505" s="184"/>
      <c r="AR505" s="184"/>
      <c r="AS505" s="184"/>
      <c r="AT505" s="184"/>
      <c r="AU505" s="184"/>
      <c r="AV505" s="184"/>
      <c r="AW505" s="184"/>
      <c r="AX505" s="184"/>
      <c r="AY505" s="184"/>
      <c r="AZ505" s="184"/>
      <c r="BA505" s="184"/>
      <c r="BB505" s="184"/>
      <c r="BC505" s="184"/>
      <c r="BD505" s="184"/>
      <c r="BE505" s="184"/>
      <c r="BF505" s="184"/>
      <c r="BG505" s="184"/>
      <c r="BH505" s="184"/>
    </row>
    <row r="506" spans="1:60" outlineLevel="1" x14ac:dyDescent="0.2">
      <c r="A506" s="193"/>
      <c r="B506" s="194"/>
      <c r="C506" s="195" t="s">
        <v>765</v>
      </c>
      <c r="D506" s="196"/>
      <c r="E506" s="197">
        <v>12.9</v>
      </c>
      <c r="F506" s="183"/>
      <c r="G506" s="183"/>
      <c r="H506" s="183"/>
      <c r="I506" s="183"/>
      <c r="J506" s="183"/>
      <c r="K506" s="183"/>
      <c r="L506" s="183"/>
      <c r="M506" s="183"/>
      <c r="N506" s="183"/>
      <c r="O506" s="183"/>
      <c r="P506" s="183"/>
      <c r="Q506" s="183"/>
      <c r="R506" s="183"/>
      <c r="S506" s="183"/>
      <c r="T506" s="183"/>
      <c r="U506" s="183"/>
      <c r="V506" s="183"/>
      <c r="W506" s="183"/>
      <c r="X506" s="183"/>
      <c r="Y506" s="184"/>
      <c r="Z506" s="184"/>
      <c r="AA506" s="184"/>
      <c r="AB506" s="184"/>
      <c r="AC506" s="184"/>
      <c r="AD506" s="184"/>
      <c r="AE506" s="184"/>
      <c r="AF506" s="184"/>
      <c r="AG506" s="184" t="s">
        <v>162</v>
      </c>
      <c r="AH506" s="184">
        <v>0</v>
      </c>
      <c r="AI506" s="184"/>
      <c r="AJ506" s="184"/>
      <c r="AK506" s="184"/>
      <c r="AL506" s="184"/>
      <c r="AM506" s="184"/>
      <c r="AN506" s="184"/>
      <c r="AO506" s="184"/>
      <c r="AP506" s="184"/>
      <c r="AQ506" s="184"/>
      <c r="AR506" s="184"/>
      <c r="AS506" s="184"/>
      <c r="AT506" s="184"/>
      <c r="AU506" s="184"/>
      <c r="AV506" s="184"/>
      <c r="AW506" s="184"/>
      <c r="AX506" s="184"/>
      <c r="AY506" s="184"/>
      <c r="AZ506" s="184"/>
      <c r="BA506" s="184"/>
      <c r="BB506" s="184"/>
      <c r="BC506" s="184"/>
      <c r="BD506" s="184"/>
      <c r="BE506" s="184"/>
      <c r="BF506" s="184"/>
      <c r="BG506" s="184"/>
      <c r="BH506" s="184"/>
    </row>
    <row r="507" spans="1:60" outlineLevel="1" x14ac:dyDescent="0.2">
      <c r="A507" s="193"/>
      <c r="B507" s="194"/>
      <c r="C507" s="195" t="s">
        <v>766</v>
      </c>
      <c r="D507" s="196"/>
      <c r="E507" s="197">
        <v>11.6</v>
      </c>
      <c r="F507" s="183"/>
      <c r="G507" s="183"/>
      <c r="H507" s="183"/>
      <c r="I507" s="183"/>
      <c r="J507" s="183"/>
      <c r="K507" s="183"/>
      <c r="L507" s="183"/>
      <c r="M507" s="183"/>
      <c r="N507" s="183"/>
      <c r="O507" s="183"/>
      <c r="P507" s="183"/>
      <c r="Q507" s="183"/>
      <c r="R507" s="183"/>
      <c r="S507" s="183"/>
      <c r="T507" s="183"/>
      <c r="U507" s="183"/>
      <c r="V507" s="183"/>
      <c r="W507" s="183"/>
      <c r="X507" s="183"/>
      <c r="Y507" s="184"/>
      <c r="Z507" s="184"/>
      <c r="AA507" s="184"/>
      <c r="AB507" s="184"/>
      <c r="AC507" s="184"/>
      <c r="AD507" s="184"/>
      <c r="AE507" s="184"/>
      <c r="AF507" s="184"/>
      <c r="AG507" s="184" t="s">
        <v>162</v>
      </c>
      <c r="AH507" s="184">
        <v>0</v>
      </c>
      <c r="AI507" s="184"/>
      <c r="AJ507" s="184"/>
      <c r="AK507" s="184"/>
      <c r="AL507" s="184"/>
      <c r="AM507" s="184"/>
      <c r="AN507" s="184"/>
      <c r="AO507" s="184"/>
      <c r="AP507" s="184"/>
      <c r="AQ507" s="184"/>
      <c r="AR507" s="184"/>
      <c r="AS507" s="184"/>
      <c r="AT507" s="184"/>
      <c r="AU507" s="184"/>
      <c r="AV507" s="184"/>
      <c r="AW507" s="184"/>
      <c r="AX507" s="184"/>
      <c r="AY507" s="184"/>
      <c r="AZ507" s="184"/>
      <c r="BA507" s="184"/>
      <c r="BB507" s="184"/>
      <c r="BC507" s="184"/>
      <c r="BD507" s="184"/>
      <c r="BE507" s="184"/>
      <c r="BF507" s="184"/>
      <c r="BG507" s="184"/>
      <c r="BH507" s="184"/>
    </row>
    <row r="508" spans="1:60" ht="22.5" outlineLevel="1" x14ac:dyDescent="0.2">
      <c r="A508" s="185">
        <v>185</v>
      </c>
      <c r="B508" s="186" t="s">
        <v>767</v>
      </c>
      <c r="C508" s="187" t="s">
        <v>768</v>
      </c>
      <c r="D508" s="188" t="s">
        <v>182</v>
      </c>
      <c r="E508" s="189">
        <v>93.6</v>
      </c>
      <c r="F508" s="190"/>
      <c r="G508" s="191">
        <f>ROUND(E508*F508,2)</f>
        <v>0</v>
      </c>
      <c r="H508" s="190"/>
      <c r="I508" s="191">
        <f>ROUND(E508*H508,2)</f>
        <v>0</v>
      </c>
      <c r="J508" s="190"/>
      <c r="K508" s="191">
        <f>ROUND(E508*J508,2)</f>
        <v>0</v>
      </c>
      <c r="L508" s="191">
        <v>21</v>
      </c>
      <c r="M508" s="191">
        <f>G508*(1+L508/100)</f>
        <v>0</v>
      </c>
      <c r="N508" s="191">
        <v>2.4000000000000001E-4</v>
      </c>
      <c r="O508" s="191">
        <f>ROUND(E508*N508,2)</f>
        <v>0.02</v>
      </c>
      <c r="P508" s="191">
        <v>0</v>
      </c>
      <c r="Q508" s="191">
        <f>ROUND(E508*P508,2)</f>
        <v>0</v>
      </c>
      <c r="R508" s="191" t="s">
        <v>764</v>
      </c>
      <c r="S508" s="191" t="s">
        <v>152</v>
      </c>
      <c r="T508" s="192" t="s">
        <v>152</v>
      </c>
      <c r="U508" s="183">
        <v>0.16900000000000001</v>
      </c>
      <c r="V508" s="183">
        <f>ROUND(E508*U508,2)</f>
        <v>15.82</v>
      </c>
      <c r="W508" s="183"/>
      <c r="X508" s="183" t="s">
        <v>153</v>
      </c>
      <c r="Y508" s="184"/>
      <c r="Z508" s="184"/>
      <c r="AA508" s="184"/>
      <c r="AB508" s="184"/>
      <c r="AC508" s="184"/>
      <c r="AD508" s="184"/>
      <c r="AE508" s="184"/>
      <c r="AF508" s="184"/>
      <c r="AG508" s="184" t="s">
        <v>527</v>
      </c>
      <c r="AH508" s="184"/>
      <c r="AI508" s="184"/>
      <c r="AJ508" s="184"/>
      <c r="AK508" s="184"/>
      <c r="AL508" s="184"/>
      <c r="AM508" s="184"/>
      <c r="AN508" s="184"/>
      <c r="AO508" s="184"/>
      <c r="AP508" s="184"/>
      <c r="AQ508" s="184"/>
      <c r="AR508" s="184"/>
      <c r="AS508" s="184"/>
      <c r="AT508" s="184"/>
      <c r="AU508" s="184"/>
      <c r="AV508" s="184"/>
      <c r="AW508" s="184"/>
      <c r="AX508" s="184"/>
      <c r="AY508" s="184"/>
      <c r="AZ508" s="184"/>
      <c r="BA508" s="184"/>
      <c r="BB508" s="184"/>
      <c r="BC508" s="184"/>
      <c r="BD508" s="184"/>
      <c r="BE508" s="184"/>
      <c r="BF508" s="184"/>
      <c r="BG508" s="184"/>
      <c r="BH508" s="184"/>
    </row>
    <row r="509" spans="1:60" ht="22.5" outlineLevel="1" x14ac:dyDescent="0.2">
      <c r="A509" s="193"/>
      <c r="B509" s="194"/>
      <c r="C509" s="195" t="s">
        <v>769</v>
      </c>
      <c r="D509" s="196"/>
      <c r="E509" s="197">
        <v>49.8</v>
      </c>
      <c r="F509" s="183"/>
      <c r="G509" s="183"/>
      <c r="H509" s="183"/>
      <c r="I509" s="183"/>
      <c r="J509" s="183"/>
      <c r="K509" s="183"/>
      <c r="L509" s="183"/>
      <c r="M509" s="183"/>
      <c r="N509" s="183"/>
      <c r="O509" s="183"/>
      <c r="P509" s="183"/>
      <c r="Q509" s="183"/>
      <c r="R509" s="183"/>
      <c r="S509" s="183"/>
      <c r="T509" s="183"/>
      <c r="U509" s="183"/>
      <c r="V509" s="183"/>
      <c r="W509" s="183"/>
      <c r="X509" s="183"/>
      <c r="Y509" s="184"/>
      <c r="Z509" s="184"/>
      <c r="AA509" s="184"/>
      <c r="AB509" s="184"/>
      <c r="AC509" s="184"/>
      <c r="AD509" s="184"/>
      <c r="AE509" s="184"/>
      <c r="AF509" s="184"/>
      <c r="AG509" s="184" t="s">
        <v>162</v>
      </c>
      <c r="AH509" s="184">
        <v>0</v>
      </c>
      <c r="AI509" s="184"/>
      <c r="AJ509" s="184"/>
      <c r="AK509" s="184"/>
      <c r="AL509" s="184"/>
      <c r="AM509" s="184"/>
      <c r="AN509" s="184"/>
      <c r="AO509" s="184"/>
      <c r="AP509" s="184"/>
      <c r="AQ509" s="184"/>
      <c r="AR509" s="184"/>
      <c r="AS509" s="184"/>
      <c r="AT509" s="184"/>
      <c r="AU509" s="184"/>
      <c r="AV509" s="184"/>
      <c r="AW509" s="184"/>
      <c r="AX509" s="184"/>
      <c r="AY509" s="184"/>
      <c r="AZ509" s="184"/>
      <c r="BA509" s="184"/>
      <c r="BB509" s="184"/>
      <c r="BC509" s="184"/>
      <c r="BD509" s="184"/>
      <c r="BE509" s="184"/>
      <c r="BF509" s="184"/>
      <c r="BG509" s="184"/>
      <c r="BH509" s="184"/>
    </row>
    <row r="510" spans="1:60" outlineLevel="1" x14ac:dyDescent="0.2">
      <c r="A510" s="193"/>
      <c r="B510" s="194"/>
      <c r="C510" s="195" t="s">
        <v>770</v>
      </c>
      <c r="D510" s="196"/>
      <c r="E510" s="197">
        <v>29.5</v>
      </c>
      <c r="F510" s="183"/>
      <c r="G510" s="183"/>
      <c r="H510" s="183"/>
      <c r="I510" s="183"/>
      <c r="J510" s="183"/>
      <c r="K510" s="183"/>
      <c r="L510" s="183"/>
      <c r="M510" s="183"/>
      <c r="N510" s="183"/>
      <c r="O510" s="183"/>
      <c r="P510" s="183"/>
      <c r="Q510" s="183"/>
      <c r="R510" s="183"/>
      <c r="S510" s="183"/>
      <c r="T510" s="183"/>
      <c r="U510" s="183"/>
      <c r="V510" s="183"/>
      <c r="W510" s="183"/>
      <c r="X510" s="183"/>
      <c r="Y510" s="184"/>
      <c r="Z510" s="184"/>
      <c r="AA510" s="184"/>
      <c r="AB510" s="184"/>
      <c r="AC510" s="184"/>
      <c r="AD510" s="184"/>
      <c r="AE510" s="184"/>
      <c r="AF510" s="184"/>
      <c r="AG510" s="184" t="s">
        <v>162</v>
      </c>
      <c r="AH510" s="184">
        <v>0</v>
      </c>
      <c r="AI510" s="184"/>
      <c r="AJ510" s="184"/>
      <c r="AK510" s="184"/>
      <c r="AL510" s="184"/>
      <c r="AM510" s="184"/>
      <c r="AN510" s="184"/>
      <c r="AO510" s="184"/>
      <c r="AP510" s="184"/>
      <c r="AQ510" s="184"/>
      <c r="AR510" s="184"/>
      <c r="AS510" s="184"/>
      <c r="AT510" s="184"/>
      <c r="AU510" s="184"/>
      <c r="AV510" s="184"/>
      <c r="AW510" s="184"/>
      <c r="AX510" s="184"/>
      <c r="AY510" s="184"/>
      <c r="AZ510" s="184"/>
      <c r="BA510" s="184"/>
      <c r="BB510" s="184"/>
      <c r="BC510" s="184"/>
      <c r="BD510" s="184"/>
      <c r="BE510" s="184"/>
      <c r="BF510" s="184"/>
      <c r="BG510" s="184"/>
      <c r="BH510" s="184"/>
    </row>
    <row r="511" spans="1:60" outlineLevel="1" x14ac:dyDescent="0.2">
      <c r="A511" s="193"/>
      <c r="B511" s="194"/>
      <c r="C511" s="195" t="s">
        <v>771</v>
      </c>
      <c r="D511" s="196"/>
      <c r="E511" s="197">
        <v>14.3</v>
      </c>
      <c r="F511" s="183"/>
      <c r="G511" s="183"/>
      <c r="H511" s="183"/>
      <c r="I511" s="183"/>
      <c r="J511" s="183"/>
      <c r="K511" s="183"/>
      <c r="L511" s="183"/>
      <c r="M511" s="183"/>
      <c r="N511" s="183"/>
      <c r="O511" s="183"/>
      <c r="P511" s="183"/>
      <c r="Q511" s="183"/>
      <c r="R511" s="183"/>
      <c r="S511" s="183"/>
      <c r="T511" s="183"/>
      <c r="U511" s="183"/>
      <c r="V511" s="183"/>
      <c r="W511" s="183"/>
      <c r="X511" s="183"/>
      <c r="Y511" s="184"/>
      <c r="Z511" s="184"/>
      <c r="AA511" s="184"/>
      <c r="AB511" s="184"/>
      <c r="AC511" s="184"/>
      <c r="AD511" s="184"/>
      <c r="AE511" s="184"/>
      <c r="AF511" s="184"/>
      <c r="AG511" s="184" t="s">
        <v>162</v>
      </c>
      <c r="AH511" s="184">
        <v>0</v>
      </c>
      <c r="AI511" s="184"/>
      <c r="AJ511" s="184"/>
      <c r="AK511" s="184"/>
      <c r="AL511" s="184"/>
      <c r="AM511" s="184"/>
      <c r="AN511" s="184"/>
      <c r="AO511" s="184"/>
      <c r="AP511" s="184"/>
      <c r="AQ511" s="184"/>
      <c r="AR511" s="184"/>
      <c r="AS511" s="184"/>
      <c r="AT511" s="184"/>
      <c r="AU511" s="184"/>
      <c r="AV511" s="184"/>
      <c r="AW511" s="184"/>
      <c r="AX511" s="184"/>
      <c r="AY511" s="184"/>
      <c r="AZ511" s="184"/>
      <c r="BA511" s="184"/>
      <c r="BB511" s="184"/>
      <c r="BC511" s="184"/>
      <c r="BD511" s="184"/>
      <c r="BE511" s="184"/>
      <c r="BF511" s="184"/>
      <c r="BG511" s="184"/>
      <c r="BH511" s="184"/>
    </row>
    <row r="512" spans="1:60" ht="22.5" outlineLevel="1" x14ac:dyDescent="0.2">
      <c r="A512" s="185">
        <v>186</v>
      </c>
      <c r="B512" s="186" t="s">
        <v>772</v>
      </c>
      <c r="C512" s="187" t="s">
        <v>773</v>
      </c>
      <c r="D512" s="188" t="s">
        <v>170</v>
      </c>
      <c r="E512" s="189">
        <v>152.75</v>
      </c>
      <c r="F512" s="190"/>
      <c r="G512" s="191">
        <f>ROUND(E512*F512,2)</f>
        <v>0</v>
      </c>
      <c r="H512" s="190"/>
      <c r="I512" s="191">
        <f>ROUND(E512*H512,2)</f>
        <v>0</v>
      </c>
      <c r="J512" s="190"/>
      <c r="K512" s="191">
        <f>ROUND(E512*J512,2)</f>
        <v>0</v>
      </c>
      <c r="L512" s="191">
        <v>21</v>
      </c>
      <c r="M512" s="191">
        <f>G512*(1+L512/100)</f>
        <v>0</v>
      </c>
      <c r="N512" s="191">
        <v>0</v>
      </c>
      <c r="O512" s="191">
        <f>ROUND(E512*N512,2)</f>
        <v>0</v>
      </c>
      <c r="P512" s="191">
        <v>0</v>
      </c>
      <c r="Q512" s="191">
        <f>ROUND(E512*P512,2)</f>
        <v>0</v>
      </c>
      <c r="R512" s="191" t="s">
        <v>764</v>
      </c>
      <c r="S512" s="191" t="s">
        <v>152</v>
      </c>
      <c r="T512" s="192" t="s">
        <v>152</v>
      </c>
      <c r="U512" s="183">
        <v>0.85</v>
      </c>
      <c r="V512" s="183">
        <f>ROUND(E512*U512,2)</f>
        <v>129.84</v>
      </c>
      <c r="W512" s="183"/>
      <c r="X512" s="183" t="s">
        <v>153</v>
      </c>
      <c r="Y512" s="184"/>
      <c r="Z512" s="184"/>
      <c r="AA512" s="184"/>
      <c r="AB512" s="184"/>
      <c r="AC512" s="184"/>
      <c r="AD512" s="184"/>
      <c r="AE512" s="184"/>
      <c r="AF512" s="184"/>
      <c r="AG512" s="184" t="s">
        <v>527</v>
      </c>
      <c r="AH512" s="184"/>
      <c r="AI512" s="184"/>
      <c r="AJ512" s="184"/>
      <c r="AK512" s="184"/>
      <c r="AL512" s="184"/>
      <c r="AM512" s="184"/>
      <c r="AN512" s="184"/>
      <c r="AO512" s="184"/>
      <c r="AP512" s="184"/>
      <c r="AQ512" s="184"/>
      <c r="AR512" s="184"/>
      <c r="AS512" s="184"/>
      <c r="AT512" s="184"/>
      <c r="AU512" s="184"/>
      <c r="AV512" s="184"/>
      <c r="AW512" s="184"/>
      <c r="AX512" s="184"/>
      <c r="AY512" s="184"/>
      <c r="AZ512" s="184"/>
      <c r="BA512" s="184"/>
      <c r="BB512" s="184"/>
      <c r="BC512" s="184"/>
      <c r="BD512" s="184"/>
      <c r="BE512" s="184"/>
      <c r="BF512" s="184"/>
      <c r="BG512" s="184"/>
      <c r="BH512" s="184"/>
    </row>
    <row r="513" spans="1:60" outlineLevel="1" x14ac:dyDescent="0.2">
      <c r="A513" s="193"/>
      <c r="B513" s="194"/>
      <c r="C513" s="195" t="s">
        <v>774</v>
      </c>
      <c r="D513" s="196"/>
      <c r="E513" s="197">
        <v>131.96</v>
      </c>
      <c r="F513" s="183"/>
      <c r="G513" s="183"/>
      <c r="H513" s="183"/>
      <c r="I513" s="183"/>
      <c r="J513" s="183"/>
      <c r="K513" s="183"/>
      <c r="L513" s="183"/>
      <c r="M513" s="183"/>
      <c r="N513" s="183"/>
      <c r="O513" s="183"/>
      <c r="P513" s="183"/>
      <c r="Q513" s="183"/>
      <c r="R513" s="183"/>
      <c r="S513" s="183"/>
      <c r="T513" s="183"/>
      <c r="U513" s="183"/>
      <c r="V513" s="183"/>
      <c r="W513" s="183"/>
      <c r="X513" s="183"/>
      <c r="Y513" s="184"/>
      <c r="Z513" s="184"/>
      <c r="AA513" s="184"/>
      <c r="AB513" s="184"/>
      <c r="AC513" s="184"/>
      <c r="AD513" s="184"/>
      <c r="AE513" s="184"/>
      <c r="AF513" s="184"/>
      <c r="AG513" s="184" t="s">
        <v>162</v>
      </c>
      <c r="AH513" s="184">
        <v>0</v>
      </c>
      <c r="AI513" s="184"/>
      <c r="AJ513" s="184"/>
      <c r="AK513" s="184"/>
      <c r="AL513" s="184"/>
      <c r="AM513" s="184"/>
      <c r="AN513" s="184"/>
      <c r="AO513" s="184"/>
      <c r="AP513" s="184"/>
      <c r="AQ513" s="184"/>
      <c r="AR513" s="184"/>
      <c r="AS513" s="184"/>
      <c r="AT513" s="184"/>
      <c r="AU513" s="184"/>
      <c r="AV513" s="184"/>
      <c r="AW513" s="184"/>
      <c r="AX513" s="184"/>
      <c r="AY513" s="184"/>
      <c r="AZ513" s="184"/>
      <c r="BA513" s="184"/>
      <c r="BB513" s="184"/>
      <c r="BC513" s="184"/>
      <c r="BD513" s="184"/>
      <c r="BE513" s="184"/>
      <c r="BF513" s="184"/>
      <c r="BG513" s="184"/>
      <c r="BH513" s="184"/>
    </row>
    <row r="514" spans="1:60" outlineLevel="1" x14ac:dyDescent="0.2">
      <c r="A514" s="193"/>
      <c r="B514" s="194"/>
      <c r="C514" s="195" t="s">
        <v>775</v>
      </c>
      <c r="D514" s="196"/>
      <c r="E514" s="197">
        <v>20.79</v>
      </c>
      <c r="F514" s="183"/>
      <c r="G514" s="183"/>
      <c r="H514" s="183"/>
      <c r="I514" s="183"/>
      <c r="J514" s="183"/>
      <c r="K514" s="183"/>
      <c r="L514" s="183"/>
      <c r="M514" s="183"/>
      <c r="N514" s="183"/>
      <c r="O514" s="183"/>
      <c r="P514" s="183"/>
      <c r="Q514" s="183"/>
      <c r="R514" s="183"/>
      <c r="S514" s="183"/>
      <c r="T514" s="183"/>
      <c r="U514" s="183"/>
      <c r="V514" s="183"/>
      <c r="W514" s="183"/>
      <c r="X514" s="183"/>
      <c r="Y514" s="184"/>
      <c r="Z514" s="184"/>
      <c r="AA514" s="184"/>
      <c r="AB514" s="184"/>
      <c r="AC514" s="184"/>
      <c r="AD514" s="184"/>
      <c r="AE514" s="184"/>
      <c r="AF514" s="184"/>
      <c r="AG514" s="184" t="s">
        <v>162</v>
      </c>
      <c r="AH514" s="184">
        <v>0</v>
      </c>
      <c r="AI514" s="184"/>
      <c r="AJ514" s="184"/>
      <c r="AK514" s="184"/>
      <c r="AL514" s="184"/>
      <c r="AM514" s="184"/>
      <c r="AN514" s="184"/>
      <c r="AO514" s="184"/>
      <c r="AP514" s="184"/>
      <c r="AQ514" s="184"/>
      <c r="AR514" s="184"/>
      <c r="AS514" s="184"/>
      <c r="AT514" s="184"/>
      <c r="AU514" s="184"/>
      <c r="AV514" s="184"/>
      <c r="AW514" s="184"/>
      <c r="AX514" s="184"/>
      <c r="AY514" s="184"/>
      <c r="AZ514" s="184"/>
      <c r="BA514" s="184"/>
      <c r="BB514" s="184"/>
      <c r="BC514" s="184"/>
      <c r="BD514" s="184"/>
      <c r="BE514" s="184"/>
      <c r="BF514" s="184"/>
      <c r="BG514" s="184"/>
      <c r="BH514" s="184"/>
    </row>
    <row r="515" spans="1:60" outlineLevel="1" x14ac:dyDescent="0.2">
      <c r="A515" s="185">
        <v>187</v>
      </c>
      <c r="B515" s="186" t="s">
        <v>776</v>
      </c>
      <c r="C515" s="187" t="s">
        <v>777</v>
      </c>
      <c r="D515" s="188" t="s">
        <v>170</v>
      </c>
      <c r="E515" s="189">
        <v>152.75</v>
      </c>
      <c r="F515" s="190"/>
      <c r="G515" s="191">
        <f>ROUND(E515*F515,2)</f>
        <v>0</v>
      </c>
      <c r="H515" s="190"/>
      <c r="I515" s="191">
        <f>ROUND(E515*H515,2)</f>
        <v>0</v>
      </c>
      <c r="J515" s="190"/>
      <c r="K515" s="191">
        <f>ROUND(E515*J515,2)</f>
        <v>0</v>
      </c>
      <c r="L515" s="191">
        <v>21</v>
      </c>
      <c r="M515" s="191">
        <f>G515*(1+L515/100)</f>
        <v>0</v>
      </c>
      <c r="N515" s="191">
        <v>1.5E-3</v>
      </c>
      <c r="O515" s="191">
        <f>ROUND(E515*N515,2)</f>
        <v>0.23</v>
      </c>
      <c r="P515" s="191">
        <v>0</v>
      </c>
      <c r="Q515" s="191">
        <f>ROUND(E515*P515,2)</f>
        <v>0</v>
      </c>
      <c r="R515" s="191" t="s">
        <v>764</v>
      </c>
      <c r="S515" s="191" t="s">
        <v>152</v>
      </c>
      <c r="T515" s="192" t="s">
        <v>152</v>
      </c>
      <c r="U515" s="183">
        <v>0</v>
      </c>
      <c r="V515" s="183">
        <f>ROUND(E515*U515,2)</f>
        <v>0</v>
      </c>
      <c r="W515" s="183"/>
      <c r="X515" s="183" t="s">
        <v>153</v>
      </c>
      <c r="Y515" s="184"/>
      <c r="Z515" s="184"/>
      <c r="AA515" s="184"/>
      <c r="AB515" s="184"/>
      <c r="AC515" s="184"/>
      <c r="AD515" s="184"/>
      <c r="AE515" s="184"/>
      <c r="AF515" s="184"/>
      <c r="AG515" s="184" t="s">
        <v>527</v>
      </c>
      <c r="AH515" s="184"/>
      <c r="AI515" s="184"/>
      <c r="AJ515" s="184"/>
      <c r="AK515" s="184"/>
      <c r="AL515" s="184"/>
      <c r="AM515" s="184"/>
      <c r="AN515" s="184"/>
      <c r="AO515" s="184"/>
      <c r="AP515" s="184"/>
      <c r="AQ515" s="184"/>
      <c r="AR515" s="184"/>
      <c r="AS515" s="184"/>
      <c r="AT515" s="184"/>
      <c r="AU515" s="184"/>
      <c r="AV515" s="184"/>
      <c r="AW515" s="184"/>
      <c r="AX515" s="184"/>
      <c r="AY515" s="184"/>
      <c r="AZ515" s="184"/>
      <c r="BA515" s="184"/>
      <c r="BB515" s="184"/>
      <c r="BC515" s="184"/>
      <c r="BD515" s="184"/>
      <c r="BE515" s="184"/>
      <c r="BF515" s="184"/>
      <c r="BG515" s="184"/>
      <c r="BH515" s="184"/>
    </row>
    <row r="516" spans="1:60" outlineLevel="1" x14ac:dyDescent="0.2">
      <c r="A516" s="175">
        <v>188</v>
      </c>
      <c r="B516" s="176" t="s">
        <v>778</v>
      </c>
      <c r="C516" s="177" t="s">
        <v>779</v>
      </c>
      <c r="D516" s="178" t="s">
        <v>182</v>
      </c>
      <c r="E516" s="179">
        <v>25</v>
      </c>
      <c r="F516" s="180"/>
      <c r="G516" s="181">
        <f>ROUND(E516*F516,2)</f>
        <v>0</v>
      </c>
      <c r="H516" s="180"/>
      <c r="I516" s="181">
        <f>ROUND(E516*H516,2)</f>
        <v>0</v>
      </c>
      <c r="J516" s="180"/>
      <c r="K516" s="181">
        <f>ROUND(E516*J516,2)</f>
        <v>0</v>
      </c>
      <c r="L516" s="181">
        <v>21</v>
      </c>
      <c r="M516" s="181">
        <f>G516*(1+L516/100)</f>
        <v>0</v>
      </c>
      <c r="N516" s="181">
        <v>2.2000000000000001E-4</v>
      </c>
      <c r="O516" s="181">
        <f>ROUND(E516*N516,2)</f>
        <v>0.01</v>
      </c>
      <c r="P516" s="181">
        <v>0</v>
      </c>
      <c r="Q516" s="181">
        <f>ROUND(E516*P516,2)</f>
        <v>0</v>
      </c>
      <c r="R516" s="181" t="s">
        <v>359</v>
      </c>
      <c r="S516" s="181" t="s">
        <v>152</v>
      </c>
      <c r="T516" s="182" t="s">
        <v>404</v>
      </c>
      <c r="U516" s="183">
        <v>0</v>
      </c>
      <c r="V516" s="183">
        <f>ROUND(E516*U516,2)</f>
        <v>0</v>
      </c>
      <c r="W516" s="183"/>
      <c r="X516" s="183" t="s">
        <v>360</v>
      </c>
      <c r="Y516" s="184"/>
      <c r="Z516" s="184"/>
      <c r="AA516" s="184"/>
      <c r="AB516" s="184"/>
      <c r="AC516" s="184"/>
      <c r="AD516" s="184"/>
      <c r="AE516" s="184"/>
      <c r="AF516" s="184"/>
      <c r="AG516" s="184" t="s">
        <v>665</v>
      </c>
      <c r="AH516" s="184"/>
      <c r="AI516" s="184"/>
      <c r="AJ516" s="184"/>
      <c r="AK516" s="184"/>
      <c r="AL516" s="184"/>
      <c r="AM516" s="184"/>
      <c r="AN516" s="184"/>
      <c r="AO516" s="184"/>
      <c r="AP516" s="184"/>
      <c r="AQ516" s="184"/>
      <c r="AR516" s="184"/>
      <c r="AS516" s="184"/>
      <c r="AT516" s="184"/>
      <c r="AU516" s="184"/>
      <c r="AV516" s="184"/>
      <c r="AW516" s="184"/>
      <c r="AX516" s="184"/>
      <c r="AY516" s="184"/>
      <c r="AZ516" s="184"/>
      <c r="BA516" s="184"/>
      <c r="BB516" s="184"/>
      <c r="BC516" s="184"/>
      <c r="BD516" s="184"/>
      <c r="BE516" s="184"/>
      <c r="BF516" s="184"/>
      <c r="BG516" s="184"/>
      <c r="BH516" s="184"/>
    </row>
    <row r="517" spans="1:60" ht="22.5" outlineLevel="1" x14ac:dyDescent="0.2">
      <c r="A517" s="185">
        <v>189</v>
      </c>
      <c r="B517" s="186" t="s">
        <v>780</v>
      </c>
      <c r="C517" s="187" t="s">
        <v>781</v>
      </c>
      <c r="D517" s="188" t="s">
        <v>170</v>
      </c>
      <c r="E517" s="189">
        <v>168.02500000000001</v>
      </c>
      <c r="F517" s="190"/>
      <c r="G517" s="191">
        <f>ROUND(E517*F517,2)</f>
        <v>0</v>
      </c>
      <c r="H517" s="190"/>
      <c r="I517" s="191">
        <f>ROUND(E517*H517,2)</f>
        <v>0</v>
      </c>
      <c r="J517" s="190"/>
      <c r="K517" s="191">
        <f>ROUND(E517*J517,2)</f>
        <v>0</v>
      </c>
      <c r="L517" s="191">
        <v>21</v>
      </c>
      <c r="M517" s="191">
        <f>G517*(1+L517/100)</f>
        <v>0</v>
      </c>
      <c r="N517" s="191">
        <v>1.9199999999999998E-2</v>
      </c>
      <c r="O517" s="191">
        <f>ROUND(E517*N517,2)</f>
        <v>3.23</v>
      </c>
      <c r="P517" s="191">
        <v>0</v>
      </c>
      <c r="Q517" s="191">
        <f>ROUND(E517*P517,2)</f>
        <v>0</v>
      </c>
      <c r="R517" s="191" t="s">
        <v>359</v>
      </c>
      <c r="S517" s="191" t="s">
        <v>152</v>
      </c>
      <c r="T517" s="192" t="s">
        <v>404</v>
      </c>
      <c r="U517" s="183">
        <v>0</v>
      </c>
      <c r="V517" s="183">
        <f>ROUND(E517*U517,2)</f>
        <v>0</v>
      </c>
      <c r="W517" s="183"/>
      <c r="X517" s="183" t="s">
        <v>360</v>
      </c>
      <c r="Y517" s="184"/>
      <c r="Z517" s="184"/>
      <c r="AA517" s="184"/>
      <c r="AB517" s="184"/>
      <c r="AC517" s="184"/>
      <c r="AD517" s="184"/>
      <c r="AE517" s="184"/>
      <c r="AF517" s="184"/>
      <c r="AG517" s="184" t="s">
        <v>665</v>
      </c>
      <c r="AH517" s="184"/>
      <c r="AI517" s="184"/>
      <c r="AJ517" s="184"/>
      <c r="AK517" s="184"/>
      <c r="AL517" s="184"/>
      <c r="AM517" s="184"/>
      <c r="AN517" s="184"/>
      <c r="AO517" s="184"/>
      <c r="AP517" s="184"/>
      <c r="AQ517" s="184"/>
      <c r="AR517" s="184"/>
      <c r="AS517" s="184"/>
      <c r="AT517" s="184"/>
      <c r="AU517" s="184"/>
      <c r="AV517" s="184"/>
      <c r="AW517" s="184"/>
      <c r="AX517" s="184"/>
      <c r="AY517" s="184"/>
      <c r="AZ517" s="184"/>
      <c r="BA517" s="184"/>
      <c r="BB517" s="184"/>
      <c r="BC517" s="184"/>
      <c r="BD517" s="184"/>
      <c r="BE517" s="184"/>
      <c r="BF517" s="184"/>
      <c r="BG517" s="184"/>
      <c r="BH517" s="184"/>
    </row>
    <row r="518" spans="1:60" outlineLevel="1" x14ac:dyDescent="0.2">
      <c r="A518" s="193"/>
      <c r="B518" s="194"/>
      <c r="C518" s="195" t="s">
        <v>782</v>
      </c>
      <c r="D518" s="196"/>
      <c r="E518" s="197">
        <v>168.02500000000001</v>
      </c>
      <c r="F518" s="183"/>
      <c r="G518" s="183"/>
      <c r="H518" s="183"/>
      <c r="I518" s="183"/>
      <c r="J518" s="183"/>
      <c r="K518" s="183"/>
      <c r="L518" s="183"/>
      <c r="M518" s="183"/>
      <c r="N518" s="183"/>
      <c r="O518" s="183"/>
      <c r="P518" s="183"/>
      <c r="Q518" s="183"/>
      <c r="R518" s="183"/>
      <c r="S518" s="183"/>
      <c r="T518" s="183"/>
      <c r="U518" s="183"/>
      <c r="V518" s="183"/>
      <c r="W518" s="183"/>
      <c r="X518" s="183"/>
      <c r="Y518" s="184"/>
      <c r="Z518" s="184"/>
      <c r="AA518" s="184"/>
      <c r="AB518" s="184"/>
      <c r="AC518" s="184"/>
      <c r="AD518" s="184"/>
      <c r="AE518" s="184"/>
      <c r="AF518" s="184"/>
      <c r="AG518" s="184" t="s">
        <v>162</v>
      </c>
      <c r="AH518" s="184">
        <v>0</v>
      </c>
      <c r="AI518" s="184"/>
      <c r="AJ518" s="184"/>
      <c r="AK518" s="184"/>
      <c r="AL518" s="184"/>
      <c r="AM518" s="184"/>
      <c r="AN518" s="184"/>
      <c r="AO518" s="184"/>
      <c r="AP518" s="184"/>
      <c r="AQ518" s="184"/>
      <c r="AR518" s="184"/>
      <c r="AS518" s="184"/>
      <c r="AT518" s="184"/>
      <c r="AU518" s="184"/>
      <c r="AV518" s="184"/>
      <c r="AW518" s="184"/>
      <c r="AX518" s="184"/>
      <c r="AY518" s="184"/>
      <c r="AZ518" s="184"/>
      <c r="BA518" s="184"/>
      <c r="BB518" s="184"/>
      <c r="BC518" s="184"/>
      <c r="BD518" s="184"/>
      <c r="BE518" s="184"/>
      <c r="BF518" s="184"/>
      <c r="BG518" s="184"/>
      <c r="BH518" s="184"/>
    </row>
    <row r="519" spans="1:60" ht="22.5" outlineLevel="1" x14ac:dyDescent="0.2">
      <c r="A519" s="185">
        <v>190</v>
      </c>
      <c r="B519" s="186" t="s">
        <v>783</v>
      </c>
      <c r="C519" s="187" t="s">
        <v>784</v>
      </c>
      <c r="D519" s="188" t="s">
        <v>150</v>
      </c>
      <c r="E519" s="189">
        <v>343.2</v>
      </c>
      <c r="F519" s="190"/>
      <c r="G519" s="191">
        <f>ROUND(E519*F519,2)</f>
        <v>0</v>
      </c>
      <c r="H519" s="190"/>
      <c r="I519" s="191">
        <f>ROUND(E519*H519,2)</f>
        <v>0</v>
      </c>
      <c r="J519" s="190"/>
      <c r="K519" s="191">
        <f>ROUND(E519*J519,2)</f>
        <v>0</v>
      </c>
      <c r="L519" s="191">
        <v>21</v>
      </c>
      <c r="M519" s="191">
        <f>G519*(1+L519/100)</f>
        <v>0</v>
      </c>
      <c r="N519" s="191">
        <v>0</v>
      </c>
      <c r="O519" s="191">
        <f>ROUND(E519*N519,2)</f>
        <v>0</v>
      </c>
      <c r="P519" s="191">
        <v>0</v>
      </c>
      <c r="Q519" s="191">
        <f>ROUND(E519*P519,2)</f>
        <v>0</v>
      </c>
      <c r="R519" s="191" t="s">
        <v>359</v>
      </c>
      <c r="S519" s="191" t="s">
        <v>152</v>
      </c>
      <c r="T519" s="192" t="s">
        <v>404</v>
      </c>
      <c r="U519" s="183">
        <v>0</v>
      </c>
      <c r="V519" s="183">
        <f>ROUND(E519*U519,2)</f>
        <v>0</v>
      </c>
      <c r="W519" s="183"/>
      <c r="X519" s="183" t="s">
        <v>360</v>
      </c>
      <c r="Y519" s="184"/>
      <c r="Z519" s="184"/>
      <c r="AA519" s="184"/>
      <c r="AB519" s="184"/>
      <c r="AC519" s="184"/>
      <c r="AD519" s="184"/>
      <c r="AE519" s="184"/>
      <c r="AF519" s="184"/>
      <c r="AG519" s="184" t="s">
        <v>665</v>
      </c>
      <c r="AH519" s="184"/>
      <c r="AI519" s="184"/>
      <c r="AJ519" s="184"/>
      <c r="AK519" s="184"/>
      <c r="AL519" s="184"/>
      <c r="AM519" s="184"/>
      <c r="AN519" s="184"/>
      <c r="AO519" s="184"/>
      <c r="AP519" s="184"/>
      <c r="AQ519" s="184"/>
      <c r="AR519" s="184"/>
      <c r="AS519" s="184"/>
      <c r="AT519" s="184"/>
      <c r="AU519" s="184"/>
      <c r="AV519" s="184"/>
      <c r="AW519" s="184"/>
      <c r="AX519" s="184"/>
      <c r="AY519" s="184"/>
      <c r="AZ519" s="184"/>
      <c r="BA519" s="184"/>
      <c r="BB519" s="184"/>
      <c r="BC519" s="184"/>
      <c r="BD519" s="184"/>
      <c r="BE519" s="184"/>
      <c r="BF519" s="184"/>
      <c r="BG519" s="184"/>
      <c r="BH519" s="184"/>
    </row>
    <row r="520" spans="1:60" outlineLevel="1" x14ac:dyDescent="0.2">
      <c r="A520" s="193"/>
      <c r="B520" s="194"/>
      <c r="C520" s="195" t="s">
        <v>785</v>
      </c>
      <c r="D520" s="196"/>
      <c r="E520" s="197">
        <v>343.2</v>
      </c>
      <c r="F520" s="183"/>
      <c r="G520" s="183"/>
      <c r="H520" s="183"/>
      <c r="I520" s="183"/>
      <c r="J520" s="183"/>
      <c r="K520" s="183"/>
      <c r="L520" s="183"/>
      <c r="M520" s="183"/>
      <c r="N520" s="183"/>
      <c r="O520" s="183"/>
      <c r="P520" s="183"/>
      <c r="Q520" s="183"/>
      <c r="R520" s="183"/>
      <c r="S520" s="183"/>
      <c r="T520" s="183"/>
      <c r="U520" s="183"/>
      <c r="V520" s="183"/>
      <c r="W520" s="183"/>
      <c r="X520" s="183"/>
      <c r="Y520" s="184"/>
      <c r="Z520" s="184"/>
      <c r="AA520" s="184"/>
      <c r="AB520" s="184"/>
      <c r="AC520" s="184"/>
      <c r="AD520" s="184"/>
      <c r="AE520" s="184"/>
      <c r="AF520" s="184"/>
      <c r="AG520" s="184" t="s">
        <v>162</v>
      </c>
      <c r="AH520" s="184">
        <v>0</v>
      </c>
      <c r="AI520" s="184"/>
      <c r="AJ520" s="184"/>
      <c r="AK520" s="184"/>
      <c r="AL520" s="184"/>
      <c r="AM520" s="184"/>
      <c r="AN520" s="184"/>
      <c r="AO520" s="184"/>
      <c r="AP520" s="184"/>
      <c r="AQ520" s="184"/>
      <c r="AR520" s="184"/>
      <c r="AS520" s="184"/>
      <c r="AT520" s="184"/>
      <c r="AU520" s="184"/>
      <c r="AV520" s="184"/>
      <c r="AW520" s="184"/>
      <c r="AX520" s="184"/>
      <c r="AY520" s="184"/>
      <c r="AZ520" s="184"/>
      <c r="BA520" s="184"/>
      <c r="BB520" s="184"/>
      <c r="BC520" s="184"/>
      <c r="BD520" s="184"/>
      <c r="BE520" s="184"/>
      <c r="BF520" s="184"/>
      <c r="BG520" s="184"/>
      <c r="BH520" s="184"/>
    </row>
    <row r="521" spans="1:60" outlineLevel="1" x14ac:dyDescent="0.2">
      <c r="A521" s="193">
        <v>191</v>
      </c>
      <c r="B521" s="194" t="s">
        <v>786</v>
      </c>
      <c r="C521" s="199" t="s">
        <v>787</v>
      </c>
      <c r="D521" s="200" t="s">
        <v>27</v>
      </c>
      <c r="E521" s="201"/>
      <c r="F521" s="202"/>
      <c r="G521" s="183">
        <f>ROUND(E521*F521,2)</f>
        <v>0</v>
      </c>
      <c r="H521" s="202"/>
      <c r="I521" s="183">
        <f>ROUND(E521*H521,2)</f>
        <v>0</v>
      </c>
      <c r="J521" s="202"/>
      <c r="K521" s="183">
        <f>ROUND(E521*J521,2)</f>
        <v>0</v>
      </c>
      <c r="L521" s="183">
        <v>21</v>
      </c>
      <c r="M521" s="183">
        <f>G521*(1+L521/100)</f>
        <v>0</v>
      </c>
      <c r="N521" s="183">
        <v>0</v>
      </c>
      <c r="O521" s="183">
        <f>ROUND(E521*N521,2)</f>
        <v>0</v>
      </c>
      <c r="P521" s="183">
        <v>0</v>
      </c>
      <c r="Q521" s="183">
        <f>ROUND(E521*P521,2)</f>
        <v>0</v>
      </c>
      <c r="R521" s="183" t="s">
        <v>764</v>
      </c>
      <c r="S521" s="183" t="s">
        <v>152</v>
      </c>
      <c r="T521" s="183" t="s">
        <v>152</v>
      </c>
      <c r="U521" s="183">
        <v>0</v>
      </c>
      <c r="V521" s="183">
        <f>ROUND(E521*U521,2)</f>
        <v>0</v>
      </c>
      <c r="W521" s="183"/>
      <c r="X521" s="183" t="s">
        <v>509</v>
      </c>
      <c r="Y521" s="184"/>
      <c r="Z521" s="184"/>
      <c r="AA521" s="184"/>
      <c r="AB521" s="184"/>
      <c r="AC521" s="184"/>
      <c r="AD521" s="184"/>
      <c r="AE521" s="184"/>
      <c r="AF521" s="184"/>
      <c r="AG521" s="184" t="s">
        <v>510</v>
      </c>
      <c r="AH521" s="184"/>
      <c r="AI521" s="184"/>
      <c r="AJ521" s="184"/>
      <c r="AK521" s="184"/>
      <c r="AL521" s="184"/>
      <c r="AM521" s="184"/>
      <c r="AN521" s="184"/>
      <c r="AO521" s="184"/>
      <c r="AP521" s="184"/>
      <c r="AQ521" s="184"/>
      <c r="AR521" s="184"/>
      <c r="AS521" s="184"/>
      <c r="AT521" s="184"/>
      <c r="AU521" s="184"/>
      <c r="AV521" s="184"/>
      <c r="AW521" s="184"/>
      <c r="AX521" s="184"/>
      <c r="AY521" s="184"/>
      <c r="AZ521" s="184"/>
      <c r="BA521" s="184"/>
      <c r="BB521" s="184"/>
      <c r="BC521" s="184"/>
      <c r="BD521" s="184"/>
      <c r="BE521" s="184"/>
      <c r="BF521" s="184"/>
      <c r="BG521" s="184"/>
      <c r="BH521" s="184"/>
    </row>
    <row r="522" spans="1:60" ht="12.75" customHeight="1" outlineLevel="1" x14ac:dyDescent="0.2">
      <c r="A522" s="193"/>
      <c r="B522" s="194"/>
      <c r="C522" s="254" t="s">
        <v>521</v>
      </c>
      <c r="D522" s="254"/>
      <c r="E522" s="254"/>
      <c r="F522" s="254"/>
      <c r="G522" s="254"/>
      <c r="H522" s="183"/>
      <c r="I522" s="183"/>
      <c r="J522" s="183"/>
      <c r="K522" s="183"/>
      <c r="L522" s="183"/>
      <c r="M522" s="183"/>
      <c r="N522" s="183"/>
      <c r="O522" s="183"/>
      <c r="P522" s="183"/>
      <c r="Q522" s="183"/>
      <c r="R522" s="183"/>
      <c r="S522" s="183"/>
      <c r="T522" s="183"/>
      <c r="U522" s="183"/>
      <c r="V522" s="183"/>
      <c r="W522" s="183"/>
      <c r="X522" s="183"/>
      <c r="Y522" s="184"/>
      <c r="Z522" s="184"/>
      <c r="AA522" s="184"/>
      <c r="AB522" s="184"/>
      <c r="AC522" s="184"/>
      <c r="AD522" s="184"/>
      <c r="AE522" s="184"/>
      <c r="AF522" s="184"/>
      <c r="AG522" s="184" t="s">
        <v>160</v>
      </c>
      <c r="AH522" s="184"/>
      <c r="AI522" s="184"/>
      <c r="AJ522" s="184"/>
      <c r="AK522" s="184"/>
      <c r="AL522" s="184"/>
      <c r="AM522" s="184"/>
      <c r="AN522" s="184"/>
      <c r="AO522" s="184"/>
      <c r="AP522" s="184"/>
      <c r="AQ522" s="184"/>
      <c r="AR522" s="184"/>
      <c r="AS522" s="184"/>
      <c r="AT522" s="184"/>
      <c r="AU522" s="184"/>
      <c r="AV522" s="184"/>
      <c r="AW522" s="184"/>
      <c r="AX522" s="184"/>
      <c r="AY522" s="184"/>
      <c r="AZ522" s="184"/>
      <c r="BA522" s="184"/>
      <c r="BB522" s="184"/>
      <c r="BC522" s="184"/>
      <c r="BD522" s="184"/>
      <c r="BE522" s="184"/>
      <c r="BF522" s="184"/>
      <c r="BG522" s="184"/>
      <c r="BH522" s="184"/>
    </row>
    <row r="523" spans="1:60" x14ac:dyDescent="0.2">
      <c r="A523" s="167" t="s">
        <v>146</v>
      </c>
      <c r="B523" s="168" t="s">
        <v>93</v>
      </c>
      <c r="C523" s="169" t="s">
        <v>94</v>
      </c>
      <c r="D523" s="170"/>
      <c r="E523" s="171"/>
      <c r="F523" s="172"/>
      <c r="G523" s="172">
        <f>SUMIF(AG524:AG535,"&lt;&gt;NOR",G524:G535)</f>
        <v>0</v>
      </c>
      <c r="H523" s="172"/>
      <c r="I523" s="172">
        <f>SUM(I524:I535)</f>
        <v>0</v>
      </c>
      <c r="J523" s="172"/>
      <c r="K523" s="172">
        <f>SUM(K524:K535)</f>
        <v>0</v>
      </c>
      <c r="L523" s="172"/>
      <c r="M523" s="172">
        <f>SUM(M524:M535)</f>
        <v>0</v>
      </c>
      <c r="N523" s="172"/>
      <c r="O523" s="172">
        <f>SUM(O524:O535)</f>
        <v>5.29</v>
      </c>
      <c r="P523" s="172"/>
      <c r="Q523" s="172">
        <f>SUM(Q524:Q535)</f>
        <v>0</v>
      </c>
      <c r="R523" s="172"/>
      <c r="S523" s="172"/>
      <c r="T523" s="173"/>
      <c r="U523" s="174"/>
      <c r="V523" s="174">
        <f>SUM(V524:V535)</f>
        <v>102.69000000000001</v>
      </c>
      <c r="W523" s="174"/>
      <c r="X523" s="174"/>
      <c r="AG523" t="s">
        <v>147</v>
      </c>
    </row>
    <row r="524" spans="1:60" outlineLevel="1" x14ac:dyDescent="0.2">
      <c r="A524" s="185">
        <v>192</v>
      </c>
      <c r="B524" s="186" t="s">
        <v>788</v>
      </c>
      <c r="C524" s="187" t="s">
        <v>789</v>
      </c>
      <c r="D524" s="188" t="s">
        <v>170</v>
      </c>
      <c r="E524" s="189">
        <v>5.6</v>
      </c>
      <c r="F524" s="190"/>
      <c r="G524" s="191">
        <f>ROUND(E524*F524,2)</f>
        <v>0</v>
      </c>
      <c r="H524" s="190"/>
      <c r="I524" s="191">
        <f>ROUND(E524*H524,2)</f>
        <v>0</v>
      </c>
      <c r="J524" s="190"/>
      <c r="K524" s="191">
        <f>ROUND(E524*J524,2)</f>
        <v>0</v>
      </c>
      <c r="L524" s="191">
        <v>21</v>
      </c>
      <c r="M524" s="191">
        <f>G524*(1+L524/100)</f>
        <v>0</v>
      </c>
      <c r="N524" s="191">
        <v>0</v>
      </c>
      <c r="O524" s="191">
        <f>ROUND(E524*N524,2)</f>
        <v>0</v>
      </c>
      <c r="P524" s="191">
        <v>0</v>
      </c>
      <c r="Q524" s="191">
        <f>ROUND(E524*P524,2)</f>
        <v>0</v>
      </c>
      <c r="R524" s="191" t="s">
        <v>790</v>
      </c>
      <c r="S524" s="191" t="s">
        <v>152</v>
      </c>
      <c r="T524" s="192" t="s">
        <v>152</v>
      </c>
      <c r="U524" s="183">
        <v>0.70299999999999996</v>
      </c>
      <c r="V524" s="183">
        <f>ROUND(E524*U524,2)</f>
        <v>3.94</v>
      </c>
      <c r="W524" s="183"/>
      <c r="X524" s="183" t="s">
        <v>153</v>
      </c>
      <c r="Y524" s="184"/>
      <c r="Z524" s="184"/>
      <c r="AA524" s="184"/>
      <c r="AB524" s="184"/>
      <c r="AC524" s="184"/>
      <c r="AD524" s="184"/>
      <c r="AE524" s="184"/>
      <c r="AF524" s="184"/>
      <c r="AG524" s="184" t="s">
        <v>154</v>
      </c>
      <c r="AH524" s="184"/>
      <c r="AI524" s="184"/>
      <c r="AJ524" s="184"/>
      <c r="AK524" s="184"/>
      <c r="AL524" s="184"/>
      <c r="AM524" s="184"/>
      <c r="AN524" s="184"/>
      <c r="AO524" s="184"/>
      <c r="AP524" s="184"/>
      <c r="AQ524" s="184"/>
      <c r="AR524" s="184"/>
      <c r="AS524" s="184"/>
      <c r="AT524" s="184"/>
      <c r="AU524" s="184"/>
      <c r="AV524" s="184"/>
      <c r="AW524" s="184"/>
      <c r="AX524" s="184"/>
      <c r="AY524" s="184"/>
      <c r="AZ524" s="184"/>
      <c r="BA524" s="184"/>
      <c r="BB524" s="184"/>
      <c r="BC524" s="184"/>
      <c r="BD524" s="184"/>
      <c r="BE524" s="184"/>
      <c r="BF524" s="184"/>
      <c r="BG524" s="184"/>
      <c r="BH524" s="184"/>
    </row>
    <row r="525" spans="1:60" outlineLevel="1" x14ac:dyDescent="0.2">
      <c r="A525" s="193"/>
      <c r="B525" s="194"/>
      <c r="C525" s="195" t="s">
        <v>791</v>
      </c>
      <c r="D525" s="196"/>
      <c r="E525" s="197">
        <v>5.6</v>
      </c>
      <c r="F525" s="183"/>
      <c r="G525" s="183"/>
      <c r="H525" s="183"/>
      <c r="I525" s="183"/>
      <c r="J525" s="183"/>
      <c r="K525" s="183"/>
      <c r="L525" s="183"/>
      <c r="M525" s="183"/>
      <c r="N525" s="183"/>
      <c r="O525" s="183"/>
      <c r="P525" s="183"/>
      <c r="Q525" s="183"/>
      <c r="R525" s="183"/>
      <c r="S525" s="183"/>
      <c r="T525" s="183"/>
      <c r="U525" s="183"/>
      <c r="V525" s="183"/>
      <c r="W525" s="183"/>
      <c r="X525" s="183"/>
      <c r="Y525" s="184"/>
      <c r="Z525" s="184"/>
      <c r="AA525" s="184"/>
      <c r="AB525" s="184"/>
      <c r="AC525" s="184"/>
      <c r="AD525" s="184"/>
      <c r="AE525" s="184"/>
      <c r="AF525" s="184"/>
      <c r="AG525" s="184" t="s">
        <v>162</v>
      </c>
      <c r="AH525" s="184">
        <v>0</v>
      </c>
      <c r="AI525" s="184"/>
      <c r="AJ525" s="184"/>
      <c r="AK525" s="184"/>
      <c r="AL525" s="184"/>
      <c r="AM525" s="184"/>
      <c r="AN525" s="184"/>
      <c r="AO525" s="184"/>
      <c r="AP525" s="184"/>
      <c r="AQ525" s="184"/>
      <c r="AR525" s="184"/>
      <c r="AS525" s="184"/>
      <c r="AT525" s="184"/>
      <c r="AU525" s="184"/>
      <c r="AV525" s="184"/>
      <c r="AW525" s="184"/>
      <c r="AX525" s="184"/>
      <c r="AY525" s="184"/>
      <c r="AZ525" s="184"/>
      <c r="BA525" s="184"/>
      <c r="BB525" s="184"/>
      <c r="BC525" s="184"/>
      <c r="BD525" s="184"/>
      <c r="BE525" s="184"/>
      <c r="BF525" s="184"/>
      <c r="BG525" s="184"/>
      <c r="BH525" s="184"/>
    </row>
    <row r="526" spans="1:60" ht="22.5" outlineLevel="1" x14ac:dyDescent="0.2">
      <c r="A526" s="185">
        <v>193</v>
      </c>
      <c r="B526" s="186" t="s">
        <v>792</v>
      </c>
      <c r="C526" s="187" t="s">
        <v>793</v>
      </c>
      <c r="D526" s="188" t="s">
        <v>182</v>
      </c>
      <c r="E526" s="189">
        <v>37</v>
      </c>
      <c r="F526" s="190"/>
      <c r="G526" s="191">
        <f>ROUND(E526*F526,2)</f>
        <v>0</v>
      </c>
      <c r="H526" s="190"/>
      <c r="I526" s="191">
        <f>ROUND(E526*H526,2)</f>
        <v>0</v>
      </c>
      <c r="J526" s="190"/>
      <c r="K526" s="191">
        <f>ROUND(E526*J526,2)</f>
        <v>0</v>
      </c>
      <c r="L526" s="191">
        <v>21</v>
      </c>
      <c r="M526" s="191">
        <f>G526*(1+L526/100)</f>
        <v>0</v>
      </c>
      <c r="N526" s="191">
        <v>1.5599999999999999E-2</v>
      </c>
      <c r="O526" s="191">
        <f>ROUND(E526*N526,2)</f>
        <v>0.57999999999999996</v>
      </c>
      <c r="P526" s="191">
        <v>0</v>
      </c>
      <c r="Q526" s="191">
        <f>ROUND(E526*P526,2)</f>
        <v>0</v>
      </c>
      <c r="R526" s="191" t="s">
        <v>794</v>
      </c>
      <c r="S526" s="191" t="s">
        <v>152</v>
      </c>
      <c r="T526" s="192" t="s">
        <v>152</v>
      </c>
      <c r="U526" s="183">
        <v>0.441</v>
      </c>
      <c r="V526" s="183">
        <f>ROUND(E526*U526,2)</f>
        <v>16.32</v>
      </c>
      <c r="W526" s="183"/>
      <c r="X526" s="183" t="s">
        <v>153</v>
      </c>
      <c r="Y526" s="184"/>
      <c r="Z526" s="184"/>
      <c r="AA526" s="184"/>
      <c r="AB526" s="184"/>
      <c r="AC526" s="184"/>
      <c r="AD526" s="184"/>
      <c r="AE526" s="184"/>
      <c r="AF526" s="184"/>
      <c r="AG526" s="184" t="s">
        <v>154</v>
      </c>
      <c r="AH526" s="184"/>
      <c r="AI526" s="184"/>
      <c r="AJ526" s="184"/>
      <c r="AK526" s="184"/>
      <c r="AL526" s="184"/>
      <c r="AM526" s="184"/>
      <c r="AN526" s="184"/>
      <c r="AO526" s="184"/>
      <c r="AP526" s="184"/>
      <c r="AQ526" s="184"/>
      <c r="AR526" s="184"/>
      <c r="AS526" s="184"/>
      <c r="AT526" s="184"/>
      <c r="AU526" s="184"/>
      <c r="AV526" s="184"/>
      <c r="AW526" s="184"/>
      <c r="AX526" s="184"/>
      <c r="AY526" s="184"/>
      <c r="AZ526" s="184"/>
      <c r="BA526" s="184"/>
      <c r="BB526" s="184"/>
      <c r="BC526" s="184"/>
      <c r="BD526" s="184"/>
      <c r="BE526" s="184"/>
      <c r="BF526" s="184"/>
      <c r="BG526" s="184"/>
      <c r="BH526" s="184"/>
    </row>
    <row r="527" spans="1:60" outlineLevel="1" x14ac:dyDescent="0.2">
      <c r="A527" s="193"/>
      <c r="B527" s="194"/>
      <c r="C527" s="195" t="s">
        <v>795</v>
      </c>
      <c r="D527" s="196"/>
      <c r="E527" s="197">
        <v>37</v>
      </c>
      <c r="F527" s="183"/>
      <c r="G527" s="183"/>
      <c r="H527" s="183"/>
      <c r="I527" s="183"/>
      <c r="J527" s="183"/>
      <c r="K527" s="183"/>
      <c r="L527" s="183"/>
      <c r="M527" s="183"/>
      <c r="N527" s="183"/>
      <c r="O527" s="183"/>
      <c r="P527" s="183"/>
      <c r="Q527" s="183"/>
      <c r="R527" s="183"/>
      <c r="S527" s="183"/>
      <c r="T527" s="183"/>
      <c r="U527" s="183"/>
      <c r="V527" s="183"/>
      <c r="W527" s="183"/>
      <c r="X527" s="183"/>
      <c r="Y527" s="184"/>
      <c r="Z527" s="184"/>
      <c r="AA527" s="184"/>
      <c r="AB527" s="184"/>
      <c r="AC527" s="184"/>
      <c r="AD527" s="184"/>
      <c r="AE527" s="184"/>
      <c r="AF527" s="184"/>
      <c r="AG527" s="184" t="s">
        <v>162</v>
      </c>
      <c r="AH527" s="184">
        <v>0</v>
      </c>
      <c r="AI527" s="184"/>
      <c r="AJ527" s="184"/>
      <c r="AK527" s="184"/>
      <c r="AL527" s="184"/>
      <c r="AM527" s="184"/>
      <c r="AN527" s="184"/>
      <c r="AO527" s="184"/>
      <c r="AP527" s="184"/>
      <c r="AQ527" s="184"/>
      <c r="AR527" s="184"/>
      <c r="AS527" s="184"/>
      <c r="AT527" s="184"/>
      <c r="AU527" s="184"/>
      <c r="AV527" s="184"/>
      <c r="AW527" s="184"/>
      <c r="AX527" s="184"/>
      <c r="AY527" s="184"/>
      <c r="AZ527" s="184"/>
      <c r="BA527" s="184"/>
      <c r="BB527" s="184"/>
      <c r="BC527" s="184"/>
      <c r="BD527" s="184"/>
      <c r="BE527" s="184"/>
      <c r="BF527" s="184"/>
      <c r="BG527" s="184"/>
      <c r="BH527" s="184"/>
    </row>
    <row r="528" spans="1:60" ht="33.75" outlineLevel="1" x14ac:dyDescent="0.2">
      <c r="A528" s="185">
        <v>194</v>
      </c>
      <c r="B528" s="186" t="s">
        <v>796</v>
      </c>
      <c r="C528" s="187" t="s">
        <v>797</v>
      </c>
      <c r="D528" s="188" t="s">
        <v>170</v>
      </c>
      <c r="E528" s="189">
        <v>66.900000000000006</v>
      </c>
      <c r="F528" s="190"/>
      <c r="G528" s="191">
        <f>ROUND(E528*F528,2)</f>
        <v>0</v>
      </c>
      <c r="H528" s="190"/>
      <c r="I528" s="191">
        <f>ROUND(E528*H528,2)</f>
        <v>0</v>
      </c>
      <c r="J528" s="190"/>
      <c r="K528" s="191">
        <f>ROUND(E528*J528,2)</f>
        <v>0</v>
      </c>
      <c r="L528" s="191">
        <v>21</v>
      </c>
      <c r="M528" s="191">
        <f>G528*(1+L528/100)</f>
        <v>0</v>
      </c>
      <c r="N528" s="191">
        <v>7.4799999999999997E-3</v>
      </c>
      <c r="O528" s="191">
        <f>ROUND(E528*N528,2)</f>
        <v>0.5</v>
      </c>
      <c r="P528" s="191">
        <v>0</v>
      </c>
      <c r="Q528" s="191">
        <f>ROUND(E528*P528,2)</f>
        <v>0</v>
      </c>
      <c r="R528" s="191" t="s">
        <v>794</v>
      </c>
      <c r="S528" s="191" t="s">
        <v>152</v>
      </c>
      <c r="T528" s="192" t="s">
        <v>152</v>
      </c>
      <c r="U528" s="183">
        <v>1.1000000000000001</v>
      </c>
      <c r="V528" s="183">
        <f>ROUND(E528*U528,2)</f>
        <v>73.59</v>
      </c>
      <c r="W528" s="183"/>
      <c r="X528" s="183" t="s">
        <v>153</v>
      </c>
      <c r="Y528" s="184"/>
      <c r="Z528" s="184"/>
      <c r="AA528" s="184"/>
      <c r="AB528" s="184"/>
      <c r="AC528" s="184"/>
      <c r="AD528" s="184"/>
      <c r="AE528" s="184"/>
      <c r="AF528" s="184"/>
      <c r="AG528" s="184" t="s">
        <v>154</v>
      </c>
      <c r="AH528" s="184"/>
      <c r="AI528" s="184"/>
      <c r="AJ528" s="184"/>
      <c r="AK528" s="184"/>
      <c r="AL528" s="184"/>
      <c r="AM528" s="184"/>
      <c r="AN528" s="184"/>
      <c r="AO528" s="184"/>
      <c r="AP528" s="184"/>
      <c r="AQ528" s="184"/>
      <c r="AR528" s="184"/>
      <c r="AS528" s="184"/>
      <c r="AT528" s="184"/>
      <c r="AU528" s="184"/>
      <c r="AV528" s="184"/>
      <c r="AW528" s="184"/>
      <c r="AX528" s="184"/>
      <c r="AY528" s="184"/>
      <c r="AZ528" s="184"/>
      <c r="BA528" s="184"/>
      <c r="BB528" s="184"/>
      <c r="BC528" s="184"/>
      <c r="BD528" s="184"/>
      <c r="BE528" s="184"/>
      <c r="BF528" s="184"/>
      <c r="BG528" s="184"/>
      <c r="BH528" s="184"/>
    </row>
    <row r="529" spans="1:60" ht="12.75" customHeight="1" outlineLevel="1" x14ac:dyDescent="0.2">
      <c r="A529" s="193"/>
      <c r="B529" s="194"/>
      <c r="C529" s="251" t="s">
        <v>798</v>
      </c>
      <c r="D529" s="251"/>
      <c r="E529" s="251"/>
      <c r="F529" s="251"/>
      <c r="G529" s="251"/>
      <c r="H529" s="183"/>
      <c r="I529" s="183"/>
      <c r="J529" s="183"/>
      <c r="K529" s="183"/>
      <c r="L529" s="183"/>
      <c r="M529" s="183"/>
      <c r="N529" s="183"/>
      <c r="O529" s="183"/>
      <c r="P529" s="183"/>
      <c r="Q529" s="183"/>
      <c r="R529" s="183"/>
      <c r="S529" s="183"/>
      <c r="T529" s="183"/>
      <c r="U529" s="183"/>
      <c r="V529" s="183"/>
      <c r="W529" s="183"/>
      <c r="X529" s="183"/>
      <c r="Y529" s="184"/>
      <c r="Z529" s="184"/>
      <c r="AA529" s="184"/>
      <c r="AB529" s="184"/>
      <c r="AC529" s="184"/>
      <c r="AD529" s="184"/>
      <c r="AE529" s="184"/>
      <c r="AF529" s="184"/>
      <c r="AG529" s="184" t="s">
        <v>160</v>
      </c>
      <c r="AH529" s="184"/>
      <c r="AI529" s="184"/>
      <c r="AJ529" s="184"/>
      <c r="AK529" s="184"/>
      <c r="AL529" s="184"/>
      <c r="AM529" s="184"/>
      <c r="AN529" s="184"/>
      <c r="AO529" s="184"/>
      <c r="AP529" s="184"/>
      <c r="AQ529" s="184"/>
      <c r="AR529" s="184"/>
      <c r="AS529" s="184"/>
      <c r="AT529" s="184"/>
      <c r="AU529" s="184"/>
      <c r="AV529" s="184"/>
      <c r="AW529" s="184"/>
      <c r="AX529" s="184"/>
      <c r="AY529" s="184"/>
      <c r="AZ529" s="184"/>
      <c r="BA529" s="184"/>
      <c r="BB529" s="184"/>
      <c r="BC529" s="184"/>
      <c r="BD529" s="184"/>
      <c r="BE529" s="184"/>
      <c r="BF529" s="184"/>
      <c r="BG529" s="184"/>
      <c r="BH529" s="184"/>
    </row>
    <row r="530" spans="1:60" outlineLevel="1" x14ac:dyDescent="0.2">
      <c r="A530" s="193"/>
      <c r="B530" s="194"/>
      <c r="C530" s="195" t="s">
        <v>799</v>
      </c>
      <c r="D530" s="196"/>
      <c r="E530" s="197">
        <v>42.17</v>
      </c>
      <c r="F530" s="183"/>
      <c r="G530" s="183"/>
      <c r="H530" s="183"/>
      <c r="I530" s="183"/>
      <c r="J530" s="183"/>
      <c r="K530" s="183"/>
      <c r="L530" s="183"/>
      <c r="M530" s="183"/>
      <c r="N530" s="183"/>
      <c r="O530" s="183"/>
      <c r="P530" s="183"/>
      <c r="Q530" s="183"/>
      <c r="R530" s="183"/>
      <c r="S530" s="183"/>
      <c r="T530" s="183"/>
      <c r="U530" s="183"/>
      <c r="V530" s="183"/>
      <c r="W530" s="183"/>
      <c r="X530" s="183"/>
      <c r="Y530" s="184"/>
      <c r="Z530" s="184"/>
      <c r="AA530" s="184"/>
      <c r="AB530" s="184"/>
      <c r="AC530" s="184"/>
      <c r="AD530" s="184"/>
      <c r="AE530" s="184"/>
      <c r="AF530" s="184"/>
      <c r="AG530" s="184" t="s">
        <v>162</v>
      </c>
      <c r="AH530" s="184">
        <v>0</v>
      </c>
      <c r="AI530" s="184"/>
      <c r="AJ530" s="184"/>
      <c r="AK530" s="184"/>
      <c r="AL530" s="184"/>
      <c r="AM530" s="184"/>
      <c r="AN530" s="184"/>
      <c r="AO530" s="184"/>
      <c r="AP530" s="184"/>
      <c r="AQ530" s="184"/>
      <c r="AR530" s="184"/>
      <c r="AS530" s="184"/>
      <c r="AT530" s="184"/>
      <c r="AU530" s="184"/>
      <c r="AV530" s="184"/>
      <c r="AW530" s="184"/>
      <c r="AX530" s="184"/>
      <c r="AY530" s="184"/>
      <c r="AZ530" s="184"/>
      <c r="BA530" s="184"/>
      <c r="BB530" s="184"/>
      <c r="BC530" s="184"/>
      <c r="BD530" s="184"/>
      <c r="BE530" s="184"/>
      <c r="BF530" s="184"/>
      <c r="BG530" s="184"/>
      <c r="BH530" s="184"/>
    </row>
    <row r="531" spans="1:60" outlineLevel="1" x14ac:dyDescent="0.2">
      <c r="A531" s="193"/>
      <c r="B531" s="194"/>
      <c r="C531" s="195" t="s">
        <v>800</v>
      </c>
      <c r="D531" s="196"/>
      <c r="E531" s="197">
        <v>24.73</v>
      </c>
      <c r="F531" s="183"/>
      <c r="G531" s="183"/>
      <c r="H531" s="183"/>
      <c r="I531" s="183"/>
      <c r="J531" s="183"/>
      <c r="K531" s="183"/>
      <c r="L531" s="183"/>
      <c r="M531" s="183"/>
      <c r="N531" s="183"/>
      <c r="O531" s="183"/>
      <c r="P531" s="183"/>
      <c r="Q531" s="183"/>
      <c r="R531" s="183"/>
      <c r="S531" s="183"/>
      <c r="T531" s="183"/>
      <c r="U531" s="183"/>
      <c r="V531" s="183"/>
      <c r="W531" s="183"/>
      <c r="X531" s="183"/>
      <c r="Y531" s="184"/>
      <c r="Z531" s="184"/>
      <c r="AA531" s="184"/>
      <c r="AB531" s="184"/>
      <c r="AC531" s="184"/>
      <c r="AD531" s="184"/>
      <c r="AE531" s="184"/>
      <c r="AF531" s="184"/>
      <c r="AG531" s="184" t="s">
        <v>162</v>
      </c>
      <c r="AH531" s="184">
        <v>0</v>
      </c>
      <c r="AI531" s="184"/>
      <c r="AJ531" s="184"/>
      <c r="AK531" s="184"/>
      <c r="AL531" s="184"/>
      <c r="AM531" s="184"/>
      <c r="AN531" s="184"/>
      <c r="AO531" s="184"/>
      <c r="AP531" s="184"/>
      <c r="AQ531" s="184"/>
      <c r="AR531" s="184"/>
      <c r="AS531" s="184"/>
      <c r="AT531" s="184"/>
      <c r="AU531" s="184"/>
      <c r="AV531" s="184"/>
      <c r="AW531" s="184"/>
      <c r="AX531" s="184"/>
      <c r="AY531" s="184"/>
      <c r="AZ531" s="184"/>
      <c r="BA531" s="184"/>
      <c r="BB531" s="184"/>
      <c r="BC531" s="184"/>
      <c r="BD531" s="184"/>
      <c r="BE531" s="184"/>
      <c r="BF531" s="184"/>
      <c r="BG531" s="184"/>
      <c r="BH531" s="184"/>
    </row>
    <row r="532" spans="1:60" outlineLevel="1" x14ac:dyDescent="0.2">
      <c r="A532" s="185">
        <v>195</v>
      </c>
      <c r="B532" s="186" t="s">
        <v>801</v>
      </c>
      <c r="C532" s="187" t="s">
        <v>802</v>
      </c>
      <c r="D532" s="188" t="s">
        <v>170</v>
      </c>
      <c r="E532" s="189">
        <v>78.03</v>
      </c>
      <c r="F532" s="190"/>
      <c r="G532" s="191">
        <f>ROUND(E532*F532,2)</f>
        <v>0</v>
      </c>
      <c r="H532" s="190"/>
      <c r="I532" s="191">
        <f>ROUND(E532*H532,2)</f>
        <v>0</v>
      </c>
      <c r="J532" s="190"/>
      <c r="K532" s="191">
        <f>ROUND(E532*J532,2)</f>
        <v>0</v>
      </c>
      <c r="L532" s="191">
        <v>21</v>
      </c>
      <c r="M532" s="191">
        <f>G532*(1+L532/100)</f>
        <v>0</v>
      </c>
      <c r="N532" s="191">
        <v>5.3999999999999999E-2</v>
      </c>
      <c r="O532" s="191">
        <f>ROUND(E532*N532,2)</f>
        <v>4.21</v>
      </c>
      <c r="P532" s="191">
        <v>0</v>
      </c>
      <c r="Q532" s="191">
        <f>ROUND(E532*P532,2)</f>
        <v>0</v>
      </c>
      <c r="R532" s="191" t="s">
        <v>359</v>
      </c>
      <c r="S532" s="191" t="s">
        <v>152</v>
      </c>
      <c r="T532" s="192" t="s">
        <v>152</v>
      </c>
      <c r="U532" s="183">
        <v>0</v>
      </c>
      <c r="V532" s="183">
        <f>ROUND(E532*U532,2)</f>
        <v>0</v>
      </c>
      <c r="W532" s="183"/>
      <c r="X532" s="183" t="s">
        <v>360</v>
      </c>
      <c r="Y532" s="184"/>
      <c r="Z532" s="184"/>
      <c r="AA532" s="184"/>
      <c r="AB532" s="184"/>
      <c r="AC532" s="184"/>
      <c r="AD532" s="184"/>
      <c r="AE532" s="184"/>
      <c r="AF532" s="184"/>
      <c r="AG532" s="184" t="s">
        <v>361</v>
      </c>
      <c r="AH532" s="184"/>
      <c r="AI532" s="184"/>
      <c r="AJ532" s="184"/>
      <c r="AK532" s="184"/>
      <c r="AL532" s="184"/>
      <c r="AM532" s="184"/>
      <c r="AN532" s="184"/>
      <c r="AO532" s="184"/>
      <c r="AP532" s="184"/>
      <c r="AQ532" s="184"/>
      <c r="AR532" s="184"/>
      <c r="AS532" s="184"/>
      <c r="AT532" s="184"/>
      <c r="AU532" s="184"/>
      <c r="AV532" s="184"/>
      <c r="AW532" s="184"/>
      <c r="AX532" s="184"/>
      <c r="AY532" s="184"/>
      <c r="AZ532" s="184"/>
      <c r="BA532" s="184"/>
      <c r="BB532" s="184"/>
      <c r="BC532" s="184"/>
      <c r="BD532" s="184"/>
      <c r="BE532" s="184"/>
      <c r="BF532" s="184"/>
      <c r="BG532" s="184"/>
      <c r="BH532" s="184"/>
    </row>
    <row r="533" spans="1:60" outlineLevel="1" x14ac:dyDescent="0.2">
      <c r="A533" s="193"/>
      <c r="B533" s="194"/>
      <c r="C533" s="195" t="s">
        <v>803</v>
      </c>
      <c r="D533" s="196"/>
      <c r="E533" s="197">
        <v>78.03</v>
      </c>
      <c r="F533" s="183"/>
      <c r="G533" s="183"/>
      <c r="H533" s="183"/>
      <c r="I533" s="183"/>
      <c r="J533" s="183"/>
      <c r="K533" s="183"/>
      <c r="L533" s="183"/>
      <c r="M533" s="183"/>
      <c r="N533" s="183"/>
      <c r="O533" s="183"/>
      <c r="P533" s="183"/>
      <c r="Q533" s="183"/>
      <c r="R533" s="183"/>
      <c r="S533" s="183"/>
      <c r="T533" s="183"/>
      <c r="U533" s="183"/>
      <c r="V533" s="183"/>
      <c r="W533" s="183"/>
      <c r="X533" s="183"/>
      <c r="Y533" s="184"/>
      <c r="Z533" s="184"/>
      <c r="AA533" s="184"/>
      <c r="AB533" s="184"/>
      <c r="AC533" s="184"/>
      <c r="AD533" s="184"/>
      <c r="AE533" s="184"/>
      <c r="AF533" s="184"/>
      <c r="AG533" s="184" t="s">
        <v>162</v>
      </c>
      <c r="AH533" s="184">
        <v>0</v>
      </c>
      <c r="AI533" s="184"/>
      <c r="AJ533" s="184"/>
      <c r="AK533" s="184"/>
      <c r="AL533" s="184"/>
      <c r="AM533" s="184"/>
      <c r="AN533" s="184"/>
      <c r="AO533" s="184"/>
      <c r="AP533" s="184"/>
      <c r="AQ533" s="184"/>
      <c r="AR533" s="184"/>
      <c r="AS533" s="184"/>
      <c r="AT533" s="184"/>
      <c r="AU533" s="184"/>
      <c r="AV533" s="184"/>
      <c r="AW533" s="184"/>
      <c r="AX533" s="184"/>
      <c r="AY533" s="184"/>
      <c r="AZ533" s="184"/>
      <c r="BA533" s="184"/>
      <c r="BB533" s="184"/>
      <c r="BC533" s="184"/>
      <c r="BD533" s="184"/>
      <c r="BE533" s="184"/>
      <c r="BF533" s="184"/>
      <c r="BG533" s="184"/>
      <c r="BH533" s="184"/>
    </row>
    <row r="534" spans="1:60" ht="22.5" outlineLevel="1" x14ac:dyDescent="0.2">
      <c r="A534" s="185">
        <v>196</v>
      </c>
      <c r="B534" s="186" t="s">
        <v>804</v>
      </c>
      <c r="C534" s="187" t="s">
        <v>805</v>
      </c>
      <c r="D534" s="188" t="s">
        <v>165</v>
      </c>
      <c r="E534" s="189">
        <v>5.2912299999999997</v>
      </c>
      <c r="F534" s="190"/>
      <c r="G534" s="191">
        <f>ROUND(E534*F534,2)</f>
        <v>0</v>
      </c>
      <c r="H534" s="190"/>
      <c r="I534" s="191">
        <f>ROUND(E534*H534,2)</f>
        <v>0</v>
      </c>
      <c r="J534" s="190"/>
      <c r="K534" s="191">
        <f>ROUND(E534*J534,2)</f>
        <v>0</v>
      </c>
      <c r="L534" s="191">
        <v>21</v>
      </c>
      <c r="M534" s="191">
        <f>G534*(1+L534/100)</f>
        <v>0</v>
      </c>
      <c r="N534" s="191">
        <v>0</v>
      </c>
      <c r="O534" s="191">
        <f>ROUND(E534*N534,2)</f>
        <v>0</v>
      </c>
      <c r="P534" s="191">
        <v>0</v>
      </c>
      <c r="Q534" s="191">
        <f>ROUND(E534*P534,2)</f>
        <v>0</v>
      </c>
      <c r="R534" s="191" t="s">
        <v>794</v>
      </c>
      <c r="S534" s="191" t="s">
        <v>152</v>
      </c>
      <c r="T534" s="192" t="s">
        <v>152</v>
      </c>
      <c r="U534" s="183">
        <v>1.67</v>
      </c>
      <c r="V534" s="183">
        <f>ROUND(E534*U534,2)</f>
        <v>8.84</v>
      </c>
      <c r="W534" s="183"/>
      <c r="X534" s="183" t="s">
        <v>509</v>
      </c>
      <c r="Y534" s="184"/>
      <c r="Z534" s="184"/>
      <c r="AA534" s="184"/>
      <c r="AB534" s="184"/>
      <c r="AC534" s="184"/>
      <c r="AD534" s="184"/>
      <c r="AE534" s="184"/>
      <c r="AF534" s="184"/>
      <c r="AG534" s="184" t="s">
        <v>510</v>
      </c>
      <c r="AH534" s="184"/>
      <c r="AI534" s="184"/>
      <c r="AJ534" s="184"/>
      <c r="AK534" s="184"/>
      <c r="AL534" s="184"/>
      <c r="AM534" s="184"/>
      <c r="AN534" s="184"/>
      <c r="AO534" s="184"/>
      <c r="AP534" s="184"/>
      <c r="AQ534" s="184"/>
      <c r="AR534" s="184"/>
      <c r="AS534" s="184"/>
      <c r="AT534" s="184"/>
      <c r="AU534" s="184"/>
      <c r="AV534" s="184"/>
      <c r="AW534" s="184"/>
      <c r="AX534" s="184"/>
      <c r="AY534" s="184"/>
      <c r="AZ534" s="184"/>
      <c r="BA534" s="184"/>
      <c r="BB534" s="184"/>
      <c r="BC534" s="184"/>
      <c r="BD534" s="184"/>
      <c r="BE534" s="184"/>
      <c r="BF534" s="184"/>
      <c r="BG534" s="184"/>
      <c r="BH534" s="184"/>
    </row>
    <row r="535" spans="1:60" ht="12.75" customHeight="1" outlineLevel="1" x14ac:dyDescent="0.2">
      <c r="A535" s="193"/>
      <c r="B535" s="194"/>
      <c r="C535" s="251" t="s">
        <v>521</v>
      </c>
      <c r="D535" s="251"/>
      <c r="E535" s="251"/>
      <c r="F535" s="251"/>
      <c r="G535" s="251"/>
      <c r="H535" s="183"/>
      <c r="I535" s="183"/>
      <c r="J535" s="183"/>
      <c r="K535" s="183"/>
      <c r="L535" s="183"/>
      <c r="M535" s="183"/>
      <c r="N535" s="183"/>
      <c r="O535" s="183"/>
      <c r="P535" s="183"/>
      <c r="Q535" s="183"/>
      <c r="R535" s="183"/>
      <c r="S535" s="183"/>
      <c r="T535" s="183"/>
      <c r="U535" s="183"/>
      <c r="V535" s="183"/>
      <c r="W535" s="183"/>
      <c r="X535" s="183"/>
      <c r="Y535" s="184"/>
      <c r="Z535" s="184"/>
      <c r="AA535" s="184"/>
      <c r="AB535" s="184"/>
      <c r="AC535" s="184"/>
      <c r="AD535" s="184"/>
      <c r="AE535" s="184"/>
      <c r="AF535" s="184"/>
      <c r="AG535" s="184" t="s">
        <v>160</v>
      </c>
      <c r="AH535" s="184"/>
      <c r="AI535" s="184"/>
      <c r="AJ535" s="184"/>
      <c r="AK535" s="184"/>
      <c r="AL535" s="184"/>
      <c r="AM535" s="184"/>
      <c r="AN535" s="184"/>
      <c r="AO535" s="184"/>
      <c r="AP535" s="184"/>
      <c r="AQ535" s="184"/>
      <c r="AR535" s="184"/>
      <c r="AS535" s="184"/>
      <c r="AT535" s="184"/>
      <c r="AU535" s="184"/>
      <c r="AV535" s="184"/>
      <c r="AW535" s="184"/>
      <c r="AX535" s="184"/>
      <c r="AY535" s="184"/>
      <c r="AZ535" s="184"/>
      <c r="BA535" s="184"/>
      <c r="BB535" s="184"/>
      <c r="BC535" s="184"/>
      <c r="BD535" s="184"/>
      <c r="BE535" s="184"/>
      <c r="BF535" s="184"/>
      <c r="BG535" s="184"/>
      <c r="BH535" s="184"/>
    </row>
    <row r="536" spans="1:60" x14ac:dyDescent="0.2">
      <c r="A536" s="167" t="s">
        <v>146</v>
      </c>
      <c r="B536" s="168" t="s">
        <v>95</v>
      </c>
      <c r="C536" s="169" t="s">
        <v>96</v>
      </c>
      <c r="D536" s="170"/>
      <c r="E536" s="171"/>
      <c r="F536" s="172"/>
      <c r="G536" s="172">
        <f>SUMIF(AG537:AG538,"&lt;&gt;NOR",G537:G538)</f>
        <v>0</v>
      </c>
      <c r="H536" s="172"/>
      <c r="I536" s="172">
        <f>SUM(I537:I538)</f>
        <v>0</v>
      </c>
      <c r="J536" s="172"/>
      <c r="K536" s="172">
        <f>SUM(K537:K538)</f>
        <v>0</v>
      </c>
      <c r="L536" s="172"/>
      <c r="M536" s="172">
        <f>SUM(M537:M538)</f>
        <v>0</v>
      </c>
      <c r="N536" s="172"/>
      <c r="O536" s="172">
        <f>SUM(O537:O538)</f>
        <v>0.01</v>
      </c>
      <c r="P536" s="172"/>
      <c r="Q536" s="172">
        <f>SUM(Q537:Q538)</f>
        <v>0</v>
      </c>
      <c r="R536" s="172"/>
      <c r="S536" s="172"/>
      <c r="T536" s="173"/>
      <c r="U536" s="174"/>
      <c r="V536" s="174">
        <f>SUM(V537:V538)</f>
        <v>17.940000000000001</v>
      </c>
      <c r="W536" s="174"/>
      <c r="X536" s="174"/>
      <c r="AG536" t="s">
        <v>147</v>
      </c>
    </row>
    <row r="537" spans="1:60" outlineLevel="1" x14ac:dyDescent="0.2">
      <c r="A537" s="185">
        <v>197</v>
      </c>
      <c r="B537" s="186" t="s">
        <v>806</v>
      </c>
      <c r="C537" s="187" t="s">
        <v>807</v>
      </c>
      <c r="D537" s="188" t="s">
        <v>170</v>
      </c>
      <c r="E537" s="189">
        <v>24.75</v>
      </c>
      <c r="F537" s="190"/>
      <c r="G537" s="191">
        <f>ROUND(E537*F537,2)</f>
        <v>0</v>
      </c>
      <c r="H537" s="190"/>
      <c r="I537" s="191">
        <f>ROUND(E537*H537,2)</f>
        <v>0</v>
      </c>
      <c r="J537" s="190"/>
      <c r="K537" s="191">
        <f>ROUND(E537*J537,2)</f>
        <v>0</v>
      </c>
      <c r="L537" s="191">
        <v>21</v>
      </c>
      <c r="M537" s="191">
        <f>G537*(1+L537/100)</f>
        <v>0</v>
      </c>
      <c r="N537" s="191">
        <v>4.6000000000000001E-4</v>
      </c>
      <c r="O537" s="191">
        <f>ROUND(E537*N537,2)</f>
        <v>0.01</v>
      </c>
      <c r="P537" s="191">
        <v>0</v>
      </c>
      <c r="Q537" s="191">
        <f>ROUND(E537*P537,2)</f>
        <v>0</v>
      </c>
      <c r="R537" s="191" t="s">
        <v>497</v>
      </c>
      <c r="S537" s="191" t="s">
        <v>152</v>
      </c>
      <c r="T537" s="192" t="s">
        <v>152</v>
      </c>
      <c r="U537" s="183">
        <v>0.72499999999999998</v>
      </c>
      <c r="V537" s="183">
        <f>ROUND(E537*U537,2)</f>
        <v>17.940000000000001</v>
      </c>
      <c r="W537" s="183"/>
      <c r="X537" s="183" t="s">
        <v>153</v>
      </c>
      <c r="Y537" s="184"/>
      <c r="Z537" s="184"/>
      <c r="AA537" s="184"/>
      <c r="AB537" s="184"/>
      <c r="AC537" s="184"/>
      <c r="AD537" s="184"/>
      <c r="AE537" s="184"/>
      <c r="AF537" s="184"/>
      <c r="AG537" s="184" t="s">
        <v>154</v>
      </c>
      <c r="AH537" s="184"/>
      <c r="AI537" s="184"/>
      <c r="AJ537" s="184"/>
      <c r="AK537" s="184"/>
      <c r="AL537" s="184"/>
      <c r="AM537" s="184"/>
      <c r="AN537" s="184"/>
      <c r="AO537" s="184"/>
      <c r="AP537" s="184"/>
      <c r="AQ537" s="184"/>
      <c r="AR537" s="184"/>
      <c r="AS537" s="184"/>
      <c r="AT537" s="184"/>
      <c r="AU537" s="184"/>
      <c r="AV537" s="184"/>
      <c r="AW537" s="184"/>
      <c r="AX537" s="184"/>
      <c r="AY537" s="184"/>
      <c r="AZ537" s="184"/>
      <c r="BA537" s="184"/>
      <c r="BB537" s="184"/>
      <c r="BC537" s="184"/>
      <c r="BD537" s="184"/>
      <c r="BE537" s="184"/>
      <c r="BF537" s="184"/>
      <c r="BG537" s="184"/>
      <c r="BH537" s="184"/>
    </row>
    <row r="538" spans="1:60" outlineLevel="1" x14ac:dyDescent="0.2">
      <c r="A538" s="193"/>
      <c r="B538" s="194"/>
      <c r="C538" s="195" t="s">
        <v>808</v>
      </c>
      <c r="D538" s="196"/>
      <c r="E538" s="197">
        <v>24.75</v>
      </c>
      <c r="F538" s="183"/>
      <c r="G538" s="183"/>
      <c r="H538" s="183"/>
      <c r="I538" s="183"/>
      <c r="J538" s="183"/>
      <c r="K538" s="183"/>
      <c r="L538" s="183"/>
      <c r="M538" s="183"/>
      <c r="N538" s="183"/>
      <c r="O538" s="183"/>
      <c r="P538" s="183"/>
      <c r="Q538" s="183"/>
      <c r="R538" s="183"/>
      <c r="S538" s="183"/>
      <c r="T538" s="183"/>
      <c r="U538" s="183"/>
      <c r="V538" s="183"/>
      <c r="W538" s="183"/>
      <c r="X538" s="183"/>
      <c r="Y538" s="184"/>
      <c r="Z538" s="184"/>
      <c r="AA538" s="184"/>
      <c r="AB538" s="184"/>
      <c r="AC538" s="184"/>
      <c r="AD538" s="184"/>
      <c r="AE538" s="184"/>
      <c r="AF538" s="184"/>
      <c r="AG538" s="184" t="s">
        <v>162</v>
      </c>
      <c r="AH538" s="184">
        <v>0</v>
      </c>
      <c r="AI538" s="184"/>
      <c r="AJ538" s="184"/>
      <c r="AK538" s="184"/>
      <c r="AL538" s="184"/>
      <c r="AM538" s="184"/>
      <c r="AN538" s="184"/>
      <c r="AO538" s="184"/>
      <c r="AP538" s="184"/>
      <c r="AQ538" s="184"/>
      <c r="AR538" s="184"/>
      <c r="AS538" s="184"/>
      <c r="AT538" s="184"/>
      <c r="AU538" s="184"/>
      <c r="AV538" s="184"/>
      <c r="AW538" s="184"/>
      <c r="AX538" s="184"/>
      <c r="AY538" s="184"/>
      <c r="AZ538" s="184"/>
      <c r="BA538" s="184"/>
      <c r="BB538" s="184"/>
      <c r="BC538" s="184"/>
      <c r="BD538" s="184"/>
      <c r="BE538" s="184"/>
      <c r="BF538" s="184"/>
      <c r="BG538" s="184"/>
      <c r="BH538" s="184"/>
    </row>
    <row r="539" spans="1:60" x14ac:dyDescent="0.2">
      <c r="A539" s="167" t="s">
        <v>146</v>
      </c>
      <c r="B539" s="168" t="s">
        <v>97</v>
      </c>
      <c r="C539" s="169" t="s">
        <v>98</v>
      </c>
      <c r="D539" s="170"/>
      <c r="E539" s="171"/>
      <c r="F539" s="172"/>
      <c r="G539" s="172">
        <f>SUMIF(AG540:AG558,"&lt;&gt;NOR",G540:G558)</f>
        <v>0</v>
      </c>
      <c r="H539" s="172"/>
      <c r="I539" s="172">
        <f>SUM(I540:I558)</f>
        <v>0</v>
      </c>
      <c r="J539" s="172"/>
      <c r="K539" s="172">
        <f>SUM(K540:K558)</f>
        <v>0</v>
      </c>
      <c r="L539" s="172"/>
      <c r="M539" s="172">
        <f>SUM(M540:M558)</f>
        <v>0</v>
      </c>
      <c r="N539" s="172"/>
      <c r="O539" s="172">
        <f>SUM(O540:O558)</f>
        <v>3.8699999999999997</v>
      </c>
      <c r="P539" s="172"/>
      <c r="Q539" s="172">
        <f>SUM(Q540:Q558)</f>
        <v>0</v>
      </c>
      <c r="R539" s="172"/>
      <c r="S539" s="172"/>
      <c r="T539" s="173"/>
      <c r="U539" s="174"/>
      <c r="V539" s="174">
        <f>SUM(V540:V558)</f>
        <v>319.08</v>
      </c>
      <c r="W539" s="174"/>
      <c r="X539" s="174"/>
      <c r="AG539" t="s">
        <v>147</v>
      </c>
    </row>
    <row r="540" spans="1:60" ht="22.5" outlineLevel="1" x14ac:dyDescent="0.2">
      <c r="A540" s="185">
        <v>198</v>
      </c>
      <c r="B540" s="186" t="s">
        <v>809</v>
      </c>
      <c r="C540" s="187" t="s">
        <v>810</v>
      </c>
      <c r="D540" s="188" t="s">
        <v>170</v>
      </c>
      <c r="E540" s="189">
        <v>1.9</v>
      </c>
      <c r="F540" s="190"/>
      <c r="G540" s="191">
        <f>ROUND(E540*F540,2)</f>
        <v>0</v>
      </c>
      <c r="H540" s="190"/>
      <c r="I540" s="191">
        <f>ROUND(E540*H540,2)</f>
        <v>0</v>
      </c>
      <c r="J540" s="190"/>
      <c r="K540" s="191">
        <f>ROUND(E540*J540,2)</f>
        <v>0</v>
      </c>
      <c r="L540" s="191">
        <v>21</v>
      </c>
      <c r="M540" s="191">
        <f>G540*(1+L540/100)</f>
        <v>0</v>
      </c>
      <c r="N540" s="191">
        <v>1.7999999999999999E-2</v>
      </c>
      <c r="O540" s="191">
        <f>ROUND(E540*N540,2)</f>
        <v>0.03</v>
      </c>
      <c r="P540" s="191">
        <v>0</v>
      </c>
      <c r="Q540" s="191">
        <f>ROUND(E540*P540,2)</f>
        <v>0</v>
      </c>
      <c r="R540" s="191" t="s">
        <v>497</v>
      </c>
      <c r="S540" s="191" t="s">
        <v>152</v>
      </c>
      <c r="T540" s="192" t="s">
        <v>152</v>
      </c>
      <c r="U540" s="183">
        <v>0.05</v>
      </c>
      <c r="V540" s="183">
        <f>ROUND(E540*U540,2)</f>
        <v>0.1</v>
      </c>
      <c r="W540" s="183"/>
      <c r="X540" s="183" t="s">
        <v>153</v>
      </c>
      <c r="Y540" s="184"/>
      <c r="Z540" s="184"/>
      <c r="AA540" s="184"/>
      <c r="AB540" s="184"/>
      <c r="AC540" s="184"/>
      <c r="AD540" s="184"/>
      <c r="AE540" s="184"/>
      <c r="AF540" s="184"/>
      <c r="AG540" s="184" t="s">
        <v>154</v>
      </c>
      <c r="AH540" s="184"/>
      <c r="AI540" s="184"/>
      <c r="AJ540" s="184"/>
      <c r="AK540" s="184"/>
      <c r="AL540" s="184"/>
      <c r="AM540" s="184"/>
      <c r="AN540" s="184"/>
      <c r="AO540" s="184"/>
      <c r="AP540" s="184"/>
      <c r="AQ540" s="184"/>
      <c r="AR540" s="184"/>
      <c r="AS540" s="184"/>
      <c r="AT540" s="184"/>
      <c r="AU540" s="184"/>
      <c r="AV540" s="184"/>
      <c r="AW540" s="184"/>
      <c r="AX540" s="184"/>
      <c r="AY540" s="184"/>
      <c r="AZ540" s="184"/>
      <c r="BA540" s="184"/>
      <c r="BB540" s="184"/>
      <c r="BC540" s="184"/>
      <c r="BD540" s="184"/>
      <c r="BE540" s="184"/>
      <c r="BF540" s="184"/>
      <c r="BG540" s="184"/>
      <c r="BH540" s="184"/>
    </row>
    <row r="541" spans="1:60" outlineLevel="1" x14ac:dyDescent="0.2">
      <c r="A541" s="193"/>
      <c r="B541" s="194"/>
      <c r="C541" s="195" t="s">
        <v>811</v>
      </c>
      <c r="D541" s="196"/>
      <c r="E541" s="197">
        <v>1.9</v>
      </c>
      <c r="F541" s="183"/>
      <c r="G541" s="183"/>
      <c r="H541" s="183"/>
      <c r="I541" s="183"/>
      <c r="J541" s="183"/>
      <c r="K541" s="183"/>
      <c r="L541" s="183"/>
      <c r="M541" s="183"/>
      <c r="N541" s="183"/>
      <c r="O541" s="183"/>
      <c r="P541" s="183"/>
      <c r="Q541" s="183"/>
      <c r="R541" s="183"/>
      <c r="S541" s="183"/>
      <c r="T541" s="183"/>
      <c r="U541" s="183"/>
      <c r="V541" s="183"/>
      <c r="W541" s="183"/>
      <c r="X541" s="183"/>
      <c r="Y541" s="184"/>
      <c r="Z541" s="184"/>
      <c r="AA541" s="184"/>
      <c r="AB541" s="184"/>
      <c r="AC541" s="184"/>
      <c r="AD541" s="184"/>
      <c r="AE541" s="184"/>
      <c r="AF541" s="184"/>
      <c r="AG541" s="184" t="s">
        <v>162</v>
      </c>
      <c r="AH541" s="184">
        <v>0</v>
      </c>
      <c r="AI541" s="184"/>
      <c r="AJ541" s="184"/>
      <c r="AK541" s="184"/>
      <c r="AL541" s="184"/>
      <c r="AM541" s="184"/>
      <c r="AN541" s="184"/>
      <c r="AO541" s="184"/>
      <c r="AP541" s="184"/>
      <c r="AQ541" s="184"/>
      <c r="AR541" s="184"/>
      <c r="AS541" s="184"/>
      <c r="AT541" s="184"/>
      <c r="AU541" s="184"/>
      <c r="AV541" s="184"/>
      <c r="AW541" s="184"/>
      <c r="AX541" s="184"/>
      <c r="AY541" s="184"/>
      <c r="AZ541" s="184"/>
      <c r="BA541" s="184"/>
      <c r="BB541" s="184"/>
      <c r="BC541" s="184"/>
      <c r="BD541" s="184"/>
      <c r="BE541" s="184"/>
      <c r="BF541" s="184"/>
      <c r="BG541" s="184"/>
      <c r="BH541" s="184"/>
    </row>
    <row r="542" spans="1:60" ht="22.5" outlineLevel="1" x14ac:dyDescent="0.2">
      <c r="A542" s="175">
        <v>199</v>
      </c>
      <c r="B542" s="176" t="s">
        <v>812</v>
      </c>
      <c r="C542" s="177" t="s">
        <v>813</v>
      </c>
      <c r="D542" s="178" t="s">
        <v>150</v>
      </c>
      <c r="E542" s="179">
        <v>1</v>
      </c>
      <c r="F542" s="180"/>
      <c r="G542" s="181">
        <f>ROUND(E542*F542,2)</f>
        <v>0</v>
      </c>
      <c r="H542" s="180"/>
      <c r="I542" s="181">
        <f>ROUND(E542*H542,2)</f>
        <v>0</v>
      </c>
      <c r="J542" s="180"/>
      <c r="K542" s="181">
        <f>ROUND(E542*J542,2)</f>
        <v>0</v>
      </c>
      <c r="L542" s="181">
        <v>21</v>
      </c>
      <c r="M542" s="181">
        <f>G542*(1+L542/100)</f>
        <v>0</v>
      </c>
      <c r="N542" s="181">
        <v>1.2500000000000001E-2</v>
      </c>
      <c r="O542" s="181">
        <f>ROUND(E542*N542,2)</f>
        <v>0.01</v>
      </c>
      <c r="P542" s="181">
        <v>0</v>
      </c>
      <c r="Q542" s="181">
        <f>ROUND(E542*P542,2)</f>
        <v>0</v>
      </c>
      <c r="R542" s="181" t="s">
        <v>497</v>
      </c>
      <c r="S542" s="181" t="s">
        <v>152</v>
      </c>
      <c r="T542" s="182" t="s">
        <v>152</v>
      </c>
      <c r="U542" s="183">
        <v>0.1</v>
      </c>
      <c r="V542" s="183">
        <f>ROUND(E542*U542,2)</f>
        <v>0.1</v>
      </c>
      <c r="W542" s="183"/>
      <c r="X542" s="183" t="s">
        <v>153</v>
      </c>
      <c r="Y542" s="184"/>
      <c r="Z542" s="184"/>
      <c r="AA542" s="184"/>
      <c r="AB542" s="184"/>
      <c r="AC542" s="184"/>
      <c r="AD542" s="184"/>
      <c r="AE542" s="184"/>
      <c r="AF542" s="184"/>
      <c r="AG542" s="184" t="s">
        <v>154</v>
      </c>
      <c r="AH542" s="184"/>
      <c r="AI542" s="184"/>
      <c r="AJ542" s="184"/>
      <c r="AK542" s="184"/>
      <c r="AL542" s="184"/>
      <c r="AM542" s="184"/>
      <c r="AN542" s="184"/>
      <c r="AO542" s="184"/>
      <c r="AP542" s="184"/>
      <c r="AQ542" s="184"/>
      <c r="AR542" s="184"/>
      <c r="AS542" s="184"/>
      <c r="AT542" s="184"/>
      <c r="AU542" s="184"/>
      <c r="AV542" s="184"/>
      <c r="AW542" s="184"/>
      <c r="AX542" s="184"/>
      <c r="AY542" s="184"/>
      <c r="AZ542" s="184"/>
      <c r="BA542" s="184"/>
      <c r="BB542" s="184"/>
      <c r="BC542" s="184"/>
      <c r="BD542" s="184"/>
      <c r="BE542" s="184"/>
      <c r="BF542" s="184"/>
      <c r="BG542" s="184"/>
      <c r="BH542" s="184"/>
    </row>
    <row r="543" spans="1:60" outlineLevel="1" x14ac:dyDescent="0.2">
      <c r="A543" s="185">
        <v>200</v>
      </c>
      <c r="B543" s="186" t="s">
        <v>814</v>
      </c>
      <c r="C543" s="187" t="s">
        <v>815</v>
      </c>
      <c r="D543" s="188" t="s">
        <v>816</v>
      </c>
      <c r="E543" s="189">
        <v>5.8</v>
      </c>
      <c r="F543" s="190"/>
      <c r="G543" s="191">
        <f>ROUND(E543*F543,2)</f>
        <v>0</v>
      </c>
      <c r="H543" s="190"/>
      <c r="I543" s="191">
        <f>ROUND(E543*H543,2)</f>
        <v>0</v>
      </c>
      <c r="J543" s="190"/>
      <c r="K543" s="191">
        <f>ROUND(E543*J543,2)</f>
        <v>0</v>
      </c>
      <c r="L543" s="191">
        <v>21</v>
      </c>
      <c r="M543" s="191">
        <f>G543*(1+L543/100)</f>
        <v>0</v>
      </c>
      <c r="N543" s="191">
        <v>5.2999999999999998E-4</v>
      </c>
      <c r="O543" s="191">
        <f>ROUND(E543*N543,2)</f>
        <v>0</v>
      </c>
      <c r="P543" s="191">
        <v>0</v>
      </c>
      <c r="Q543" s="191">
        <f>ROUND(E543*P543,2)</f>
        <v>0</v>
      </c>
      <c r="R543" s="191" t="s">
        <v>497</v>
      </c>
      <c r="S543" s="191" t="s">
        <v>152</v>
      </c>
      <c r="T543" s="192" t="s">
        <v>152</v>
      </c>
      <c r="U543" s="183">
        <v>0.2</v>
      </c>
      <c r="V543" s="183">
        <f>ROUND(E543*U543,2)</f>
        <v>1.1599999999999999</v>
      </c>
      <c r="W543" s="183"/>
      <c r="X543" s="183" t="s">
        <v>153</v>
      </c>
      <c r="Y543" s="184"/>
      <c r="Z543" s="184"/>
      <c r="AA543" s="184"/>
      <c r="AB543" s="184"/>
      <c r="AC543" s="184"/>
      <c r="AD543" s="184"/>
      <c r="AE543" s="184"/>
      <c r="AF543" s="184"/>
      <c r="AG543" s="184" t="s">
        <v>154</v>
      </c>
      <c r="AH543" s="184"/>
      <c r="AI543" s="184"/>
      <c r="AJ543" s="184"/>
      <c r="AK543" s="184"/>
      <c r="AL543" s="184"/>
      <c r="AM543" s="184"/>
      <c r="AN543" s="184"/>
      <c r="AO543" s="184"/>
      <c r="AP543" s="184"/>
      <c r="AQ543" s="184"/>
      <c r="AR543" s="184"/>
      <c r="AS543" s="184"/>
      <c r="AT543" s="184"/>
      <c r="AU543" s="184"/>
      <c r="AV543" s="184"/>
      <c r="AW543" s="184"/>
      <c r="AX543" s="184"/>
      <c r="AY543" s="184"/>
      <c r="AZ543" s="184"/>
      <c r="BA543" s="184"/>
      <c r="BB543" s="184"/>
      <c r="BC543" s="184"/>
      <c r="BD543" s="184"/>
      <c r="BE543" s="184"/>
      <c r="BF543" s="184"/>
      <c r="BG543" s="184"/>
      <c r="BH543" s="184"/>
    </row>
    <row r="544" spans="1:60" outlineLevel="1" x14ac:dyDescent="0.2">
      <c r="A544" s="193"/>
      <c r="B544" s="194"/>
      <c r="C544" s="195" t="s">
        <v>817</v>
      </c>
      <c r="D544" s="196"/>
      <c r="E544" s="197">
        <v>5.8</v>
      </c>
      <c r="F544" s="183"/>
      <c r="G544" s="183"/>
      <c r="H544" s="183"/>
      <c r="I544" s="183"/>
      <c r="J544" s="183"/>
      <c r="K544" s="183"/>
      <c r="L544" s="183"/>
      <c r="M544" s="183"/>
      <c r="N544" s="183"/>
      <c r="O544" s="183"/>
      <c r="P544" s="183"/>
      <c r="Q544" s="183"/>
      <c r="R544" s="183"/>
      <c r="S544" s="183"/>
      <c r="T544" s="183"/>
      <c r="U544" s="183"/>
      <c r="V544" s="183"/>
      <c r="W544" s="183"/>
      <c r="X544" s="183"/>
      <c r="Y544" s="184"/>
      <c r="Z544" s="184"/>
      <c r="AA544" s="184"/>
      <c r="AB544" s="184"/>
      <c r="AC544" s="184"/>
      <c r="AD544" s="184"/>
      <c r="AE544" s="184"/>
      <c r="AF544" s="184"/>
      <c r="AG544" s="184" t="s">
        <v>162</v>
      </c>
      <c r="AH544" s="184">
        <v>0</v>
      </c>
      <c r="AI544" s="184"/>
      <c r="AJ544" s="184"/>
      <c r="AK544" s="184"/>
      <c r="AL544" s="184"/>
      <c r="AM544" s="184"/>
      <c r="AN544" s="184"/>
      <c r="AO544" s="184"/>
      <c r="AP544" s="184"/>
      <c r="AQ544" s="184"/>
      <c r="AR544" s="184"/>
      <c r="AS544" s="184"/>
      <c r="AT544" s="184"/>
      <c r="AU544" s="184"/>
      <c r="AV544" s="184"/>
      <c r="AW544" s="184"/>
      <c r="AX544" s="184"/>
      <c r="AY544" s="184"/>
      <c r="AZ544" s="184"/>
      <c r="BA544" s="184"/>
      <c r="BB544" s="184"/>
      <c r="BC544" s="184"/>
      <c r="BD544" s="184"/>
      <c r="BE544" s="184"/>
      <c r="BF544" s="184"/>
      <c r="BG544" s="184"/>
      <c r="BH544" s="184"/>
    </row>
    <row r="545" spans="1:60" outlineLevel="1" x14ac:dyDescent="0.2">
      <c r="A545" s="185">
        <v>201</v>
      </c>
      <c r="B545" s="186" t="s">
        <v>818</v>
      </c>
      <c r="C545" s="187" t="s">
        <v>819</v>
      </c>
      <c r="D545" s="188" t="s">
        <v>170</v>
      </c>
      <c r="E545" s="189">
        <v>162.08000000000001</v>
      </c>
      <c r="F545" s="190"/>
      <c r="G545" s="191">
        <f>ROUND(E545*F545,2)</f>
        <v>0</v>
      </c>
      <c r="H545" s="190"/>
      <c r="I545" s="191">
        <f>ROUND(E545*H545,2)</f>
        <v>0</v>
      </c>
      <c r="J545" s="190"/>
      <c r="K545" s="191">
        <f>ROUND(E545*J545,2)</f>
        <v>0</v>
      </c>
      <c r="L545" s="191">
        <v>21</v>
      </c>
      <c r="M545" s="191">
        <f>G545*(1+L545/100)</f>
        <v>0</v>
      </c>
      <c r="N545" s="191">
        <v>4.0400000000000002E-3</v>
      </c>
      <c r="O545" s="191">
        <f>ROUND(E545*N545,2)</f>
        <v>0.65</v>
      </c>
      <c r="P545" s="191">
        <v>0</v>
      </c>
      <c r="Q545" s="191">
        <f>ROUND(E545*P545,2)</f>
        <v>0</v>
      </c>
      <c r="R545" s="191" t="s">
        <v>820</v>
      </c>
      <c r="S545" s="191" t="s">
        <v>152</v>
      </c>
      <c r="T545" s="192" t="s">
        <v>152</v>
      </c>
      <c r="U545" s="183">
        <v>0.38</v>
      </c>
      <c r="V545" s="183">
        <f>ROUND(E545*U545,2)</f>
        <v>61.59</v>
      </c>
      <c r="W545" s="183"/>
      <c r="X545" s="183" t="s">
        <v>153</v>
      </c>
      <c r="Y545" s="184"/>
      <c r="Z545" s="184"/>
      <c r="AA545" s="184"/>
      <c r="AB545" s="184"/>
      <c r="AC545" s="184"/>
      <c r="AD545" s="184"/>
      <c r="AE545" s="184"/>
      <c r="AF545" s="184"/>
      <c r="AG545" s="184" t="s">
        <v>154</v>
      </c>
      <c r="AH545" s="184"/>
      <c r="AI545" s="184"/>
      <c r="AJ545" s="184"/>
      <c r="AK545" s="184"/>
      <c r="AL545" s="184"/>
      <c r="AM545" s="184"/>
      <c r="AN545" s="184"/>
      <c r="AO545" s="184"/>
      <c r="AP545" s="184"/>
      <c r="AQ545" s="184"/>
      <c r="AR545" s="184"/>
      <c r="AS545" s="184"/>
      <c r="AT545" s="184"/>
      <c r="AU545" s="184"/>
      <c r="AV545" s="184"/>
      <c r="AW545" s="184"/>
      <c r="AX545" s="184"/>
      <c r="AY545" s="184"/>
      <c r="AZ545" s="184"/>
      <c r="BA545" s="184"/>
      <c r="BB545" s="184"/>
      <c r="BC545" s="184"/>
      <c r="BD545" s="184"/>
      <c r="BE545" s="184"/>
      <c r="BF545" s="184"/>
      <c r="BG545" s="184"/>
      <c r="BH545" s="184"/>
    </row>
    <row r="546" spans="1:60" ht="12.75" customHeight="1" outlineLevel="1" x14ac:dyDescent="0.2">
      <c r="A546" s="193"/>
      <c r="B546" s="194"/>
      <c r="C546" s="251" t="s">
        <v>821</v>
      </c>
      <c r="D546" s="251"/>
      <c r="E546" s="251"/>
      <c r="F546" s="251"/>
      <c r="G546" s="251"/>
      <c r="H546" s="183"/>
      <c r="I546" s="183"/>
      <c r="J546" s="183"/>
      <c r="K546" s="183"/>
      <c r="L546" s="183"/>
      <c r="M546" s="183"/>
      <c r="N546" s="183"/>
      <c r="O546" s="183"/>
      <c r="P546" s="183"/>
      <c r="Q546" s="183"/>
      <c r="R546" s="183"/>
      <c r="S546" s="183"/>
      <c r="T546" s="183"/>
      <c r="U546" s="183"/>
      <c r="V546" s="183"/>
      <c r="W546" s="183"/>
      <c r="X546" s="183"/>
      <c r="Y546" s="184"/>
      <c r="Z546" s="184"/>
      <c r="AA546" s="184"/>
      <c r="AB546" s="184"/>
      <c r="AC546" s="184"/>
      <c r="AD546" s="184"/>
      <c r="AE546" s="184"/>
      <c r="AF546" s="184"/>
      <c r="AG546" s="184" t="s">
        <v>160</v>
      </c>
      <c r="AH546" s="184"/>
      <c r="AI546" s="184"/>
      <c r="AJ546" s="184"/>
      <c r="AK546" s="184"/>
      <c r="AL546" s="184"/>
      <c r="AM546" s="184"/>
      <c r="AN546" s="184"/>
      <c r="AO546" s="184"/>
      <c r="AP546" s="184"/>
      <c r="AQ546" s="184"/>
      <c r="AR546" s="184"/>
      <c r="AS546" s="184"/>
      <c r="AT546" s="184"/>
      <c r="AU546" s="184"/>
      <c r="AV546" s="184"/>
      <c r="AW546" s="184"/>
      <c r="AX546" s="184"/>
      <c r="AY546" s="184"/>
      <c r="AZ546" s="184"/>
      <c r="BA546" s="184"/>
      <c r="BB546" s="184"/>
      <c r="BC546" s="184"/>
      <c r="BD546" s="184"/>
      <c r="BE546" s="184"/>
      <c r="BF546" s="184"/>
      <c r="BG546" s="184"/>
      <c r="BH546" s="184"/>
    </row>
    <row r="547" spans="1:60" outlineLevel="1" x14ac:dyDescent="0.2">
      <c r="A547" s="193"/>
      <c r="B547" s="194"/>
      <c r="C547" s="195" t="s">
        <v>822</v>
      </c>
      <c r="D547" s="196"/>
      <c r="E547" s="197">
        <v>91.78</v>
      </c>
      <c r="F547" s="183"/>
      <c r="G547" s="183"/>
      <c r="H547" s="183"/>
      <c r="I547" s="183"/>
      <c r="J547" s="183"/>
      <c r="K547" s="183"/>
      <c r="L547" s="183"/>
      <c r="M547" s="183"/>
      <c r="N547" s="183"/>
      <c r="O547" s="183"/>
      <c r="P547" s="183"/>
      <c r="Q547" s="183"/>
      <c r="R547" s="183"/>
      <c r="S547" s="183"/>
      <c r="T547" s="183"/>
      <c r="U547" s="183"/>
      <c r="V547" s="183"/>
      <c r="W547" s="183"/>
      <c r="X547" s="183"/>
      <c r="Y547" s="184"/>
      <c r="Z547" s="184"/>
      <c r="AA547" s="184"/>
      <c r="AB547" s="184"/>
      <c r="AC547" s="184"/>
      <c r="AD547" s="184"/>
      <c r="AE547" s="184"/>
      <c r="AF547" s="184"/>
      <c r="AG547" s="184" t="s">
        <v>162</v>
      </c>
      <c r="AH547" s="184">
        <v>0</v>
      </c>
      <c r="AI547" s="184"/>
      <c r="AJ547" s="184"/>
      <c r="AK547" s="184"/>
      <c r="AL547" s="184"/>
      <c r="AM547" s="184"/>
      <c r="AN547" s="184"/>
      <c r="AO547" s="184"/>
      <c r="AP547" s="184"/>
      <c r="AQ547" s="184"/>
      <c r="AR547" s="184"/>
      <c r="AS547" s="184"/>
      <c r="AT547" s="184"/>
      <c r="AU547" s="184"/>
      <c r="AV547" s="184"/>
      <c r="AW547" s="184"/>
      <c r="AX547" s="184"/>
      <c r="AY547" s="184"/>
      <c r="AZ547" s="184"/>
      <c r="BA547" s="184"/>
      <c r="BB547" s="184"/>
      <c r="BC547" s="184"/>
      <c r="BD547" s="184"/>
      <c r="BE547" s="184"/>
      <c r="BF547" s="184"/>
      <c r="BG547" s="184"/>
      <c r="BH547" s="184"/>
    </row>
    <row r="548" spans="1:60" outlineLevel="1" x14ac:dyDescent="0.2">
      <c r="A548" s="193"/>
      <c r="B548" s="194"/>
      <c r="C548" s="195" t="s">
        <v>823</v>
      </c>
      <c r="D548" s="196"/>
      <c r="E548" s="197">
        <v>70.3</v>
      </c>
      <c r="F548" s="183"/>
      <c r="G548" s="183"/>
      <c r="H548" s="183"/>
      <c r="I548" s="183"/>
      <c r="J548" s="183"/>
      <c r="K548" s="183"/>
      <c r="L548" s="183"/>
      <c r="M548" s="183"/>
      <c r="N548" s="183"/>
      <c r="O548" s="183"/>
      <c r="P548" s="183"/>
      <c r="Q548" s="183"/>
      <c r="R548" s="183"/>
      <c r="S548" s="183"/>
      <c r="T548" s="183"/>
      <c r="U548" s="183"/>
      <c r="V548" s="183"/>
      <c r="W548" s="183"/>
      <c r="X548" s="183"/>
      <c r="Y548" s="184"/>
      <c r="Z548" s="184"/>
      <c r="AA548" s="184"/>
      <c r="AB548" s="184"/>
      <c r="AC548" s="184"/>
      <c r="AD548" s="184"/>
      <c r="AE548" s="184"/>
      <c r="AF548" s="184"/>
      <c r="AG548" s="184" t="s">
        <v>162</v>
      </c>
      <c r="AH548" s="184">
        <v>0</v>
      </c>
      <c r="AI548" s="184"/>
      <c r="AJ548" s="184"/>
      <c r="AK548" s="184"/>
      <c r="AL548" s="184"/>
      <c r="AM548" s="184"/>
      <c r="AN548" s="184"/>
      <c r="AO548" s="184"/>
      <c r="AP548" s="184"/>
      <c r="AQ548" s="184"/>
      <c r="AR548" s="184"/>
      <c r="AS548" s="184"/>
      <c r="AT548" s="184"/>
      <c r="AU548" s="184"/>
      <c r="AV548" s="184"/>
      <c r="AW548" s="184"/>
      <c r="AX548" s="184"/>
      <c r="AY548" s="184"/>
      <c r="AZ548" s="184"/>
      <c r="BA548" s="184"/>
      <c r="BB548" s="184"/>
      <c r="BC548" s="184"/>
      <c r="BD548" s="184"/>
      <c r="BE548" s="184"/>
      <c r="BF548" s="184"/>
      <c r="BG548" s="184"/>
      <c r="BH548" s="184"/>
    </row>
    <row r="549" spans="1:60" outlineLevel="1" x14ac:dyDescent="0.2">
      <c r="A549" s="185">
        <v>202</v>
      </c>
      <c r="B549" s="186" t="s">
        <v>824</v>
      </c>
      <c r="C549" s="187" t="s">
        <v>825</v>
      </c>
      <c r="D549" s="188" t="s">
        <v>170</v>
      </c>
      <c r="E549" s="189">
        <v>212.79</v>
      </c>
      <c r="F549" s="190"/>
      <c r="G549" s="191">
        <f>ROUND(E549*F549,2)</f>
        <v>0</v>
      </c>
      <c r="H549" s="190"/>
      <c r="I549" s="191">
        <f>ROUND(E549*H549,2)</f>
        <v>0</v>
      </c>
      <c r="J549" s="190"/>
      <c r="K549" s="191">
        <f>ROUND(E549*J549,2)</f>
        <v>0</v>
      </c>
      <c r="L549" s="191">
        <v>21</v>
      </c>
      <c r="M549" s="191">
        <f>G549*(1+L549/100)</f>
        <v>0</v>
      </c>
      <c r="N549" s="191">
        <v>9.7099999999999999E-3</v>
      </c>
      <c r="O549" s="191">
        <f>ROUND(E549*N549,2)</f>
        <v>2.0699999999999998</v>
      </c>
      <c r="P549" s="191">
        <v>0</v>
      </c>
      <c r="Q549" s="191">
        <f>ROUND(E549*P549,2)</f>
        <v>0</v>
      </c>
      <c r="R549" s="191" t="s">
        <v>820</v>
      </c>
      <c r="S549" s="191" t="s">
        <v>152</v>
      </c>
      <c r="T549" s="192" t="s">
        <v>152</v>
      </c>
      <c r="U549" s="183">
        <v>0.44</v>
      </c>
      <c r="V549" s="183">
        <f>ROUND(E549*U549,2)</f>
        <v>93.63</v>
      </c>
      <c r="W549" s="183"/>
      <c r="X549" s="183" t="s">
        <v>153</v>
      </c>
      <c r="Y549" s="184"/>
      <c r="Z549" s="184"/>
      <c r="AA549" s="184"/>
      <c r="AB549" s="184"/>
      <c r="AC549" s="184"/>
      <c r="AD549" s="184"/>
      <c r="AE549" s="184"/>
      <c r="AF549" s="184"/>
      <c r="AG549" s="184" t="s">
        <v>154</v>
      </c>
      <c r="AH549" s="184"/>
      <c r="AI549" s="184"/>
      <c r="AJ549" s="184"/>
      <c r="AK549" s="184"/>
      <c r="AL549" s="184"/>
      <c r="AM549" s="184"/>
      <c r="AN549" s="184"/>
      <c r="AO549" s="184"/>
      <c r="AP549" s="184"/>
      <c r="AQ549" s="184"/>
      <c r="AR549" s="184"/>
      <c r="AS549" s="184"/>
      <c r="AT549" s="184"/>
      <c r="AU549" s="184"/>
      <c r="AV549" s="184"/>
      <c r="AW549" s="184"/>
      <c r="AX549" s="184"/>
      <c r="AY549" s="184"/>
      <c r="AZ549" s="184"/>
      <c r="BA549" s="184"/>
      <c r="BB549" s="184"/>
      <c r="BC549" s="184"/>
      <c r="BD549" s="184"/>
      <c r="BE549" s="184"/>
      <c r="BF549" s="184"/>
      <c r="BG549" s="184"/>
      <c r="BH549" s="184"/>
    </row>
    <row r="550" spans="1:60" ht="12.75" customHeight="1" outlineLevel="1" x14ac:dyDescent="0.2">
      <c r="A550" s="193"/>
      <c r="B550" s="194"/>
      <c r="C550" s="251" t="s">
        <v>821</v>
      </c>
      <c r="D550" s="251"/>
      <c r="E550" s="251"/>
      <c r="F550" s="251"/>
      <c r="G550" s="251"/>
      <c r="H550" s="183"/>
      <c r="I550" s="183"/>
      <c r="J550" s="183"/>
      <c r="K550" s="183"/>
      <c r="L550" s="183"/>
      <c r="M550" s="183"/>
      <c r="N550" s="183"/>
      <c r="O550" s="183"/>
      <c r="P550" s="183"/>
      <c r="Q550" s="183"/>
      <c r="R550" s="183"/>
      <c r="S550" s="183"/>
      <c r="T550" s="183"/>
      <c r="U550" s="183"/>
      <c r="V550" s="183"/>
      <c r="W550" s="183"/>
      <c r="X550" s="183"/>
      <c r="Y550" s="184"/>
      <c r="Z550" s="184"/>
      <c r="AA550" s="184"/>
      <c r="AB550" s="184"/>
      <c r="AC550" s="184"/>
      <c r="AD550" s="184"/>
      <c r="AE550" s="184"/>
      <c r="AF550" s="184"/>
      <c r="AG550" s="184" t="s">
        <v>160</v>
      </c>
      <c r="AH550" s="184"/>
      <c r="AI550" s="184"/>
      <c r="AJ550" s="184"/>
      <c r="AK550" s="184"/>
      <c r="AL550" s="184"/>
      <c r="AM550" s="184"/>
      <c r="AN550" s="184"/>
      <c r="AO550" s="184"/>
      <c r="AP550" s="184"/>
      <c r="AQ550" s="184"/>
      <c r="AR550" s="184"/>
      <c r="AS550" s="184"/>
      <c r="AT550" s="184"/>
      <c r="AU550" s="184"/>
      <c r="AV550" s="184"/>
      <c r="AW550" s="184"/>
      <c r="AX550" s="184"/>
      <c r="AY550" s="184"/>
      <c r="AZ550" s="184"/>
      <c r="BA550" s="184"/>
      <c r="BB550" s="184"/>
      <c r="BC550" s="184"/>
      <c r="BD550" s="184"/>
      <c r="BE550" s="184"/>
      <c r="BF550" s="184"/>
      <c r="BG550" s="184"/>
      <c r="BH550" s="184"/>
    </row>
    <row r="551" spans="1:60" ht="22.5" outlineLevel="1" x14ac:dyDescent="0.2">
      <c r="A551" s="193"/>
      <c r="B551" s="194"/>
      <c r="C551" s="195" t="s">
        <v>826</v>
      </c>
      <c r="D551" s="196"/>
      <c r="E551" s="197">
        <v>212.79</v>
      </c>
      <c r="F551" s="183"/>
      <c r="G551" s="183"/>
      <c r="H551" s="183"/>
      <c r="I551" s="183"/>
      <c r="J551" s="183"/>
      <c r="K551" s="183"/>
      <c r="L551" s="183"/>
      <c r="M551" s="183"/>
      <c r="N551" s="183"/>
      <c r="O551" s="183"/>
      <c r="P551" s="183"/>
      <c r="Q551" s="183"/>
      <c r="R551" s="183"/>
      <c r="S551" s="183"/>
      <c r="T551" s="183"/>
      <c r="U551" s="183"/>
      <c r="V551" s="183"/>
      <c r="W551" s="183"/>
      <c r="X551" s="183"/>
      <c r="Y551" s="184"/>
      <c r="Z551" s="184"/>
      <c r="AA551" s="184"/>
      <c r="AB551" s="184"/>
      <c r="AC551" s="184"/>
      <c r="AD551" s="184"/>
      <c r="AE551" s="184"/>
      <c r="AF551" s="184"/>
      <c r="AG551" s="184" t="s">
        <v>162</v>
      </c>
      <c r="AH551" s="184">
        <v>0</v>
      </c>
      <c r="AI551" s="184"/>
      <c r="AJ551" s="184"/>
      <c r="AK551" s="184"/>
      <c r="AL551" s="184"/>
      <c r="AM551" s="184"/>
      <c r="AN551" s="184"/>
      <c r="AO551" s="184"/>
      <c r="AP551" s="184"/>
      <c r="AQ551" s="184"/>
      <c r="AR551" s="184"/>
      <c r="AS551" s="184"/>
      <c r="AT551" s="184"/>
      <c r="AU551" s="184"/>
      <c r="AV551" s="184"/>
      <c r="AW551" s="184"/>
      <c r="AX551" s="184"/>
      <c r="AY551" s="184"/>
      <c r="AZ551" s="184"/>
      <c r="BA551" s="184"/>
      <c r="BB551" s="184"/>
      <c r="BC551" s="184"/>
      <c r="BD551" s="184"/>
      <c r="BE551" s="184"/>
      <c r="BF551" s="184"/>
      <c r="BG551" s="184"/>
      <c r="BH551" s="184"/>
    </row>
    <row r="552" spans="1:60" ht="22.5" outlineLevel="1" x14ac:dyDescent="0.2">
      <c r="A552" s="185">
        <v>203</v>
      </c>
      <c r="B552" s="186" t="s">
        <v>827</v>
      </c>
      <c r="C552" s="187" t="s">
        <v>828</v>
      </c>
      <c r="D552" s="188" t="s">
        <v>170</v>
      </c>
      <c r="E552" s="189">
        <v>91.78</v>
      </c>
      <c r="F552" s="190"/>
      <c r="G552" s="191">
        <f>ROUND(E552*F552,2)</f>
        <v>0</v>
      </c>
      <c r="H552" s="190"/>
      <c r="I552" s="191">
        <f>ROUND(E552*H552,2)</f>
        <v>0</v>
      </c>
      <c r="J552" s="190"/>
      <c r="K552" s="191">
        <f>ROUND(E552*J552,2)</f>
        <v>0</v>
      </c>
      <c r="L552" s="191">
        <v>21</v>
      </c>
      <c r="M552" s="191">
        <f>G552*(1+L552/100)</f>
        <v>0</v>
      </c>
      <c r="N552" s="191">
        <v>4.1099999999999999E-3</v>
      </c>
      <c r="O552" s="191">
        <f>ROUND(E552*N552,2)</f>
        <v>0.38</v>
      </c>
      <c r="P552" s="191">
        <v>0</v>
      </c>
      <c r="Q552" s="191">
        <f>ROUND(E552*P552,2)</f>
        <v>0</v>
      </c>
      <c r="R552" s="191" t="s">
        <v>829</v>
      </c>
      <c r="S552" s="191" t="s">
        <v>152</v>
      </c>
      <c r="T552" s="192" t="s">
        <v>152</v>
      </c>
      <c r="U552" s="183">
        <v>0.53832999999999998</v>
      </c>
      <c r="V552" s="183">
        <f>ROUND(E552*U552,2)</f>
        <v>49.41</v>
      </c>
      <c r="W552" s="183"/>
      <c r="X552" s="183" t="s">
        <v>830</v>
      </c>
      <c r="Y552" s="184"/>
      <c r="Z552" s="184"/>
      <c r="AA552" s="184"/>
      <c r="AB552" s="184"/>
      <c r="AC552" s="184"/>
      <c r="AD552" s="184"/>
      <c r="AE552" s="184"/>
      <c r="AF552" s="184"/>
      <c r="AG552" s="184" t="s">
        <v>831</v>
      </c>
      <c r="AH552" s="184"/>
      <c r="AI552" s="184"/>
      <c r="AJ552" s="184"/>
      <c r="AK552" s="184"/>
      <c r="AL552" s="184"/>
      <c r="AM552" s="184"/>
      <c r="AN552" s="184"/>
      <c r="AO552" s="184"/>
      <c r="AP552" s="184"/>
      <c r="AQ552" s="184"/>
      <c r="AR552" s="184"/>
      <c r="AS552" s="184"/>
      <c r="AT552" s="184"/>
      <c r="AU552" s="184"/>
      <c r="AV552" s="184"/>
      <c r="AW552" s="184"/>
      <c r="AX552" s="184"/>
      <c r="AY552" s="184"/>
      <c r="AZ552" s="184"/>
      <c r="BA552" s="184"/>
      <c r="BB552" s="184"/>
      <c r="BC552" s="184"/>
      <c r="BD552" s="184"/>
      <c r="BE552" s="184"/>
      <c r="BF552" s="184"/>
      <c r="BG552" s="184"/>
      <c r="BH552" s="184"/>
    </row>
    <row r="553" spans="1:60" ht="22.5" customHeight="1" outlineLevel="1" x14ac:dyDescent="0.2">
      <c r="A553" s="193"/>
      <c r="B553" s="194"/>
      <c r="C553" s="251" t="s">
        <v>832</v>
      </c>
      <c r="D553" s="251"/>
      <c r="E553" s="251"/>
      <c r="F553" s="251"/>
      <c r="G553" s="251"/>
      <c r="H553" s="183"/>
      <c r="I553" s="183"/>
      <c r="J553" s="183"/>
      <c r="K553" s="183"/>
      <c r="L553" s="183"/>
      <c r="M553" s="183"/>
      <c r="N553" s="183"/>
      <c r="O553" s="183"/>
      <c r="P553" s="183"/>
      <c r="Q553" s="183"/>
      <c r="R553" s="183"/>
      <c r="S553" s="183"/>
      <c r="T553" s="183"/>
      <c r="U553" s="183"/>
      <c r="V553" s="183"/>
      <c r="W553" s="183"/>
      <c r="X553" s="183"/>
      <c r="Y553" s="184"/>
      <c r="Z553" s="184"/>
      <c r="AA553" s="184"/>
      <c r="AB553" s="184"/>
      <c r="AC553" s="184"/>
      <c r="AD553" s="184"/>
      <c r="AE553" s="184"/>
      <c r="AF553" s="184"/>
      <c r="AG553" s="184" t="s">
        <v>160</v>
      </c>
      <c r="AH553" s="184"/>
      <c r="AI553" s="184"/>
      <c r="AJ553" s="184"/>
      <c r="AK553" s="184"/>
      <c r="AL553" s="184"/>
      <c r="AM553" s="184"/>
      <c r="AN553" s="184"/>
      <c r="AO553" s="184"/>
      <c r="AP553" s="184"/>
      <c r="AQ553" s="184"/>
      <c r="AR553" s="184"/>
      <c r="AS553" s="184"/>
      <c r="AT553" s="184"/>
      <c r="AU553" s="184"/>
      <c r="AV553" s="184"/>
      <c r="AW553" s="184"/>
      <c r="AX553" s="184"/>
      <c r="AY553" s="184"/>
      <c r="AZ553" s="184"/>
      <c r="BA553" s="198" t="str">
        <f>C553</f>
        <v>lepení a dodávka podlahoviny z PVC, bez podkladu. Svaření podlahoviny. Dodávka a lepení podlahových soklíků z měkčeného PVC. Pastování a vyleštění podlah.</v>
      </c>
      <c r="BB553" s="184"/>
      <c r="BC553" s="184"/>
      <c r="BD553" s="184"/>
      <c r="BE553" s="184"/>
      <c r="BF553" s="184"/>
      <c r="BG553" s="184"/>
      <c r="BH553" s="184"/>
    </row>
    <row r="554" spans="1:60" outlineLevel="1" x14ac:dyDescent="0.2">
      <c r="A554" s="193"/>
      <c r="B554" s="194"/>
      <c r="C554" s="195" t="s">
        <v>833</v>
      </c>
      <c r="D554" s="196"/>
      <c r="E554" s="197">
        <v>91.78</v>
      </c>
      <c r="F554" s="183"/>
      <c r="G554" s="183"/>
      <c r="H554" s="183"/>
      <c r="I554" s="183"/>
      <c r="J554" s="183"/>
      <c r="K554" s="183"/>
      <c r="L554" s="183"/>
      <c r="M554" s="183"/>
      <c r="N554" s="183"/>
      <c r="O554" s="183"/>
      <c r="P554" s="183"/>
      <c r="Q554" s="183"/>
      <c r="R554" s="183"/>
      <c r="S554" s="183"/>
      <c r="T554" s="183"/>
      <c r="U554" s="183"/>
      <c r="V554" s="183"/>
      <c r="W554" s="183"/>
      <c r="X554" s="183"/>
      <c r="Y554" s="184"/>
      <c r="Z554" s="184"/>
      <c r="AA554" s="184"/>
      <c r="AB554" s="184"/>
      <c r="AC554" s="184"/>
      <c r="AD554" s="184"/>
      <c r="AE554" s="184"/>
      <c r="AF554" s="184"/>
      <c r="AG554" s="184" t="s">
        <v>162</v>
      </c>
      <c r="AH554" s="184">
        <v>0</v>
      </c>
      <c r="AI554" s="184"/>
      <c r="AJ554" s="184"/>
      <c r="AK554" s="184"/>
      <c r="AL554" s="184"/>
      <c r="AM554" s="184"/>
      <c r="AN554" s="184"/>
      <c r="AO554" s="184"/>
      <c r="AP554" s="184"/>
      <c r="AQ554" s="184"/>
      <c r="AR554" s="184"/>
      <c r="AS554" s="184"/>
      <c r="AT554" s="184"/>
      <c r="AU554" s="184"/>
      <c r="AV554" s="184"/>
      <c r="AW554" s="184"/>
      <c r="AX554" s="184"/>
      <c r="AY554" s="184"/>
      <c r="AZ554" s="184"/>
      <c r="BA554" s="184"/>
      <c r="BB554" s="184"/>
      <c r="BC554" s="184"/>
      <c r="BD554" s="184"/>
      <c r="BE554" s="184"/>
      <c r="BF554" s="184"/>
      <c r="BG554" s="184"/>
      <c r="BH554" s="184"/>
    </row>
    <row r="555" spans="1:60" outlineLevel="1" x14ac:dyDescent="0.2">
      <c r="A555" s="185">
        <v>204</v>
      </c>
      <c r="B555" s="186" t="s">
        <v>834</v>
      </c>
      <c r="C555" s="187" t="s">
        <v>835</v>
      </c>
      <c r="D555" s="188" t="s">
        <v>170</v>
      </c>
      <c r="E555" s="189">
        <v>283.08</v>
      </c>
      <c r="F555" s="190"/>
      <c r="G555" s="191">
        <f>ROUND(E555*F555,2)</f>
        <v>0</v>
      </c>
      <c r="H555" s="190"/>
      <c r="I555" s="191">
        <f>ROUND(E555*H555,2)</f>
        <v>0</v>
      </c>
      <c r="J555" s="190"/>
      <c r="K555" s="191">
        <f>ROUND(E555*J555,2)</f>
        <v>0</v>
      </c>
      <c r="L555" s="191">
        <v>21</v>
      </c>
      <c r="M555" s="191">
        <f>G555*(1+L555/100)</f>
        <v>0</v>
      </c>
      <c r="N555" s="191">
        <v>2.5799999999999998E-3</v>
      </c>
      <c r="O555" s="191">
        <f>ROUND(E555*N555,2)</f>
        <v>0.73</v>
      </c>
      <c r="P555" s="191">
        <v>0</v>
      </c>
      <c r="Q555" s="191">
        <f>ROUND(E555*P555,2)</f>
        <v>0</v>
      </c>
      <c r="R555" s="191" t="s">
        <v>829</v>
      </c>
      <c r="S555" s="191" t="s">
        <v>152</v>
      </c>
      <c r="T555" s="192" t="s">
        <v>152</v>
      </c>
      <c r="U555" s="183">
        <v>0.39950999999999998</v>
      </c>
      <c r="V555" s="183">
        <f>ROUND(E555*U555,2)</f>
        <v>113.09</v>
      </c>
      <c r="W555" s="183"/>
      <c r="X555" s="183" t="s">
        <v>830</v>
      </c>
      <c r="Y555" s="184"/>
      <c r="Z555" s="184"/>
      <c r="AA555" s="184"/>
      <c r="AB555" s="184"/>
      <c r="AC555" s="184"/>
      <c r="AD555" s="184"/>
      <c r="AE555" s="184"/>
      <c r="AF555" s="184"/>
      <c r="AG555" s="184" t="s">
        <v>831</v>
      </c>
      <c r="AH555" s="184"/>
      <c r="AI555" s="184"/>
      <c r="AJ555" s="184"/>
      <c r="AK555" s="184"/>
      <c r="AL555" s="184"/>
      <c r="AM555" s="184"/>
      <c r="AN555" s="184"/>
      <c r="AO555" s="184"/>
      <c r="AP555" s="184"/>
      <c r="AQ555" s="184"/>
      <c r="AR555" s="184"/>
      <c r="AS555" s="184"/>
      <c r="AT555" s="184"/>
      <c r="AU555" s="184"/>
      <c r="AV555" s="184"/>
      <c r="AW555" s="184"/>
      <c r="AX555" s="184"/>
      <c r="AY555" s="184"/>
      <c r="AZ555" s="184"/>
      <c r="BA555" s="184"/>
      <c r="BB555" s="184"/>
      <c r="BC555" s="184"/>
      <c r="BD555" s="184"/>
      <c r="BE555" s="184"/>
      <c r="BF555" s="184"/>
      <c r="BG555" s="184"/>
      <c r="BH555" s="184"/>
    </row>
    <row r="556" spans="1:60" outlineLevel="1" x14ac:dyDescent="0.2">
      <c r="A556" s="193"/>
      <c r="B556" s="194"/>
      <c r="C556" s="195" t="s">
        <v>836</v>
      </c>
      <c r="D556" s="196"/>
      <c r="E556" s="197">
        <v>283.08</v>
      </c>
      <c r="F556" s="183"/>
      <c r="G556" s="183"/>
      <c r="H556" s="183"/>
      <c r="I556" s="183"/>
      <c r="J556" s="183"/>
      <c r="K556" s="183"/>
      <c r="L556" s="183"/>
      <c r="M556" s="183"/>
      <c r="N556" s="183"/>
      <c r="O556" s="183"/>
      <c r="P556" s="183"/>
      <c r="Q556" s="183"/>
      <c r="R556" s="183"/>
      <c r="S556" s="183"/>
      <c r="T556" s="183"/>
      <c r="U556" s="183"/>
      <c r="V556" s="183"/>
      <c r="W556" s="183"/>
      <c r="X556" s="183"/>
      <c r="Y556" s="184"/>
      <c r="Z556" s="184"/>
      <c r="AA556" s="184"/>
      <c r="AB556" s="184"/>
      <c r="AC556" s="184"/>
      <c r="AD556" s="184"/>
      <c r="AE556" s="184"/>
      <c r="AF556" s="184"/>
      <c r="AG556" s="184" t="s">
        <v>162</v>
      </c>
      <c r="AH556" s="184">
        <v>0</v>
      </c>
      <c r="AI556" s="184"/>
      <c r="AJ556" s="184"/>
      <c r="AK556" s="184"/>
      <c r="AL556" s="184"/>
      <c r="AM556" s="184"/>
      <c r="AN556" s="184"/>
      <c r="AO556" s="184"/>
      <c r="AP556" s="184"/>
      <c r="AQ556" s="184"/>
      <c r="AR556" s="184"/>
      <c r="AS556" s="184"/>
      <c r="AT556" s="184"/>
      <c r="AU556" s="184"/>
      <c r="AV556" s="184"/>
      <c r="AW556" s="184"/>
      <c r="AX556" s="184"/>
      <c r="AY556" s="184"/>
      <c r="AZ556" s="184"/>
      <c r="BA556" s="184"/>
      <c r="BB556" s="184"/>
      <c r="BC556" s="184"/>
      <c r="BD556" s="184"/>
      <c r="BE556" s="184"/>
      <c r="BF556" s="184"/>
      <c r="BG556" s="184"/>
      <c r="BH556" s="184"/>
    </row>
    <row r="557" spans="1:60" outlineLevel="1" x14ac:dyDescent="0.2">
      <c r="A557" s="193">
        <v>205</v>
      </c>
      <c r="B557" s="194" t="s">
        <v>837</v>
      </c>
      <c r="C557" s="199" t="s">
        <v>838</v>
      </c>
      <c r="D557" s="200" t="s">
        <v>27</v>
      </c>
      <c r="E557" s="201"/>
      <c r="F557" s="202"/>
      <c r="G557" s="183">
        <f>ROUND(E557*F557,2)</f>
        <v>0</v>
      </c>
      <c r="H557" s="202"/>
      <c r="I557" s="183">
        <f>ROUND(E557*H557,2)</f>
        <v>0</v>
      </c>
      <c r="J557" s="202"/>
      <c r="K557" s="183">
        <f>ROUND(E557*J557,2)</f>
        <v>0</v>
      </c>
      <c r="L557" s="183">
        <v>21</v>
      </c>
      <c r="M557" s="183">
        <f>G557*(1+L557/100)</f>
        <v>0</v>
      </c>
      <c r="N557" s="183">
        <v>0</v>
      </c>
      <c r="O557" s="183">
        <f>ROUND(E557*N557,2)</f>
        <v>0</v>
      </c>
      <c r="P557" s="183">
        <v>0</v>
      </c>
      <c r="Q557" s="183">
        <f>ROUND(E557*P557,2)</f>
        <v>0</v>
      </c>
      <c r="R557" s="183" t="s">
        <v>497</v>
      </c>
      <c r="S557" s="183" t="s">
        <v>152</v>
      </c>
      <c r="T557" s="183" t="s">
        <v>152</v>
      </c>
      <c r="U557" s="183">
        <v>0</v>
      </c>
      <c r="V557" s="183">
        <f>ROUND(E557*U557,2)</f>
        <v>0</v>
      </c>
      <c r="W557" s="183"/>
      <c r="X557" s="183" t="s">
        <v>509</v>
      </c>
      <c r="Y557" s="184"/>
      <c r="Z557" s="184"/>
      <c r="AA557" s="184"/>
      <c r="AB557" s="184"/>
      <c r="AC557" s="184"/>
      <c r="AD557" s="184"/>
      <c r="AE557" s="184"/>
      <c r="AF557" s="184"/>
      <c r="AG557" s="184" t="s">
        <v>510</v>
      </c>
      <c r="AH557" s="184"/>
      <c r="AI557" s="184"/>
      <c r="AJ557" s="184"/>
      <c r="AK557" s="184"/>
      <c r="AL557" s="184"/>
      <c r="AM557" s="184"/>
      <c r="AN557" s="184"/>
      <c r="AO557" s="184"/>
      <c r="AP557" s="184"/>
      <c r="AQ557" s="184"/>
      <c r="AR557" s="184"/>
      <c r="AS557" s="184"/>
      <c r="AT557" s="184"/>
      <c r="AU557" s="184"/>
      <c r="AV557" s="184"/>
      <c r="AW557" s="184"/>
      <c r="AX557" s="184"/>
      <c r="AY557" s="184"/>
      <c r="AZ557" s="184"/>
      <c r="BA557" s="184"/>
      <c r="BB557" s="184"/>
      <c r="BC557" s="184"/>
      <c r="BD557" s="184"/>
      <c r="BE557" s="184"/>
      <c r="BF557" s="184"/>
      <c r="BG557" s="184"/>
      <c r="BH557" s="184"/>
    </row>
    <row r="558" spans="1:60" ht="12.75" customHeight="1" outlineLevel="1" x14ac:dyDescent="0.2">
      <c r="A558" s="193"/>
      <c r="B558" s="194"/>
      <c r="C558" s="254" t="s">
        <v>624</v>
      </c>
      <c r="D558" s="254"/>
      <c r="E558" s="254"/>
      <c r="F558" s="254"/>
      <c r="G558" s="254"/>
      <c r="H558" s="183"/>
      <c r="I558" s="183"/>
      <c r="J558" s="183"/>
      <c r="K558" s="183"/>
      <c r="L558" s="183"/>
      <c r="M558" s="183"/>
      <c r="N558" s="183"/>
      <c r="O558" s="183"/>
      <c r="P558" s="183"/>
      <c r="Q558" s="183"/>
      <c r="R558" s="183"/>
      <c r="S558" s="183"/>
      <c r="T558" s="183"/>
      <c r="U558" s="183"/>
      <c r="V558" s="183"/>
      <c r="W558" s="183"/>
      <c r="X558" s="183"/>
      <c r="Y558" s="184"/>
      <c r="Z558" s="184"/>
      <c r="AA558" s="184"/>
      <c r="AB558" s="184"/>
      <c r="AC558" s="184"/>
      <c r="AD558" s="184"/>
      <c r="AE558" s="184"/>
      <c r="AF558" s="184"/>
      <c r="AG558" s="184" t="s">
        <v>160</v>
      </c>
      <c r="AH558" s="184"/>
      <c r="AI558" s="184"/>
      <c r="AJ558" s="184"/>
      <c r="AK558" s="184"/>
      <c r="AL558" s="184"/>
      <c r="AM558" s="184"/>
      <c r="AN558" s="184"/>
      <c r="AO558" s="184"/>
      <c r="AP558" s="184"/>
      <c r="AQ558" s="184"/>
      <c r="AR558" s="184"/>
      <c r="AS558" s="184"/>
      <c r="AT558" s="184"/>
      <c r="AU558" s="184"/>
      <c r="AV558" s="184"/>
      <c r="AW558" s="184"/>
      <c r="AX558" s="184"/>
      <c r="AY558" s="184"/>
      <c r="AZ558" s="184"/>
      <c r="BA558" s="184"/>
      <c r="BB558" s="184"/>
      <c r="BC558" s="184"/>
      <c r="BD558" s="184"/>
      <c r="BE558" s="184"/>
      <c r="BF558" s="184"/>
      <c r="BG558" s="184"/>
      <c r="BH558" s="184"/>
    </row>
    <row r="559" spans="1:60" x14ac:dyDescent="0.2">
      <c r="A559" s="167" t="s">
        <v>146</v>
      </c>
      <c r="B559" s="168" t="s">
        <v>99</v>
      </c>
      <c r="C559" s="169" t="s">
        <v>100</v>
      </c>
      <c r="D559" s="170"/>
      <c r="E559" s="171"/>
      <c r="F559" s="172"/>
      <c r="G559" s="172">
        <f>SUMIF(AG560:AG584,"&lt;&gt;NOR",G560:G584)</f>
        <v>0</v>
      </c>
      <c r="H559" s="172"/>
      <c r="I559" s="172">
        <f>SUM(I560:I584)</f>
        <v>0</v>
      </c>
      <c r="J559" s="172"/>
      <c r="K559" s="172">
        <f>SUM(K560:K584)</f>
        <v>0</v>
      </c>
      <c r="L559" s="172"/>
      <c r="M559" s="172">
        <f>SUM(M560:M584)</f>
        <v>0</v>
      </c>
      <c r="N559" s="172"/>
      <c r="O559" s="172">
        <f>SUM(O560:O584)</f>
        <v>1.05</v>
      </c>
      <c r="P559" s="172"/>
      <c r="Q559" s="172">
        <f>SUM(Q560:Q584)</f>
        <v>0</v>
      </c>
      <c r="R559" s="172"/>
      <c r="S559" s="172"/>
      <c r="T559" s="173"/>
      <c r="U559" s="174"/>
      <c r="V559" s="174">
        <f>SUM(V560:V584)</f>
        <v>200.78</v>
      </c>
      <c r="W559" s="174"/>
      <c r="X559" s="174"/>
      <c r="AG559" t="s">
        <v>147</v>
      </c>
    </row>
    <row r="560" spans="1:60" ht="22.5" outlineLevel="1" x14ac:dyDescent="0.2">
      <c r="A560" s="185">
        <v>206</v>
      </c>
      <c r="B560" s="186" t="s">
        <v>839</v>
      </c>
      <c r="C560" s="187" t="s">
        <v>840</v>
      </c>
      <c r="D560" s="188" t="s">
        <v>170</v>
      </c>
      <c r="E560" s="189">
        <v>5.5750000000000002</v>
      </c>
      <c r="F560" s="190"/>
      <c r="G560" s="191">
        <f>ROUND(E560*F560,2)</f>
        <v>0</v>
      </c>
      <c r="H560" s="190"/>
      <c r="I560" s="191">
        <f>ROUND(E560*H560,2)</f>
        <v>0</v>
      </c>
      <c r="J560" s="190"/>
      <c r="K560" s="191">
        <f>ROUND(E560*J560,2)</f>
        <v>0</v>
      </c>
      <c r="L560" s="191">
        <v>21</v>
      </c>
      <c r="M560" s="191">
        <f>G560*(1+L560/100)</f>
        <v>0</v>
      </c>
      <c r="N560" s="191">
        <v>4.6699999999999997E-3</v>
      </c>
      <c r="O560" s="191">
        <f>ROUND(E560*N560,2)</f>
        <v>0.03</v>
      </c>
      <c r="P560" s="191">
        <v>0</v>
      </c>
      <c r="Q560" s="191">
        <f>ROUND(E560*P560,2)</f>
        <v>0</v>
      </c>
      <c r="R560" s="191" t="s">
        <v>764</v>
      </c>
      <c r="S560" s="191" t="s">
        <v>152</v>
      </c>
      <c r="T560" s="192" t="s">
        <v>152</v>
      </c>
      <c r="U560" s="183">
        <v>1.1679999999999999</v>
      </c>
      <c r="V560" s="183">
        <f>ROUND(E560*U560,2)</f>
        <v>6.51</v>
      </c>
      <c r="W560" s="183"/>
      <c r="X560" s="183" t="s">
        <v>153</v>
      </c>
      <c r="Y560" s="184"/>
      <c r="Z560" s="184"/>
      <c r="AA560" s="184"/>
      <c r="AB560" s="184"/>
      <c r="AC560" s="184"/>
      <c r="AD560" s="184"/>
      <c r="AE560" s="184"/>
      <c r="AF560" s="184"/>
      <c r="AG560" s="184" t="s">
        <v>154</v>
      </c>
      <c r="AH560" s="184"/>
      <c r="AI560" s="184"/>
      <c r="AJ560" s="184"/>
      <c r="AK560" s="184"/>
      <c r="AL560" s="184"/>
      <c r="AM560" s="184"/>
      <c r="AN560" s="184"/>
      <c r="AO560" s="184"/>
      <c r="AP560" s="184"/>
      <c r="AQ560" s="184"/>
      <c r="AR560" s="184"/>
      <c r="AS560" s="184"/>
      <c r="AT560" s="184"/>
      <c r="AU560" s="184"/>
      <c r="AV560" s="184"/>
      <c r="AW560" s="184"/>
      <c r="AX560" s="184"/>
      <c r="AY560" s="184"/>
      <c r="AZ560" s="184"/>
      <c r="BA560" s="184"/>
      <c r="BB560" s="184"/>
      <c r="BC560" s="184"/>
      <c r="BD560" s="184"/>
      <c r="BE560" s="184"/>
      <c r="BF560" s="184"/>
      <c r="BG560" s="184"/>
      <c r="BH560" s="184"/>
    </row>
    <row r="561" spans="1:60" outlineLevel="1" x14ac:dyDescent="0.2">
      <c r="A561" s="193"/>
      <c r="B561" s="194"/>
      <c r="C561" s="195" t="s">
        <v>492</v>
      </c>
      <c r="D561" s="196"/>
      <c r="E561" s="197"/>
      <c r="F561" s="183"/>
      <c r="G561" s="183"/>
      <c r="H561" s="183"/>
      <c r="I561" s="183"/>
      <c r="J561" s="183"/>
      <c r="K561" s="183"/>
      <c r="L561" s="183"/>
      <c r="M561" s="183"/>
      <c r="N561" s="183"/>
      <c r="O561" s="183"/>
      <c r="P561" s="183"/>
      <c r="Q561" s="183"/>
      <c r="R561" s="183"/>
      <c r="S561" s="183"/>
      <c r="T561" s="183"/>
      <c r="U561" s="183"/>
      <c r="V561" s="183"/>
      <c r="W561" s="183"/>
      <c r="X561" s="183"/>
      <c r="Y561" s="184"/>
      <c r="Z561" s="184"/>
      <c r="AA561" s="184"/>
      <c r="AB561" s="184"/>
      <c r="AC561" s="184"/>
      <c r="AD561" s="184"/>
      <c r="AE561" s="184"/>
      <c r="AF561" s="184"/>
      <c r="AG561" s="184" t="s">
        <v>162</v>
      </c>
      <c r="AH561" s="184">
        <v>0</v>
      </c>
      <c r="AI561" s="184"/>
      <c r="AJ561" s="184"/>
      <c r="AK561" s="184"/>
      <c r="AL561" s="184"/>
      <c r="AM561" s="184"/>
      <c r="AN561" s="184"/>
      <c r="AO561" s="184"/>
      <c r="AP561" s="184"/>
      <c r="AQ561" s="184"/>
      <c r="AR561" s="184"/>
      <c r="AS561" s="184"/>
      <c r="AT561" s="184"/>
      <c r="AU561" s="184"/>
      <c r="AV561" s="184"/>
      <c r="AW561" s="184"/>
      <c r="AX561" s="184"/>
      <c r="AY561" s="184"/>
      <c r="AZ561" s="184"/>
      <c r="BA561" s="184"/>
      <c r="BB561" s="184"/>
      <c r="BC561" s="184"/>
      <c r="BD561" s="184"/>
      <c r="BE561" s="184"/>
      <c r="BF561" s="184"/>
      <c r="BG561" s="184"/>
      <c r="BH561" s="184"/>
    </row>
    <row r="562" spans="1:60" outlineLevel="1" x14ac:dyDescent="0.2">
      <c r="A562" s="193"/>
      <c r="B562" s="194"/>
      <c r="C562" s="195" t="s">
        <v>841</v>
      </c>
      <c r="D562" s="196"/>
      <c r="E562" s="197">
        <v>2.8450000000000002</v>
      </c>
      <c r="F562" s="183"/>
      <c r="G562" s="183"/>
      <c r="H562" s="183"/>
      <c r="I562" s="183"/>
      <c r="J562" s="183"/>
      <c r="K562" s="183"/>
      <c r="L562" s="183"/>
      <c r="M562" s="183"/>
      <c r="N562" s="183"/>
      <c r="O562" s="183"/>
      <c r="P562" s="183"/>
      <c r="Q562" s="183"/>
      <c r="R562" s="183"/>
      <c r="S562" s="183"/>
      <c r="T562" s="183"/>
      <c r="U562" s="183"/>
      <c r="V562" s="183"/>
      <c r="W562" s="183"/>
      <c r="X562" s="183"/>
      <c r="Y562" s="184"/>
      <c r="Z562" s="184"/>
      <c r="AA562" s="184"/>
      <c r="AB562" s="184"/>
      <c r="AC562" s="184"/>
      <c r="AD562" s="184"/>
      <c r="AE562" s="184"/>
      <c r="AF562" s="184"/>
      <c r="AG562" s="184" t="s">
        <v>162</v>
      </c>
      <c r="AH562" s="184">
        <v>0</v>
      </c>
      <c r="AI562" s="184"/>
      <c r="AJ562" s="184"/>
      <c r="AK562" s="184"/>
      <c r="AL562" s="184"/>
      <c r="AM562" s="184"/>
      <c r="AN562" s="184"/>
      <c r="AO562" s="184"/>
      <c r="AP562" s="184"/>
      <c r="AQ562" s="184"/>
      <c r="AR562" s="184"/>
      <c r="AS562" s="184"/>
      <c r="AT562" s="184"/>
      <c r="AU562" s="184"/>
      <c r="AV562" s="184"/>
      <c r="AW562" s="184"/>
      <c r="AX562" s="184"/>
      <c r="AY562" s="184"/>
      <c r="AZ562" s="184"/>
      <c r="BA562" s="184"/>
      <c r="BB562" s="184"/>
      <c r="BC562" s="184"/>
      <c r="BD562" s="184"/>
      <c r="BE562" s="184"/>
      <c r="BF562" s="184"/>
      <c r="BG562" s="184"/>
      <c r="BH562" s="184"/>
    </row>
    <row r="563" spans="1:60" outlineLevel="1" x14ac:dyDescent="0.2">
      <c r="A563" s="193"/>
      <c r="B563" s="194"/>
      <c r="C563" s="195" t="s">
        <v>842</v>
      </c>
      <c r="D563" s="196"/>
      <c r="E563" s="197">
        <v>2.73</v>
      </c>
      <c r="F563" s="183"/>
      <c r="G563" s="183"/>
      <c r="H563" s="183"/>
      <c r="I563" s="183"/>
      <c r="J563" s="183"/>
      <c r="K563" s="183"/>
      <c r="L563" s="183"/>
      <c r="M563" s="183"/>
      <c r="N563" s="183"/>
      <c r="O563" s="183"/>
      <c r="P563" s="183"/>
      <c r="Q563" s="183"/>
      <c r="R563" s="183"/>
      <c r="S563" s="183"/>
      <c r="T563" s="183"/>
      <c r="U563" s="183"/>
      <c r="V563" s="183"/>
      <c r="W563" s="183"/>
      <c r="X563" s="183"/>
      <c r="Y563" s="184"/>
      <c r="Z563" s="184"/>
      <c r="AA563" s="184"/>
      <c r="AB563" s="184"/>
      <c r="AC563" s="184"/>
      <c r="AD563" s="184"/>
      <c r="AE563" s="184"/>
      <c r="AF563" s="184"/>
      <c r="AG563" s="184" t="s">
        <v>162</v>
      </c>
      <c r="AH563" s="184">
        <v>0</v>
      </c>
      <c r="AI563" s="184"/>
      <c r="AJ563" s="184"/>
      <c r="AK563" s="184"/>
      <c r="AL563" s="184"/>
      <c r="AM563" s="184"/>
      <c r="AN563" s="184"/>
      <c r="AO563" s="184"/>
      <c r="AP563" s="184"/>
      <c r="AQ563" s="184"/>
      <c r="AR563" s="184"/>
      <c r="AS563" s="184"/>
      <c r="AT563" s="184"/>
      <c r="AU563" s="184"/>
      <c r="AV563" s="184"/>
      <c r="AW563" s="184"/>
      <c r="AX563" s="184"/>
      <c r="AY563" s="184"/>
      <c r="AZ563" s="184"/>
      <c r="BA563" s="184"/>
      <c r="BB563" s="184"/>
      <c r="BC563" s="184"/>
      <c r="BD563" s="184"/>
      <c r="BE563" s="184"/>
      <c r="BF563" s="184"/>
      <c r="BG563" s="184"/>
      <c r="BH563" s="184"/>
    </row>
    <row r="564" spans="1:60" ht="22.5" outlineLevel="1" x14ac:dyDescent="0.2">
      <c r="A564" s="185">
        <v>207</v>
      </c>
      <c r="B564" s="186" t="s">
        <v>843</v>
      </c>
      <c r="C564" s="187" t="s">
        <v>844</v>
      </c>
      <c r="D564" s="188" t="s">
        <v>170</v>
      </c>
      <c r="E564" s="189">
        <v>166.4</v>
      </c>
      <c r="F564" s="190"/>
      <c r="G564" s="191">
        <f>ROUND(E564*F564,2)</f>
        <v>0</v>
      </c>
      <c r="H564" s="190"/>
      <c r="I564" s="191">
        <f>ROUND(E564*H564,2)</f>
        <v>0</v>
      </c>
      <c r="J564" s="190"/>
      <c r="K564" s="191">
        <f>ROUND(E564*J564,2)</f>
        <v>0</v>
      </c>
      <c r="L564" s="191">
        <v>21</v>
      </c>
      <c r="M564" s="191">
        <f>G564*(1+L564/100)</f>
        <v>0</v>
      </c>
      <c r="N564" s="191">
        <v>4.5500000000000002E-3</v>
      </c>
      <c r="O564" s="191">
        <f>ROUND(E564*N564,2)</f>
        <v>0.76</v>
      </c>
      <c r="P564" s="191">
        <v>0</v>
      </c>
      <c r="Q564" s="191">
        <f>ROUND(E564*P564,2)</f>
        <v>0</v>
      </c>
      <c r="R564" s="191" t="s">
        <v>764</v>
      </c>
      <c r="S564" s="191" t="s">
        <v>152</v>
      </c>
      <c r="T564" s="192" t="s">
        <v>152</v>
      </c>
      <c r="U564" s="183">
        <v>1.1080000000000001</v>
      </c>
      <c r="V564" s="183">
        <f>ROUND(E564*U564,2)</f>
        <v>184.37</v>
      </c>
      <c r="W564" s="183"/>
      <c r="X564" s="183" t="s">
        <v>153</v>
      </c>
      <c r="Y564" s="184"/>
      <c r="Z564" s="184"/>
      <c r="AA564" s="184"/>
      <c r="AB564" s="184"/>
      <c r="AC564" s="184"/>
      <c r="AD564" s="184"/>
      <c r="AE564" s="184"/>
      <c r="AF564" s="184"/>
      <c r="AG564" s="184" t="s">
        <v>527</v>
      </c>
      <c r="AH564" s="184"/>
      <c r="AI564" s="184"/>
      <c r="AJ564" s="184"/>
      <c r="AK564" s="184"/>
      <c r="AL564" s="184"/>
      <c r="AM564" s="184"/>
      <c r="AN564" s="184"/>
      <c r="AO564" s="184"/>
      <c r="AP564" s="184"/>
      <c r="AQ564" s="184"/>
      <c r="AR564" s="184"/>
      <c r="AS564" s="184"/>
      <c r="AT564" s="184"/>
      <c r="AU564" s="184"/>
      <c r="AV564" s="184"/>
      <c r="AW564" s="184"/>
      <c r="AX564" s="184"/>
      <c r="AY564" s="184"/>
      <c r="AZ564" s="184"/>
      <c r="BA564" s="184"/>
      <c r="BB564" s="184"/>
      <c r="BC564" s="184"/>
      <c r="BD564" s="184"/>
      <c r="BE564" s="184"/>
      <c r="BF564" s="184"/>
      <c r="BG564" s="184"/>
      <c r="BH564" s="184"/>
    </row>
    <row r="565" spans="1:60" outlineLevel="1" x14ac:dyDescent="0.2">
      <c r="A565" s="193"/>
      <c r="B565" s="194"/>
      <c r="C565" s="195" t="s">
        <v>845</v>
      </c>
      <c r="D565" s="196"/>
      <c r="E565" s="197"/>
      <c r="F565" s="183"/>
      <c r="G565" s="183"/>
      <c r="H565" s="183"/>
      <c r="I565" s="183"/>
      <c r="J565" s="183"/>
      <c r="K565" s="183"/>
      <c r="L565" s="183"/>
      <c r="M565" s="183"/>
      <c r="N565" s="183"/>
      <c r="O565" s="183"/>
      <c r="P565" s="183"/>
      <c r="Q565" s="183"/>
      <c r="R565" s="183"/>
      <c r="S565" s="183"/>
      <c r="T565" s="183"/>
      <c r="U565" s="183"/>
      <c r="V565" s="183"/>
      <c r="W565" s="183"/>
      <c r="X565" s="183"/>
      <c r="Y565" s="184"/>
      <c r="Z565" s="184"/>
      <c r="AA565" s="184"/>
      <c r="AB565" s="184"/>
      <c r="AC565" s="184"/>
      <c r="AD565" s="184"/>
      <c r="AE565" s="184"/>
      <c r="AF565" s="184"/>
      <c r="AG565" s="184" t="s">
        <v>162</v>
      </c>
      <c r="AH565" s="184">
        <v>0</v>
      </c>
      <c r="AI565" s="184"/>
      <c r="AJ565" s="184"/>
      <c r="AK565" s="184"/>
      <c r="AL565" s="184"/>
      <c r="AM565" s="184"/>
      <c r="AN565" s="184"/>
      <c r="AO565" s="184"/>
      <c r="AP565" s="184"/>
      <c r="AQ565" s="184"/>
      <c r="AR565" s="184"/>
      <c r="AS565" s="184"/>
      <c r="AT565" s="184"/>
      <c r="AU565" s="184"/>
      <c r="AV565" s="184"/>
      <c r="AW565" s="184"/>
      <c r="AX565" s="184"/>
      <c r="AY565" s="184"/>
      <c r="AZ565" s="184"/>
      <c r="BA565" s="184"/>
      <c r="BB565" s="184"/>
      <c r="BC565" s="184"/>
      <c r="BD565" s="184"/>
      <c r="BE565" s="184"/>
      <c r="BF565" s="184"/>
      <c r="BG565" s="184"/>
      <c r="BH565" s="184"/>
    </row>
    <row r="566" spans="1:60" outlineLevel="1" x14ac:dyDescent="0.2">
      <c r="A566" s="193"/>
      <c r="B566" s="194"/>
      <c r="C566" s="195" t="s">
        <v>238</v>
      </c>
      <c r="D566" s="196"/>
      <c r="E566" s="197"/>
      <c r="F566" s="183"/>
      <c r="G566" s="183"/>
      <c r="H566" s="183"/>
      <c r="I566" s="183"/>
      <c r="J566" s="183"/>
      <c r="K566" s="183"/>
      <c r="L566" s="183"/>
      <c r="M566" s="183"/>
      <c r="N566" s="183"/>
      <c r="O566" s="183"/>
      <c r="P566" s="183"/>
      <c r="Q566" s="183"/>
      <c r="R566" s="183"/>
      <c r="S566" s="183"/>
      <c r="T566" s="183"/>
      <c r="U566" s="183"/>
      <c r="V566" s="183"/>
      <c r="W566" s="183"/>
      <c r="X566" s="183"/>
      <c r="Y566" s="184"/>
      <c r="Z566" s="184"/>
      <c r="AA566" s="184"/>
      <c r="AB566" s="184"/>
      <c r="AC566" s="184"/>
      <c r="AD566" s="184"/>
      <c r="AE566" s="184"/>
      <c r="AF566" s="184"/>
      <c r="AG566" s="184" t="s">
        <v>162</v>
      </c>
      <c r="AH566" s="184">
        <v>0</v>
      </c>
      <c r="AI566" s="184"/>
      <c r="AJ566" s="184"/>
      <c r="AK566" s="184"/>
      <c r="AL566" s="184"/>
      <c r="AM566" s="184"/>
      <c r="AN566" s="184"/>
      <c r="AO566" s="184"/>
      <c r="AP566" s="184"/>
      <c r="AQ566" s="184"/>
      <c r="AR566" s="184"/>
      <c r="AS566" s="184"/>
      <c r="AT566" s="184"/>
      <c r="AU566" s="184"/>
      <c r="AV566" s="184"/>
      <c r="AW566" s="184"/>
      <c r="AX566" s="184"/>
      <c r="AY566" s="184"/>
      <c r="AZ566" s="184"/>
      <c r="BA566" s="184"/>
      <c r="BB566" s="184"/>
      <c r="BC566" s="184"/>
      <c r="BD566" s="184"/>
      <c r="BE566" s="184"/>
      <c r="BF566" s="184"/>
      <c r="BG566" s="184"/>
      <c r="BH566" s="184"/>
    </row>
    <row r="567" spans="1:60" outlineLevel="1" x14ac:dyDescent="0.2">
      <c r="A567" s="193"/>
      <c r="B567" s="194"/>
      <c r="C567" s="195" t="s">
        <v>277</v>
      </c>
      <c r="D567" s="196"/>
      <c r="E567" s="197">
        <v>30.8</v>
      </c>
      <c r="F567" s="183"/>
      <c r="G567" s="183"/>
      <c r="H567" s="183"/>
      <c r="I567" s="183"/>
      <c r="J567" s="183"/>
      <c r="K567" s="183"/>
      <c r="L567" s="183"/>
      <c r="M567" s="183"/>
      <c r="N567" s="183"/>
      <c r="O567" s="183"/>
      <c r="P567" s="183"/>
      <c r="Q567" s="183"/>
      <c r="R567" s="183"/>
      <c r="S567" s="183"/>
      <c r="T567" s="183"/>
      <c r="U567" s="183"/>
      <c r="V567" s="183"/>
      <c r="W567" s="183"/>
      <c r="X567" s="183"/>
      <c r="Y567" s="184"/>
      <c r="Z567" s="184"/>
      <c r="AA567" s="184"/>
      <c r="AB567" s="184"/>
      <c r="AC567" s="184"/>
      <c r="AD567" s="184"/>
      <c r="AE567" s="184"/>
      <c r="AF567" s="184"/>
      <c r="AG567" s="184" t="s">
        <v>162</v>
      </c>
      <c r="AH567" s="184">
        <v>0</v>
      </c>
      <c r="AI567" s="184"/>
      <c r="AJ567" s="184"/>
      <c r="AK567" s="184"/>
      <c r="AL567" s="184"/>
      <c r="AM567" s="184"/>
      <c r="AN567" s="184"/>
      <c r="AO567" s="184"/>
      <c r="AP567" s="184"/>
      <c r="AQ567" s="184"/>
      <c r="AR567" s="184"/>
      <c r="AS567" s="184"/>
      <c r="AT567" s="184"/>
      <c r="AU567" s="184"/>
      <c r="AV567" s="184"/>
      <c r="AW567" s="184"/>
      <c r="AX567" s="184"/>
      <c r="AY567" s="184"/>
      <c r="AZ567" s="184"/>
      <c r="BA567" s="184"/>
      <c r="BB567" s="184"/>
      <c r="BC567" s="184"/>
      <c r="BD567" s="184"/>
      <c r="BE567" s="184"/>
      <c r="BF567" s="184"/>
      <c r="BG567" s="184"/>
      <c r="BH567" s="184"/>
    </row>
    <row r="568" spans="1:60" outlineLevel="1" x14ac:dyDescent="0.2">
      <c r="A568" s="193"/>
      <c r="B568" s="194"/>
      <c r="C568" s="195" t="s">
        <v>278</v>
      </c>
      <c r="D568" s="196"/>
      <c r="E568" s="197">
        <v>14</v>
      </c>
      <c r="F568" s="183"/>
      <c r="G568" s="183"/>
      <c r="H568" s="183"/>
      <c r="I568" s="183"/>
      <c r="J568" s="183"/>
      <c r="K568" s="183"/>
      <c r="L568" s="183"/>
      <c r="M568" s="183"/>
      <c r="N568" s="183"/>
      <c r="O568" s="183"/>
      <c r="P568" s="183"/>
      <c r="Q568" s="183"/>
      <c r="R568" s="183"/>
      <c r="S568" s="183"/>
      <c r="T568" s="183"/>
      <c r="U568" s="183"/>
      <c r="V568" s="183"/>
      <c r="W568" s="183"/>
      <c r="X568" s="183"/>
      <c r="Y568" s="184"/>
      <c r="Z568" s="184"/>
      <c r="AA568" s="184"/>
      <c r="AB568" s="184"/>
      <c r="AC568" s="184"/>
      <c r="AD568" s="184"/>
      <c r="AE568" s="184"/>
      <c r="AF568" s="184"/>
      <c r="AG568" s="184" t="s">
        <v>162</v>
      </c>
      <c r="AH568" s="184">
        <v>0</v>
      </c>
      <c r="AI568" s="184"/>
      <c r="AJ568" s="184"/>
      <c r="AK568" s="184"/>
      <c r="AL568" s="184"/>
      <c r="AM568" s="184"/>
      <c r="AN568" s="184"/>
      <c r="AO568" s="184"/>
      <c r="AP568" s="184"/>
      <c r="AQ568" s="184"/>
      <c r="AR568" s="184"/>
      <c r="AS568" s="184"/>
      <c r="AT568" s="184"/>
      <c r="AU568" s="184"/>
      <c r="AV568" s="184"/>
      <c r="AW568" s="184"/>
      <c r="AX568" s="184"/>
      <c r="AY568" s="184"/>
      <c r="AZ568" s="184"/>
      <c r="BA568" s="184"/>
      <c r="BB568" s="184"/>
      <c r="BC568" s="184"/>
      <c r="BD568" s="184"/>
      <c r="BE568" s="184"/>
      <c r="BF568" s="184"/>
      <c r="BG568" s="184"/>
      <c r="BH568" s="184"/>
    </row>
    <row r="569" spans="1:60" outlineLevel="1" x14ac:dyDescent="0.2">
      <c r="A569" s="193"/>
      <c r="B569" s="194"/>
      <c r="C569" s="195" t="s">
        <v>279</v>
      </c>
      <c r="D569" s="196"/>
      <c r="E569" s="197">
        <v>40</v>
      </c>
      <c r="F569" s="183"/>
      <c r="G569" s="183"/>
      <c r="H569" s="183"/>
      <c r="I569" s="183"/>
      <c r="J569" s="183"/>
      <c r="K569" s="183"/>
      <c r="L569" s="183"/>
      <c r="M569" s="183"/>
      <c r="N569" s="183"/>
      <c r="O569" s="183"/>
      <c r="P569" s="183"/>
      <c r="Q569" s="183"/>
      <c r="R569" s="183"/>
      <c r="S569" s="183"/>
      <c r="T569" s="183"/>
      <c r="U569" s="183"/>
      <c r="V569" s="183"/>
      <c r="W569" s="183"/>
      <c r="X569" s="183"/>
      <c r="Y569" s="184"/>
      <c r="Z569" s="184"/>
      <c r="AA569" s="184"/>
      <c r="AB569" s="184"/>
      <c r="AC569" s="184"/>
      <c r="AD569" s="184"/>
      <c r="AE569" s="184"/>
      <c r="AF569" s="184"/>
      <c r="AG569" s="184" t="s">
        <v>162</v>
      </c>
      <c r="AH569" s="184">
        <v>0</v>
      </c>
      <c r="AI569" s="184"/>
      <c r="AJ569" s="184"/>
      <c r="AK569" s="184"/>
      <c r="AL569" s="184"/>
      <c r="AM569" s="184"/>
      <c r="AN569" s="184"/>
      <c r="AO569" s="184"/>
      <c r="AP569" s="184"/>
      <c r="AQ569" s="184"/>
      <c r="AR569" s="184"/>
      <c r="AS569" s="184"/>
      <c r="AT569" s="184"/>
      <c r="AU569" s="184"/>
      <c r="AV569" s="184"/>
      <c r="AW569" s="184"/>
      <c r="AX569" s="184"/>
      <c r="AY569" s="184"/>
      <c r="AZ569" s="184"/>
      <c r="BA569" s="184"/>
      <c r="BB569" s="184"/>
      <c r="BC569" s="184"/>
      <c r="BD569" s="184"/>
      <c r="BE569" s="184"/>
      <c r="BF569" s="184"/>
      <c r="BG569" s="184"/>
      <c r="BH569" s="184"/>
    </row>
    <row r="570" spans="1:60" outlineLevel="1" x14ac:dyDescent="0.2">
      <c r="A570" s="193"/>
      <c r="B570" s="194"/>
      <c r="C570" s="195" t="s">
        <v>280</v>
      </c>
      <c r="D570" s="196"/>
      <c r="E570" s="197">
        <v>28.2</v>
      </c>
      <c r="F570" s="183"/>
      <c r="G570" s="183"/>
      <c r="H570" s="183"/>
      <c r="I570" s="183"/>
      <c r="J570" s="183"/>
      <c r="K570" s="183"/>
      <c r="L570" s="183"/>
      <c r="M570" s="183"/>
      <c r="N570" s="183"/>
      <c r="O570" s="183"/>
      <c r="P570" s="183"/>
      <c r="Q570" s="183"/>
      <c r="R570" s="183"/>
      <c r="S570" s="183"/>
      <c r="T570" s="183"/>
      <c r="U570" s="183"/>
      <c r="V570" s="183"/>
      <c r="W570" s="183"/>
      <c r="X570" s="183"/>
      <c r="Y570" s="184"/>
      <c r="Z570" s="184"/>
      <c r="AA570" s="184"/>
      <c r="AB570" s="184"/>
      <c r="AC570" s="184"/>
      <c r="AD570" s="184"/>
      <c r="AE570" s="184"/>
      <c r="AF570" s="184"/>
      <c r="AG570" s="184" t="s">
        <v>162</v>
      </c>
      <c r="AH570" s="184">
        <v>0</v>
      </c>
      <c r="AI570" s="184"/>
      <c r="AJ570" s="184"/>
      <c r="AK570" s="184"/>
      <c r="AL570" s="184"/>
      <c r="AM570" s="184"/>
      <c r="AN570" s="184"/>
      <c r="AO570" s="184"/>
      <c r="AP570" s="184"/>
      <c r="AQ570" s="184"/>
      <c r="AR570" s="184"/>
      <c r="AS570" s="184"/>
      <c r="AT570" s="184"/>
      <c r="AU570" s="184"/>
      <c r="AV570" s="184"/>
      <c r="AW570" s="184"/>
      <c r="AX570" s="184"/>
      <c r="AY570" s="184"/>
      <c r="AZ570" s="184"/>
      <c r="BA570" s="184"/>
      <c r="BB570" s="184"/>
      <c r="BC570" s="184"/>
      <c r="BD570" s="184"/>
      <c r="BE570" s="184"/>
      <c r="BF570" s="184"/>
      <c r="BG570" s="184"/>
      <c r="BH570" s="184"/>
    </row>
    <row r="571" spans="1:60" outlineLevel="1" x14ac:dyDescent="0.2">
      <c r="A571" s="193"/>
      <c r="B571" s="194"/>
      <c r="C571" s="195" t="s">
        <v>281</v>
      </c>
      <c r="D571" s="196"/>
      <c r="E571" s="197">
        <v>14.8</v>
      </c>
      <c r="F571" s="183"/>
      <c r="G571" s="183"/>
      <c r="H571" s="183"/>
      <c r="I571" s="183"/>
      <c r="J571" s="183"/>
      <c r="K571" s="183"/>
      <c r="L571" s="183"/>
      <c r="M571" s="183"/>
      <c r="N571" s="183"/>
      <c r="O571" s="183"/>
      <c r="P571" s="183"/>
      <c r="Q571" s="183"/>
      <c r="R571" s="183"/>
      <c r="S571" s="183"/>
      <c r="T571" s="183"/>
      <c r="U571" s="183"/>
      <c r="V571" s="183"/>
      <c r="W571" s="183"/>
      <c r="X571" s="183"/>
      <c r="Y571" s="184"/>
      <c r="Z571" s="184"/>
      <c r="AA571" s="184"/>
      <c r="AB571" s="184"/>
      <c r="AC571" s="184"/>
      <c r="AD571" s="184"/>
      <c r="AE571" s="184"/>
      <c r="AF571" s="184"/>
      <c r="AG571" s="184" t="s">
        <v>162</v>
      </c>
      <c r="AH571" s="184">
        <v>0</v>
      </c>
      <c r="AI571" s="184"/>
      <c r="AJ571" s="184"/>
      <c r="AK571" s="184"/>
      <c r="AL571" s="184"/>
      <c r="AM571" s="184"/>
      <c r="AN571" s="184"/>
      <c r="AO571" s="184"/>
      <c r="AP571" s="184"/>
      <c r="AQ571" s="184"/>
      <c r="AR571" s="184"/>
      <c r="AS571" s="184"/>
      <c r="AT571" s="184"/>
      <c r="AU571" s="184"/>
      <c r="AV571" s="184"/>
      <c r="AW571" s="184"/>
      <c r="AX571" s="184"/>
      <c r="AY571" s="184"/>
      <c r="AZ571" s="184"/>
      <c r="BA571" s="184"/>
      <c r="BB571" s="184"/>
      <c r="BC571" s="184"/>
      <c r="BD571" s="184"/>
      <c r="BE571" s="184"/>
      <c r="BF571" s="184"/>
      <c r="BG571" s="184"/>
      <c r="BH571" s="184"/>
    </row>
    <row r="572" spans="1:60" outlineLevel="1" x14ac:dyDescent="0.2">
      <c r="A572" s="193"/>
      <c r="B572" s="194"/>
      <c r="C572" s="195" t="s">
        <v>252</v>
      </c>
      <c r="D572" s="196"/>
      <c r="E572" s="197"/>
      <c r="F572" s="183"/>
      <c r="G572" s="183"/>
      <c r="H572" s="183"/>
      <c r="I572" s="183"/>
      <c r="J572" s="183"/>
      <c r="K572" s="183"/>
      <c r="L572" s="183"/>
      <c r="M572" s="183"/>
      <c r="N572" s="183"/>
      <c r="O572" s="183"/>
      <c r="P572" s="183"/>
      <c r="Q572" s="183"/>
      <c r="R572" s="183"/>
      <c r="S572" s="183"/>
      <c r="T572" s="183"/>
      <c r="U572" s="183"/>
      <c r="V572" s="183"/>
      <c r="W572" s="183"/>
      <c r="X572" s="183"/>
      <c r="Y572" s="184"/>
      <c r="Z572" s="184"/>
      <c r="AA572" s="184"/>
      <c r="AB572" s="184"/>
      <c r="AC572" s="184"/>
      <c r="AD572" s="184"/>
      <c r="AE572" s="184"/>
      <c r="AF572" s="184"/>
      <c r="AG572" s="184" t="s">
        <v>162</v>
      </c>
      <c r="AH572" s="184">
        <v>0</v>
      </c>
      <c r="AI572" s="184"/>
      <c r="AJ572" s="184"/>
      <c r="AK572" s="184"/>
      <c r="AL572" s="184"/>
      <c r="AM572" s="184"/>
      <c r="AN572" s="184"/>
      <c r="AO572" s="184"/>
      <c r="AP572" s="184"/>
      <c r="AQ572" s="184"/>
      <c r="AR572" s="184"/>
      <c r="AS572" s="184"/>
      <c r="AT572" s="184"/>
      <c r="AU572" s="184"/>
      <c r="AV572" s="184"/>
      <c r="AW572" s="184"/>
      <c r="AX572" s="184"/>
      <c r="AY572" s="184"/>
      <c r="AZ572" s="184"/>
      <c r="BA572" s="184"/>
      <c r="BB572" s="184"/>
      <c r="BC572" s="184"/>
      <c r="BD572" s="184"/>
      <c r="BE572" s="184"/>
      <c r="BF572" s="184"/>
      <c r="BG572" s="184"/>
      <c r="BH572" s="184"/>
    </row>
    <row r="573" spans="1:60" outlineLevel="1" x14ac:dyDescent="0.2">
      <c r="A573" s="193"/>
      <c r="B573" s="194"/>
      <c r="C573" s="195" t="s">
        <v>282</v>
      </c>
      <c r="D573" s="196"/>
      <c r="E573" s="197">
        <v>21.2</v>
      </c>
      <c r="F573" s="183"/>
      <c r="G573" s="183"/>
      <c r="H573" s="183"/>
      <c r="I573" s="183"/>
      <c r="J573" s="183"/>
      <c r="K573" s="183"/>
      <c r="L573" s="183"/>
      <c r="M573" s="183"/>
      <c r="N573" s="183"/>
      <c r="O573" s="183"/>
      <c r="P573" s="183"/>
      <c r="Q573" s="183"/>
      <c r="R573" s="183"/>
      <c r="S573" s="183"/>
      <c r="T573" s="183"/>
      <c r="U573" s="183"/>
      <c r="V573" s="183"/>
      <c r="W573" s="183"/>
      <c r="X573" s="183"/>
      <c r="Y573" s="184"/>
      <c r="Z573" s="184"/>
      <c r="AA573" s="184"/>
      <c r="AB573" s="184"/>
      <c r="AC573" s="184"/>
      <c r="AD573" s="184"/>
      <c r="AE573" s="184"/>
      <c r="AF573" s="184"/>
      <c r="AG573" s="184" t="s">
        <v>162</v>
      </c>
      <c r="AH573" s="184">
        <v>0</v>
      </c>
      <c r="AI573" s="184"/>
      <c r="AJ573" s="184"/>
      <c r="AK573" s="184"/>
      <c r="AL573" s="184"/>
      <c r="AM573" s="184"/>
      <c r="AN573" s="184"/>
      <c r="AO573" s="184"/>
      <c r="AP573" s="184"/>
      <c r="AQ573" s="184"/>
      <c r="AR573" s="184"/>
      <c r="AS573" s="184"/>
      <c r="AT573" s="184"/>
      <c r="AU573" s="184"/>
      <c r="AV573" s="184"/>
      <c r="AW573" s="184"/>
      <c r="AX573" s="184"/>
      <c r="AY573" s="184"/>
      <c r="AZ573" s="184"/>
      <c r="BA573" s="184"/>
      <c r="BB573" s="184"/>
      <c r="BC573" s="184"/>
      <c r="BD573" s="184"/>
      <c r="BE573" s="184"/>
      <c r="BF573" s="184"/>
      <c r="BG573" s="184"/>
      <c r="BH573" s="184"/>
    </row>
    <row r="574" spans="1:60" outlineLevel="1" x14ac:dyDescent="0.2">
      <c r="A574" s="193"/>
      <c r="B574" s="194"/>
      <c r="C574" s="195" t="s">
        <v>283</v>
      </c>
      <c r="D574" s="196"/>
      <c r="E574" s="197">
        <v>17.399999999999999</v>
      </c>
      <c r="F574" s="183"/>
      <c r="G574" s="183"/>
      <c r="H574" s="183"/>
      <c r="I574" s="183"/>
      <c r="J574" s="183"/>
      <c r="K574" s="183"/>
      <c r="L574" s="183"/>
      <c r="M574" s="183"/>
      <c r="N574" s="183"/>
      <c r="O574" s="183"/>
      <c r="P574" s="183"/>
      <c r="Q574" s="183"/>
      <c r="R574" s="183"/>
      <c r="S574" s="183"/>
      <c r="T574" s="183"/>
      <c r="U574" s="183"/>
      <c r="V574" s="183"/>
      <c r="W574" s="183"/>
      <c r="X574" s="183"/>
      <c r="Y574" s="184"/>
      <c r="Z574" s="184"/>
      <c r="AA574" s="184"/>
      <c r="AB574" s="184"/>
      <c r="AC574" s="184"/>
      <c r="AD574" s="184"/>
      <c r="AE574" s="184"/>
      <c r="AF574" s="184"/>
      <c r="AG574" s="184" t="s">
        <v>162</v>
      </c>
      <c r="AH574" s="184">
        <v>0</v>
      </c>
      <c r="AI574" s="184"/>
      <c r="AJ574" s="184"/>
      <c r="AK574" s="184"/>
      <c r="AL574" s="184"/>
      <c r="AM574" s="184"/>
      <c r="AN574" s="184"/>
      <c r="AO574" s="184"/>
      <c r="AP574" s="184"/>
      <c r="AQ574" s="184"/>
      <c r="AR574" s="184"/>
      <c r="AS574" s="184"/>
      <c r="AT574" s="184"/>
      <c r="AU574" s="184"/>
      <c r="AV574" s="184"/>
      <c r="AW574" s="184"/>
      <c r="AX574" s="184"/>
      <c r="AY574" s="184"/>
      <c r="AZ574" s="184"/>
      <c r="BA574" s="184"/>
      <c r="BB574" s="184"/>
      <c r="BC574" s="184"/>
      <c r="BD574" s="184"/>
      <c r="BE574" s="184"/>
      <c r="BF574" s="184"/>
      <c r="BG574" s="184"/>
      <c r="BH574" s="184"/>
    </row>
    <row r="575" spans="1:60" ht="22.5" outlineLevel="1" x14ac:dyDescent="0.2">
      <c r="A575" s="185">
        <v>208</v>
      </c>
      <c r="B575" s="186" t="s">
        <v>846</v>
      </c>
      <c r="C575" s="187" t="s">
        <v>847</v>
      </c>
      <c r="D575" s="188" t="s">
        <v>170</v>
      </c>
      <c r="E575" s="189">
        <v>203.63</v>
      </c>
      <c r="F575" s="190"/>
      <c r="G575" s="191">
        <f>ROUND(E575*F575,2)</f>
        <v>0</v>
      </c>
      <c r="H575" s="190"/>
      <c r="I575" s="191">
        <f>ROUND(E575*H575,2)</f>
        <v>0</v>
      </c>
      <c r="J575" s="190"/>
      <c r="K575" s="191">
        <f>ROUND(E575*J575,2)</f>
        <v>0</v>
      </c>
      <c r="L575" s="191">
        <v>21</v>
      </c>
      <c r="M575" s="191">
        <f>G575*(1+L575/100)</f>
        <v>0</v>
      </c>
      <c r="N575" s="191">
        <v>5.9999999999999995E-4</v>
      </c>
      <c r="O575" s="191">
        <f>ROUND(E575*N575,2)</f>
        <v>0.12</v>
      </c>
      <c r="P575" s="191">
        <v>0</v>
      </c>
      <c r="Q575" s="191">
        <f>ROUND(E575*P575,2)</f>
        <v>0</v>
      </c>
      <c r="R575" s="191" t="s">
        <v>764</v>
      </c>
      <c r="S575" s="191" t="s">
        <v>152</v>
      </c>
      <c r="T575" s="192" t="s">
        <v>152</v>
      </c>
      <c r="U575" s="183">
        <v>0</v>
      </c>
      <c r="V575" s="183">
        <f>ROUND(E575*U575,2)</f>
        <v>0</v>
      </c>
      <c r="W575" s="183"/>
      <c r="X575" s="183" t="s">
        <v>153</v>
      </c>
      <c r="Y575" s="184"/>
      <c r="Z575" s="184"/>
      <c r="AA575" s="184"/>
      <c r="AB575" s="184"/>
      <c r="AC575" s="184"/>
      <c r="AD575" s="184"/>
      <c r="AE575" s="184"/>
      <c r="AF575" s="184"/>
      <c r="AG575" s="184" t="s">
        <v>527</v>
      </c>
      <c r="AH575" s="184"/>
      <c r="AI575" s="184"/>
      <c r="AJ575" s="184"/>
      <c r="AK575" s="184"/>
      <c r="AL575" s="184"/>
      <c r="AM575" s="184"/>
      <c r="AN575" s="184"/>
      <c r="AO575" s="184"/>
      <c r="AP575" s="184"/>
      <c r="AQ575" s="184"/>
      <c r="AR575" s="184"/>
      <c r="AS575" s="184"/>
      <c r="AT575" s="184"/>
      <c r="AU575" s="184"/>
      <c r="AV575" s="184"/>
      <c r="AW575" s="184"/>
      <c r="AX575" s="184"/>
      <c r="AY575" s="184"/>
      <c r="AZ575" s="184"/>
      <c r="BA575" s="184"/>
      <c r="BB575" s="184"/>
      <c r="BC575" s="184"/>
      <c r="BD575" s="184"/>
      <c r="BE575" s="184"/>
      <c r="BF575" s="184"/>
      <c r="BG575" s="184"/>
      <c r="BH575" s="184"/>
    </row>
    <row r="576" spans="1:60" outlineLevel="1" x14ac:dyDescent="0.2">
      <c r="A576" s="185">
        <v>209</v>
      </c>
      <c r="B576" s="186" t="s">
        <v>848</v>
      </c>
      <c r="C576" s="187" t="s">
        <v>849</v>
      </c>
      <c r="D576" s="188" t="s">
        <v>182</v>
      </c>
      <c r="E576" s="189">
        <v>82.5</v>
      </c>
      <c r="F576" s="190"/>
      <c r="G576" s="191">
        <f>ROUND(E576*F576,2)</f>
        <v>0</v>
      </c>
      <c r="H576" s="190"/>
      <c r="I576" s="191">
        <f>ROUND(E576*H576,2)</f>
        <v>0</v>
      </c>
      <c r="J576" s="190"/>
      <c r="K576" s="191">
        <f>ROUND(E576*J576,2)</f>
        <v>0</v>
      </c>
      <c r="L576" s="191">
        <v>21</v>
      </c>
      <c r="M576" s="191">
        <f>G576*(1+L576/100)</f>
        <v>0</v>
      </c>
      <c r="N576" s="191">
        <v>1E-4</v>
      </c>
      <c r="O576" s="191">
        <f>ROUND(E576*N576,2)</f>
        <v>0.01</v>
      </c>
      <c r="P576" s="191">
        <v>0</v>
      </c>
      <c r="Q576" s="191">
        <f>ROUND(E576*P576,2)</f>
        <v>0</v>
      </c>
      <c r="R576" s="191" t="s">
        <v>764</v>
      </c>
      <c r="S576" s="191" t="s">
        <v>152</v>
      </c>
      <c r="T576" s="192" t="s">
        <v>333</v>
      </c>
      <c r="U576" s="183">
        <v>0.12</v>
      </c>
      <c r="V576" s="183">
        <f>ROUND(E576*U576,2)</f>
        <v>9.9</v>
      </c>
      <c r="W576" s="183"/>
      <c r="X576" s="183" t="s">
        <v>153</v>
      </c>
      <c r="Y576" s="184"/>
      <c r="Z576" s="184"/>
      <c r="AA576" s="184"/>
      <c r="AB576" s="184"/>
      <c r="AC576" s="184"/>
      <c r="AD576" s="184"/>
      <c r="AE576" s="184"/>
      <c r="AF576" s="184"/>
      <c r="AG576" s="184" t="s">
        <v>154</v>
      </c>
      <c r="AH576" s="184"/>
      <c r="AI576" s="184"/>
      <c r="AJ576" s="184"/>
      <c r="AK576" s="184"/>
      <c r="AL576" s="184"/>
      <c r="AM576" s="184"/>
      <c r="AN576" s="184"/>
      <c r="AO576" s="184"/>
      <c r="AP576" s="184"/>
      <c r="AQ576" s="184"/>
      <c r="AR576" s="184"/>
      <c r="AS576" s="184"/>
      <c r="AT576" s="184"/>
      <c r="AU576" s="184"/>
      <c r="AV576" s="184"/>
      <c r="AW576" s="184"/>
      <c r="AX576" s="184"/>
      <c r="AY576" s="184"/>
      <c r="AZ576" s="184"/>
      <c r="BA576" s="184"/>
      <c r="BB576" s="184"/>
      <c r="BC576" s="184"/>
      <c r="BD576" s="184"/>
      <c r="BE576" s="184"/>
      <c r="BF576" s="184"/>
      <c r="BG576" s="184"/>
      <c r="BH576" s="184"/>
    </row>
    <row r="577" spans="1:60" outlineLevel="1" x14ac:dyDescent="0.2">
      <c r="A577" s="193"/>
      <c r="B577" s="194"/>
      <c r="C577" s="195" t="s">
        <v>850</v>
      </c>
      <c r="D577" s="196"/>
      <c r="E577" s="197">
        <v>30</v>
      </c>
      <c r="F577" s="183"/>
      <c r="G577" s="183"/>
      <c r="H577" s="183"/>
      <c r="I577" s="183"/>
      <c r="J577" s="183"/>
      <c r="K577" s="183"/>
      <c r="L577" s="183"/>
      <c r="M577" s="183"/>
      <c r="N577" s="183"/>
      <c r="O577" s="183"/>
      <c r="P577" s="183"/>
      <c r="Q577" s="183"/>
      <c r="R577" s="183"/>
      <c r="S577" s="183"/>
      <c r="T577" s="183"/>
      <c r="U577" s="183"/>
      <c r="V577" s="183"/>
      <c r="W577" s="183"/>
      <c r="X577" s="183"/>
      <c r="Y577" s="184"/>
      <c r="Z577" s="184"/>
      <c r="AA577" s="184"/>
      <c r="AB577" s="184"/>
      <c r="AC577" s="184"/>
      <c r="AD577" s="184"/>
      <c r="AE577" s="184"/>
      <c r="AF577" s="184"/>
      <c r="AG577" s="184" t="s">
        <v>162</v>
      </c>
      <c r="AH577" s="184">
        <v>0</v>
      </c>
      <c r="AI577" s="184"/>
      <c r="AJ577" s="184"/>
      <c r="AK577" s="184"/>
      <c r="AL577" s="184"/>
      <c r="AM577" s="184"/>
      <c r="AN577" s="184"/>
      <c r="AO577" s="184"/>
      <c r="AP577" s="184"/>
      <c r="AQ577" s="184"/>
      <c r="AR577" s="184"/>
      <c r="AS577" s="184"/>
      <c r="AT577" s="184"/>
      <c r="AU577" s="184"/>
      <c r="AV577" s="184"/>
      <c r="AW577" s="184"/>
      <c r="AX577" s="184"/>
      <c r="AY577" s="184"/>
      <c r="AZ577" s="184"/>
      <c r="BA577" s="184"/>
      <c r="BB577" s="184"/>
      <c r="BC577" s="184"/>
      <c r="BD577" s="184"/>
      <c r="BE577" s="184"/>
      <c r="BF577" s="184"/>
      <c r="BG577" s="184"/>
      <c r="BH577" s="184"/>
    </row>
    <row r="578" spans="1:60" outlineLevel="1" x14ac:dyDescent="0.2">
      <c r="A578" s="193"/>
      <c r="B578" s="194"/>
      <c r="C578" s="195" t="s">
        <v>851</v>
      </c>
      <c r="D578" s="196"/>
      <c r="E578" s="197">
        <v>6</v>
      </c>
      <c r="F578" s="183"/>
      <c r="G578" s="183"/>
      <c r="H578" s="183"/>
      <c r="I578" s="183"/>
      <c r="J578" s="183"/>
      <c r="K578" s="183"/>
      <c r="L578" s="183"/>
      <c r="M578" s="183"/>
      <c r="N578" s="183"/>
      <c r="O578" s="183"/>
      <c r="P578" s="183"/>
      <c r="Q578" s="183"/>
      <c r="R578" s="183"/>
      <c r="S578" s="183"/>
      <c r="T578" s="183"/>
      <c r="U578" s="183"/>
      <c r="V578" s="183"/>
      <c r="W578" s="183"/>
      <c r="X578" s="183"/>
      <c r="Y578" s="184"/>
      <c r="Z578" s="184"/>
      <c r="AA578" s="184"/>
      <c r="AB578" s="184"/>
      <c r="AC578" s="184"/>
      <c r="AD578" s="184"/>
      <c r="AE578" s="184"/>
      <c r="AF578" s="184"/>
      <c r="AG578" s="184" t="s">
        <v>162</v>
      </c>
      <c r="AH578" s="184">
        <v>0</v>
      </c>
      <c r="AI578" s="184"/>
      <c r="AJ578" s="184"/>
      <c r="AK578" s="184"/>
      <c r="AL578" s="184"/>
      <c r="AM578" s="184"/>
      <c r="AN578" s="184"/>
      <c r="AO578" s="184"/>
      <c r="AP578" s="184"/>
      <c r="AQ578" s="184"/>
      <c r="AR578" s="184"/>
      <c r="AS578" s="184"/>
      <c r="AT578" s="184"/>
      <c r="AU578" s="184"/>
      <c r="AV578" s="184"/>
      <c r="AW578" s="184"/>
      <c r="AX578" s="184"/>
      <c r="AY578" s="184"/>
      <c r="AZ578" s="184"/>
      <c r="BA578" s="184"/>
      <c r="BB578" s="184"/>
      <c r="BC578" s="184"/>
      <c r="BD578" s="184"/>
      <c r="BE578" s="184"/>
      <c r="BF578" s="184"/>
      <c r="BG578" s="184"/>
      <c r="BH578" s="184"/>
    </row>
    <row r="579" spans="1:60" outlineLevel="1" x14ac:dyDescent="0.2">
      <c r="A579" s="193"/>
      <c r="B579" s="194"/>
      <c r="C579" s="195" t="s">
        <v>852</v>
      </c>
      <c r="D579" s="196"/>
      <c r="E579" s="197">
        <v>46.5</v>
      </c>
      <c r="F579" s="183"/>
      <c r="G579" s="183"/>
      <c r="H579" s="183"/>
      <c r="I579" s="183"/>
      <c r="J579" s="183"/>
      <c r="K579" s="183"/>
      <c r="L579" s="183"/>
      <c r="M579" s="183"/>
      <c r="N579" s="183"/>
      <c r="O579" s="183"/>
      <c r="P579" s="183"/>
      <c r="Q579" s="183"/>
      <c r="R579" s="183"/>
      <c r="S579" s="183"/>
      <c r="T579" s="183"/>
      <c r="U579" s="183"/>
      <c r="V579" s="183"/>
      <c r="W579" s="183"/>
      <c r="X579" s="183"/>
      <c r="Y579" s="184"/>
      <c r="Z579" s="184"/>
      <c r="AA579" s="184"/>
      <c r="AB579" s="184"/>
      <c r="AC579" s="184"/>
      <c r="AD579" s="184"/>
      <c r="AE579" s="184"/>
      <c r="AF579" s="184"/>
      <c r="AG579" s="184" t="s">
        <v>162</v>
      </c>
      <c r="AH579" s="184">
        <v>0</v>
      </c>
      <c r="AI579" s="184"/>
      <c r="AJ579" s="184"/>
      <c r="AK579" s="184"/>
      <c r="AL579" s="184"/>
      <c r="AM579" s="184"/>
      <c r="AN579" s="184"/>
      <c r="AO579" s="184"/>
      <c r="AP579" s="184"/>
      <c r="AQ579" s="184"/>
      <c r="AR579" s="184"/>
      <c r="AS579" s="184"/>
      <c r="AT579" s="184"/>
      <c r="AU579" s="184"/>
      <c r="AV579" s="184"/>
      <c r="AW579" s="184"/>
      <c r="AX579" s="184"/>
      <c r="AY579" s="184"/>
      <c r="AZ579" s="184"/>
      <c r="BA579" s="184"/>
      <c r="BB579" s="184"/>
      <c r="BC579" s="184"/>
      <c r="BD579" s="184"/>
      <c r="BE579" s="184"/>
      <c r="BF579" s="184"/>
      <c r="BG579" s="184"/>
      <c r="BH579" s="184"/>
    </row>
    <row r="580" spans="1:60" ht="22.5" outlineLevel="1" x14ac:dyDescent="0.2">
      <c r="A580" s="185">
        <v>210</v>
      </c>
      <c r="B580" s="186" t="s">
        <v>853</v>
      </c>
      <c r="C580" s="187" t="s">
        <v>854</v>
      </c>
      <c r="D580" s="188" t="s">
        <v>170</v>
      </c>
      <c r="E580" s="189">
        <v>6.69</v>
      </c>
      <c r="F580" s="190"/>
      <c r="G580" s="191">
        <f>ROUND(E580*F580,2)</f>
        <v>0</v>
      </c>
      <c r="H580" s="190"/>
      <c r="I580" s="191">
        <f>ROUND(E580*H580,2)</f>
        <v>0</v>
      </c>
      <c r="J580" s="190"/>
      <c r="K580" s="191">
        <f>ROUND(E580*J580,2)</f>
        <v>0</v>
      </c>
      <c r="L580" s="191">
        <v>21</v>
      </c>
      <c r="M580" s="191">
        <f>G580*(1+L580/100)</f>
        <v>0</v>
      </c>
      <c r="N580" s="191">
        <v>1.9199999999999998E-2</v>
      </c>
      <c r="O580" s="191">
        <f>ROUND(E580*N580,2)</f>
        <v>0.13</v>
      </c>
      <c r="P580" s="191">
        <v>0</v>
      </c>
      <c r="Q580" s="191">
        <f>ROUND(E580*P580,2)</f>
        <v>0</v>
      </c>
      <c r="R580" s="191" t="s">
        <v>359</v>
      </c>
      <c r="S580" s="191" t="s">
        <v>152</v>
      </c>
      <c r="T580" s="192" t="s">
        <v>152</v>
      </c>
      <c r="U580" s="183">
        <v>0</v>
      </c>
      <c r="V580" s="183">
        <f>ROUND(E580*U580,2)</f>
        <v>0</v>
      </c>
      <c r="W580" s="183"/>
      <c r="X580" s="183" t="s">
        <v>360</v>
      </c>
      <c r="Y580" s="184"/>
      <c r="Z580" s="184"/>
      <c r="AA580" s="184"/>
      <c r="AB580" s="184"/>
      <c r="AC580" s="184"/>
      <c r="AD580" s="184"/>
      <c r="AE580" s="184"/>
      <c r="AF580" s="184"/>
      <c r="AG580" s="184" t="s">
        <v>361</v>
      </c>
      <c r="AH580" s="184"/>
      <c r="AI580" s="184"/>
      <c r="AJ580" s="184"/>
      <c r="AK580" s="184"/>
      <c r="AL580" s="184"/>
      <c r="AM580" s="184"/>
      <c r="AN580" s="184"/>
      <c r="AO580" s="184"/>
      <c r="AP580" s="184"/>
      <c r="AQ580" s="184"/>
      <c r="AR580" s="184"/>
      <c r="AS580" s="184"/>
      <c r="AT580" s="184"/>
      <c r="AU580" s="184"/>
      <c r="AV580" s="184"/>
      <c r="AW580" s="184"/>
      <c r="AX580" s="184"/>
      <c r="AY580" s="184"/>
      <c r="AZ580" s="184"/>
      <c r="BA580" s="184"/>
      <c r="BB580" s="184"/>
      <c r="BC580" s="184"/>
      <c r="BD580" s="184"/>
      <c r="BE580" s="184"/>
      <c r="BF580" s="184"/>
      <c r="BG580" s="184"/>
      <c r="BH580" s="184"/>
    </row>
    <row r="581" spans="1:60" outlineLevel="1" x14ac:dyDescent="0.2">
      <c r="A581" s="193"/>
      <c r="B581" s="194"/>
      <c r="C581" s="195" t="s">
        <v>855</v>
      </c>
      <c r="D581" s="196"/>
      <c r="E581" s="197">
        <v>6.69</v>
      </c>
      <c r="F581" s="183"/>
      <c r="G581" s="183"/>
      <c r="H581" s="183"/>
      <c r="I581" s="183"/>
      <c r="J581" s="183"/>
      <c r="K581" s="183"/>
      <c r="L581" s="183"/>
      <c r="M581" s="183"/>
      <c r="N581" s="183"/>
      <c r="O581" s="183"/>
      <c r="P581" s="183"/>
      <c r="Q581" s="183"/>
      <c r="R581" s="183"/>
      <c r="S581" s="183"/>
      <c r="T581" s="183"/>
      <c r="U581" s="183"/>
      <c r="V581" s="183"/>
      <c r="W581" s="183"/>
      <c r="X581" s="183"/>
      <c r="Y581" s="184"/>
      <c r="Z581" s="184"/>
      <c r="AA581" s="184"/>
      <c r="AB581" s="184"/>
      <c r="AC581" s="184"/>
      <c r="AD581" s="184"/>
      <c r="AE581" s="184"/>
      <c r="AF581" s="184"/>
      <c r="AG581" s="184" t="s">
        <v>162</v>
      </c>
      <c r="AH581" s="184">
        <v>0</v>
      </c>
      <c r="AI581" s="184"/>
      <c r="AJ581" s="184"/>
      <c r="AK581" s="184"/>
      <c r="AL581" s="184"/>
      <c r="AM581" s="184"/>
      <c r="AN581" s="184"/>
      <c r="AO581" s="184"/>
      <c r="AP581" s="184"/>
      <c r="AQ581" s="184"/>
      <c r="AR581" s="184"/>
      <c r="AS581" s="184"/>
      <c r="AT581" s="184"/>
      <c r="AU581" s="184"/>
      <c r="AV581" s="184"/>
      <c r="AW581" s="184"/>
      <c r="AX581" s="184"/>
      <c r="AY581" s="184"/>
      <c r="AZ581" s="184"/>
      <c r="BA581" s="184"/>
      <c r="BB581" s="184"/>
      <c r="BC581" s="184"/>
      <c r="BD581" s="184"/>
      <c r="BE581" s="184"/>
      <c r="BF581" s="184"/>
      <c r="BG581" s="184"/>
      <c r="BH581" s="184"/>
    </row>
    <row r="582" spans="1:60" outlineLevel="1" x14ac:dyDescent="0.2">
      <c r="A582" s="185">
        <v>211</v>
      </c>
      <c r="B582" s="186" t="s">
        <v>856</v>
      </c>
      <c r="C582" s="187" t="s">
        <v>857</v>
      </c>
      <c r="D582" s="188" t="s">
        <v>170</v>
      </c>
      <c r="E582" s="189">
        <v>183.04</v>
      </c>
      <c r="F582" s="190"/>
      <c r="G582" s="191">
        <f>ROUND(E582*F582,2)</f>
        <v>0</v>
      </c>
      <c r="H582" s="190"/>
      <c r="I582" s="191">
        <f>ROUND(E582*H582,2)</f>
        <v>0</v>
      </c>
      <c r="J582" s="190"/>
      <c r="K582" s="191">
        <f>ROUND(E582*J582,2)</f>
        <v>0</v>
      </c>
      <c r="L582" s="191">
        <v>21</v>
      </c>
      <c r="M582" s="191">
        <f>G582*(1+L582/100)</f>
        <v>0</v>
      </c>
      <c r="N582" s="191">
        <v>0</v>
      </c>
      <c r="O582" s="191">
        <f>ROUND(E582*N582,2)</f>
        <v>0</v>
      </c>
      <c r="P582" s="191">
        <v>0</v>
      </c>
      <c r="Q582" s="191">
        <f>ROUND(E582*P582,2)</f>
        <v>0</v>
      </c>
      <c r="R582" s="191" t="s">
        <v>359</v>
      </c>
      <c r="S582" s="191" t="s">
        <v>152</v>
      </c>
      <c r="T582" s="192" t="s">
        <v>404</v>
      </c>
      <c r="U582" s="183">
        <v>0</v>
      </c>
      <c r="V582" s="183">
        <f>ROUND(E582*U582,2)</f>
        <v>0</v>
      </c>
      <c r="W582" s="183"/>
      <c r="X582" s="183" t="s">
        <v>360</v>
      </c>
      <c r="Y582" s="184"/>
      <c r="Z582" s="184"/>
      <c r="AA582" s="184"/>
      <c r="AB582" s="184"/>
      <c r="AC582" s="184"/>
      <c r="AD582" s="184"/>
      <c r="AE582" s="184"/>
      <c r="AF582" s="184"/>
      <c r="AG582" s="184" t="s">
        <v>665</v>
      </c>
      <c r="AH582" s="184"/>
      <c r="AI582" s="184"/>
      <c r="AJ582" s="184"/>
      <c r="AK582" s="184"/>
      <c r="AL582" s="184"/>
      <c r="AM582" s="184"/>
      <c r="AN582" s="184"/>
      <c r="AO582" s="184"/>
      <c r="AP582" s="184"/>
      <c r="AQ582" s="184"/>
      <c r="AR582" s="184"/>
      <c r="AS582" s="184"/>
      <c r="AT582" s="184"/>
      <c r="AU582" s="184"/>
      <c r="AV582" s="184"/>
      <c r="AW582" s="184"/>
      <c r="AX582" s="184"/>
      <c r="AY582" s="184"/>
      <c r="AZ582" s="184"/>
      <c r="BA582" s="184"/>
      <c r="BB582" s="184"/>
      <c r="BC582" s="184"/>
      <c r="BD582" s="184"/>
      <c r="BE582" s="184"/>
      <c r="BF582" s="184"/>
      <c r="BG582" s="184"/>
      <c r="BH582" s="184"/>
    </row>
    <row r="583" spans="1:60" outlineLevel="1" x14ac:dyDescent="0.2">
      <c r="A583" s="193"/>
      <c r="B583" s="194"/>
      <c r="C583" s="195" t="s">
        <v>858</v>
      </c>
      <c r="D583" s="196"/>
      <c r="E583" s="197">
        <v>183.04</v>
      </c>
      <c r="F583" s="183"/>
      <c r="G583" s="183"/>
      <c r="H583" s="183"/>
      <c r="I583" s="183"/>
      <c r="J583" s="183"/>
      <c r="K583" s="183"/>
      <c r="L583" s="183"/>
      <c r="M583" s="183"/>
      <c r="N583" s="183"/>
      <c r="O583" s="183"/>
      <c r="P583" s="183"/>
      <c r="Q583" s="183"/>
      <c r="R583" s="183"/>
      <c r="S583" s="183"/>
      <c r="T583" s="183"/>
      <c r="U583" s="183"/>
      <c r="V583" s="183"/>
      <c r="W583" s="183"/>
      <c r="X583" s="183"/>
      <c r="Y583" s="184"/>
      <c r="Z583" s="184"/>
      <c r="AA583" s="184"/>
      <c r="AB583" s="184"/>
      <c r="AC583" s="184"/>
      <c r="AD583" s="184"/>
      <c r="AE583" s="184"/>
      <c r="AF583" s="184"/>
      <c r="AG583" s="184" t="s">
        <v>162</v>
      </c>
      <c r="AH583" s="184">
        <v>0</v>
      </c>
      <c r="AI583" s="184"/>
      <c r="AJ583" s="184"/>
      <c r="AK583" s="184"/>
      <c r="AL583" s="184"/>
      <c r="AM583" s="184"/>
      <c r="AN583" s="184"/>
      <c r="AO583" s="184"/>
      <c r="AP583" s="184"/>
      <c r="AQ583" s="184"/>
      <c r="AR583" s="184"/>
      <c r="AS583" s="184"/>
      <c r="AT583" s="184"/>
      <c r="AU583" s="184"/>
      <c r="AV583" s="184"/>
      <c r="AW583" s="184"/>
      <c r="AX583" s="184"/>
      <c r="AY583" s="184"/>
      <c r="AZ583" s="184"/>
      <c r="BA583" s="184"/>
      <c r="BB583" s="184"/>
      <c r="BC583" s="184"/>
      <c r="BD583" s="184"/>
      <c r="BE583" s="184"/>
      <c r="BF583" s="184"/>
      <c r="BG583" s="184"/>
      <c r="BH583" s="184"/>
    </row>
    <row r="584" spans="1:60" outlineLevel="1" x14ac:dyDescent="0.2">
      <c r="A584" s="193">
        <v>212</v>
      </c>
      <c r="B584" s="194" t="s">
        <v>859</v>
      </c>
      <c r="C584" s="199" t="s">
        <v>860</v>
      </c>
      <c r="D584" s="200" t="s">
        <v>27</v>
      </c>
      <c r="E584" s="201"/>
      <c r="F584" s="202"/>
      <c r="G584" s="183">
        <f>ROUND(E584*F584,2)</f>
        <v>0</v>
      </c>
      <c r="H584" s="202"/>
      <c r="I584" s="183">
        <f>ROUND(E584*H584,2)</f>
        <v>0</v>
      </c>
      <c r="J584" s="202"/>
      <c r="K584" s="183">
        <f>ROUND(E584*J584,2)</f>
        <v>0</v>
      </c>
      <c r="L584" s="183">
        <v>21</v>
      </c>
      <c r="M584" s="183">
        <f>G584*(1+L584/100)</f>
        <v>0</v>
      </c>
      <c r="N584" s="183">
        <v>0</v>
      </c>
      <c r="O584" s="183">
        <f>ROUND(E584*N584,2)</f>
        <v>0</v>
      </c>
      <c r="P584" s="183">
        <v>0</v>
      </c>
      <c r="Q584" s="183">
        <f>ROUND(E584*P584,2)</f>
        <v>0</v>
      </c>
      <c r="R584" s="183" t="s">
        <v>764</v>
      </c>
      <c r="S584" s="183" t="s">
        <v>152</v>
      </c>
      <c r="T584" s="183" t="s">
        <v>152</v>
      </c>
      <c r="U584" s="183">
        <v>0</v>
      </c>
      <c r="V584" s="183">
        <f>ROUND(E584*U584,2)</f>
        <v>0</v>
      </c>
      <c r="W584" s="183"/>
      <c r="X584" s="183" t="s">
        <v>509</v>
      </c>
      <c r="Y584" s="184"/>
      <c r="Z584" s="184"/>
      <c r="AA584" s="184"/>
      <c r="AB584" s="184"/>
      <c r="AC584" s="184"/>
      <c r="AD584" s="184"/>
      <c r="AE584" s="184"/>
      <c r="AF584" s="184"/>
      <c r="AG584" s="184" t="s">
        <v>510</v>
      </c>
      <c r="AH584" s="184"/>
      <c r="AI584" s="184"/>
      <c r="AJ584" s="184"/>
      <c r="AK584" s="184"/>
      <c r="AL584" s="184"/>
      <c r="AM584" s="184"/>
      <c r="AN584" s="184"/>
      <c r="AO584" s="184"/>
      <c r="AP584" s="184"/>
      <c r="AQ584" s="184"/>
      <c r="AR584" s="184"/>
      <c r="AS584" s="184"/>
      <c r="AT584" s="184"/>
      <c r="AU584" s="184"/>
      <c r="AV584" s="184"/>
      <c r="AW584" s="184"/>
      <c r="AX584" s="184"/>
      <c r="AY584" s="184"/>
      <c r="AZ584" s="184"/>
      <c r="BA584" s="184"/>
      <c r="BB584" s="184"/>
      <c r="BC584" s="184"/>
      <c r="BD584" s="184"/>
      <c r="BE584" s="184"/>
      <c r="BF584" s="184"/>
      <c r="BG584" s="184"/>
      <c r="BH584" s="184"/>
    </row>
    <row r="585" spans="1:60" x14ac:dyDescent="0.2">
      <c r="A585" s="167" t="s">
        <v>146</v>
      </c>
      <c r="B585" s="168" t="s">
        <v>101</v>
      </c>
      <c r="C585" s="169" t="s">
        <v>102</v>
      </c>
      <c r="D585" s="170"/>
      <c r="E585" s="171"/>
      <c r="F585" s="172"/>
      <c r="G585" s="172">
        <f>SUMIF(AG586:AG604,"&lt;&gt;NOR",G586:G604)</f>
        <v>0</v>
      </c>
      <c r="H585" s="172"/>
      <c r="I585" s="172">
        <f>SUM(I586:I604)</f>
        <v>0</v>
      </c>
      <c r="J585" s="172"/>
      <c r="K585" s="172">
        <f>SUM(K586:K604)</f>
        <v>0</v>
      </c>
      <c r="L585" s="172"/>
      <c r="M585" s="172">
        <f>SUM(M586:M604)</f>
        <v>0</v>
      </c>
      <c r="N585" s="172"/>
      <c r="O585" s="172">
        <f>SUM(O586:O604)</f>
        <v>0.05</v>
      </c>
      <c r="P585" s="172"/>
      <c r="Q585" s="172">
        <f>SUM(Q586:Q604)</f>
        <v>0</v>
      </c>
      <c r="R585" s="172"/>
      <c r="S585" s="172"/>
      <c r="T585" s="173"/>
      <c r="U585" s="174"/>
      <c r="V585" s="174">
        <f>SUM(V586:V604)</f>
        <v>46.55</v>
      </c>
      <c r="W585" s="174"/>
      <c r="X585" s="174"/>
      <c r="AG585" t="s">
        <v>147</v>
      </c>
    </row>
    <row r="586" spans="1:60" outlineLevel="1" x14ac:dyDescent="0.2">
      <c r="A586" s="185">
        <v>213</v>
      </c>
      <c r="B586" s="186" t="s">
        <v>861</v>
      </c>
      <c r="C586" s="187" t="s">
        <v>862</v>
      </c>
      <c r="D586" s="188" t="s">
        <v>170</v>
      </c>
      <c r="E586" s="189">
        <v>32</v>
      </c>
      <c r="F586" s="190"/>
      <c r="G586" s="191">
        <f>ROUND(E586*F586,2)</f>
        <v>0</v>
      </c>
      <c r="H586" s="190"/>
      <c r="I586" s="191">
        <f>ROUND(E586*H586,2)</f>
        <v>0</v>
      </c>
      <c r="J586" s="190"/>
      <c r="K586" s="191">
        <f>ROUND(E586*J586,2)</f>
        <v>0</v>
      </c>
      <c r="L586" s="191">
        <v>21</v>
      </c>
      <c r="M586" s="191">
        <f>G586*(1+L586/100)</f>
        <v>0</v>
      </c>
      <c r="N586" s="191">
        <v>3.1E-4</v>
      </c>
      <c r="O586" s="191">
        <f>ROUND(E586*N586,2)</f>
        <v>0.01</v>
      </c>
      <c r="P586" s="191">
        <v>0</v>
      </c>
      <c r="Q586" s="191">
        <f>ROUND(E586*P586,2)</f>
        <v>0</v>
      </c>
      <c r="R586" s="191" t="s">
        <v>863</v>
      </c>
      <c r="S586" s="191" t="s">
        <v>152</v>
      </c>
      <c r="T586" s="192" t="s">
        <v>152</v>
      </c>
      <c r="U586" s="183">
        <v>0.40300000000000002</v>
      </c>
      <c r="V586" s="183">
        <f>ROUND(E586*U586,2)</f>
        <v>12.9</v>
      </c>
      <c r="W586" s="183"/>
      <c r="X586" s="183" t="s">
        <v>153</v>
      </c>
      <c r="Y586" s="184"/>
      <c r="Z586" s="184"/>
      <c r="AA586" s="184"/>
      <c r="AB586" s="184"/>
      <c r="AC586" s="184"/>
      <c r="AD586" s="184"/>
      <c r="AE586" s="184"/>
      <c r="AF586" s="184"/>
      <c r="AG586" s="184" t="s">
        <v>154</v>
      </c>
      <c r="AH586" s="184"/>
      <c r="AI586" s="184"/>
      <c r="AJ586" s="184"/>
      <c r="AK586" s="184"/>
      <c r="AL586" s="184"/>
      <c r="AM586" s="184"/>
      <c r="AN586" s="184"/>
      <c r="AO586" s="184"/>
      <c r="AP586" s="184"/>
      <c r="AQ586" s="184"/>
      <c r="AR586" s="184"/>
      <c r="AS586" s="184"/>
      <c r="AT586" s="184"/>
      <c r="AU586" s="184"/>
      <c r="AV586" s="184"/>
      <c r="AW586" s="184"/>
      <c r="AX586" s="184"/>
      <c r="AY586" s="184"/>
      <c r="AZ586" s="184"/>
      <c r="BA586" s="184"/>
      <c r="BB586" s="184"/>
      <c r="BC586" s="184"/>
      <c r="BD586" s="184"/>
      <c r="BE586" s="184"/>
      <c r="BF586" s="184"/>
      <c r="BG586" s="184"/>
      <c r="BH586" s="184"/>
    </row>
    <row r="587" spans="1:60" ht="12.75" customHeight="1" outlineLevel="1" x14ac:dyDescent="0.2">
      <c r="A587" s="193"/>
      <c r="B587" s="194"/>
      <c r="C587" s="253" t="s">
        <v>864</v>
      </c>
      <c r="D587" s="253"/>
      <c r="E587" s="253"/>
      <c r="F587" s="253"/>
      <c r="G587" s="253"/>
      <c r="H587" s="183"/>
      <c r="I587" s="183"/>
      <c r="J587" s="183"/>
      <c r="K587" s="183"/>
      <c r="L587" s="183"/>
      <c r="M587" s="183"/>
      <c r="N587" s="183"/>
      <c r="O587" s="183"/>
      <c r="P587" s="183"/>
      <c r="Q587" s="183"/>
      <c r="R587" s="183"/>
      <c r="S587" s="183"/>
      <c r="T587" s="183"/>
      <c r="U587" s="183"/>
      <c r="V587" s="183"/>
      <c r="W587" s="183"/>
      <c r="X587" s="183"/>
      <c r="Y587" s="184"/>
      <c r="Z587" s="184"/>
      <c r="AA587" s="184"/>
      <c r="AB587" s="184"/>
      <c r="AC587" s="184"/>
      <c r="AD587" s="184"/>
      <c r="AE587" s="184"/>
      <c r="AF587" s="184"/>
      <c r="AG587" s="184" t="s">
        <v>190</v>
      </c>
      <c r="AH587" s="184"/>
      <c r="AI587" s="184"/>
      <c r="AJ587" s="184"/>
      <c r="AK587" s="184"/>
      <c r="AL587" s="184"/>
      <c r="AM587" s="184"/>
      <c r="AN587" s="184"/>
      <c r="AO587" s="184"/>
      <c r="AP587" s="184"/>
      <c r="AQ587" s="184"/>
      <c r="AR587" s="184"/>
      <c r="AS587" s="184"/>
      <c r="AT587" s="184"/>
      <c r="AU587" s="184"/>
      <c r="AV587" s="184"/>
      <c r="AW587" s="184"/>
      <c r="AX587" s="184"/>
      <c r="AY587" s="184"/>
      <c r="AZ587" s="184"/>
      <c r="BA587" s="184"/>
      <c r="BB587" s="184"/>
      <c r="BC587" s="184"/>
      <c r="BD587" s="184"/>
      <c r="BE587" s="184"/>
      <c r="BF587" s="184"/>
      <c r="BG587" s="184"/>
      <c r="BH587" s="184"/>
    </row>
    <row r="588" spans="1:60" outlineLevel="1" x14ac:dyDescent="0.2">
      <c r="A588" s="193"/>
      <c r="B588" s="194"/>
      <c r="C588" s="195" t="s">
        <v>865</v>
      </c>
      <c r="D588" s="196"/>
      <c r="E588" s="197">
        <v>32</v>
      </c>
      <c r="F588" s="183"/>
      <c r="G588" s="183"/>
      <c r="H588" s="183"/>
      <c r="I588" s="183"/>
      <c r="J588" s="183"/>
      <c r="K588" s="183"/>
      <c r="L588" s="183"/>
      <c r="M588" s="183"/>
      <c r="N588" s="183"/>
      <c r="O588" s="183"/>
      <c r="P588" s="183"/>
      <c r="Q588" s="183"/>
      <c r="R588" s="183"/>
      <c r="S588" s="183"/>
      <c r="T588" s="183"/>
      <c r="U588" s="183"/>
      <c r="V588" s="183"/>
      <c r="W588" s="183"/>
      <c r="X588" s="183"/>
      <c r="Y588" s="184"/>
      <c r="Z588" s="184"/>
      <c r="AA588" s="184"/>
      <c r="AB588" s="184"/>
      <c r="AC588" s="184"/>
      <c r="AD588" s="184"/>
      <c r="AE588" s="184"/>
      <c r="AF588" s="184"/>
      <c r="AG588" s="184" t="s">
        <v>162</v>
      </c>
      <c r="AH588" s="184">
        <v>0</v>
      </c>
      <c r="AI588" s="184"/>
      <c r="AJ588" s="184"/>
      <c r="AK588" s="184"/>
      <c r="AL588" s="184"/>
      <c r="AM588" s="184"/>
      <c r="AN588" s="184"/>
      <c r="AO588" s="184"/>
      <c r="AP588" s="184"/>
      <c r="AQ588" s="184"/>
      <c r="AR588" s="184"/>
      <c r="AS588" s="184"/>
      <c r="AT588" s="184"/>
      <c r="AU588" s="184"/>
      <c r="AV588" s="184"/>
      <c r="AW588" s="184"/>
      <c r="AX588" s="184"/>
      <c r="AY588" s="184"/>
      <c r="AZ588" s="184"/>
      <c r="BA588" s="184"/>
      <c r="BB588" s="184"/>
      <c r="BC588" s="184"/>
      <c r="BD588" s="184"/>
      <c r="BE588" s="184"/>
      <c r="BF588" s="184"/>
      <c r="BG588" s="184"/>
      <c r="BH588" s="184"/>
    </row>
    <row r="589" spans="1:60" outlineLevel="1" x14ac:dyDescent="0.2">
      <c r="A589" s="185">
        <v>214</v>
      </c>
      <c r="B589" s="186" t="s">
        <v>866</v>
      </c>
      <c r="C589" s="187" t="s">
        <v>867</v>
      </c>
      <c r="D589" s="188" t="s">
        <v>170</v>
      </c>
      <c r="E589" s="189">
        <v>30.66</v>
      </c>
      <c r="F589" s="190"/>
      <c r="G589" s="191">
        <f>ROUND(E589*F589,2)</f>
        <v>0</v>
      </c>
      <c r="H589" s="190"/>
      <c r="I589" s="191">
        <f>ROUND(E589*H589,2)</f>
        <v>0</v>
      </c>
      <c r="J589" s="190"/>
      <c r="K589" s="191">
        <f>ROUND(E589*J589,2)</f>
        <v>0</v>
      </c>
      <c r="L589" s="191">
        <v>21</v>
      </c>
      <c r="M589" s="191">
        <f>G589*(1+L589/100)</f>
        <v>0</v>
      </c>
      <c r="N589" s="191">
        <v>4.4000000000000002E-4</v>
      </c>
      <c r="O589" s="191">
        <f>ROUND(E589*N589,2)</f>
        <v>0.01</v>
      </c>
      <c r="P589" s="191">
        <v>0</v>
      </c>
      <c r="Q589" s="191">
        <f>ROUND(E589*P589,2)</f>
        <v>0</v>
      </c>
      <c r="R589" s="191" t="s">
        <v>863</v>
      </c>
      <c r="S589" s="191" t="s">
        <v>152</v>
      </c>
      <c r="T589" s="192" t="s">
        <v>152</v>
      </c>
      <c r="U589" s="183">
        <v>0.30599999999999999</v>
      </c>
      <c r="V589" s="183">
        <f>ROUND(E589*U589,2)</f>
        <v>9.3800000000000008</v>
      </c>
      <c r="W589" s="183"/>
      <c r="X589" s="183" t="s">
        <v>153</v>
      </c>
      <c r="Y589" s="184"/>
      <c r="Z589" s="184"/>
      <c r="AA589" s="184"/>
      <c r="AB589" s="184"/>
      <c r="AC589" s="184"/>
      <c r="AD589" s="184"/>
      <c r="AE589" s="184"/>
      <c r="AF589" s="184"/>
      <c r="AG589" s="184" t="s">
        <v>154</v>
      </c>
      <c r="AH589" s="184"/>
      <c r="AI589" s="184"/>
      <c r="AJ589" s="184"/>
      <c r="AK589" s="184"/>
      <c r="AL589" s="184"/>
      <c r="AM589" s="184"/>
      <c r="AN589" s="184"/>
      <c r="AO589" s="184"/>
      <c r="AP589" s="184"/>
      <c r="AQ589" s="184"/>
      <c r="AR589" s="184"/>
      <c r="AS589" s="184"/>
      <c r="AT589" s="184"/>
      <c r="AU589" s="184"/>
      <c r="AV589" s="184"/>
      <c r="AW589" s="184"/>
      <c r="AX589" s="184"/>
      <c r="AY589" s="184"/>
      <c r="AZ589" s="184"/>
      <c r="BA589" s="184"/>
      <c r="BB589" s="184"/>
      <c r="BC589" s="184"/>
      <c r="BD589" s="184"/>
      <c r="BE589" s="184"/>
      <c r="BF589" s="184"/>
      <c r="BG589" s="184"/>
      <c r="BH589" s="184"/>
    </row>
    <row r="590" spans="1:60" ht="12.75" customHeight="1" outlineLevel="1" x14ac:dyDescent="0.2">
      <c r="A590" s="193"/>
      <c r="B590" s="194"/>
      <c r="C590" s="251" t="s">
        <v>868</v>
      </c>
      <c r="D590" s="251"/>
      <c r="E590" s="251"/>
      <c r="F590" s="251"/>
      <c r="G590" s="251"/>
      <c r="H590" s="183"/>
      <c r="I590" s="183"/>
      <c r="J590" s="183"/>
      <c r="K590" s="183"/>
      <c r="L590" s="183"/>
      <c r="M590" s="183"/>
      <c r="N590" s="183"/>
      <c r="O590" s="183"/>
      <c r="P590" s="183"/>
      <c r="Q590" s="183"/>
      <c r="R590" s="183"/>
      <c r="S590" s="183"/>
      <c r="T590" s="183"/>
      <c r="U590" s="183"/>
      <c r="V590" s="183"/>
      <c r="W590" s="183"/>
      <c r="X590" s="183"/>
      <c r="Y590" s="184"/>
      <c r="Z590" s="184"/>
      <c r="AA590" s="184"/>
      <c r="AB590" s="184"/>
      <c r="AC590" s="184"/>
      <c r="AD590" s="184"/>
      <c r="AE590" s="184"/>
      <c r="AF590" s="184"/>
      <c r="AG590" s="184" t="s">
        <v>160</v>
      </c>
      <c r="AH590" s="184"/>
      <c r="AI590" s="184"/>
      <c r="AJ590" s="184"/>
      <c r="AK590" s="184"/>
      <c r="AL590" s="184"/>
      <c r="AM590" s="184"/>
      <c r="AN590" s="184"/>
      <c r="AO590" s="184"/>
      <c r="AP590" s="184"/>
      <c r="AQ590" s="184"/>
      <c r="AR590" s="184"/>
      <c r="AS590" s="184"/>
      <c r="AT590" s="184"/>
      <c r="AU590" s="184"/>
      <c r="AV590" s="184"/>
      <c r="AW590" s="184"/>
      <c r="AX590" s="184"/>
      <c r="AY590" s="184"/>
      <c r="AZ590" s="184"/>
      <c r="BA590" s="184"/>
      <c r="BB590" s="184"/>
      <c r="BC590" s="184"/>
      <c r="BD590" s="184"/>
      <c r="BE590" s="184"/>
      <c r="BF590" s="184"/>
      <c r="BG590" s="184"/>
      <c r="BH590" s="184"/>
    </row>
    <row r="591" spans="1:60" outlineLevel="1" x14ac:dyDescent="0.2">
      <c r="A591" s="193"/>
      <c r="B591" s="194"/>
      <c r="C591" s="195" t="s">
        <v>869</v>
      </c>
      <c r="D591" s="196"/>
      <c r="E591" s="197">
        <v>30.66</v>
      </c>
      <c r="F591" s="183"/>
      <c r="G591" s="183"/>
      <c r="H591" s="183"/>
      <c r="I591" s="183"/>
      <c r="J591" s="183"/>
      <c r="K591" s="183"/>
      <c r="L591" s="183"/>
      <c r="M591" s="183"/>
      <c r="N591" s="183"/>
      <c r="O591" s="183"/>
      <c r="P591" s="183"/>
      <c r="Q591" s="183"/>
      <c r="R591" s="183"/>
      <c r="S591" s="183"/>
      <c r="T591" s="183"/>
      <c r="U591" s="183"/>
      <c r="V591" s="183"/>
      <c r="W591" s="183"/>
      <c r="X591" s="183"/>
      <c r="Y591" s="184"/>
      <c r="Z591" s="184"/>
      <c r="AA591" s="184"/>
      <c r="AB591" s="184"/>
      <c r="AC591" s="184"/>
      <c r="AD591" s="184"/>
      <c r="AE591" s="184"/>
      <c r="AF591" s="184"/>
      <c r="AG591" s="184" t="s">
        <v>162</v>
      </c>
      <c r="AH591" s="184">
        <v>0</v>
      </c>
      <c r="AI591" s="184"/>
      <c r="AJ591" s="184"/>
      <c r="AK591" s="184"/>
      <c r="AL591" s="184"/>
      <c r="AM591" s="184"/>
      <c r="AN591" s="184"/>
      <c r="AO591" s="184"/>
      <c r="AP591" s="184"/>
      <c r="AQ591" s="184"/>
      <c r="AR591" s="184"/>
      <c r="AS591" s="184"/>
      <c r="AT591" s="184"/>
      <c r="AU591" s="184"/>
      <c r="AV591" s="184"/>
      <c r="AW591" s="184"/>
      <c r="AX591" s="184"/>
      <c r="AY591" s="184"/>
      <c r="AZ591" s="184"/>
      <c r="BA591" s="184"/>
      <c r="BB591" s="184"/>
      <c r="BC591" s="184"/>
      <c r="BD591" s="184"/>
      <c r="BE591" s="184"/>
      <c r="BF591" s="184"/>
      <c r="BG591" s="184"/>
      <c r="BH591" s="184"/>
    </row>
    <row r="592" spans="1:60" ht="22.5" outlineLevel="1" x14ac:dyDescent="0.2">
      <c r="A592" s="185">
        <v>215</v>
      </c>
      <c r="B592" s="186" t="s">
        <v>870</v>
      </c>
      <c r="C592" s="187" t="s">
        <v>871</v>
      </c>
      <c r="D592" s="188" t="s">
        <v>170</v>
      </c>
      <c r="E592" s="189">
        <v>30.66</v>
      </c>
      <c r="F592" s="190"/>
      <c r="G592" s="191">
        <f>ROUND(E592*F592,2)</f>
        <v>0</v>
      </c>
      <c r="H592" s="190"/>
      <c r="I592" s="191">
        <f>ROUND(E592*H592,2)</f>
        <v>0</v>
      </c>
      <c r="J592" s="190"/>
      <c r="K592" s="191">
        <f>ROUND(E592*J592,2)</f>
        <v>0</v>
      </c>
      <c r="L592" s="191">
        <v>21</v>
      </c>
      <c r="M592" s="191">
        <f>G592*(1+L592/100)</f>
        <v>0</v>
      </c>
      <c r="N592" s="191">
        <v>0</v>
      </c>
      <c r="O592" s="191">
        <f>ROUND(E592*N592,2)</f>
        <v>0</v>
      </c>
      <c r="P592" s="191">
        <v>0</v>
      </c>
      <c r="Q592" s="191">
        <f>ROUND(E592*P592,2)</f>
        <v>0</v>
      </c>
      <c r="R592" s="191" t="s">
        <v>863</v>
      </c>
      <c r="S592" s="191" t="s">
        <v>152</v>
      </c>
      <c r="T592" s="192" t="s">
        <v>152</v>
      </c>
      <c r="U592" s="183">
        <v>6.2E-2</v>
      </c>
      <c r="V592" s="183">
        <f>ROUND(E592*U592,2)</f>
        <v>1.9</v>
      </c>
      <c r="W592" s="183"/>
      <c r="X592" s="183" t="s">
        <v>153</v>
      </c>
      <c r="Y592" s="184"/>
      <c r="Z592" s="184"/>
      <c r="AA592" s="184"/>
      <c r="AB592" s="184"/>
      <c r="AC592" s="184"/>
      <c r="AD592" s="184"/>
      <c r="AE592" s="184"/>
      <c r="AF592" s="184"/>
      <c r="AG592" s="184" t="s">
        <v>154</v>
      </c>
      <c r="AH592" s="184"/>
      <c r="AI592" s="184"/>
      <c r="AJ592" s="184"/>
      <c r="AK592" s="184"/>
      <c r="AL592" s="184"/>
      <c r="AM592" s="184"/>
      <c r="AN592" s="184"/>
      <c r="AO592" s="184"/>
      <c r="AP592" s="184"/>
      <c r="AQ592" s="184"/>
      <c r="AR592" s="184"/>
      <c r="AS592" s="184"/>
      <c r="AT592" s="184"/>
      <c r="AU592" s="184"/>
      <c r="AV592" s="184"/>
      <c r="AW592" s="184"/>
      <c r="AX592" s="184"/>
      <c r="AY592" s="184"/>
      <c r="AZ592" s="184"/>
      <c r="BA592" s="184"/>
      <c r="BB592" s="184"/>
      <c r="BC592" s="184"/>
      <c r="BD592" s="184"/>
      <c r="BE592" s="184"/>
      <c r="BF592" s="184"/>
      <c r="BG592" s="184"/>
      <c r="BH592" s="184"/>
    </row>
    <row r="593" spans="1:60" ht="12.75" customHeight="1" outlineLevel="1" x14ac:dyDescent="0.2">
      <c r="A593" s="193"/>
      <c r="B593" s="194"/>
      <c r="C593" s="251" t="s">
        <v>868</v>
      </c>
      <c r="D593" s="251"/>
      <c r="E593" s="251"/>
      <c r="F593" s="251"/>
      <c r="G593" s="251"/>
      <c r="H593" s="183"/>
      <c r="I593" s="183"/>
      <c r="J593" s="183"/>
      <c r="K593" s="183"/>
      <c r="L593" s="183"/>
      <c r="M593" s="183"/>
      <c r="N593" s="183"/>
      <c r="O593" s="183"/>
      <c r="P593" s="183"/>
      <c r="Q593" s="183"/>
      <c r="R593" s="183"/>
      <c r="S593" s="183"/>
      <c r="T593" s="183"/>
      <c r="U593" s="183"/>
      <c r="V593" s="183"/>
      <c r="W593" s="183"/>
      <c r="X593" s="183"/>
      <c r="Y593" s="184"/>
      <c r="Z593" s="184"/>
      <c r="AA593" s="184"/>
      <c r="AB593" s="184"/>
      <c r="AC593" s="184"/>
      <c r="AD593" s="184"/>
      <c r="AE593" s="184"/>
      <c r="AF593" s="184"/>
      <c r="AG593" s="184" t="s">
        <v>160</v>
      </c>
      <c r="AH593" s="184"/>
      <c r="AI593" s="184"/>
      <c r="AJ593" s="184"/>
      <c r="AK593" s="184"/>
      <c r="AL593" s="184"/>
      <c r="AM593" s="184"/>
      <c r="AN593" s="184"/>
      <c r="AO593" s="184"/>
      <c r="AP593" s="184"/>
      <c r="AQ593" s="184"/>
      <c r="AR593" s="184"/>
      <c r="AS593" s="184"/>
      <c r="AT593" s="184"/>
      <c r="AU593" s="184"/>
      <c r="AV593" s="184"/>
      <c r="AW593" s="184"/>
      <c r="AX593" s="184"/>
      <c r="AY593" s="184"/>
      <c r="AZ593" s="184"/>
      <c r="BA593" s="184"/>
      <c r="BB593" s="184"/>
      <c r="BC593" s="184"/>
      <c r="BD593" s="184"/>
      <c r="BE593" s="184"/>
      <c r="BF593" s="184"/>
      <c r="BG593" s="184"/>
      <c r="BH593" s="184"/>
    </row>
    <row r="594" spans="1:60" outlineLevel="1" x14ac:dyDescent="0.2">
      <c r="A594" s="185">
        <v>216</v>
      </c>
      <c r="B594" s="186" t="s">
        <v>872</v>
      </c>
      <c r="C594" s="187" t="s">
        <v>873</v>
      </c>
      <c r="D594" s="188" t="s">
        <v>170</v>
      </c>
      <c r="E594" s="189">
        <v>89.54</v>
      </c>
      <c r="F594" s="190"/>
      <c r="G594" s="191">
        <f>ROUND(E594*F594,2)</f>
        <v>0</v>
      </c>
      <c r="H594" s="190"/>
      <c r="I594" s="191">
        <f>ROUND(E594*H594,2)</f>
        <v>0</v>
      </c>
      <c r="J594" s="190"/>
      <c r="K594" s="191">
        <f>ROUND(E594*J594,2)</f>
        <v>0</v>
      </c>
      <c r="L594" s="191">
        <v>21</v>
      </c>
      <c r="M594" s="191">
        <f>G594*(1+L594/100)</f>
        <v>0</v>
      </c>
      <c r="N594" s="191">
        <v>3.6999999999999999E-4</v>
      </c>
      <c r="O594" s="191">
        <f>ROUND(E594*N594,2)</f>
        <v>0.03</v>
      </c>
      <c r="P594" s="191">
        <v>0</v>
      </c>
      <c r="Q594" s="191">
        <f>ROUND(E594*P594,2)</f>
        <v>0</v>
      </c>
      <c r="R594" s="191" t="s">
        <v>863</v>
      </c>
      <c r="S594" s="191" t="s">
        <v>152</v>
      </c>
      <c r="T594" s="192" t="s">
        <v>152</v>
      </c>
      <c r="U594" s="183">
        <v>0.19400000000000001</v>
      </c>
      <c r="V594" s="183">
        <f>ROUND(E594*U594,2)</f>
        <v>17.37</v>
      </c>
      <c r="W594" s="183"/>
      <c r="X594" s="183" t="s">
        <v>153</v>
      </c>
      <c r="Y594" s="184"/>
      <c r="Z594" s="184"/>
      <c r="AA594" s="184"/>
      <c r="AB594" s="184"/>
      <c r="AC594" s="184"/>
      <c r="AD594" s="184"/>
      <c r="AE594" s="184"/>
      <c r="AF594" s="184"/>
      <c r="AG594" s="184" t="s">
        <v>154</v>
      </c>
      <c r="AH594" s="184"/>
      <c r="AI594" s="184"/>
      <c r="AJ594" s="184"/>
      <c r="AK594" s="184"/>
      <c r="AL594" s="184"/>
      <c r="AM594" s="184"/>
      <c r="AN594" s="184"/>
      <c r="AO594" s="184"/>
      <c r="AP594" s="184"/>
      <c r="AQ594" s="184"/>
      <c r="AR594" s="184"/>
      <c r="AS594" s="184"/>
      <c r="AT594" s="184"/>
      <c r="AU594" s="184"/>
      <c r="AV594" s="184"/>
      <c r="AW594" s="184"/>
      <c r="AX594" s="184"/>
      <c r="AY594" s="184"/>
      <c r="AZ594" s="184"/>
      <c r="BA594" s="184"/>
      <c r="BB594" s="184"/>
      <c r="BC594" s="184"/>
      <c r="BD594" s="184"/>
      <c r="BE594" s="184"/>
      <c r="BF594" s="184"/>
      <c r="BG594" s="184"/>
      <c r="BH594" s="184"/>
    </row>
    <row r="595" spans="1:60" ht="12.75" customHeight="1" outlineLevel="1" x14ac:dyDescent="0.2">
      <c r="A595" s="193"/>
      <c r="B595" s="194"/>
      <c r="C595" s="251" t="s">
        <v>874</v>
      </c>
      <c r="D595" s="251"/>
      <c r="E595" s="251"/>
      <c r="F595" s="251"/>
      <c r="G595" s="251"/>
      <c r="H595" s="183"/>
      <c r="I595" s="183"/>
      <c r="J595" s="183"/>
      <c r="K595" s="183"/>
      <c r="L595" s="183"/>
      <c r="M595" s="183"/>
      <c r="N595" s="183"/>
      <c r="O595" s="183"/>
      <c r="P595" s="183"/>
      <c r="Q595" s="183"/>
      <c r="R595" s="183"/>
      <c r="S595" s="183"/>
      <c r="T595" s="183"/>
      <c r="U595" s="183"/>
      <c r="V595" s="183"/>
      <c r="W595" s="183"/>
      <c r="X595" s="183"/>
      <c r="Y595" s="184"/>
      <c r="Z595" s="184"/>
      <c r="AA595" s="184"/>
      <c r="AB595" s="184"/>
      <c r="AC595" s="184"/>
      <c r="AD595" s="184"/>
      <c r="AE595" s="184"/>
      <c r="AF595" s="184"/>
      <c r="AG595" s="184" t="s">
        <v>160</v>
      </c>
      <c r="AH595" s="184"/>
      <c r="AI595" s="184"/>
      <c r="AJ595" s="184"/>
      <c r="AK595" s="184"/>
      <c r="AL595" s="184"/>
      <c r="AM595" s="184"/>
      <c r="AN595" s="184"/>
      <c r="AO595" s="184"/>
      <c r="AP595" s="184"/>
      <c r="AQ595" s="184"/>
      <c r="AR595" s="184"/>
      <c r="AS595" s="184"/>
      <c r="AT595" s="184"/>
      <c r="AU595" s="184"/>
      <c r="AV595" s="184"/>
      <c r="AW595" s="184"/>
      <c r="AX595" s="184"/>
      <c r="AY595" s="184"/>
      <c r="AZ595" s="184"/>
      <c r="BA595" s="184"/>
      <c r="BB595" s="184"/>
      <c r="BC595" s="184"/>
      <c r="BD595" s="184"/>
      <c r="BE595" s="184"/>
      <c r="BF595" s="184"/>
      <c r="BG595" s="184"/>
      <c r="BH595" s="184"/>
    </row>
    <row r="596" spans="1:60" outlineLevel="1" x14ac:dyDescent="0.2">
      <c r="A596" s="193"/>
      <c r="B596" s="194"/>
      <c r="C596" s="195" t="s">
        <v>875</v>
      </c>
      <c r="D596" s="196"/>
      <c r="E596" s="197">
        <v>62.3</v>
      </c>
      <c r="F596" s="183"/>
      <c r="G596" s="183"/>
      <c r="H596" s="183"/>
      <c r="I596" s="183"/>
      <c r="J596" s="183"/>
      <c r="K596" s="183"/>
      <c r="L596" s="183"/>
      <c r="M596" s="183"/>
      <c r="N596" s="183"/>
      <c r="O596" s="183"/>
      <c r="P596" s="183"/>
      <c r="Q596" s="183"/>
      <c r="R596" s="183"/>
      <c r="S596" s="183"/>
      <c r="T596" s="183"/>
      <c r="U596" s="183"/>
      <c r="V596" s="183"/>
      <c r="W596" s="183"/>
      <c r="X596" s="183"/>
      <c r="Y596" s="184"/>
      <c r="Z596" s="184"/>
      <c r="AA596" s="184"/>
      <c r="AB596" s="184"/>
      <c r="AC596" s="184"/>
      <c r="AD596" s="184"/>
      <c r="AE596" s="184"/>
      <c r="AF596" s="184"/>
      <c r="AG596" s="184" t="s">
        <v>162</v>
      </c>
      <c r="AH596" s="184">
        <v>0</v>
      </c>
      <c r="AI596" s="184"/>
      <c r="AJ596" s="184"/>
      <c r="AK596" s="184"/>
      <c r="AL596" s="184"/>
      <c r="AM596" s="184"/>
      <c r="AN596" s="184"/>
      <c r="AO596" s="184"/>
      <c r="AP596" s="184"/>
      <c r="AQ596" s="184"/>
      <c r="AR596" s="184"/>
      <c r="AS596" s="184"/>
      <c r="AT596" s="184"/>
      <c r="AU596" s="184"/>
      <c r="AV596" s="184"/>
      <c r="AW596" s="184"/>
      <c r="AX596" s="184"/>
      <c r="AY596" s="184"/>
      <c r="AZ596" s="184"/>
      <c r="BA596" s="184"/>
      <c r="BB596" s="184"/>
      <c r="BC596" s="184"/>
      <c r="BD596" s="184"/>
      <c r="BE596" s="184"/>
      <c r="BF596" s="184"/>
      <c r="BG596" s="184"/>
      <c r="BH596" s="184"/>
    </row>
    <row r="597" spans="1:60" outlineLevel="1" x14ac:dyDescent="0.2">
      <c r="A597" s="193"/>
      <c r="B597" s="194"/>
      <c r="C597" s="195" t="s">
        <v>876</v>
      </c>
      <c r="D597" s="196"/>
      <c r="E597" s="197">
        <v>12.2</v>
      </c>
      <c r="F597" s="183"/>
      <c r="G597" s="183"/>
      <c r="H597" s="183"/>
      <c r="I597" s="183"/>
      <c r="J597" s="183"/>
      <c r="K597" s="183"/>
      <c r="L597" s="183"/>
      <c r="M597" s="183"/>
      <c r="N597" s="183"/>
      <c r="O597" s="183"/>
      <c r="P597" s="183"/>
      <c r="Q597" s="183"/>
      <c r="R597" s="183"/>
      <c r="S597" s="183"/>
      <c r="T597" s="183"/>
      <c r="U597" s="183"/>
      <c r="V597" s="183"/>
      <c r="W597" s="183"/>
      <c r="X597" s="183"/>
      <c r="Y597" s="184"/>
      <c r="Z597" s="184"/>
      <c r="AA597" s="184"/>
      <c r="AB597" s="184"/>
      <c r="AC597" s="184"/>
      <c r="AD597" s="184"/>
      <c r="AE597" s="184"/>
      <c r="AF597" s="184"/>
      <c r="AG597" s="184" t="s">
        <v>162</v>
      </c>
      <c r="AH597" s="184">
        <v>0</v>
      </c>
      <c r="AI597" s="184"/>
      <c r="AJ597" s="184"/>
      <c r="AK597" s="184"/>
      <c r="AL597" s="184"/>
      <c r="AM597" s="184"/>
      <c r="AN597" s="184"/>
      <c r="AO597" s="184"/>
      <c r="AP597" s="184"/>
      <c r="AQ597" s="184"/>
      <c r="AR597" s="184"/>
      <c r="AS597" s="184"/>
      <c r="AT597" s="184"/>
      <c r="AU597" s="184"/>
      <c r="AV597" s="184"/>
      <c r="AW597" s="184"/>
      <c r="AX597" s="184"/>
      <c r="AY597" s="184"/>
      <c r="AZ597" s="184"/>
      <c r="BA597" s="184"/>
      <c r="BB597" s="184"/>
      <c r="BC597" s="184"/>
      <c r="BD597" s="184"/>
      <c r="BE597" s="184"/>
      <c r="BF597" s="184"/>
      <c r="BG597" s="184"/>
      <c r="BH597" s="184"/>
    </row>
    <row r="598" spans="1:60" outlineLevel="1" x14ac:dyDescent="0.2">
      <c r="A598" s="193"/>
      <c r="B598" s="194"/>
      <c r="C598" s="195" t="s">
        <v>877</v>
      </c>
      <c r="D598" s="196"/>
      <c r="E598" s="197">
        <v>15.04</v>
      </c>
      <c r="F598" s="183"/>
      <c r="G598" s="183"/>
      <c r="H598" s="183"/>
      <c r="I598" s="183"/>
      <c r="J598" s="183"/>
      <c r="K598" s="183"/>
      <c r="L598" s="183"/>
      <c r="M598" s="183"/>
      <c r="N598" s="183"/>
      <c r="O598" s="183"/>
      <c r="P598" s="183"/>
      <c r="Q598" s="183"/>
      <c r="R598" s="183"/>
      <c r="S598" s="183"/>
      <c r="T598" s="183"/>
      <c r="U598" s="183"/>
      <c r="V598" s="183"/>
      <c r="W598" s="183"/>
      <c r="X598" s="183"/>
      <c r="Y598" s="184"/>
      <c r="Z598" s="184"/>
      <c r="AA598" s="184"/>
      <c r="AB598" s="184"/>
      <c r="AC598" s="184"/>
      <c r="AD598" s="184"/>
      <c r="AE598" s="184"/>
      <c r="AF598" s="184"/>
      <c r="AG598" s="184" t="s">
        <v>162</v>
      </c>
      <c r="AH598" s="184">
        <v>0</v>
      </c>
      <c r="AI598" s="184"/>
      <c r="AJ598" s="184"/>
      <c r="AK598" s="184"/>
      <c r="AL598" s="184"/>
      <c r="AM598" s="184"/>
      <c r="AN598" s="184"/>
      <c r="AO598" s="184"/>
      <c r="AP598" s="184"/>
      <c r="AQ598" s="184"/>
      <c r="AR598" s="184"/>
      <c r="AS598" s="184"/>
      <c r="AT598" s="184"/>
      <c r="AU598" s="184"/>
      <c r="AV598" s="184"/>
      <c r="AW598" s="184"/>
      <c r="AX598" s="184"/>
      <c r="AY598" s="184"/>
      <c r="AZ598" s="184"/>
      <c r="BA598" s="184"/>
      <c r="BB598" s="184"/>
      <c r="BC598" s="184"/>
      <c r="BD598" s="184"/>
      <c r="BE598" s="184"/>
      <c r="BF598" s="184"/>
      <c r="BG598" s="184"/>
      <c r="BH598" s="184"/>
    </row>
    <row r="599" spans="1:60" ht="22.5" outlineLevel="1" x14ac:dyDescent="0.2">
      <c r="A599" s="185">
        <v>217</v>
      </c>
      <c r="B599" s="186" t="s">
        <v>878</v>
      </c>
      <c r="C599" s="187" t="s">
        <v>879</v>
      </c>
      <c r="D599" s="188" t="s">
        <v>170</v>
      </c>
      <c r="E599" s="189">
        <v>6</v>
      </c>
      <c r="F599" s="190"/>
      <c r="G599" s="191">
        <f>ROUND(E599*F599,2)</f>
        <v>0</v>
      </c>
      <c r="H599" s="190"/>
      <c r="I599" s="191">
        <f>ROUND(E599*H599,2)</f>
        <v>0</v>
      </c>
      <c r="J599" s="190"/>
      <c r="K599" s="191">
        <f>ROUND(E599*J599,2)</f>
        <v>0</v>
      </c>
      <c r="L599" s="191">
        <v>21</v>
      </c>
      <c r="M599" s="191">
        <f>G599*(1+L599/100)</f>
        <v>0</v>
      </c>
      <c r="N599" s="191">
        <v>1.0000000000000001E-5</v>
      </c>
      <c r="O599" s="191">
        <f>ROUND(E599*N599,2)</f>
        <v>0</v>
      </c>
      <c r="P599" s="191">
        <v>0</v>
      </c>
      <c r="Q599" s="191">
        <f>ROUND(E599*P599,2)</f>
        <v>0</v>
      </c>
      <c r="R599" s="191" t="s">
        <v>863</v>
      </c>
      <c r="S599" s="191" t="s">
        <v>152</v>
      </c>
      <c r="T599" s="192" t="s">
        <v>152</v>
      </c>
      <c r="U599" s="183">
        <v>0.107</v>
      </c>
      <c r="V599" s="183">
        <f>ROUND(E599*U599,2)</f>
        <v>0.64</v>
      </c>
      <c r="W599" s="183"/>
      <c r="X599" s="183" t="s">
        <v>153</v>
      </c>
      <c r="Y599" s="184"/>
      <c r="Z599" s="184"/>
      <c r="AA599" s="184"/>
      <c r="AB599" s="184"/>
      <c r="AC599" s="184"/>
      <c r="AD599" s="184"/>
      <c r="AE599" s="184"/>
      <c r="AF599" s="184"/>
      <c r="AG599" s="184" t="s">
        <v>154</v>
      </c>
      <c r="AH599" s="184"/>
      <c r="AI599" s="184"/>
      <c r="AJ599" s="184"/>
      <c r="AK599" s="184"/>
      <c r="AL599" s="184"/>
      <c r="AM599" s="184"/>
      <c r="AN599" s="184"/>
      <c r="AO599" s="184"/>
      <c r="AP599" s="184"/>
      <c r="AQ599" s="184"/>
      <c r="AR599" s="184"/>
      <c r="AS599" s="184"/>
      <c r="AT599" s="184"/>
      <c r="AU599" s="184"/>
      <c r="AV599" s="184"/>
      <c r="AW599" s="184"/>
      <c r="AX599" s="184"/>
      <c r="AY599" s="184"/>
      <c r="AZ599" s="184"/>
      <c r="BA599" s="184"/>
      <c r="BB599" s="184"/>
      <c r="BC599" s="184"/>
      <c r="BD599" s="184"/>
      <c r="BE599" s="184"/>
      <c r="BF599" s="184"/>
      <c r="BG599" s="184"/>
      <c r="BH599" s="184"/>
    </row>
    <row r="600" spans="1:60" outlineLevel="1" x14ac:dyDescent="0.2">
      <c r="A600" s="193"/>
      <c r="B600" s="194"/>
      <c r="C600" s="195" t="s">
        <v>880</v>
      </c>
      <c r="D600" s="196"/>
      <c r="E600" s="197">
        <v>6</v>
      </c>
      <c r="F600" s="183"/>
      <c r="G600" s="183"/>
      <c r="H600" s="183"/>
      <c r="I600" s="183"/>
      <c r="J600" s="183"/>
      <c r="K600" s="183"/>
      <c r="L600" s="183"/>
      <c r="M600" s="183"/>
      <c r="N600" s="183"/>
      <c r="O600" s="183"/>
      <c r="P600" s="183"/>
      <c r="Q600" s="183"/>
      <c r="R600" s="183"/>
      <c r="S600" s="183"/>
      <c r="T600" s="183"/>
      <c r="U600" s="183"/>
      <c r="V600" s="183"/>
      <c r="W600" s="183"/>
      <c r="X600" s="183"/>
      <c r="Y600" s="184"/>
      <c r="Z600" s="184"/>
      <c r="AA600" s="184"/>
      <c r="AB600" s="184"/>
      <c r="AC600" s="184"/>
      <c r="AD600" s="184"/>
      <c r="AE600" s="184"/>
      <c r="AF600" s="184"/>
      <c r="AG600" s="184" t="s">
        <v>162</v>
      </c>
      <c r="AH600" s="184">
        <v>0</v>
      </c>
      <c r="AI600" s="184"/>
      <c r="AJ600" s="184"/>
      <c r="AK600" s="184"/>
      <c r="AL600" s="184"/>
      <c r="AM600" s="184"/>
      <c r="AN600" s="184"/>
      <c r="AO600" s="184"/>
      <c r="AP600" s="184"/>
      <c r="AQ600" s="184"/>
      <c r="AR600" s="184"/>
      <c r="AS600" s="184"/>
      <c r="AT600" s="184"/>
      <c r="AU600" s="184"/>
      <c r="AV600" s="184"/>
      <c r="AW600" s="184"/>
      <c r="AX600" s="184"/>
      <c r="AY600" s="184"/>
      <c r="AZ600" s="184"/>
      <c r="BA600" s="184"/>
      <c r="BB600" s="184"/>
      <c r="BC600" s="184"/>
      <c r="BD600" s="184"/>
      <c r="BE600" s="184"/>
      <c r="BF600" s="184"/>
      <c r="BG600" s="184"/>
      <c r="BH600" s="184"/>
    </row>
    <row r="601" spans="1:60" outlineLevel="1" x14ac:dyDescent="0.2">
      <c r="A601" s="185">
        <v>218</v>
      </c>
      <c r="B601" s="186" t="s">
        <v>881</v>
      </c>
      <c r="C601" s="187" t="s">
        <v>882</v>
      </c>
      <c r="D601" s="188" t="s">
        <v>170</v>
      </c>
      <c r="E601" s="189">
        <v>6</v>
      </c>
      <c r="F601" s="190"/>
      <c r="G601" s="191">
        <f>ROUND(E601*F601,2)</f>
        <v>0</v>
      </c>
      <c r="H601" s="190"/>
      <c r="I601" s="191">
        <f>ROUND(E601*H601,2)</f>
        <v>0</v>
      </c>
      <c r="J601" s="190"/>
      <c r="K601" s="191">
        <f>ROUND(E601*J601,2)</f>
        <v>0</v>
      </c>
      <c r="L601" s="191">
        <v>21</v>
      </c>
      <c r="M601" s="191">
        <f>G601*(1+L601/100)</f>
        <v>0</v>
      </c>
      <c r="N601" s="191">
        <v>4.4999999999999999E-4</v>
      </c>
      <c r="O601" s="191">
        <f>ROUND(E601*N601,2)</f>
        <v>0</v>
      </c>
      <c r="P601" s="191">
        <v>0</v>
      </c>
      <c r="Q601" s="191">
        <f>ROUND(E601*P601,2)</f>
        <v>0</v>
      </c>
      <c r="R601" s="191" t="s">
        <v>863</v>
      </c>
      <c r="S601" s="191" t="s">
        <v>152</v>
      </c>
      <c r="T601" s="192" t="s">
        <v>152</v>
      </c>
      <c r="U601" s="183">
        <v>0.497</v>
      </c>
      <c r="V601" s="183">
        <f>ROUND(E601*U601,2)</f>
        <v>2.98</v>
      </c>
      <c r="W601" s="183"/>
      <c r="X601" s="183" t="s">
        <v>153</v>
      </c>
      <c r="Y601" s="184"/>
      <c r="Z601" s="184"/>
      <c r="AA601" s="184"/>
      <c r="AB601" s="184"/>
      <c r="AC601" s="184"/>
      <c r="AD601" s="184"/>
      <c r="AE601" s="184"/>
      <c r="AF601" s="184"/>
      <c r="AG601" s="184" t="s">
        <v>154</v>
      </c>
      <c r="AH601" s="184"/>
      <c r="AI601" s="184"/>
      <c r="AJ601" s="184"/>
      <c r="AK601" s="184"/>
      <c r="AL601" s="184"/>
      <c r="AM601" s="184"/>
      <c r="AN601" s="184"/>
      <c r="AO601" s="184"/>
      <c r="AP601" s="184"/>
      <c r="AQ601" s="184"/>
      <c r="AR601" s="184"/>
      <c r="AS601" s="184"/>
      <c r="AT601" s="184"/>
      <c r="AU601" s="184"/>
      <c r="AV601" s="184"/>
      <c r="AW601" s="184"/>
      <c r="AX601" s="184"/>
      <c r="AY601" s="184"/>
      <c r="AZ601" s="184"/>
      <c r="BA601" s="184"/>
      <c r="BB601" s="184"/>
      <c r="BC601" s="184"/>
      <c r="BD601" s="184"/>
      <c r="BE601" s="184"/>
      <c r="BF601" s="184"/>
      <c r="BG601" s="184"/>
      <c r="BH601" s="184"/>
    </row>
    <row r="602" spans="1:60" ht="12.75" customHeight="1" outlineLevel="1" x14ac:dyDescent="0.2">
      <c r="A602" s="193"/>
      <c r="B602" s="194"/>
      <c r="C602" s="251" t="s">
        <v>883</v>
      </c>
      <c r="D602" s="251"/>
      <c r="E602" s="251"/>
      <c r="F602" s="251"/>
      <c r="G602" s="251"/>
      <c r="H602" s="183"/>
      <c r="I602" s="183"/>
      <c r="J602" s="183"/>
      <c r="K602" s="183"/>
      <c r="L602" s="183"/>
      <c r="M602" s="183"/>
      <c r="N602" s="183"/>
      <c r="O602" s="183"/>
      <c r="P602" s="183"/>
      <c r="Q602" s="183"/>
      <c r="R602" s="183"/>
      <c r="S602" s="183"/>
      <c r="T602" s="183"/>
      <c r="U602" s="183"/>
      <c r="V602" s="183"/>
      <c r="W602" s="183"/>
      <c r="X602" s="183"/>
      <c r="Y602" s="184"/>
      <c r="Z602" s="184"/>
      <c r="AA602" s="184"/>
      <c r="AB602" s="184"/>
      <c r="AC602" s="184"/>
      <c r="AD602" s="184"/>
      <c r="AE602" s="184"/>
      <c r="AF602" s="184"/>
      <c r="AG602" s="184" t="s">
        <v>160</v>
      </c>
      <c r="AH602" s="184"/>
      <c r="AI602" s="184"/>
      <c r="AJ602" s="184"/>
      <c r="AK602" s="184"/>
      <c r="AL602" s="184"/>
      <c r="AM602" s="184"/>
      <c r="AN602" s="184"/>
      <c r="AO602" s="184"/>
      <c r="AP602" s="184"/>
      <c r="AQ602" s="184"/>
      <c r="AR602" s="184"/>
      <c r="AS602" s="184"/>
      <c r="AT602" s="184"/>
      <c r="AU602" s="184"/>
      <c r="AV602" s="184"/>
      <c r="AW602" s="184"/>
      <c r="AX602" s="184"/>
      <c r="AY602" s="184"/>
      <c r="AZ602" s="184"/>
      <c r="BA602" s="184"/>
      <c r="BB602" s="184"/>
      <c r="BC602" s="184"/>
      <c r="BD602" s="184"/>
      <c r="BE602" s="184"/>
      <c r="BF602" s="184"/>
      <c r="BG602" s="184"/>
      <c r="BH602" s="184"/>
    </row>
    <row r="603" spans="1:60" outlineLevel="1" x14ac:dyDescent="0.2">
      <c r="A603" s="185">
        <v>219</v>
      </c>
      <c r="B603" s="186" t="s">
        <v>884</v>
      </c>
      <c r="C603" s="187" t="s">
        <v>885</v>
      </c>
      <c r="D603" s="188" t="s">
        <v>170</v>
      </c>
      <c r="E603" s="189">
        <v>30.66</v>
      </c>
      <c r="F603" s="190"/>
      <c r="G603" s="191">
        <f>ROUND(E603*F603,2)</f>
        <v>0</v>
      </c>
      <c r="H603" s="190"/>
      <c r="I603" s="191">
        <f>ROUND(E603*H603,2)</f>
        <v>0</v>
      </c>
      <c r="J603" s="190"/>
      <c r="K603" s="191">
        <f>ROUND(E603*J603,2)</f>
        <v>0</v>
      </c>
      <c r="L603" s="191">
        <v>21</v>
      </c>
      <c r="M603" s="191">
        <f>G603*(1+L603/100)</f>
        <v>0</v>
      </c>
      <c r="N603" s="191">
        <v>1.0000000000000001E-5</v>
      </c>
      <c r="O603" s="191">
        <f>ROUND(E603*N603,2)</f>
        <v>0</v>
      </c>
      <c r="P603" s="191">
        <v>0</v>
      </c>
      <c r="Q603" s="191">
        <f>ROUND(E603*P603,2)</f>
        <v>0</v>
      </c>
      <c r="R603" s="191" t="s">
        <v>863</v>
      </c>
      <c r="S603" s="191" t="s">
        <v>152</v>
      </c>
      <c r="T603" s="192" t="s">
        <v>152</v>
      </c>
      <c r="U603" s="183">
        <v>4.4999999999999998E-2</v>
      </c>
      <c r="V603" s="183">
        <f>ROUND(E603*U603,2)</f>
        <v>1.38</v>
      </c>
      <c r="W603" s="183"/>
      <c r="X603" s="183" t="s">
        <v>153</v>
      </c>
      <c r="Y603" s="184"/>
      <c r="Z603" s="184"/>
      <c r="AA603" s="184"/>
      <c r="AB603" s="184"/>
      <c r="AC603" s="184"/>
      <c r="AD603" s="184"/>
      <c r="AE603" s="184"/>
      <c r="AF603" s="184"/>
      <c r="AG603" s="184" t="s">
        <v>154</v>
      </c>
      <c r="AH603" s="184"/>
      <c r="AI603" s="184"/>
      <c r="AJ603" s="184"/>
      <c r="AK603" s="184"/>
      <c r="AL603" s="184"/>
      <c r="AM603" s="184"/>
      <c r="AN603" s="184"/>
      <c r="AO603" s="184"/>
      <c r="AP603" s="184"/>
      <c r="AQ603" s="184"/>
      <c r="AR603" s="184"/>
      <c r="AS603" s="184"/>
      <c r="AT603" s="184"/>
      <c r="AU603" s="184"/>
      <c r="AV603" s="184"/>
      <c r="AW603" s="184"/>
      <c r="AX603" s="184"/>
      <c r="AY603" s="184"/>
      <c r="AZ603" s="184"/>
      <c r="BA603" s="184"/>
      <c r="BB603" s="184"/>
      <c r="BC603" s="184"/>
      <c r="BD603" s="184"/>
      <c r="BE603" s="184"/>
      <c r="BF603" s="184"/>
      <c r="BG603" s="184"/>
      <c r="BH603" s="184"/>
    </row>
    <row r="604" spans="1:60" outlineLevel="1" x14ac:dyDescent="0.2">
      <c r="A604" s="193"/>
      <c r="B604" s="194"/>
      <c r="C604" s="195" t="s">
        <v>869</v>
      </c>
      <c r="D604" s="196"/>
      <c r="E604" s="197">
        <v>30.66</v>
      </c>
      <c r="F604" s="183"/>
      <c r="G604" s="183"/>
      <c r="H604" s="183"/>
      <c r="I604" s="183"/>
      <c r="J604" s="183"/>
      <c r="K604" s="183"/>
      <c r="L604" s="183"/>
      <c r="M604" s="183"/>
      <c r="N604" s="183"/>
      <c r="O604" s="183"/>
      <c r="P604" s="183"/>
      <c r="Q604" s="183"/>
      <c r="R604" s="183"/>
      <c r="S604" s="183"/>
      <c r="T604" s="183"/>
      <c r="U604" s="183"/>
      <c r="V604" s="183"/>
      <c r="W604" s="183"/>
      <c r="X604" s="183"/>
      <c r="Y604" s="184"/>
      <c r="Z604" s="184"/>
      <c r="AA604" s="184"/>
      <c r="AB604" s="184"/>
      <c r="AC604" s="184"/>
      <c r="AD604" s="184"/>
      <c r="AE604" s="184"/>
      <c r="AF604" s="184"/>
      <c r="AG604" s="184" t="s">
        <v>162</v>
      </c>
      <c r="AH604" s="184">
        <v>0</v>
      </c>
      <c r="AI604" s="184"/>
      <c r="AJ604" s="184"/>
      <c r="AK604" s="184"/>
      <c r="AL604" s="184"/>
      <c r="AM604" s="184"/>
      <c r="AN604" s="184"/>
      <c r="AO604" s="184"/>
      <c r="AP604" s="184"/>
      <c r="AQ604" s="184"/>
      <c r="AR604" s="184"/>
      <c r="AS604" s="184"/>
      <c r="AT604" s="184"/>
      <c r="AU604" s="184"/>
      <c r="AV604" s="184"/>
      <c r="AW604" s="184"/>
      <c r="AX604" s="184"/>
      <c r="AY604" s="184"/>
      <c r="AZ604" s="184"/>
      <c r="BA604" s="184"/>
      <c r="BB604" s="184"/>
      <c r="BC604" s="184"/>
      <c r="BD604" s="184"/>
      <c r="BE604" s="184"/>
      <c r="BF604" s="184"/>
      <c r="BG604" s="184"/>
      <c r="BH604" s="184"/>
    </row>
    <row r="605" spans="1:60" x14ac:dyDescent="0.2">
      <c r="A605" s="167" t="s">
        <v>146</v>
      </c>
      <c r="B605" s="168" t="s">
        <v>103</v>
      </c>
      <c r="C605" s="169" t="s">
        <v>104</v>
      </c>
      <c r="D605" s="170"/>
      <c r="E605" s="171"/>
      <c r="F605" s="172"/>
      <c r="G605" s="172">
        <f>SUMIF(AG606:AG607,"&lt;&gt;NOR",G606:G607)</f>
        <v>0</v>
      </c>
      <c r="H605" s="172"/>
      <c r="I605" s="172">
        <f>SUM(I606:I607)</f>
        <v>0</v>
      </c>
      <c r="J605" s="172"/>
      <c r="K605" s="172">
        <f>SUM(K606:K607)</f>
        <v>0</v>
      </c>
      <c r="L605" s="172"/>
      <c r="M605" s="172">
        <f>SUM(M606:M607)</f>
        <v>0</v>
      </c>
      <c r="N605" s="172"/>
      <c r="O605" s="172">
        <f>SUM(O606:O607)</f>
        <v>1.68</v>
      </c>
      <c r="P605" s="172"/>
      <c r="Q605" s="172">
        <f>SUM(Q606:Q607)</f>
        <v>0</v>
      </c>
      <c r="R605" s="172"/>
      <c r="S605" s="172"/>
      <c r="T605" s="173"/>
      <c r="U605" s="174"/>
      <c r="V605" s="174">
        <f>SUM(V606:V607)</f>
        <v>389.97</v>
      </c>
      <c r="W605" s="174"/>
      <c r="X605" s="174"/>
      <c r="AG605" t="s">
        <v>147</v>
      </c>
    </row>
    <row r="606" spans="1:60" outlineLevel="1" x14ac:dyDescent="0.2">
      <c r="A606" s="175">
        <v>220</v>
      </c>
      <c r="B606" s="176" t="s">
        <v>886</v>
      </c>
      <c r="C606" s="177" t="s">
        <v>887</v>
      </c>
      <c r="D606" s="178" t="s">
        <v>170</v>
      </c>
      <c r="E606" s="179">
        <v>2901.73</v>
      </c>
      <c r="F606" s="180"/>
      <c r="G606" s="181">
        <f>ROUND(E606*F606,2)</f>
        <v>0</v>
      </c>
      <c r="H606" s="180"/>
      <c r="I606" s="181">
        <f>ROUND(E606*H606,2)</f>
        <v>0</v>
      </c>
      <c r="J606" s="180"/>
      <c r="K606" s="181">
        <f>ROUND(E606*J606,2)</f>
        <v>0</v>
      </c>
      <c r="L606" s="181">
        <v>21</v>
      </c>
      <c r="M606" s="181">
        <f>G606*(1+L606/100)</f>
        <v>0</v>
      </c>
      <c r="N606" s="181">
        <v>1.6000000000000001E-4</v>
      </c>
      <c r="O606" s="181">
        <f>ROUND(E606*N606,2)</f>
        <v>0.46</v>
      </c>
      <c r="P606" s="181">
        <v>0</v>
      </c>
      <c r="Q606" s="181">
        <f>ROUND(E606*P606,2)</f>
        <v>0</v>
      </c>
      <c r="R606" s="181" t="s">
        <v>502</v>
      </c>
      <c r="S606" s="181" t="s">
        <v>152</v>
      </c>
      <c r="T606" s="182" t="s">
        <v>152</v>
      </c>
      <c r="U606" s="183">
        <v>3.2480000000000002E-2</v>
      </c>
      <c r="V606" s="183">
        <f>ROUND(E606*U606,2)</f>
        <v>94.25</v>
      </c>
      <c r="W606" s="183"/>
      <c r="X606" s="183" t="s">
        <v>153</v>
      </c>
      <c r="Y606" s="184"/>
      <c r="Z606" s="184"/>
      <c r="AA606" s="184"/>
      <c r="AB606" s="184"/>
      <c r="AC606" s="184"/>
      <c r="AD606" s="184"/>
      <c r="AE606" s="184"/>
      <c r="AF606" s="184"/>
      <c r="AG606" s="184" t="s">
        <v>527</v>
      </c>
      <c r="AH606" s="184"/>
      <c r="AI606" s="184"/>
      <c r="AJ606" s="184"/>
      <c r="AK606" s="184"/>
      <c r="AL606" s="184"/>
      <c r="AM606" s="184"/>
      <c r="AN606" s="184"/>
      <c r="AO606" s="184"/>
      <c r="AP606" s="184"/>
      <c r="AQ606" s="184"/>
      <c r="AR606" s="184"/>
      <c r="AS606" s="184"/>
      <c r="AT606" s="184"/>
      <c r="AU606" s="184"/>
      <c r="AV606" s="184"/>
      <c r="AW606" s="184"/>
      <c r="AX606" s="184"/>
      <c r="AY606" s="184"/>
      <c r="AZ606" s="184"/>
      <c r="BA606" s="184"/>
      <c r="BB606" s="184"/>
      <c r="BC606" s="184"/>
      <c r="BD606" s="184"/>
      <c r="BE606" s="184"/>
      <c r="BF606" s="184"/>
      <c r="BG606" s="184"/>
      <c r="BH606" s="184"/>
    </row>
    <row r="607" spans="1:60" outlineLevel="1" x14ac:dyDescent="0.2">
      <c r="A607" s="175">
        <v>221</v>
      </c>
      <c r="B607" s="176" t="s">
        <v>888</v>
      </c>
      <c r="C607" s="177" t="s">
        <v>889</v>
      </c>
      <c r="D607" s="178" t="s">
        <v>170</v>
      </c>
      <c r="E607" s="179">
        <v>2901.73</v>
      </c>
      <c r="F607" s="180"/>
      <c r="G607" s="181">
        <f>ROUND(E607*F607,2)</f>
        <v>0</v>
      </c>
      <c r="H607" s="180"/>
      <c r="I607" s="181">
        <f>ROUND(E607*H607,2)</f>
        <v>0</v>
      </c>
      <c r="J607" s="180"/>
      <c r="K607" s="181">
        <f>ROUND(E607*J607,2)</f>
        <v>0</v>
      </c>
      <c r="L607" s="181">
        <v>21</v>
      </c>
      <c r="M607" s="181">
        <f>G607*(1+L607/100)</f>
        <v>0</v>
      </c>
      <c r="N607" s="181">
        <v>4.2000000000000002E-4</v>
      </c>
      <c r="O607" s="181">
        <f>ROUND(E607*N607,2)</f>
        <v>1.22</v>
      </c>
      <c r="P607" s="181">
        <v>0</v>
      </c>
      <c r="Q607" s="181">
        <f>ROUND(E607*P607,2)</f>
        <v>0</v>
      </c>
      <c r="R607" s="181" t="s">
        <v>502</v>
      </c>
      <c r="S607" s="181" t="s">
        <v>152</v>
      </c>
      <c r="T607" s="182" t="s">
        <v>152</v>
      </c>
      <c r="U607" s="183">
        <v>0.10191</v>
      </c>
      <c r="V607" s="183">
        <f>ROUND(E607*U607,2)</f>
        <v>295.72000000000003</v>
      </c>
      <c r="W607" s="183"/>
      <c r="X607" s="183" t="s">
        <v>153</v>
      </c>
      <c r="Y607" s="184"/>
      <c r="Z607" s="184"/>
      <c r="AA607" s="184"/>
      <c r="AB607" s="184"/>
      <c r="AC607" s="184"/>
      <c r="AD607" s="184"/>
      <c r="AE607" s="184"/>
      <c r="AF607" s="184"/>
      <c r="AG607" s="184" t="s">
        <v>527</v>
      </c>
      <c r="AH607" s="184"/>
      <c r="AI607" s="184"/>
      <c r="AJ607" s="184"/>
      <c r="AK607" s="184"/>
      <c r="AL607" s="184"/>
      <c r="AM607" s="184"/>
      <c r="AN607" s="184"/>
      <c r="AO607" s="184"/>
      <c r="AP607" s="184"/>
      <c r="AQ607" s="184"/>
      <c r="AR607" s="184"/>
      <c r="AS607" s="184"/>
      <c r="AT607" s="184"/>
      <c r="AU607" s="184"/>
      <c r="AV607" s="184"/>
      <c r="AW607" s="184"/>
      <c r="AX607" s="184"/>
      <c r="AY607" s="184"/>
      <c r="AZ607" s="184"/>
      <c r="BA607" s="184"/>
      <c r="BB607" s="184"/>
      <c r="BC607" s="184"/>
      <c r="BD607" s="184"/>
      <c r="BE607" s="184"/>
      <c r="BF607" s="184"/>
      <c r="BG607" s="184"/>
      <c r="BH607" s="184"/>
    </row>
    <row r="608" spans="1:60" x14ac:dyDescent="0.2">
      <c r="A608" s="167" t="s">
        <v>146</v>
      </c>
      <c r="B608" s="168" t="s">
        <v>105</v>
      </c>
      <c r="C608" s="169" t="s">
        <v>106</v>
      </c>
      <c r="D608" s="170"/>
      <c r="E608" s="171"/>
      <c r="F608" s="172"/>
      <c r="G608" s="172">
        <f>SUMIF(AG609:AG612,"&lt;&gt;NOR",G609:G612)</f>
        <v>0</v>
      </c>
      <c r="H608" s="172"/>
      <c r="I608" s="172">
        <f>SUM(I609:I612)</f>
        <v>0</v>
      </c>
      <c r="J608" s="172"/>
      <c r="K608" s="172">
        <f>SUM(K609:K612)</f>
        <v>0</v>
      </c>
      <c r="L608" s="172"/>
      <c r="M608" s="172">
        <f>SUM(M609:M612)</f>
        <v>0</v>
      </c>
      <c r="N608" s="172"/>
      <c r="O608" s="172">
        <f>SUM(O609:O612)</f>
        <v>0</v>
      </c>
      <c r="P608" s="172"/>
      <c r="Q608" s="172">
        <f>SUM(Q609:Q612)</f>
        <v>0</v>
      </c>
      <c r="R608" s="172"/>
      <c r="S608" s="172"/>
      <c r="T608" s="173"/>
      <c r="U608" s="174"/>
      <c r="V608" s="174">
        <f>SUM(V609:V612)</f>
        <v>0</v>
      </c>
      <c r="W608" s="174"/>
      <c r="X608" s="174"/>
      <c r="AG608" t="s">
        <v>147</v>
      </c>
    </row>
    <row r="609" spans="1:60" outlineLevel="1" x14ac:dyDescent="0.2">
      <c r="A609" s="175">
        <v>222</v>
      </c>
      <c r="B609" s="176" t="s">
        <v>890</v>
      </c>
      <c r="C609" s="177" t="s">
        <v>891</v>
      </c>
      <c r="D609" s="178" t="s">
        <v>150</v>
      </c>
      <c r="E609" s="179">
        <v>4</v>
      </c>
      <c r="F609" s="180"/>
      <c r="G609" s="181">
        <f>ROUND(E609*F609,2)</f>
        <v>0</v>
      </c>
      <c r="H609" s="180"/>
      <c r="I609" s="181">
        <f>ROUND(E609*H609,2)</f>
        <v>0</v>
      </c>
      <c r="J609" s="180"/>
      <c r="K609" s="181">
        <f>ROUND(E609*J609,2)</f>
        <v>0</v>
      </c>
      <c r="L609" s="181">
        <v>21</v>
      </c>
      <c r="M609" s="181">
        <f>G609*(1+L609/100)</f>
        <v>0</v>
      </c>
      <c r="N609" s="181">
        <v>0</v>
      </c>
      <c r="O609" s="181">
        <f>ROUND(E609*N609,2)</f>
        <v>0</v>
      </c>
      <c r="P609" s="181">
        <v>0</v>
      </c>
      <c r="Q609" s="181">
        <f>ROUND(E609*P609,2)</f>
        <v>0</v>
      </c>
      <c r="R609" s="181"/>
      <c r="S609" s="181" t="s">
        <v>403</v>
      </c>
      <c r="T609" s="182" t="s">
        <v>404</v>
      </c>
      <c r="U609" s="183">
        <v>0</v>
      </c>
      <c r="V609" s="183">
        <f>ROUND(E609*U609,2)</f>
        <v>0</v>
      </c>
      <c r="W609" s="183"/>
      <c r="X609" s="183" t="s">
        <v>153</v>
      </c>
      <c r="Y609" s="184"/>
      <c r="Z609" s="184"/>
      <c r="AA609" s="184"/>
      <c r="AB609" s="184"/>
      <c r="AC609" s="184"/>
      <c r="AD609" s="184"/>
      <c r="AE609" s="184"/>
      <c r="AF609" s="184"/>
      <c r="AG609" s="184" t="s">
        <v>154</v>
      </c>
      <c r="AH609" s="184"/>
      <c r="AI609" s="184"/>
      <c r="AJ609" s="184"/>
      <c r="AK609" s="184"/>
      <c r="AL609" s="184"/>
      <c r="AM609" s="184"/>
      <c r="AN609" s="184"/>
      <c r="AO609" s="184"/>
      <c r="AP609" s="184"/>
      <c r="AQ609" s="184"/>
      <c r="AR609" s="184"/>
      <c r="AS609" s="184"/>
      <c r="AT609" s="184"/>
      <c r="AU609" s="184"/>
      <c r="AV609" s="184"/>
      <c r="AW609" s="184"/>
      <c r="AX609" s="184"/>
      <c r="AY609" s="184"/>
      <c r="AZ609" s="184"/>
      <c r="BA609" s="184"/>
      <c r="BB609" s="184"/>
      <c r="BC609" s="184"/>
      <c r="BD609" s="184"/>
      <c r="BE609" s="184"/>
      <c r="BF609" s="184"/>
      <c r="BG609" s="184"/>
      <c r="BH609" s="184"/>
    </row>
    <row r="610" spans="1:60" outlineLevel="1" x14ac:dyDescent="0.2">
      <c r="A610" s="175">
        <v>223</v>
      </c>
      <c r="B610" s="176" t="s">
        <v>892</v>
      </c>
      <c r="C610" s="177" t="s">
        <v>893</v>
      </c>
      <c r="D610" s="178" t="s">
        <v>407</v>
      </c>
      <c r="E610" s="179">
        <v>1</v>
      </c>
      <c r="F610" s="180"/>
      <c r="G610" s="181">
        <f>ROUND(E610*F610,2)</f>
        <v>0</v>
      </c>
      <c r="H610" s="180"/>
      <c r="I610" s="181">
        <f>ROUND(E610*H610,2)</f>
        <v>0</v>
      </c>
      <c r="J610" s="180"/>
      <c r="K610" s="181">
        <f>ROUND(E610*J610,2)</f>
        <v>0</v>
      </c>
      <c r="L610" s="181">
        <v>21</v>
      </c>
      <c r="M610" s="181">
        <f>G610*(1+L610/100)</f>
        <v>0</v>
      </c>
      <c r="N610" s="181">
        <v>0</v>
      </c>
      <c r="O610" s="181">
        <f>ROUND(E610*N610,2)</f>
        <v>0</v>
      </c>
      <c r="P610" s="181">
        <v>0</v>
      </c>
      <c r="Q610" s="181">
        <f>ROUND(E610*P610,2)</f>
        <v>0</v>
      </c>
      <c r="R610" s="181"/>
      <c r="S610" s="181" t="s">
        <v>403</v>
      </c>
      <c r="T610" s="182" t="s">
        <v>404</v>
      </c>
      <c r="U610" s="183">
        <v>0</v>
      </c>
      <c r="V610" s="183">
        <f>ROUND(E610*U610,2)</f>
        <v>0</v>
      </c>
      <c r="W610" s="183"/>
      <c r="X610" s="183" t="s">
        <v>153</v>
      </c>
      <c r="Y610" s="184"/>
      <c r="Z610" s="184"/>
      <c r="AA610" s="184"/>
      <c r="AB610" s="184"/>
      <c r="AC610" s="184"/>
      <c r="AD610" s="184"/>
      <c r="AE610" s="184"/>
      <c r="AF610" s="184"/>
      <c r="AG610" s="184" t="s">
        <v>154</v>
      </c>
      <c r="AH610" s="184"/>
      <c r="AI610" s="184"/>
      <c r="AJ610" s="184"/>
      <c r="AK610" s="184"/>
      <c r="AL610" s="184"/>
      <c r="AM610" s="184"/>
      <c r="AN610" s="184"/>
      <c r="AO610" s="184"/>
      <c r="AP610" s="184"/>
      <c r="AQ610" s="184"/>
      <c r="AR610" s="184"/>
      <c r="AS610" s="184"/>
      <c r="AT610" s="184"/>
      <c r="AU610" s="184"/>
      <c r="AV610" s="184"/>
      <c r="AW610" s="184"/>
      <c r="AX610" s="184"/>
      <c r="AY610" s="184"/>
      <c r="AZ610" s="184"/>
      <c r="BA610" s="184"/>
      <c r="BB610" s="184"/>
      <c r="BC610" s="184"/>
      <c r="BD610" s="184"/>
      <c r="BE610" s="184"/>
      <c r="BF610" s="184"/>
      <c r="BG610" s="184"/>
      <c r="BH610" s="184"/>
    </row>
    <row r="611" spans="1:60" outlineLevel="1" x14ac:dyDescent="0.2">
      <c r="A611" s="175">
        <v>224</v>
      </c>
      <c r="B611" s="176" t="s">
        <v>894</v>
      </c>
      <c r="C611" s="177" t="s">
        <v>895</v>
      </c>
      <c r="D611" s="178" t="s">
        <v>407</v>
      </c>
      <c r="E611" s="179">
        <v>0</v>
      </c>
      <c r="F611" s="180"/>
      <c r="G611" s="181">
        <f>ROUND(E611*F611,2)</f>
        <v>0</v>
      </c>
      <c r="H611" s="180"/>
      <c r="I611" s="181">
        <f>ROUND(E611*H611,2)</f>
        <v>0</v>
      </c>
      <c r="J611" s="180"/>
      <c r="K611" s="181">
        <f>ROUND(E611*J611,2)</f>
        <v>0</v>
      </c>
      <c r="L611" s="181">
        <v>21</v>
      </c>
      <c r="M611" s="181">
        <f>G611*(1+L611/100)</f>
        <v>0</v>
      </c>
      <c r="N611" s="181">
        <v>0</v>
      </c>
      <c r="O611" s="181">
        <f>ROUND(E611*N611,2)</f>
        <v>0</v>
      </c>
      <c r="P611" s="181">
        <v>0</v>
      </c>
      <c r="Q611" s="181">
        <f>ROUND(E611*P611,2)</f>
        <v>0</v>
      </c>
      <c r="R611" s="181"/>
      <c r="S611" s="181" t="s">
        <v>403</v>
      </c>
      <c r="T611" s="182" t="s">
        <v>404</v>
      </c>
      <c r="U611" s="183">
        <v>0</v>
      </c>
      <c r="V611" s="183">
        <f>ROUND(E611*U611,2)</f>
        <v>0</v>
      </c>
      <c r="W611" s="183"/>
      <c r="X611" s="183" t="s">
        <v>153</v>
      </c>
      <c r="Y611" s="184"/>
      <c r="Z611" s="184"/>
      <c r="AA611" s="184"/>
      <c r="AB611" s="184"/>
      <c r="AC611" s="184"/>
      <c r="AD611" s="184"/>
      <c r="AE611" s="184"/>
      <c r="AF611" s="184"/>
      <c r="AG611" s="184" t="s">
        <v>154</v>
      </c>
      <c r="AH611" s="184"/>
      <c r="AI611" s="184"/>
      <c r="AJ611" s="184"/>
      <c r="AK611" s="184"/>
      <c r="AL611" s="184"/>
      <c r="AM611" s="184"/>
      <c r="AN611" s="184"/>
      <c r="AO611" s="184"/>
      <c r="AP611" s="184"/>
      <c r="AQ611" s="184"/>
      <c r="AR611" s="184"/>
      <c r="AS611" s="184"/>
      <c r="AT611" s="184"/>
      <c r="AU611" s="184"/>
      <c r="AV611" s="184"/>
      <c r="AW611" s="184"/>
      <c r="AX611" s="184"/>
      <c r="AY611" s="184"/>
      <c r="AZ611" s="184"/>
      <c r="BA611" s="184"/>
      <c r="BB611" s="184"/>
      <c r="BC611" s="184"/>
      <c r="BD611" s="184"/>
      <c r="BE611" s="184"/>
      <c r="BF611" s="184"/>
      <c r="BG611" s="184"/>
      <c r="BH611" s="184"/>
    </row>
    <row r="612" spans="1:60" outlineLevel="1" x14ac:dyDescent="0.2">
      <c r="A612" s="175">
        <v>225</v>
      </c>
      <c r="B612" s="176" t="s">
        <v>896</v>
      </c>
      <c r="C612" s="177" t="s">
        <v>897</v>
      </c>
      <c r="D612" s="178" t="s">
        <v>407</v>
      </c>
      <c r="E612" s="179">
        <v>0</v>
      </c>
      <c r="F612" s="180"/>
      <c r="G612" s="181">
        <f>ROUND(E612*F612,2)</f>
        <v>0</v>
      </c>
      <c r="H612" s="180"/>
      <c r="I612" s="181">
        <f>ROUND(E612*H612,2)</f>
        <v>0</v>
      </c>
      <c r="J612" s="180"/>
      <c r="K612" s="181">
        <f>ROUND(E612*J612,2)</f>
        <v>0</v>
      </c>
      <c r="L612" s="181">
        <v>21</v>
      </c>
      <c r="M612" s="181">
        <f>G612*(1+L612/100)</f>
        <v>0</v>
      </c>
      <c r="N612" s="181">
        <v>0</v>
      </c>
      <c r="O612" s="181">
        <f>ROUND(E612*N612,2)</f>
        <v>0</v>
      </c>
      <c r="P612" s="181">
        <v>0</v>
      </c>
      <c r="Q612" s="181">
        <f>ROUND(E612*P612,2)</f>
        <v>0</v>
      </c>
      <c r="R612" s="181"/>
      <c r="S612" s="181" t="s">
        <v>403</v>
      </c>
      <c r="T612" s="182" t="s">
        <v>404</v>
      </c>
      <c r="U612" s="183">
        <v>0</v>
      </c>
      <c r="V612" s="183">
        <f>ROUND(E612*U612,2)</f>
        <v>0</v>
      </c>
      <c r="W612" s="183"/>
      <c r="X612" s="183" t="s">
        <v>153</v>
      </c>
      <c r="Y612" s="184"/>
      <c r="Z612" s="184"/>
      <c r="AA612" s="184"/>
      <c r="AB612" s="184"/>
      <c r="AC612" s="184"/>
      <c r="AD612" s="184"/>
      <c r="AE612" s="184"/>
      <c r="AF612" s="184"/>
      <c r="AG612" s="184" t="s">
        <v>154</v>
      </c>
      <c r="AH612" s="184"/>
      <c r="AI612" s="184"/>
      <c r="AJ612" s="184"/>
      <c r="AK612" s="184"/>
      <c r="AL612" s="184"/>
      <c r="AM612" s="184"/>
      <c r="AN612" s="184"/>
      <c r="AO612" s="184"/>
      <c r="AP612" s="184"/>
      <c r="AQ612" s="184"/>
      <c r="AR612" s="184"/>
      <c r="AS612" s="184"/>
      <c r="AT612" s="184"/>
      <c r="AU612" s="184"/>
      <c r="AV612" s="184"/>
      <c r="AW612" s="184"/>
      <c r="AX612" s="184"/>
      <c r="AY612" s="184"/>
      <c r="AZ612" s="184"/>
      <c r="BA612" s="184"/>
      <c r="BB612" s="184"/>
      <c r="BC612" s="184"/>
      <c r="BD612" s="184"/>
      <c r="BE612" s="184"/>
      <c r="BF612" s="184"/>
      <c r="BG612" s="184"/>
      <c r="BH612" s="184"/>
    </row>
    <row r="613" spans="1:60" x14ac:dyDescent="0.2">
      <c r="A613" s="167" t="s">
        <v>146</v>
      </c>
      <c r="B613" s="168" t="s">
        <v>107</v>
      </c>
      <c r="C613" s="169" t="s">
        <v>108</v>
      </c>
      <c r="D613" s="170"/>
      <c r="E613" s="171"/>
      <c r="F613" s="172"/>
      <c r="G613" s="172">
        <f>SUMIF(AG614:AG614,"&lt;&gt;NOR",G614:G614)</f>
        <v>0</v>
      </c>
      <c r="H613" s="172"/>
      <c r="I613" s="172">
        <f>SUM(I614:I614)</f>
        <v>0</v>
      </c>
      <c r="J613" s="172"/>
      <c r="K613" s="172">
        <f>SUM(K614:K614)</f>
        <v>0</v>
      </c>
      <c r="L613" s="172"/>
      <c r="M613" s="172">
        <f>SUM(M614:M614)</f>
        <v>0</v>
      </c>
      <c r="N613" s="172"/>
      <c r="O613" s="172">
        <f>SUM(O614:O614)</f>
        <v>0</v>
      </c>
      <c r="P613" s="172"/>
      <c r="Q613" s="172">
        <f>SUM(Q614:Q614)</f>
        <v>0</v>
      </c>
      <c r="R613" s="172"/>
      <c r="S613" s="172"/>
      <c r="T613" s="173"/>
      <c r="U613" s="174"/>
      <c r="V613" s="174">
        <f>SUM(V614:V614)</f>
        <v>0</v>
      </c>
      <c r="W613" s="174"/>
      <c r="X613" s="174"/>
      <c r="AG613" t="s">
        <v>147</v>
      </c>
    </row>
    <row r="614" spans="1:60" outlineLevel="1" x14ac:dyDescent="0.2">
      <c r="A614" s="175">
        <v>226</v>
      </c>
      <c r="B614" s="176" t="s">
        <v>898</v>
      </c>
      <c r="C614" s="177" t="s">
        <v>899</v>
      </c>
      <c r="D614" s="178" t="s">
        <v>407</v>
      </c>
      <c r="E614" s="179">
        <v>1</v>
      </c>
      <c r="F614" s="180"/>
      <c r="G614" s="181">
        <f>'01 01 Pol'!F118</f>
        <v>0</v>
      </c>
      <c r="H614" s="180"/>
      <c r="I614" s="181">
        <f>ROUND(E614*H614,2)</f>
        <v>0</v>
      </c>
      <c r="J614" s="180"/>
      <c r="K614" s="181">
        <f>ROUND(E614*J614,2)</f>
        <v>0</v>
      </c>
      <c r="L614" s="181">
        <v>21</v>
      </c>
      <c r="M614" s="181">
        <f>G614*(1+L614/100)</f>
        <v>0</v>
      </c>
      <c r="N614" s="181">
        <v>0</v>
      </c>
      <c r="O614" s="181">
        <f>ROUND(E614*N614,2)</f>
        <v>0</v>
      </c>
      <c r="P614" s="181">
        <v>0</v>
      </c>
      <c r="Q614" s="181">
        <f>ROUND(E614*P614,2)</f>
        <v>0</v>
      </c>
      <c r="R614" s="181"/>
      <c r="S614" s="181" t="s">
        <v>403</v>
      </c>
      <c r="T614" s="182" t="s">
        <v>404</v>
      </c>
      <c r="U614" s="183">
        <v>0</v>
      </c>
      <c r="V614" s="183">
        <f>ROUND(E614*U614,2)</f>
        <v>0</v>
      </c>
      <c r="W614" s="183"/>
      <c r="X614" s="183" t="s">
        <v>153</v>
      </c>
      <c r="Y614" s="184"/>
      <c r="Z614" s="184"/>
      <c r="AA614" s="184"/>
      <c r="AB614" s="184"/>
      <c r="AC614" s="184"/>
      <c r="AD614" s="184"/>
      <c r="AE614" s="184"/>
      <c r="AF614" s="184"/>
      <c r="AG614" s="184" t="s">
        <v>154</v>
      </c>
      <c r="AH614" s="184"/>
      <c r="AI614" s="184"/>
      <c r="AJ614" s="184"/>
      <c r="AK614" s="184"/>
      <c r="AL614" s="184"/>
      <c r="AM614" s="184"/>
      <c r="AN614" s="184"/>
      <c r="AO614" s="184"/>
      <c r="AP614" s="184"/>
      <c r="AQ614" s="184"/>
      <c r="AR614" s="184"/>
      <c r="AS614" s="184"/>
      <c r="AT614" s="184"/>
      <c r="AU614" s="184"/>
      <c r="AV614" s="184"/>
      <c r="AW614" s="184"/>
      <c r="AX614" s="184"/>
      <c r="AY614" s="184"/>
      <c r="AZ614" s="184"/>
      <c r="BA614" s="184"/>
      <c r="BB614" s="184"/>
      <c r="BC614" s="184"/>
      <c r="BD614" s="184"/>
      <c r="BE614" s="184"/>
      <c r="BF614" s="184"/>
      <c r="BG614" s="184"/>
      <c r="BH614" s="184"/>
    </row>
    <row r="615" spans="1:60" x14ac:dyDescent="0.2">
      <c r="A615" s="167" t="s">
        <v>146</v>
      </c>
      <c r="B615" s="168" t="s">
        <v>109</v>
      </c>
      <c r="C615" s="169" t="s">
        <v>110</v>
      </c>
      <c r="D615" s="170"/>
      <c r="E615" s="171"/>
      <c r="F615" s="172"/>
      <c r="G615" s="172">
        <f>SUMIF(AG616:AG624,"&lt;&gt;NOR",G616:G624)</f>
        <v>0</v>
      </c>
      <c r="H615" s="172"/>
      <c r="I615" s="172">
        <f>SUM(I616:I624)</f>
        <v>0</v>
      </c>
      <c r="J615" s="172"/>
      <c r="K615" s="172">
        <f>SUM(K616:K624)</f>
        <v>0</v>
      </c>
      <c r="L615" s="172"/>
      <c r="M615" s="172">
        <f>SUM(M616:M624)</f>
        <v>0</v>
      </c>
      <c r="N615" s="172"/>
      <c r="O615" s="172">
        <f>SUM(O616:O624)</f>
        <v>0</v>
      </c>
      <c r="P615" s="172"/>
      <c r="Q615" s="172">
        <f>SUM(Q616:Q624)</f>
        <v>0</v>
      </c>
      <c r="R615" s="172"/>
      <c r="S615" s="172"/>
      <c r="T615" s="173"/>
      <c r="U615" s="174"/>
      <c r="V615" s="174">
        <f>SUM(V616:V624)</f>
        <v>0</v>
      </c>
      <c r="W615" s="174"/>
      <c r="X615" s="174"/>
      <c r="AG615" t="s">
        <v>147</v>
      </c>
    </row>
    <row r="616" spans="1:60" outlineLevel="1" x14ac:dyDescent="0.2">
      <c r="A616" s="185">
        <v>227</v>
      </c>
      <c r="B616" s="186" t="s">
        <v>900</v>
      </c>
      <c r="C616" s="187" t="s">
        <v>901</v>
      </c>
      <c r="D616" s="188" t="s">
        <v>182</v>
      </c>
      <c r="E616" s="189">
        <v>27.7</v>
      </c>
      <c r="F616" s="190"/>
      <c r="G616" s="191">
        <f>ROUND(E616*F616,2)</f>
        <v>0</v>
      </c>
      <c r="H616" s="190"/>
      <c r="I616" s="191">
        <f>ROUND(E616*H616,2)</f>
        <v>0</v>
      </c>
      <c r="J616" s="190"/>
      <c r="K616" s="191">
        <f>ROUND(E616*J616,2)</f>
        <v>0</v>
      </c>
      <c r="L616" s="191">
        <v>21</v>
      </c>
      <c r="M616" s="191">
        <f>G616*(1+L616/100)</f>
        <v>0</v>
      </c>
      <c r="N616" s="191">
        <v>0</v>
      </c>
      <c r="O616" s="191">
        <f>ROUND(E616*N616,2)</f>
        <v>0</v>
      </c>
      <c r="P616" s="191">
        <v>0</v>
      </c>
      <c r="Q616" s="191">
        <f>ROUND(E616*P616,2)</f>
        <v>0</v>
      </c>
      <c r="R616" s="191"/>
      <c r="S616" s="191" t="s">
        <v>403</v>
      </c>
      <c r="T616" s="192" t="s">
        <v>404</v>
      </c>
      <c r="U616" s="183">
        <v>0</v>
      </c>
      <c r="V616" s="183">
        <f>ROUND(E616*U616,2)</f>
        <v>0</v>
      </c>
      <c r="W616" s="183"/>
      <c r="X616" s="183" t="s">
        <v>153</v>
      </c>
      <c r="Y616" s="184"/>
      <c r="Z616" s="184"/>
      <c r="AA616" s="184"/>
      <c r="AB616" s="184"/>
      <c r="AC616" s="184"/>
      <c r="AD616" s="184"/>
      <c r="AE616" s="184"/>
      <c r="AF616" s="184"/>
      <c r="AG616" s="184" t="s">
        <v>154</v>
      </c>
      <c r="AH616" s="184"/>
      <c r="AI616" s="184"/>
      <c r="AJ616" s="184"/>
      <c r="AK616" s="184"/>
      <c r="AL616" s="184"/>
      <c r="AM616" s="184"/>
      <c r="AN616" s="184"/>
      <c r="AO616" s="184"/>
      <c r="AP616" s="184"/>
      <c r="AQ616" s="184"/>
      <c r="AR616" s="184"/>
      <c r="AS616" s="184"/>
      <c r="AT616" s="184"/>
      <c r="AU616" s="184"/>
      <c r="AV616" s="184"/>
      <c r="AW616" s="184"/>
      <c r="AX616" s="184"/>
      <c r="AY616" s="184"/>
      <c r="AZ616" s="184"/>
      <c r="BA616" s="184"/>
      <c r="BB616" s="184"/>
      <c r="BC616" s="184"/>
      <c r="BD616" s="184"/>
      <c r="BE616" s="184"/>
      <c r="BF616" s="184"/>
      <c r="BG616" s="184"/>
      <c r="BH616" s="184"/>
    </row>
    <row r="617" spans="1:60" outlineLevel="1" x14ac:dyDescent="0.2">
      <c r="A617" s="193"/>
      <c r="B617" s="194"/>
      <c r="C617" s="195" t="s">
        <v>902</v>
      </c>
      <c r="D617" s="196"/>
      <c r="E617" s="197">
        <v>21.2</v>
      </c>
      <c r="F617" s="183"/>
      <c r="G617" s="183"/>
      <c r="H617" s="183"/>
      <c r="I617" s="183"/>
      <c r="J617" s="183"/>
      <c r="K617" s="183"/>
      <c r="L617" s="183"/>
      <c r="M617" s="183"/>
      <c r="N617" s="183"/>
      <c r="O617" s="183"/>
      <c r="P617" s="183"/>
      <c r="Q617" s="183"/>
      <c r="R617" s="183"/>
      <c r="S617" s="183"/>
      <c r="T617" s="183"/>
      <c r="U617" s="183"/>
      <c r="V617" s="183"/>
      <c r="W617" s="183"/>
      <c r="X617" s="183"/>
      <c r="Y617" s="184"/>
      <c r="Z617" s="184"/>
      <c r="AA617" s="184"/>
      <c r="AB617" s="184"/>
      <c r="AC617" s="184"/>
      <c r="AD617" s="184"/>
      <c r="AE617" s="184"/>
      <c r="AF617" s="184"/>
      <c r="AG617" s="184" t="s">
        <v>162</v>
      </c>
      <c r="AH617" s="184">
        <v>0</v>
      </c>
      <c r="AI617" s="184"/>
      <c r="AJ617" s="184"/>
      <c r="AK617" s="184"/>
      <c r="AL617" s="184"/>
      <c r="AM617" s="184"/>
      <c r="AN617" s="184"/>
      <c r="AO617" s="184"/>
      <c r="AP617" s="184"/>
      <c r="AQ617" s="184"/>
      <c r="AR617" s="184"/>
      <c r="AS617" s="184"/>
      <c r="AT617" s="184"/>
      <c r="AU617" s="184"/>
      <c r="AV617" s="184"/>
      <c r="AW617" s="184"/>
      <c r="AX617" s="184"/>
      <c r="AY617" s="184"/>
      <c r="AZ617" s="184"/>
      <c r="BA617" s="184"/>
      <c r="BB617" s="184"/>
      <c r="BC617" s="184"/>
      <c r="BD617" s="184"/>
      <c r="BE617" s="184"/>
      <c r="BF617" s="184"/>
      <c r="BG617" s="184"/>
      <c r="BH617" s="184"/>
    </row>
    <row r="618" spans="1:60" outlineLevel="1" x14ac:dyDescent="0.2">
      <c r="A618" s="193"/>
      <c r="B618" s="194"/>
      <c r="C618" s="195" t="s">
        <v>903</v>
      </c>
      <c r="D618" s="196"/>
      <c r="E618" s="197">
        <v>6.5</v>
      </c>
      <c r="F618" s="183"/>
      <c r="G618" s="183"/>
      <c r="H618" s="183"/>
      <c r="I618" s="183"/>
      <c r="J618" s="183"/>
      <c r="K618" s="183"/>
      <c r="L618" s="183"/>
      <c r="M618" s="183"/>
      <c r="N618" s="183"/>
      <c r="O618" s="183"/>
      <c r="P618" s="183"/>
      <c r="Q618" s="183"/>
      <c r="R618" s="183"/>
      <c r="S618" s="183"/>
      <c r="T618" s="183"/>
      <c r="U618" s="183"/>
      <c r="V618" s="183"/>
      <c r="W618" s="183"/>
      <c r="X618" s="183"/>
      <c r="Y618" s="184"/>
      <c r="Z618" s="184"/>
      <c r="AA618" s="184"/>
      <c r="AB618" s="184"/>
      <c r="AC618" s="184"/>
      <c r="AD618" s="184"/>
      <c r="AE618" s="184"/>
      <c r="AF618" s="184"/>
      <c r="AG618" s="184" t="s">
        <v>162</v>
      </c>
      <c r="AH618" s="184">
        <v>0</v>
      </c>
      <c r="AI618" s="184"/>
      <c r="AJ618" s="184"/>
      <c r="AK618" s="184"/>
      <c r="AL618" s="184"/>
      <c r="AM618" s="184"/>
      <c r="AN618" s="184"/>
      <c r="AO618" s="184"/>
      <c r="AP618" s="184"/>
      <c r="AQ618" s="184"/>
      <c r="AR618" s="184"/>
      <c r="AS618" s="184"/>
      <c r="AT618" s="184"/>
      <c r="AU618" s="184"/>
      <c r="AV618" s="184"/>
      <c r="AW618" s="184"/>
      <c r="AX618" s="184"/>
      <c r="AY618" s="184"/>
      <c r="AZ618" s="184"/>
      <c r="BA618" s="184"/>
      <c r="BB618" s="184"/>
      <c r="BC618" s="184"/>
      <c r="BD618" s="184"/>
      <c r="BE618" s="184"/>
      <c r="BF618" s="184"/>
      <c r="BG618" s="184"/>
      <c r="BH618" s="184"/>
    </row>
    <row r="619" spans="1:60" outlineLevel="1" x14ac:dyDescent="0.2">
      <c r="A619" s="175">
        <v>228</v>
      </c>
      <c r="B619" s="176" t="s">
        <v>904</v>
      </c>
      <c r="C619" s="177" t="s">
        <v>905</v>
      </c>
      <c r="D619" s="178" t="s">
        <v>150</v>
      </c>
      <c r="E619" s="179">
        <v>12</v>
      </c>
      <c r="F619" s="180"/>
      <c r="G619" s="181">
        <f t="shared" ref="G619:G624" si="35">ROUND(E619*F619,2)</f>
        <v>0</v>
      </c>
      <c r="H619" s="180"/>
      <c r="I619" s="181">
        <f t="shared" ref="I619:I624" si="36">ROUND(E619*H619,2)</f>
        <v>0</v>
      </c>
      <c r="J619" s="180"/>
      <c r="K619" s="181">
        <f t="shared" ref="K619:K624" si="37">ROUND(E619*J619,2)</f>
        <v>0</v>
      </c>
      <c r="L619" s="181">
        <v>21</v>
      </c>
      <c r="M619" s="181">
        <f t="shared" ref="M619:M624" si="38">G619*(1+L619/100)</f>
        <v>0</v>
      </c>
      <c r="N619" s="181">
        <v>0</v>
      </c>
      <c r="O619" s="181">
        <f t="shared" ref="O619:O624" si="39">ROUND(E619*N619,2)</f>
        <v>0</v>
      </c>
      <c r="P619" s="181">
        <v>0</v>
      </c>
      <c r="Q619" s="181">
        <f t="shared" ref="Q619:Q624" si="40">ROUND(E619*P619,2)</f>
        <v>0</v>
      </c>
      <c r="R619" s="181"/>
      <c r="S619" s="181" t="s">
        <v>403</v>
      </c>
      <c r="T619" s="182" t="s">
        <v>404</v>
      </c>
      <c r="U619" s="183">
        <v>0</v>
      </c>
      <c r="V619" s="183">
        <f t="shared" ref="V619:V624" si="41">ROUND(E619*U619,2)</f>
        <v>0</v>
      </c>
      <c r="W619" s="183"/>
      <c r="X619" s="183" t="s">
        <v>153</v>
      </c>
      <c r="Y619" s="184"/>
      <c r="Z619" s="184"/>
      <c r="AA619" s="184"/>
      <c r="AB619" s="184"/>
      <c r="AC619" s="184"/>
      <c r="AD619" s="184"/>
      <c r="AE619" s="184"/>
      <c r="AF619" s="184"/>
      <c r="AG619" s="184" t="s">
        <v>154</v>
      </c>
      <c r="AH619" s="184"/>
      <c r="AI619" s="184"/>
      <c r="AJ619" s="184"/>
      <c r="AK619" s="184"/>
      <c r="AL619" s="184"/>
      <c r="AM619" s="184"/>
      <c r="AN619" s="184"/>
      <c r="AO619" s="184"/>
      <c r="AP619" s="184"/>
      <c r="AQ619" s="184"/>
      <c r="AR619" s="184"/>
      <c r="AS619" s="184"/>
      <c r="AT619" s="184"/>
      <c r="AU619" s="184"/>
      <c r="AV619" s="184"/>
      <c r="AW619" s="184"/>
      <c r="AX619" s="184"/>
      <c r="AY619" s="184"/>
      <c r="AZ619" s="184"/>
      <c r="BA619" s="184"/>
      <c r="BB619" s="184"/>
      <c r="BC619" s="184"/>
      <c r="BD619" s="184"/>
      <c r="BE619" s="184"/>
      <c r="BF619" s="184"/>
      <c r="BG619" s="184"/>
      <c r="BH619" s="184"/>
    </row>
    <row r="620" spans="1:60" outlineLevel="1" x14ac:dyDescent="0.2">
      <c r="A620" s="175">
        <v>229</v>
      </c>
      <c r="B620" s="176" t="s">
        <v>906</v>
      </c>
      <c r="C620" s="177" t="s">
        <v>907</v>
      </c>
      <c r="D620" s="178" t="s">
        <v>150</v>
      </c>
      <c r="E620" s="179">
        <v>3</v>
      </c>
      <c r="F620" s="180"/>
      <c r="G620" s="181">
        <f t="shared" si="35"/>
        <v>0</v>
      </c>
      <c r="H620" s="180"/>
      <c r="I620" s="181">
        <f t="shared" si="36"/>
        <v>0</v>
      </c>
      <c r="J620" s="180"/>
      <c r="K620" s="181">
        <f t="shared" si="37"/>
        <v>0</v>
      </c>
      <c r="L620" s="181">
        <v>21</v>
      </c>
      <c r="M620" s="181">
        <f t="shared" si="38"/>
        <v>0</v>
      </c>
      <c r="N620" s="181">
        <v>0</v>
      </c>
      <c r="O620" s="181">
        <f t="shared" si="39"/>
        <v>0</v>
      </c>
      <c r="P620" s="181">
        <v>0</v>
      </c>
      <c r="Q620" s="181">
        <f t="shared" si="40"/>
        <v>0</v>
      </c>
      <c r="R620" s="181"/>
      <c r="S620" s="181" t="s">
        <v>403</v>
      </c>
      <c r="T620" s="182" t="s">
        <v>404</v>
      </c>
      <c r="U620" s="183">
        <v>0</v>
      </c>
      <c r="V620" s="183">
        <f t="shared" si="41"/>
        <v>0</v>
      </c>
      <c r="W620" s="183"/>
      <c r="X620" s="183" t="s">
        <v>153</v>
      </c>
      <c r="Y620" s="184"/>
      <c r="Z620" s="184"/>
      <c r="AA620" s="184"/>
      <c r="AB620" s="184"/>
      <c r="AC620" s="184"/>
      <c r="AD620" s="184"/>
      <c r="AE620" s="184"/>
      <c r="AF620" s="184"/>
      <c r="AG620" s="184" t="s">
        <v>154</v>
      </c>
      <c r="AH620" s="184"/>
      <c r="AI620" s="184"/>
      <c r="AJ620" s="184"/>
      <c r="AK620" s="184"/>
      <c r="AL620" s="184"/>
      <c r="AM620" s="184"/>
      <c r="AN620" s="184"/>
      <c r="AO620" s="184"/>
      <c r="AP620" s="184"/>
      <c r="AQ620" s="184"/>
      <c r="AR620" s="184"/>
      <c r="AS620" s="184"/>
      <c r="AT620" s="184"/>
      <c r="AU620" s="184"/>
      <c r="AV620" s="184"/>
      <c r="AW620" s="184"/>
      <c r="AX620" s="184"/>
      <c r="AY620" s="184"/>
      <c r="AZ620" s="184"/>
      <c r="BA620" s="184"/>
      <c r="BB620" s="184"/>
      <c r="BC620" s="184"/>
      <c r="BD620" s="184"/>
      <c r="BE620" s="184"/>
      <c r="BF620" s="184"/>
      <c r="BG620" s="184"/>
      <c r="BH620" s="184"/>
    </row>
    <row r="621" spans="1:60" outlineLevel="1" x14ac:dyDescent="0.2">
      <c r="A621" s="175">
        <v>230</v>
      </c>
      <c r="B621" s="176" t="s">
        <v>908</v>
      </c>
      <c r="C621" s="177" t="s">
        <v>909</v>
      </c>
      <c r="D621" s="178" t="s">
        <v>150</v>
      </c>
      <c r="E621" s="179">
        <v>6</v>
      </c>
      <c r="F621" s="180"/>
      <c r="G621" s="181">
        <f t="shared" si="35"/>
        <v>0</v>
      </c>
      <c r="H621" s="180"/>
      <c r="I621" s="181">
        <f t="shared" si="36"/>
        <v>0</v>
      </c>
      <c r="J621" s="180"/>
      <c r="K621" s="181">
        <f t="shared" si="37"/>
        <v>0</v>
      </c>
      <c r="L621" s="181">
        <v>21</v>
      </c>
      <c r="M621" s="181">
        <f t="shared" si="38"/>
        <v>0</v>
      </c>
      <c r="N621" s="181">
        <v>0</v>
      </c>
      <c r="O621" s="181">
        <f t="shared" si="39"/>
        <v>0</v>
      </c>
      <c r="P621" s="181">
        <v>0</v>
      </c>
      <c r="Q621" s="181">
        <f t="shared" si="40"/>
        <v>0</v>
      </c>
      <c r="R621" s="181"/>
      <c r="S621" s="181" t="s">
        <v>403</v>
      </c>
      <c r="T621" s="182" t="s">
        <v>404</v>
      </c>
      <c r="U621" s="183">
        <v>0</v>
      </c>
      <c r="V621" s="183">
        <f t="shared" si="41"/>
        <v>0</v>
      </c>
      <c r="W621" s="183"/>
      <c r="X621" s="183" t="s">
        <v>153</v>
      </c>
      <c r="Y621" s="184"/>
      <c r="Z621" s="184"/>
      <c r="AA621" s="184"/>
      <c r="AB621" s="184"/>
      <c r="AC621" s="184"/>
      <c r="AD621" s="184"/>
      <c r="AE621" s="184"/>
      <c r="AF621" s="184"/>
      <c r="AG621" s="184" t="s">
        <v>154</v>
      </c>
      <c r="AH621" s="184"/>
      <c r="AI621" s="184"/>
      <c r="AJ621" s="184"/>
      <c r="AK621" s="184"/>
      <c r="AL621" s="184"/>
      <c r="AM621" s="184"/>
      <c r="AN621" s="184"/>
      <c r="AO621" s="184"/>
      <c r="AP621" s="184"/>
      <c r="AQ621" s="184"/>
      <c r="AR621" s="184"/>
      <c r="AS621" s="184"/>
      <c r="AT621" s="184"/>
      <c r="AU621" s="184"/>
      <c r="AV621" s="184"/>
      <c r="AW621" s="184"/>
      <c r="AX621" s="184"/>
      <c r="AY621" s="184"/>
      <c r="AZ621" s="184"/>
      <c r="BA621" s="184"/>
      <c r="BB621" s="184"/>
      <c r="BC621" s="184"/>
      <c r="BD621" s="184"/>
      <c r="BE621" s="184"/>
      <c r="BF621" s="184"/>
      <c r="BG621" s="184"/>
      <c r="BH621" s="184"/>
    </row>
    <row r="622" spans="1:60" ht="22.5" outlineLevel="1" x14ac:dyDescent="0.2">
      <c r="A622" s="175">
        <v>231</v>
      </c>
      <c r="B622" s="176" t="s">
        <v>910</v>
      </c>
      <c r="C622" s="177" t="s">
        <v>911</v>
      </c>
      <c r="D622" s="178" t="s">
        <v>150</v>
      </c>
      <c r="E622" s="179">
        <v>1</v>
      </c>
      <c r="F622" s="180"/>
      <c r="G622" s="181">
        <f t="shared" si="35"/>
        <v>0</v>
      </c>
      <c r="H622" s="180"/>
      <c r="I622" s="181">
        <f t="shared" si="36"/>
        <v>0</v>
      </c>
      <c r="J622" s="180"/>
      <c r="K622" s="181">
        <f t="shared" si="37"/>
        <v>0</v>
      </c>
      <c r="L622" s="181">
        <v>21</v>
      </c>
      <c r="M622" s="181">
        <f t="shared" si="38"/>
        <v>0</v>
      </c>
      <c r="N622" s="181">
        <v>0</v>
      </c>
      <c r="O622" s="181">
        <f t="shared" si="39"/>
        <v>0</v>
      </c>
      <c r="P622" s="181">
        <v>0</v>
      </c>
      <c r="Q622" s="181">
        <f t="shared" si="40"/>
        <v>0</v>
      </c>
      <c r="R622" s="181"/>
      <c r="S622" s="181" t="s">
        <v>403</v>
      </c>
      <c r="T622" s="182" t="s">
        <v>404</v>
      </c>
      <c r="U622" s="183">
        <v>0</v>
      </c>
      <c r="V622" s="183">
        <f t="shared" si="41"/>
        <v>0</v>
      </c>
      <c r="W622" s="183"/>
      <c r="X622" s="183" t="s">
        <v>153</v>
      </c>
      <c r="Y622" s="184"/>
      <c r="Z622" s="184"/>
      <c r="AA622" s="184"/>
      <c r="AB622" s="184"/>
      <c r="AC622" s="184"/>
      <c r="AD622" s="184"/>
      <c r="AE622" s="184"/>
      <c r="AF622" s="184"/>
      <c r="AG622" s="184" t="s">
        <v>154</v>
      </c>
      <c r="AH622" s="184"/>
      <c r="AI622" s="184"/>
      <c r="AJ622" s="184"/>
      <c r="AK622" s="184"/>
      <c r="AL622" s="184"/>
      <c r="AM622" s="184"/>
      <c r="AN622" s="184"/>
      <c r="AO622" s="184"/>
      <c r="AP622" s="184"/>
      <c r="AQ622" s="184"/>
      <c r="AR622" s="184"/>
      <c r="AS622" s="184"/>
      <c r="AT622" s="184"/>
      <c r="AU622" s="184"/>
      <c r="AV622" s="184"/>
      <c r="AW622" s="184"/>
      <c r="AX622" s="184"/>
      <c r="AY622" s="184"/>
      <c r="AZ622" s="184"/>
      <c r="BA622" s="184"/>
      <c r="BB622" s="184"/>
      <c r="BC622" s="184"/>
      <c r="BD622" s="184"/>
      <c r="BE622" s="184"/>
      <c r="BF622" s="184"/>
      <c r="BG622" s="184"/>
      <c r="BH622" s="184"/>
    </row>
    <row r="623" spans="1:60" ht="22.5" outlineLevel="1" x14ac:dyDescent="0.2">
      <c r="A623" s="175">
        <v>232</v>
      </c>
      <c r="B623" s="176" t="s">
        <v>912</v>
      </c>
      <c r="C623" s="177" t="s">
        <v>913</v>
      </c>
      <c r="D623" s="178" t="s">
        <v>150</v>
      </c>
      <c r="E623" s="179">
        <v>2</v>
      </c>
      <c r="F623" s="180"/>
      <c r="G623" s="181">
        <f t="shared" si="35"/>
        <v>0</v>
      </c>
      <c r="H623" s="180"/>
      <c r="I623" s="181">
        <f t="shared" si="36"/>
        <v>0</v>
      </c>
      <c r="J623" s="180"/>
      <c r="K623" s="181">
        <f t="shared" si="37"/>
        <v>0</v>
      </c>
      <c r="L623" s="181">
        <v>21</v>
      </c>
      <c r="M623" s="181">
        <f t="shared" si="38"/>
        <v>0</v>
      </c>
      <c r="N623" s="181">
        <v>0</v>
      </c>
      <c r="O623" s="181">
        <f t="shared" si="39"/>
        <v>0</v>
      </c>
      <c r="P623" s="181">
        <v>0</v>
      </c>
      <c r="Q623" s="181">
        <f t="shared" si="40"/>
        <v>0</v>
      </c>
      <c r="R623" s="181"/>
      <c r="S623" s="181" t="s">
        <v>403</v>
      </c>
      <c r="T623" s="182" t="s">
        <v>404</v>
      </c>
      <c r="U623" s="183">
        <v>0</v>
      </c>
      <c r="V623" s="183">
        <f t="shared" si="41"/>
        <v>0</v>
      </c>
      <c r="W623" s="183"/>
      <c r="X623" s="183" t="s">
        <v>153</v>
      </c>
      <c r="Y623" s="184"/>
      <c r="Z623" s="184"/>
      <c r="AA623" s="184"/>
      <c r="AB623" s="184"/>
      <c r="AC623" s="184"/>
      <c r="AD623" s="184"/>
      <c r="AE623" s="184"/>
      <c r="AF623" s="184"/>
      <c r="AG623" s="184" t="s">
        <v>154</v>
      </c>
      <c r="AH623" s="184"/>
      <c r="AI623" s="184"/>
      <c r="AJ623" s="184"/>
      <c r="AK623" s="184"/>
      <c r="AL623" s="184"/>
      <c r="AM623" s="184"/>
      <c r="AN623" s="184"/>
      <c r="AO623" s="184"/>
      <c r="AP623" s="184"/>
      <c r="AQ623" s="184"/>
      <c r="AR623" s="184"/>
      <c r="AS623" s="184"/>
      <c r="AT623" s="184"/>
      <c r="AU623" s="184"/>
      <c r="AV623" s="184"/>
      <c r="AW623" s="184"/>
      <c r="AX623" s="184"/>
      <c r="AY623" s="184"/>
      <c r="AZ623" s="184"/>
      <c r="BA623" s="184"/>
      <c r="BB623" s="184"/>
      <c r="BC623" s="184"/>
      <c r="BD623" s="184"/>
      <c r="BE623" s="184"/>
      <c r="BF623" s="184"/>
      <c r="BG623" s="184"/>
      <c r="BH623" s="184"/>
    </row>
    <row r="624" spans="1:60" outlineLevel="1" x14ac:dyDescent="0.2">
      <c r="A624" s="175">
        <v>233</v>
      </c>
      <c r="B624" s="176" t="s">
        <v>914</v>
      </c>
      <c r="C624" s="177" t="s">
        <v>915</v>
      </c>
      <c r="D624" s="178" t="s">
        <v>407</v>
      </c>
      <c r="E624" s="179">
        <v>1</v>
      </c>
      <c r="F624" s="180"/>
      <c r="G624" s="181">
        <f t="shared" si="35"/>
        <v>0</v>
      </c>
      <c r="H624" s="180"/>
      <c r="I624" s="181">
        <f t="shared" si="36"/>
        <v>0</v>
      </c>
      <c r="J624" s="180"/>
      <c r="K624" s="181">
        <f t="shared" si="37"/>
        <v>0</v>
      </c>
      <c r="L624" s="181">
        <v>21</v>
      </c>
      <c r="M624" s="181">
        <f t="shared" si="38"/>
        <v>0</v>
      </c>
      <c r="N624" s="181">
        <v>0</v>
      </c>
      <c r="O624" s="181">
        <f t="shared" si="39"/>
        <v>0</v>
      </c>
      <c r="P624" s="181">
        <v>0</v>
      </c>
      <c r="Q624" s="181">
        <f t="shared" si="40"/>
        <v>0</v>
      </c>
      <c r="R624" s="181"/>
      <c r="S624" s="181" t="s">
        <v>403</v>
      </c>
      <c r="T624" s="182" t="s">
        <v>404</v>
      </c>
      <c r="U624" s="183">
        <v>0</v>
      </c>
      <c r="V624" s="183">
        <f t="shared" si="41"/>
        <v>0</v>
      </c>
      <c r="W624" s="183"/>
      <c r="X624" s="183" t="s">
        <v>153</v>
      </c>
      <c r="Y624" s="184"/>
      <c r="Z624" s="184"/>
      <c r="AA624" s="184"/>
      <c r="AB624" s="184"/>
      <c r="AC624" s="184"/>
      <c r="AD624" s="184"/>
      <c r="AE624" s="184"/>
      <c r="AF624" s="184"/>
      <c r="AG624" s="184" t="s">
        <v>154</v>
      </c>
      <c r="AH624" s="184"/>
      <c r="AI624" s="184"/>
      <c r="AJ624" s="184"/>
      <c r="AK624" s="184"/>
      <c r="AL624" s="184"/>
      <c r="AM624" s="184"/>
      <c r="AN624" s="184"/>
      <c r="AO624" s="184"/>
      <c r="AP624" s="184"/>
      <c r="AQ624" s="184"/>
      <c r="AR624" s="184"/>
      <c r="AS624" s="184"/>
      <c r="AT624" s="184"/>
      <c r="AU624" s="184"/>
      <c r="AV624" s="184"/>
      <c r="AW624" s="184"/>
      <c r="AX624" s="184"/>
      <c r="AY624" s="184"/>
      <c r="AZ624" s="184"/>
      <c r="BA624" s="184"/>
      <c r="BB624" s="184"/>
      <c r="BC624" s="184"/>
      <c r="BD624" s="184"/>
      <c r="BE624" s="184"/>
      <c r="BF624" s="184"/>
      <c r="BG624" s="184"/>
      <c r="BH624" s="184"/>
    </row>
    <row r="625" spans="1:60" x14ac:dyDescent="0.2">
      <c r="A625" s="167" t="s">
        <v>146</v>
      </c>
      <c r="B625" s="168" t="s">
        <v>111</v>
      </c>
      <c r="C625" s="169" t="s">
        <v>112</v>
      </c>
      <c r="D625" s="170"/>
      <c r="E625" s="171"/>
      <c r="F625" s="172"/>
      <c r="G625" s="172">
        <f>SUMIF(AG626:AG633,"&lt;&gt;NOR",G626:G633)</f>
        <v>0</v>
      </c>
      <c r="H625" s="172"/>
      <c r="I625" s="172">
        <f>SUM(I626:I633)</f>
        <v>0</v>
      </c>
      <c r="J625" s="172"/>
      <c r="K625" s="172">
        <f>SUM(K626:K633)</f>
        <v>0</v>
      </c>
      <c r="L625" s="172"/>
      <c r="M625" s="172">
        <f>SUM(M626:M633)</f>
        <v>0</v>
      </c>
      <c r="N625" s="172"/>
      <c r="O625" s="172">
        <f>SUM(O626:O633)</f>
        <v>0</v>
      </c>
      <c r="P625" s="172"/>
      <c r="Q625" s="172">
        <f>SUM(Q626:Q633)</f>
        <v>0</v>
      </c>
      <c r="R625" s="172"/>
      <c r="S625" s="172"/>
      <c r="T625" s="173"/>
      <c r="U625" s="174"/>
      <c r="V625" s="174">
        <f>SUM(V626:V633)</f>
        <v>531.32000000000005</v>
      </c>
      <c r="W625" s="174"/>
      <c r="X625" s="174"/>
      <c r="AG625" t="s">
        <v>147</v>
      </c>
    </row>
    <row r="626" spans="1:60" outlineLevel="1" x14ac:dyDescent="0.2">
      <c r="A626" s="175">
        <v>234</v>
      </c>
      <c r="B626" s="176" t="s">
        <v>916</v>
      </c>
      <c r="C626" s="177" t="s">
        <v>917</v>
      </c>
      <c r="D626" s="178" t="s">
        <v>165</v>
      </c>
      <c r="E626" s="179">
        <v>0.5</v>
      </c>
      <c r="F626" s="180"/>
      <c r="G626" s="181">
        <f>ROUND(E626*F626,2)</f>
        <v>0</v>
      </c>
      <c r="H626" s="180"/>
      <c r="I626" s="181">
        <f>ROUND(E626*H626,2)</f>
        <v>0</v>
      </c>
      <c r="J626" s="180"/>
      <c r="K626" s="181">
        <f>ROUND(E626*J626,2)</f>
        <v>0</v>
      </c>
      <c r="L626" s="181">
        <v>21</v>
      </c>
      <c r="M626" s="181">
        <f>G626*(1+L626/100)</f>
        <v>0</v>
      </c>
      <c r="N626" s="181">
        <v>0</v>
      </c>
      <c r="O626" s="181">
        <f>ROUND(E626*N626,2)</f>
        <v>0</v>
      </c>
      <c r="P626" s="181">
        <v>0</v>
      </c>
      <c r="Q626" s="181">
        <f>ROUND(E626*P626,2)</f>
        <v>0</v>
      </c>
      <c r="R626" s="181" t="s">
        <v>413</v>
      </c>
      <c r="S626" s="181" t="s">
        <v>152</v>
      </c>
      <c r="T626" s="182" t="s">
        <v>333</v>
      </c>
      <c r="U626" s="183">
        <v>0</v>
      </c>
      <c r="V626" s="183">
        <f>ROUND(E626*U626,2)</f>
        <v>0</v>
      </c>
      <c r="W626" s="183"/>
      <c r="X626" s="183" t="s">
        <v>153</v>
      </c>
      <c r="Y626" s="184"/>
      <c r="Z626" s="184"/>
      <c r="AA626" s="184"/>
      <c r="AB626" s="184"/>
      <c r="AC626" s="184"/>
      <c r="AD626" s="184"/>
      <c r="AE626" s="184"/>
      <c r="AF626" s="184"/>
      <c r="AG626" s="184" t="s">
        <v>154</v>
      </c>
      <c r="AH626" s="184"/>
      <c r="AI626" s="184"/>
      <c r="AJ626" s="184"/>
      <c r="AK626" s="184"/>
      <c r="AL626" s="184"/>
      <c r="AM626" s="184"/>
      <c r="AN626" s="184"/>
      <c r="AO626" s="184"/>
      <c r="AP626" s="184"/>
      <c r="AQ626" s="184"/>
      <c r="AR626" s="184"/>
      <c r="AS626" s="184"/>
      <c r="AT626" s="184"/>
      <c r="AU626" s="184"/>
      <c r="AV626" s="184"/>
      <c r="AW626" s="184"/>
      <c r="AX626" s="184"/>
      <c r="AY626" s="184"/>
      <c r="AZ626" s="184"/>
      <c r="BA626" s="184"/>
      <c r="BB626" s="184"/>
      <c r="BC626" s="184"/>
      <c r="BD626" s="184"/>
      <c r="BE626" s="184"/>
      <c r="BF626" s="184"/>
      <c r="BG626" s="184"/>
      <c r="BH626" s="184"/>
    </row>
    <row r="627" spans="1:60" ht="22.5" outlineLevel="1" x14ac:dyDescent="0.2">
      <c r="A627" s="175">
        <v>235</v>
      </c>
      <c r="B627" s="176" t="s">
        <v>918</v>
      </c>
      <c r="C627" s="177" t="s">
        <v>919</v>
      </c>
      <c r="D627" s="178" t="s">
        <v>165</v>
      </c>
      <c r="E627" s="179">
        <v>190.77812</v>
      </c>
      <c r="F627" s="180"/>
      <c r="G627" s="181">
        <f>ROUND(E627*F627,2)</f>
        <v>0</v>
      </c>
      <c r="H627" s="180"/>
      <c r="I627" s="181">
        <f>ROUND(E627*H627,2)</f>
        <v>0</v>
      </c>
      <c r="J627" s="180"/>
      <c r="K627" s="181">
        <f>ROUND(E627*J627,2)</f>
        <v>0</v>
      </c>
      <c r="L627" s="181">
        <v>21</v>
      </c>
      <c r="M627" s="181">
        <f>G627*(1+L627/100)</f>
        <v>0</v>
      </c>
      <c r="N627" s="181">
        <v>0</v>
      </c>
      <c r="O627" s="181">
        <f>ROUND(E627*N627,2)</f>
        <v>0</v>
      </c>
      <c r="P627" s="181">
        <v>0</v>
      </c>
      <c r="Q627" s="181">
        <f>ROUND(E627*P627,2)</f>
        <v>0</v>
      </c>
      <c r="R627" s="181" t="s">
        <v>413</v>
      </c>
      <c r="S627" s="181" t="s">
        <v>152</v>
      </c>
      <c r="T627" s="182" t="s">
        <v>152</v>
      </c>
      <c r="U627" s="183">
        <v>0.93300000000000005</v>
      </c>
      <c r="V627" s="183">
        <f>ROUND(E627*U627,2)</f>
        <v>178</v>
      </c>
      <c r="W627" s="183"/>
      <c r="X627" s="183" t="s">
        <v>920</v>
      </c>
      <c r="Y627" s="184"/>
      <c r="Z627" s="184"/>
      <c r="AA627" s="184"/>
      <c r="AB627" s="184"/>
      <c r="AC627" s="184"/>
      <c r="AD627" s="184"/>
      <c r="AE627" s="184"/>
      <c r="AF627" s="184"/>
      <c r="AG627" s="184" t="s">
        <v>921</v>
      </c>
      <c r="AH627" s="184"/>
      <c r="AI627" s="184"/>
      <c r="AJ627" s="184"/>
      <c r="AK627" s="184"/>
      <c r="AL627" s="184"/>
      <c r="AM627" s="184"/>
      <c r="AN627" s="184"/>
      <c r="AO627" s="184"/>
      <c r="AP627" s="184"/>
      <c r="AQ627" s="184"/>
      <c r="AR627" s="184"/>
      <c r="AS627" s="184"/>
      <c r="AT627" s="184"/>
      <c r="AU627" s="184"/>
      <c r="AV627" s="184"/>
      <c r="AW627" s="184"/>
      <c r="AX627" s="184"/>
      <c r="AY627" s="184"/>
      <c r="AZ627" s="184"/>
      <c r="BA627" s="184"/>
      <c r="BB627" s="184"/>
      <c r="BC627" s="184"/>
      <c r="BD627" s="184"/>
      <c r="BE627" s="184"/>
      <c r="BF627" s="184"/>
      <c r="BG627" s="184"/>
      <c r="BH627" s="184"/>
    </row>
    <row r="628" spans="1:60" outlineLevel="1" x14ac:dyDescent="0.2">
      <c r="A628" s="185">
        <v>236</v>
      </c>
      <c r="B628" s="186" t="s">
        <v>922</v>
      </c>
      <c r="C628" s="187" t="s">
        <v>923</v>
      </c>
      <c r="D628" s="188" t="s">
        <v>165</v>
      </c>
      <c r="E628" s="189">
        <v>190.77812</v>
      </c>
      <c r="F628" s="190"/>
      <c r="G628" s="191">
        <f>ROUND(E628*F628,2)</f>
        <v>0</v>
      </c>
      <c r="H628" s="190"/>
      <c r="I628" s="191">
        <f>ROUND(E628*H628,2)</f>
        <v>0</v>
      </c>
      <c r="J628" s="190"/>
      <c r="K628" s="191">
        <f>ROUND(E628*J628,2)</f>
        <v>0</v>
      </c>
      <c r="L628" s="191">
        <v>21</v>
      </c>
      <c r="M628" s="191">
        <f>G628*(1+L628/100)</f>
        <v>0</v>
      </c>
      <c r="N628" s="191">
        <v>0</v>
      </c>
      <c r="O628" s="191">
        <f>ROUND(E628*N628,2)</f>
        <v>0</v>
      </c>
      <c r="P628" s="191">
        <v>0</v>
      </c>
      <c r="Q628" s="191">
        <f>ROUND(E628*P628,2)</f>
        <v>0</v>
      </c>
      <c r="R628" s="191" t="s">
        <v>413</v>
      </c>
      <c r="S628" s="191" t="s">
        <v>152</v>
      </c>
      <c r="T628" s="192" t="s">
        <v>152</v>
      </c>
      <c r="U628" s="183">
        <v>0.49</v>
      </c>
      <c r="V628" s="183">
        <f>ROUND(E628*U628,2)</f>
        <v>93.48</v>
      </c>
      <c r="W628" s="183"/>
      <c r="X628" s="183" t="s">
        <v>920</v>
      </c>
      <c r="Y628" s="184"/>
      <c r="Z628" s="184"/>
      <c r="AA628" s="184"/>
      <c r="AB628" s="184"/>
      <c r="AC628" s="184"/>
      <c r="AD628" s="184"/>
      <c r="AE628" s="184"/>
      <c r="AF628" s="184"/>
      <c r="AG628" s="184" t="s">
        <v>921</v>
      </c>
      <c r="AH628" s="184"/>
      <c r="AI628" s="184"/>
      <c r="AJ628" s="184"/>
      <c r="AK628" s="184"/>
      <c r="AL628" s="184"/>
      <c r="AM628" s="184"/>
      <c r="AN628" s="184"/>
      <c r="AO628" s="184"/>
      <c r="AP628" s="184"/>
      <c r="AQ628" s="184"/>
      <c r="AR628" s="184"/>
      <c r="AS628" s="184"/>
      <c r="AT628" s="184"/>
      <c r="AU628" s="184"/>
      <c r="AV628" s="184"/>
      <c r="AW628" s="184"/>
      <c r="AX628" s="184"/>
      <c r="AY628" s="184"/>
      <c r="AZ628" s="184"/>
      <c r="BA628" s="184"/>
      <c r="BB628" s="184"/>
      <c r="BC628" s="184"/>
      <c r="BD628" s="184"/>
      <c r="BE628" s="184"/>
      <c r="BF628" s="184"/>
      <c r="BG628" s="184"/>
      <c r="BH628" s="184"/>
    </row>
    <row r="629" spans="1:60" ht="12.75" customHeight="1" outlineLevel="1" x14ac:dyDescent="0.2">
      <c r="A629" s="193"/>
      <c r="B629" s="194"/>
      <c r="C629" s="253" t="s">
        <v>924</v>
      </c>
      <c r="D629" s="253"/>
      <c r="E629" s="253"/>
      <c r="F629" s="253"/>
      <c r="G629" s="253"/>
      <c r="H629" s="183"/>
      <c r="I629" s="183"/>
      <c r="J629" s="183"/>
      <c r="K629" s="183"/>
      <c r="L629" s="183"/>
      <c r="M629" s="183"/>
      <c r="N629" s="183"/>
      <c r="O629" s="183"/>
      <c r="P629" s="183"/>
      <c r="Q629" s="183"/>
      <c r="R629" s="183"/>
      <c r="S629" s="183"/>
      <c r="T629" s="183"/>
      <c r="U629" s="183"/>
      <c r="V629" s="183"/>
      <c r="W629" s="183"/>
      <c r="X629" s="183"/>
      <c r="Y629" s="184"/>
      <c r="Z629" s="184"/>
      <c r="AA629" s="184"/>
      <c r="AB629" s="184"/>
      <c r="AC629" s="184"/>
      <c r="AD629" s="184"/>
      <c r="AE629" s="184"/>
      <c r="AF629" s="184"/>
      <c r="AG629" s="184" t="s">
        <v>190</v>
      </c>
      <c r="AH629" s="184"/>
      <c r="AI629" s="184"/>
      <c r="AJ629" s="184"/>
      <c r="AK629" s="184"/>
      <c r="AL629" s="184"/>
      <c r="AM629" s="184"/>
      <c r="AN629" s="184"/>
      <c r="AO629" s="184"/>
      <c r="AP629" s="184"/>
      <c r="AQ629" s="184"/>
      <c r="AR629" s="184"/>
      <c r="AS629" s="184"/>
      <c r="AT629" s="184"/>
      <c r="AU629" s="184"/>
      <c r="AV629" s="184"/>
      <c r="AW629" s="184"/>
      <c r="AX629" s="184"/>
      <c r="AY629" s="184"/>
      <c r="AZ629" s="184"/>
      <c r="BA629" s="184"/>
      <c r="BB629" s="184"/>
      <c r="BC629" s="184"/>
      <c r="BD629" s="184"/>
      <c r="BE629" s="184"/>
      <c r="BF629" s="184"/>
      <c r="BG629" s="184"/>
      <c r="BH629" s="184"/>
    </row>
    <row r="630" spans="1:60" outlineLevel="1" x14ac:dyDescent="0.2">
      <c r="A630" s="175">
        <v>237</v>
      </c>
      <c r="B630" s="176" t="s">
        <v>925</v>
      </c>
      <c r="C630" s="177" t="s">
        <v>926</v>
      </c>
      <c r="D630" s="178" t="s">
        <v>165</v>
      </c>
      <c r="E630" s="179">
        <v>2289.3374399999998</v>
      </c>
      <c r="F630" s="180"/>
      <c r="G630" s="181">
        <f>ROUND(E630*F630,2)</f>
        <v>0</v>
      </c>
      <c r="H630" s="180"/>
      <c r="I630" s="181">
        <f>ROUND(E630*H630,2)</f>
        <v>0</v>
      </c>
      <c r="J630" s="180"/>
      <c r="K630" s="181">
        <f>ROUND(E630*J630,2)</f>
        <v>0</v>
      </c>
      <c r="L630" s="181">
        <v>21</v>
      </c>
      <c r="M630" s="181">
        <f>G630*(1+L630/100)</f>
        <v>0</v>
      </c>
      <c r="N630" s="181">
        <v>0</v>
      </c>
      <c r="O630" s="181">
        <f>ROUND(E630*N630,2)</f>
        <v>0</v>
      </c>
      <c r="P630" s="181">
        <v>0</v>
      </c>
      <c r="Q630" s="181">
        <f>ROUND(E630*P630,2)</f>
        <v>0</v>
      </c>
      <c r="R630" s="181" t="s">
        <v>413</v>
      </c>
      <c r="S630" s="181" t="s">
        <v>152</v>
      </c>
      <c r="T630" s="182" t="s">
        <v>152</v>
      </c>
      <c r="U630" s="183">
        <v>0</v>
      </c>
      <c r="V630" s="183">
        <f>ROUND(E630*U630,2)</f>
        <v>0</v>
      </c>
      <c r="W630" s="183"/>
      <c r="X630" s="183" t="s">
        <v>920</v>
      </c>
      <c r="Y630" s="184"/>
      <c r="Z630" s="184"/>
      <c r="AA630" s="184"/>
      <c r="AB630" s="184"/>
      <c r="AC630" s="184"/>
      <c r="AD630" s="184"/>
      <c r="AE630" s="184"/>
      <c r="AF630" s="184"/>
      <c r="AG630" s="184" t="s">
        <v>921</v>
      </c>
      <c r="AH630" s="184"/>
      <c r="AI630" s="184"/>
      <c r="AJ630" s="184"/>
      <c r="AK630" s="184"/>
      <c r="AL630" s="184"/>
      <c r="AM630" s="184"/>
      <c r="AN630" s="184"/>
      <c r="AO630" s="184"/>
      <c r="AP630" s="184"/>
      <c r="AQ630" s="184"/>
      <c r="AR630" s="184"/>
      <c r="AS630" s="184"/>
      <c r="AT630" s="184"/>
      <c r="AU630" s="184"/>
      <c r="AV630" s="184"/>
      <c r="AW630" s="184"/>
      <c r="AX630" s="184"/>
      <c r="AY630" s="184"/>
      <c r="AZ630" s="184"/>
      <c r="BA630" s="184"/>
      <c r="BB630" s="184"/>
      <c r="BC630" s="184"/>
      <c r="BD630" s="184"/>
      <c r="BE630" s="184"/>
      <c r="BF630" s="184"/>
      <c r="BG630" s="184"/>
      <c r="BH630" s="184"/>
    </row>
    <row r="631" spans="1:60" outlineLevel="1" x14ac:dyDescent="0.2">
      <c r="A631" s="175">
        <v>238</v>
      </c>
      <c r="B631" s="176" t="s">
        <v>927</v>
      </c>
      <c r="C631" s="177" t="s">
        <v>928</v>
      </c>
      <c r="D631" s="178" t="s">
        <v>165</v>
      </c>
      <c r="E631" s="179">
        <v>190.77812</v>
      </c>
      <c r="F631" s="180"/>
      <c r="G631" s="181">
        <f>ROUND(E631*F631,2)</f>
        <v>0</v>
      </c>
      <c r="H631" s="180"/>
      <c r="I631" s="181">
        <f>ROUND(E631*H631,2)</f>
        <v>0</v>
      </c>
      <c r="J631" s="180"/>
      <c r="K631" s="181">
        <f>ROUND(E631*J631,2)</f>
        <v>0</v>
      </c>
      <c r="L631" s="181">
        <v>21</v>
      </c>
      <c r="M631" s="181">
        <f>G631*(1+L631/100)</f>
        <v>0</v>
      </c>
      <c r="N631" s="181">
        <v>0</v>
      </c>
      <c r="O631" s="181">
        <f>ROUND(E631*N631,2)</f>
        <v>0</v>
      </c>
      <c r="P631" s="181">
        <v>0</v>
      </c>
      <c r="Q631" s="181">
        <f>ROUND(E631*P631,2)</f>
        <v>0</v>
      </c>
      <c r="R631" s="181" t="s">
        <v>413</v>
      </c>
      <c r="S631" s="181" t="s">
        <v>152</v>
      </c>
      <c r="T631" s="182" t="s">
        <v>152</v>
      </c>
      <c r="U631" s="183">
        <v>0.94199999999999995</v>
      </c>
      <c r="V631" s="183">
        <f>ROUND(E631*U631,2)</f>
        <v>179.71</v>
      </c>
      <c r="W631" s="183"/>
      <c r="X631" s="183" t="s">
        <v>920</v>
      </c>
      <c r="Y631" s="184"/>
      <c r="Z631" s="184"/>
      <c r="AA631" s="184"/>
      <c r="AB631" s="184"/>
      <c r="AC631" s="184"/>
      <c r="AD631" s="184"/>
      <c r="AE631" s="184"/>
      <c r="AF631" s="184"/>
      <c r="AG631" s="184" t="s">
        <v>921</v>
      </c>
      <c r="AH631" s="184"/>
      <c r="AI631" s="184"/>
      <c r="AJ631" s="184"/>
      <c r="AK631" s="184"/>
      <c r="AL631" s="184"/>
      <c r="AM631" s="184"/>
      <c r="AN631" s="184"/>
      <c r="AO631" s="184"/>
      <c r="AP631" s="184"/>
      <c r="AQ631" s="184"/>
      <c r="AR631" s="184"/>
      <c r="AS631" s="184"/>
      <c r="AT631" s="184"/>
      <c r="AU631" s="184"/>
      <c r="AV631" s="184"/>
      <c r="AW631" s="184"/>
      <c r="AX631" s="184"/>
      <c r="AY631" s="184"/>
      <c r="AZ631" s="184"/>
      <c r="BA631" s="184"/>
      <c r="BB631" s="184"/>
      <c r="BC631" s="184"/>
      <c r="BD631" s="184"/>
      <c r="BE631" s="184"/>
      <c r="BF631" s="184"/>
      <c r="BG631" s="184"/>
      <c r="BH631" s="184"/>
    </row>
    <row r="632" spans="1:60" ht="22.5" outlineLevel="1" x14ac:dyDescent="0.2">
      <c r="A632" s="175">
        <v>239</v>
      </c>
      <c r="B632" s="176" t="s">
        <v>929</v>
      </c>
      <c r="C632" s="177" t="s">
        <v>930</v>
      </c>
      <c r="D632" s="178" t="s">
        <v>165</v>
      </c>
      <c r="E632" s="179">
        <v>763.11248000000001</v>
      </c>
      <c r="F632" s="180"/>
      <c r="G632" s="181">
        <f>ROUND(E632*F632,2)</f>
        <v>0</v>
      </c>
      <c r="H632" s="180"/>
      <c r="I632" s="181">
        <f>ROUND(E632*H632,2)</f>
        <v>0</v>
      </c>
      <c r="J632" s="180"/>
      <c r="K632" s="181">
        <f>ROUND(E632*J632,2)</f>
        <v>0</v>
      </c>
      <c r="L632" s="181">
        <v>21</v>
      </c>
      <c r="M632" s="181">
        <f>G632*(1+L632/100)</f>
        <v>0</v>
      </c>
      <c r="N632" s="181">
        <v>0</v>
      </c>
      <c r="O632" s="181">
        <f>ROUND(E632*N632,2)</f>
        <v>0</v>
      </c>
      <c r="P632" s="181">
        <v>0</v>
      </c>
      <c r="Q632" s="181">
        <f>ROUND(E632*P632,2)</f>
        <v>0</v>
      </c>
      <c r="R632" s="181" t="s">
        <v>413</v>
      </c>
      <c r="S632" s="181" t="s">
        <v>152</v>
      </c>
      <c r="T632" s="182" t="s">
        <v>152</v>
      </c>
      <c r="U632" s="183">
        <v>0.105</v>
      </c>
      <c r="V632" s="183">
        <f>ROUND(E632*U632,2)</f>
        <v>80.13</v>
      </c>
      <c r="W632" s="183"/>
      <c r="X632" s="183" t="s">
        <v>920</v>
      </c>
      <c r="Y632" s="184"/>
      <c r="Z632" s="184"/>
      <c r="AA632" s="184"/>
      <c r="AB632" s="184"/>
      <c r="AC632" s="184"/>
      <c r="AD632" s="184"/>
      <c r="AE632" s="184"/>
      <c r="AF632" s="184"/>
      <c r="AG632" s="184" t="s">
        <v>921</v>
      </c>
      <c r="AH632" s="184"/>
      <c r="AI632" s="184"/>
      <c r="AJ632" s="184"/>
      <c r="AK632" s="184"/>
      <c r="AL632" s="184"/>
      <c r="AM632" s="184"/>
      <c r="AN632" s="184"/>
      <c r="AO632" s="184"/>
      <c r="AP632" s="184"/>
      <c r="AQ632" s="184"/>
      <c r="AR632" s="184"/>
      <c r="AS632" s="184"/>
      <c r="AT632" s="184"/>
      <c r="AU632" s="184"/>
      <c r="AV632" s="184"/>
      <c r="AW632" s="184"/>
      <c r="AX632" s="184"/>
      <c r="AY632" s="184"/>
      <c r="AZ632" s="184"/>
      <c r="BA632" s="184"/>
      <c r="BB632" s="184"/>
      <c r="BC632" s="184"/>
      <c r="BD632" s="184"/>
      <c r="BE632" s="184"/>
      <c r="BF632" s="184"/>
      <c r="BG632" s="184"/>
      <c r="BH632" s="184"/>
    </row>
    <row r="633" spans="1:60" outlineLevel="1" x14ac:dyDescent="0.2">
      <c r="A633" s="175">
        <v>240</v>
      </c>
      <c r="B633" s="176" t="s">
        <v>931</v>
      </c>
      <c r="C633" s="177" t="s">
        <v>932</v>
      </c>
      <c r="D633" s="178" t="s">
        <v>165</v>
      </c>
      <c r="E633" s="179">
        <v>190.77812</v>
      </c>
      <c r="F633" s="180"/>
      <c r="G633" s="181">
        <f>ROUND(E633*F633,2)</f>
        <v>0</v>
      </c>
      <c r="H633" s="180"/>
      <c r="I633" s="181">
        <f>ROUND(E633*H633,2)</f>
        <v>0</v>
      </c>
      <c r="J633" s="180"/>
      <c r="K633" s="181">
        <f>ROUND(E633*J633,2)</f>
        <v>0</v>
      </c>
      <c r="L633" s="181">
        <v>21</v>
      </c>
      <c r="M633" s="181">
        <f>G633*(1+L633/100)</f>
        <v>0</v>
      </c>
      <c r="N633" s="181">
        <v>0</v>
      </c>
      <c r="O633" s="181">
        <f>ROUND(E633*N633,2)</f>
        <v>0</v>
      </c>
      <c r="P633" s="181">
        <v>0</v>
      </c>
      <c r="Q633" s="181">
        <f>ROUND(E633*P633,2)</f>
        <v>0</v>
      </c>
      <c r="R633" s="181" t="s">
        <v>413</v>
      </c>
      <c r="S633" s="181" t="s">
        <v>152</v>
      </c>
      <c r="T633" s="182" t="s">
        <v>333</v>
      </c>
      <c r="U633" s="183">
        <v>0</v>
      </c>
      <c r="V633" s="183">
        <f>ROUND(E633*U633,2)</f>
        <v>0</v>
      </c>
      <c r="W633" s="183"/>
      <c r="X633" s="183" t="s">
        <v>920</v>
      </c>
      <c r="Y633" s="184"/>
      <c r="Z633" s="184"/>
      <c r="AA633" s="184"/>
      <c r="AB633" s="184"/>
      <c r="AC633" s="184"/>
      <c r="AD633" s="184"/>
      <c r="AE633" s="184"/>
      <c r="AF633" s="184"/>
      <c r="AG633" s="184" t="s">
        <v>921</v>
      </c>
      <c r="AH633" s="184"/>
      <c r="AI633" s="184"/>
      <c r="AJ633" s="184"/>
      <c r="AK633" s="184"/>
      <c r="AL633" s="184"/>
      <c r="AM633" s="184"/>
      <c r="AN633" s="184"/>
      <c r="AO633" s="184"/>
      <c r="AP633" s="184"/>
      <c r="AQ633" s="184"/>
      <c r="AR633" s="184"/>
      <c r="AS633" s="184"/>
      <c r="AT633" s="184"/>
      <c r="AU633" s="184"/>
      <c r="AV633" s="184"/>
      <c r="AW633" s="184"/>
      <c r="AX633" s="184"/>
      <c r="AY633" s="184"/>
      <c r="AZ633" s="184"/>
      <c r="BA633" s="184"/>
      <c r="BB633" s="184"/>
      <c r="BC633" s="184"/>
      <c r="BD633" s="184"/>
      <c r="BE633" s="184"/>
      <c r="BF633" s="184"/>
      <c r="BG633" s="184"/>
      <c r="BH633" s="184"/>
    </row>
    <row r="634" spans="1:60" x14ac:dyDescent="0.2">
      <c r="A634" s="167" t="s">
        <v>146</v>
      </c>
      <c r="B634" s="168" t="s">
        <v>21</v>
      </c>
      <c r="C634" s="169" t="s">
        <v>22</v>
      </c>
      <c r="D634" s="170"/>
      <c r="E634" s="171"/>
      <c r="F634" s="172"/>
      <c r="G634" s="172">
        <f>SUMIF(AG635:AG638,"&lt;&gt;NOR",G635:G638)</f>
        <v>0</v>
      </c>
      <c r="H634" s="172"/>
      <c r="I634" s="172">
        <f>SUM(I635:I638)</f>
        <v>0</v>
      </c>
      <c r="J634" s="172"/>
      <c r="K634" s="172">
        <f>SUM(K635:K638)</f>
        <v>0</v>
      </c>
      <c r="L634" s="172"/>
      <c r="M634" s="172">
        <f>SUM(M635:M638)</f>
        <v>0</v>
      </c>
      <c r="N634" s="172"/>
      <c r="O634" s="172">
        <f>SUM(O635:O638)</f>
        <v>0</v>
      </c>
      <c r="P634" s="172"/>
      <c r="Q634" s="172">
        <f>SUM(Q635:Q638)</f>
        <v>0</v>
      </c>
      <c r="R634" s="172"/>
      <c r="S634" s="172"/>
      <c r="T634" s="173"/>
      <c r="U634" s="174"/>
      <c r="V634" s="174">
        <f>SUM(V635:V638)</f>
        <v>0</v>
      </c>
      <c r="W634" s="174"/>
      <c r="X634" s="174"/>
      <c r="AG634" t="s">
        <v>147</v>
      </c>
    </row>
    <row r="635" spans="1:60" outlineLevel="1" x14ac:dyDescent="0.2">
      <c r="A635" s="185">
        <v>241</v>
      </c>
      <c r="B635" s="186" t="s">
        <v>933</v>
      </c>
      <c r="C635" s="187" t="s">
        <v>934</v>
      </c>
      <c r="D635" s="188" t="s">
        <v>935</v>
      </c>
      <c r="E635" s="189">
        <v>1</v>
      </c>
      <c r="F635" s="190"/>
      <c r="G635" s="191">
        <f>ROUND(E635*F635,2)</f>
        <v>0</v>
      </c>
      <c r="H635" s="190"/>
      <c r="I635" s="191">
        <f>ROUND(E635*H635,2)</f>
        <v>0</v>
      </c>
      <c r="J635" s="190"/>
      <c r="K635" s="191">
        <f>ROUND(E635*J635,2)</f>
        <v>0</v>
      </c>
      <c r="L635" s="191">
        <v>21</v>
      </c>
      <c r="M635" s="191">
        <f>G635*(1+L635/100)</f>
        <v>0</v>
      </c>
      <c r="N635" s="191">
        <v>0</v>
      </c>
      <c r="O635" s="191">
        <f>ROUND(E635*N635,2)</f>
        <v>0</v>
      </c>
      <c r="P635" s="191">
        <v>0</v>
      </c>
      <c r="Q635" s="191">
        <f>ROUND(E635*P635,2)</f>
        <v>0</v>
      </c>
      <c r="R635" s="191"/>
      <c r="S635" s="191" t="s">
        <v>152</v>
      </c>
      <c r="T635" s="192" t="s">
        <v>404</v>
      </c>
      <c r="U635" s="183">
        <v>0</v>
      </c>
      <c r="V635" s="183">
        <f>ROUND(E635*U635,2)</f>
        <v>0</v>
      </c>
      <c r="W635" s="183"/>
      <c r="X635" s="183" t="s">
        <v>936</v>
      </c>
      <c r="Y635" s="184"/>
      <c r="Z635" s="184"/>
      <c r="AA635" s="184"/>
      <c r="AB635" s="184"/>
      <c r="AC635" s="184"/>
      <c r="AD635" s="184"/>
      <c r="AE635" s="184"/>
      <c r="AF635" s="184"/>
      <c r="AG635" s="184" t="s">
        <v>937</v>
      </c>
      <c r="AH635" s="184"/>
      <c r="AI635" s="184"/>
      <c r="AJ635" s="184"/>
      <c r="AK635" s="184"/>
      <c r="AL635" s="184"/>
      <c r="AM635" s="184"/>
      <c r="AN635" s="184"/>
      <c r="AO635" s="184"/>
      <c r="AP635" s="184"/>
      <c r="AQ635" s="184"/>
      <c r="AR635" s="184"/>
      <c r="AS635" s="184"/>
      <c r="AT635" s="184"/>
      <c r="AU635" s="184"/>
      <c r="AV635" s="184"/>
      <c r="AW635" s="184"/>
      <c r="AX635" s="184"/>
      <c r="AY635" s="184"/>
      <c r="AZ635" s="184"/>
      <c r="BA635" s="184"/>
      <c r="BB635" s="184"/>
      <c r="BC635" s="184"/>
      <c r="BD635" s="184"/>
      <c r="BE635" s="184"/>
      <c r="BF635" s="184"/>
      <c r="BG635" s="184"/>
      <c r="BH635" s="184"/>
    </row>
    <row r="636" spans="1:60" ht="12.75" customHeight="1" outlineLevel="1" x14ac:dyDescent="0.2">
      <c r="A636" s="193"/>
      <c r="B636" s="194"/>
      <c r="C636" s="253" t="s">
        <v>938</v>
      </c>
      <c r="D636" s="253"/>
      <c r="E636" s="253"/>
      <c r="F636" s="253"/>
      <c r="G636" s="253"/>
      <c r="H636" s="183"/>
      <c r="I636" s="183"/>
      <c r="J636" s="183"/>
      <c r="K636" s="183"/>
      <c r="L636" s="183"/>
      <c r="M636" s="183"/>
      <c r="N636" s="183"/>
      <c r="O636" s="183"/>
      <c r="P636" s="183"/>
      <c r="Q636" s="183"/>
      <c r="R636" s="183"/>
      <c r="S636" s="183"/>
      <c r="T636" s="183"/>
      <c r="U636" s="183"/>
      <c r="V636" s="183"/>
      <c r="W636" s="183"/>
      <c r="X636" s="183"/>
      <c r="Y636" s="184"/>
      <c r="Z636" s="184"/>
      <c r="AA636" s="184"/>
      <c r="AB636" s="184"/>
      <c r="AC636" s="184"/>
      <c r="AD636" s="184"/>
      <c r="AE636" s="184"/>
      <c r="AF636" s="184"/>
      <c r="AG636" s="184" t="s">
        <v>190</v>
      </c>
      <c r="AH636" s="184"/>
      <c r="AI636" s="184"/>
      <c r="AJ636" s="184"/>
      <c r="AK636" s="184"/>
      <c r="AL636" s="184"/>
      <c r="AM636" s="184"/>
      <c r="AN636" s="184"/>
      <c r="AO636" s="184"/>
      <c r="AP636" s="184"/>
      <c r="AQ636" s="184"/>
      <c r="AR636" s="184"/>
      <c r="AS636" s="184"/>
      <c r="AT636" s="184"/>
      <c r="AU636" s="184"/>
      <c r="AV636" s="184"/>
      <c r="AW636" s="184"/>
      <c r="AX636" s="184"/>
      <c r="AY636" s="184"/>
      <c r="AZ636" s="184"/>
      <c r="BA636" s="184"/>
      <c r="BB636" s="184"/>
      <c r="BC636" s="184"/>
      <c r="BD636" s="184"/>
      <c r="BE636" s="184"/>
      <c r="BF636" s="184"/>
      <c r="BG636" s="184"/>
      <c r="BH636" s="184"/>
    </row>
    <row r="637" spans="1:60" outlineLevel="1" x14ac:dyDescent="0.2">
      <c r="A637" s="185">
        <v>242</v>
      </c>
      <c r="B637" s="186" t="s">
        <v>939</v>
      </c>
      <c r="C637" s="187" t="s">
        <v>940</v>
      </c>
      <c r="D637" s="188" t="s">
        <v>935</v>
      </c>
      <c r="E637" s="189">
        <v>1</v>
      </c>
      <c r="F637" s="190"/>
      <c r="G637" s="191">
        <f>ROUND(E637*F637,2)</f>
        <v>0</v>
      </c>
      <c r="H637" s="190"/>
      <c r="I637" s="191">
        <f>ROUND(E637*H637,2)</f>
        <v>0</v>
      </c>
      <c r="J637" s="190"/>
      <c r="K637" s="191">
        <f>ROUND(E637*J637,2)</f>
        <v>0</v>
      </c>
      <c r="L637" s="191">
        <v>21</v>
      </c>
      <c r="M637" s="191">
        <f>G637*(1+L637/100)</f>
        <v>0</v>
      </c>
      <c r="N637" s="191">
        <v>0</v>
      </c>
      <c r="O637" s="191">
        <f>ROUND(E637*N637,2)</f>
        <v>0</v>
      </c>
      <c r="P637" s="191">
        <v>0</v>
      </c>
      <c r="Q637" s="191">
        <f>ROUND(E637*P637,2)</f>
        <v>0</v>
      </c>
      <c r="R637" s="191"/>
      <c r="S637" s="191" t="s">
        <v>152</v>
      </c>
      <c r="T637" s="192" t="s">
        <v>404</v>
      </c>
      <c r="U637" s="183">
        <v>0</v>
      </c>
      <c r="V637" s="183">
        <f>ROUND(E637*U637,2)</f>
        <v>0</v>
      </c>
      <c r="W637" s="183"/>
      <c r="X637" s="183" t="s">
        <v>936</v>
      </c>
      <c r="Y637" s="184"/>
      <c r="Z637" s="184"/>
      <c r="AA637" s="184"/>
      <c r="AB637" s="184"/>
      <c r="AC637" s="184"/>
      <c r="AD637" s="184"/>
      <c r="AE637" s="184"/>
      <c r="AF637" s="184"/>
      <c r="AG637" s="184" t="s">
        <v>937</v>
      </c>
      <c r="AH637" s="184"/>
      <c r="AI637" s="184"/>
      <c r="AJ637" s="184"/>
      <c r="AK637" s="184"/>
      <c r="AL637" s="184"/>
      <c r="AM637" s="184"/>
      <c r="AN637" s="184"/>
      <c r="AO637" s="184"/>
      <c r="AP637" s="184"/>
      <c r="AQ637" s="184"/>
      <c r="AR637" s="184"/>
      <c r="AS637" s="184"/>
      <c r="AT637" s="184"/>
      <c r="AU637" s="184"/>
      <c r="AV637" s="184"/>
      <c r="AW637" s="184"/>
      <c r="AX637" s="184"/>
      <c r="AY637" s="184"/>
      <c r="AZ637" s="184"/>
      <c r="BA637" s="184"/>
      <c r="BB637" s="184"/>
      <c r="BC637" s="184"/>
      <c r="BD637" s="184"/>
      <c r="BE637" s="184"/>
      <c r="BF637" s="184"/>
      <c r="BG637" s="184"/>
      <c r="BH637" s="184"/>
    </row>
    <row r="638" spans="1:60" ht="33.75" customHeight="1" outlineLevel="1" x14ac:dyDescent="0.2">
      <c r="A638" s="193"/>
      <c r="B638" s="194"/>
      <c r="C638" s="253" t="s">
        <v>941</v>
      </c>
      <c r="D638" s="253"/>
      <c r="E638" s="253"/>
      <c r="F638" s="253"/>
      <c r="G638" s="253"/>
      <c r="H638" s="183"/>
      <c r="I638" s="183"/>
      <c r="J638" s="183"/>
      <c r="K638" s="183"/>
      <c r="L638" s="183"/>
      <c r="M638" s="183"/>
      <c r="N638" s="183"/>
      <c r="O638" s="183"/>
      <c r="P638" s="183"/>
      <c r="Q638" s="183"/>
      <c r="R638" s="183"/>
      <c r="S638" s="183"/>
      <c r="T638" s="183"/>
      <c r="U638" s="183"/>
      <c r="V638" s="183"/>
      <c r="W638" s="183"/>
      <c r="X638" s="183"/>
      <c r="Y638" s="184"/>
      <c r="Z638" s="184"/>
      <c r="AA638" s="184"/>
      <c r="AB638" s="184"/>
      <c r="AC638" s="184"/>
      <c r="AD638" s="184"/>
      <c r="AE638" s="184"/>
      <c r="AF638" s="184"/>
      <c r="AG638" s="184" t="s">
        <v>190</v>
      </c>
      <c r="AH638" s="184"/>
      <c r="AI638" s="184"/>
      <c r="AJ638" s="184"/>
      <c r="AK638" s="184"/>
      <c r="AL638" s="184"/>
      <c r="AM638" s="184"/>
      <c r="AN638" s="184"/>
      <c r="AO638" s="184"/>
      <c r="AP638" s="184"/>
      <c r="AQ638" s="184"/>
      <c r="AR638" s="184"/>
      <c r="AS638" s="184"/>
      <c r="AT638" s="184"/>
      <c r="AU638" s="184"/>
      <c r="AV638" s="184"/>
      <c r="AW638" s="184"/>
      <c r="AX638" s="184"/>
      <c r="AY638" s="184"/>
      <c r="AZ638" s="184"/>
      <c r="BA638" s="198" t="str">
        <f>C638</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638" s="184"/>
      <c r="BC638" s="184"/>
      <c r="BD638" s="184"/>
      <c r="BE638" s="184"/>
      <c r="BF638" s="184"/>
      <c r="BG638" s="184"/>
      <c r="BH638" s="184"/>
    </row>
    <row r="639" spans="1:60" x14ac:dyDescent="0.2">
      <c r="A639" s="167" t="s">
        <v>146</v>
      </c>
      <c r="B639" s="168" t="s">
        <v>23</v>
      </c>
      <c r="C639" s="169" t="s">
        <v>24</v>
      </c>
      <c r="D639" s="170"/>
      <c r="E639" s="171"/>
      <c r="F639" s="172"/>
      <c r="G639" s="172">
        <f>SUMIF(AG640:AG641,"&lt;&gt;NOR",G640:G641)</f>
        <v>0</v>
      </c>
      <c r="H639" s="172"/>
      <c r="I639" s="172">
        <f>SUM(I640:I641)</f>
        <v>0</v>
      </c>
      <c r="J639" s="172"/>
      <c r="K639" s="172">
        <f>SUM(K640:K641)</f>
        <v>0</v>
      </c>
      <c r="L639" s="172"/>
      <c r="M639" s="172">
        <f>SUM(M640:M641)</f>
        <v>0</v>
      </c>
      <c r="N639" s="172"/>
      <c r="O639" s="172">
        <f>SUM(O640:O641)</f>
        <v>0</v>
      </c>
      <c r="P639" s="172"/>
      <c r="Q639" s="172">
        <f>SUM(Q640:Q641)</f>
        <v>0</v>
      </c>
      <c r="R639" s="172"/>
      <c r="S639" s="172"/>
      <c r="T639" s="173"/>
      <c r="U639" s="174"/>
      <c r="V639" s="174">
        <f>SUM(V640:V641)</f>
        <v>0</v>
      </c>
      <c r="W639" s="174"/>
      <c r="X639" s="174"/>
      <c r="AG639" t="s">
        <v>147</v>
      </c>
    </row>
    <row r="640" spans="1:60" outlineLevel="1" x14ac:dyDescent="0.2">
      <c r="A640" s="185">
        <v>243</v>
      </c>
      <c r="B640" s="186" t="s">
        <v>942</v>
      </c>
      <c r="C640" s="187" t="s">
        <v>943</v>
      </c>
      <c r="D640" s="188" t="s">
        <v>935</v>
      </c>
      <c r="E640" s="189">
        <v>1</v>
      </c>
      <c r="F640" s="190"/>
      <c r="G640" s="191">
        <f>ROUND(E640*F640,2)</f>
        <v>0</v>
      </c>
      <c r="H640" s="190"/>
      <c r="I640" s="191">
        <f>ROUND(E640*H640,2)</f>
        <v>0</v>
      </c>
      <c r="J640" s="190"/>
      <c r="K640" s="191">
        <f>ROUND(E640*J640,2)</f>
        <v>0</v>
      </c>
      <c r="L640" s="191">
        <v>21</v>
      </c>
      <c r="M640" s="191">
        <f>G640*(1+L640/100)</f>
        <v>0</v>
      </c>
      <c r="N640" s="191">
        <v>0</v>
      </c>
      <c r="O640" s="191">
        <f>ROUND(E640*N640,2)</f>
        <v>0</v>
      </c>
      <c r="P640" s="191">
        <v>0</v>
      </c>
      <c r="Q640" s="191">
        <f>ROUND(E640*P640,2)</f>
        <v>0</v>
      </c>
      <c r="R640" s="191"/>
      <c r="S640" s="191" t="s">
        <v>152</v>
      </c>
      <c r="T640" s="192" t="s">
        <v>404</v>
      </c>
      <c r="U640" s="183">
        <v>0</v>
      </c>
      <c r="V640" s="183">
        <f>ROUND(E640*U640,2)</f>
        <v>0</v>
      </c>
      <c r="W640" s="183"/>
      <c r="X640" s="183" t="s">
        <v>936</v>
      </c>
      <c r="Y640" s="184"/>
      <c r="Z640" s="184"/>
      <c r="AA640" s="184"/>
      <c r="AB640" s="184"/>
      <c r="AC640" s="184"/>
      <c r="AD640" s="184"/>
      <c r="AE640" s="184"/>
      <c r="AF640" s="184"/>
      <c r="AG640" s="184" t="s">
        <v>937</v>
      </c>
      <c r="AH640" s="184"/>
      <c r="AI640" s="184"/>
      <c r="AJ640" s="184"/>
      <c r="AK640" s="184"/>
      <c r="AL640" s="184"/>
      <c r="AM640" s="184"/>
      <c r="AN640" s="184"/>
      <c r="AO640" s="184"/>
      <c r="AP640" s="184"/>
      <c r="AQ640" s="184"/>
      <c r="AR640" s="184"/>
      <c r="AS640" s="184"/>
      <c r="AT640" s="184"/>
      <c r="AU640" s="184"/>
      <c r="AV640" s="184"/>
      <c r="AW640" s="184"/>
      <c r="AX640" s="184"/>
      <c r="AY640" s="184"/>
      <c r="AZ640" s="184"/>
      <c r="BA640" s="184"/>
      <c r="BB640" s="184"/>
      <c r="BC640" s="184"/>
      <c r="BD640" s="184"/>
      <c r="BE640" s="184"/>
      <c r="BF640" s="184"/>
      <c r="BG640" s="184"/>
      <c r="BH640" s="184"/>
    </row>
    <row r="641" spans="1:60" ht="22.5" customHeight="1" outlineLevel="1" x14ac:dyDescent="0.2">
      <c r="A641" s="193"/>
      <c r="B641" s="194"/>
      <c r="C641" s="253" t="s">
        <v>944</v>
      </c>
      <c r="D641" s="253"/>
      <c r="E641" s="253"/>
      <c r="F641" s="253"/>
      <c r="G641" s="253"/>
      <c r="H641" s="183"/>
      <c r="I641" s="183"/>
      <c r="J641" s="183"/>
      <c r="K641" s="183"/>
      <c r="L641" s="183"/>
      <c r="M641" s="183"/>
      <c r="N641" s="183"/>
      <c r="O641" s="183"/>
      <c r="P641" s="183"/>
      <c r="Q641" s="183"/>
      <c r="R641" s="183"/>
      <c r="S641" s="183"/>
      <c r="T641" s="183"/>
      <c r="U641" s="183"/>
      <c r="V641" s="183"/>
      <c r="W641" s="183"/>
      <c r="X641" s="183"/>
      <c r="Y641" s="184"/>
      <c r="Z641" s="184"/>
      <c r="AA641" s="184"/>
      <c r="AB641" s="184"/>
      <c r="AC641" s="184"/>
      <c r="AD641" s="184"/>
      <c r="AE641" s="184"/>
      <c r="AF641" s="184"/>
      <c r="AG641" s="184" t="s">
        <v>190</v>
      </c>
      <c r="AH641" s="184"/>
      <c r="AI641" s="184"/>
      <c r="AJ641" s="184"/>
      <c r="AK641" s="184"/>
      <c r="AL641" s="184"/>
      <c r="AM641" s="184"/>
      <c r="AN641" s="184"/>
      <c r="AO641" s="184"/>
      <c r="AP641" s="184"/>
      <c r="AQ641" s="184"/>
      <c r="AR641" s="184"/>
      <c r="AS641" s="184"/>
      <c r="AT641" s="184"/>
      <c r="AU641" s="184"/>
      <c r="AV641" s="184"/>
      <c r="AW641" s="184"/>
      <c r="AX641" s="184"/>
      <c r="AY641" s="184"/>
      <c r="AZ641" s="184"/>
      <c r="BA641" s="198" t="str">
        <f>C641</f>
        <v>Náklady a poplatky spojené s užíváním veřejných ploch a prostranství, pokud jsou stavebními pracemi nebo souvisejícími činnostmi dotčeny, a to včetně užívání ploch v souvislosti s uložením stavebního materiálu nebo stavebního odpadu.</v>
      </c>
      <c r="BB641" s="184"/>
      <c r="BC641" s="184"/>
      <c r="BD641" s="184"/>
      <c r="BE641" s="184"/>
      <c r="BF641" s="184"/>
      <c r="BG641" s="184"/>
      <c r="BH641" s="184"/>
    </row>
    <row r="642" spans="1:60" x14ac:dyDescent="0.2">
      <c r="A642" s="150"/>
      <c r="B642" s="154"/>
      <c r="C642" s="203"/>
      <c r="D642" s="156"/>
      <c r="E642" s="150"/>
      <c r="F642" s="150"/>
      <c r="G642" s="150"/>
      <c r="H642" s="150"/>
      <c r="I642" s="150"/>
      <c r="J642" s="150"/>
      <c r="K642" s="150"/>
      <c r="L642" s="150"/>
      <c r="M642" s="150"/>
      <c r="N642" s="150"/>
      <c r="O642" s="150"/>
      <c r="P642" s="150"/>
      <c r="Q642" s="150"/>
      <c r="R642" s="150"/>
      <c r="S642" s="150"/>
      <c r="T642" s="150"/>
      <c r="U642" s="150"/>
      <c r="V642" s="150"/>
      <c r="W642" s="150"/>
      <c r="X642" s="150"/>
      <c r="AE642">
        <v>15</v>
      </c>
      <c r="AF642">
        <v>21</v>
      </c>
      <c r="AG642" t="s">
        <v>133</v>
      </c>
    </row>
    <row r="643" spans="1:60" x14ac:dyDescent="0.2">
      <c r="A643" s="204"/>
      <c r="B643" s="205" t="s">
        <v>17</v>
      </c>
      <c r="C643" s="206"/>
      <c r="D643" s="207"/>
      <c r="E643" s="208"/>
      <c r="F643" s="208"/>
      <c r="G643" s="209">
        <f>G8+G40+G132+G152+G169+G190+G195+G207+G216+G321+G324+G331+G380+G418+G420+G450+G452+G465+G475+G499+G504+G523+G536+G539+G559+G585+G605+G608+G613+G615+G625+G634+G639</f>
        <v>0</v>
      </c>
      <c r="H643" s="150"/>
      <c r="I643" s="150"/>
      <c r="J643" s="150"/>
      <c r="K643" s="150"/>
      <c r="L643" s="150"/>
      <c r="M643" s="150"/>
      <c r="N643" s="150"/>
      <c r="O643" s="150"/>
      <c r="P643" s="150"/>
      <c r="Q643" s="150"/>
      <c r="R643" s="150"/>
      <c r="S643" s="150"/>
      <c r="T643" s="150"/>
      <c r="U643" s="150"/>
      <c r="V643" s="150"/>
      <c r="W643" s="150"/>
      <c r="X643" s="150"/>
      <c r="AE643">
        <f>SUMIF(L7:L641,AE642,G7:G641)</f>
        <v>0</v>
      </c>
      <c r="AF643">
        <f>SUMIF(L7:L641,AF642,G7:G641)</f>
        <v>0</v>
      </c>
      <c r="AG643" t="s">
        <v>945</v>
      </c>
    </row>
    <row r="644" spans="1:60" x14ac:dyDescent="0.2">
      <c r="C644" s="210"/>
      <c r="D644" s="98"/>
      <c r="AG644" t="s">
        <v>946</v>
      </c>
    </row>
    <row r="645" spans="1:60" x14ac:dyDescent="0.2">
      <c r="D645" s="98"/>
    </row>
    <row r="646" spans="1:60" x14ac:dyDescent="0.2">
      <c r="D646" s="98"/>
    </row>
    <row r="647" spans="1:60" x14ac:dyDescent="0.2">
      <c r="D647" s="98"/>
    </row>
    <row r="648" spans="1:60" x14ac:dyDescent="0.2">
      <c r="D648" s="98"/>
    </row>
    <row r="649" spans="1:60" x14ac:dyDescent="0.2">
      <c r="D649" s="98"/>
    </row>
    <row r="650" spans="1:60" x14ac:dyDescent="0.2">
      <c r="D650" s="98"/>
    </row>
    <row r="651" spans="1:60" x14ac:dyDescent="0.2">
      <c r="D651" s="98"/>
    </row>
    <row r="652" spans="1:60" x14ac:dyDescent="0.2">
      <c r="D652" s="98"/>
    </row>
    <row r="653" spans="1:60" x14ac:dyDescent="0.2">
      <c r="D653" s="98"/>
    </row>
    <row r="654" spans="1:60" x14ac:dyDescent="0.2">
      <c r="D654" s="98"/>
    </row>
    <row r="655" spans="1:60" x14ac:dyDescent="0.2">
      <c r="D655" s="98"/>
    </row>
    <row r="656" spans="1:60" x14ac:dyDescent="0.2">
      <c r="D656" s="98"/>
    </row>
    <row r="657" spans="4:4" x14ac:dyDescent="0.2">
      <c r="D657" s="98"/>
    </row>
    <row r="658" spans="4:4" x14ac:dyDescent="0.2">
      <c r="D658" s="98"/>
    </row>
    <row r="659" spans="4:4" x14ac:dyDescent="0.2">
      <c r="D659" s="98"/>
    </row>
    <row r="660" spans="4:4" x14ac:dyDescent="0.2">
      <c r="D660" s="98"/>
    </row>
    <row r="661" spans="4:4" x14ac:dyDescent="0.2">
      <c r="D661" s="98"/>
    </row>
    <row r="662" spans="4:4" x14ac:dyDescent="0.2">
      <c r="D662" s="98"/>
    </row>
    <row r="663" spans="4:4" x14ac:dyDescent="0.2">
      <c r="D663" s="98"/>
    </row>
    <row r="664" spans="4:4" x14ac:dyDescent="0.2">
      <c r="D664" s="98"/>
    </row>
    <row r="665" spans="4:4" x14ac:dyDescent="0.2">
      <c r="D665" s="98"/>
    </row>
    <row r="666" spans="4:4" x14ac:dyDescent="0.2">
      <c r="D666" s="98"/>
    </row>
    <row r="667" spans="4:4" x14ac:dyDescent="0.2">
      <c r="D667" s="98"/>
    </row>
    <row r="668" spans="4:4" x14ac:dyDescent="0.2">
      <c r="D668" s="98"/>
    </row>
    <row r="669" spans="4:4" x14ac:dyDescent="0.2">
      <c r="D669" s="98"/>
    </row>
    <row r="670" spans="4:4" x14ac:dyDescent="0.2">
      <c r="D670" s="98"/>
    </row>
    <row r="671" spans="4:4" x14ac:dyDescent="0.2">
      <c r="D671" s="98"/>
    </row>
    <row r="672" spans="4:4" x14ac:dyDescent="0.2">
      <c r="D672" s="98"/>
    </row>
    <row r="673" spans="4:4" x14ac:dyDescent="0.2">
      <c r="D673" s="98"/>
    </row>
    <row r="674" spans="4:4" x14ac:dyDescent="0.2">
      <c r="D674" s="98"/>
    </row>
    <row r="675" spans="4:4" x14ac:dyDescent="0.2">
      <c r="D675" s="98"/>
    </row>
    <row r="676" spans="4:4" x14ac:dyDescent="0.2">
      <c r="D676" s="98"/>
    </row>
    <row r="677" spans="4:4" x14ac:dyDescent="0.2">
      <c r="D677" s="98"/>
    </row>
    <row r="678" spans="4:4" x14ac:dyDescent="0.2">
      <c r="D678" s="98"/>
    </row>
    <row r="679" spans="4:4" x14ac:dyDescent="0.2">
      <c r="D679" s="98"/>
    </row>
    <row r="680" spans="4:4" x14ac:dyDescent="0.2">
      <c r="D680" s="98"/>
    </row>
    <row r="681" spans="4:4" x14ac:dyDescent="0.2">
      <c r="D681" s="98"/>
    </row>
    <row r="682" spans="4:4" x14ac:dyDescent="0.2">
      <c r="D682" s="98"/>
    </row>
    <row r="683" spans="4:4" x14ac:dyDescent="0.2">
      <c r="D683" s="98"/>
    </row>
    <row r="684" spans="4:4" x14ac:dyDescent="0.2">
      <c r="D684" s="98"/>
    </row>
    <row r="685" spans="4:4" x14ac:dyDescent="0.2">
      <c r="D685" s="98"/>
    </row>
    <row r="686" spans="4:4" x14ac:dyDescent="0.2">
      <c r="D686" s="98"/>
    </row>
    <row r="687" spans="4:4" x14ac:dyDescent="0.2">
      <c r="D687" s="98"/>
    </row>
    <row r="688" spans="4:4" x14ac:dyDescent="0.2">
      <c r="D688" s="98"/>
    </row>
    <row r="689" spans="4:4" x14ac:dyDescent="0.2">
      <c r="D689" s="98"/>
    </row>
    <row r="690" spans="4:4" x14ac:dyDescent="0.2">
      <c r="D690" s="98"/>
    </row>
    <row r="691" spans="4:4" x14ac:dyDescent="0.2">
      <c r="D691" s="98"/>
    </row>
    <row r="692" spans="4:4" x14ac:dyDescent="0.2">
      <c r="D692" s="98"/>
    </row>
    <row r="693" spans="4:4" x14ac:dyDescent="0.2">
      <c r="D693" s="98"/>
    </row>
    <row r="694" spans="4:4" x14ac:dyDescent="0.2">
      <c r="D694" s="98"/>
    </row>
    <row r="695" spans="4:4" x14ac:dyDescent="0.2">
      <c r="D695" s="98"/>
    </row>
    <row r="696" spans="4:4" x14ac:dyDescent="0.2">
      <c r="D696" s="98"/>
    </row>
    <row r="697" spans="4:4" x14ac:dyDescent="0.2">
      <c r="D697" s="98"/>
    </row>
    <row r="698" spans="4:4" x14ac:dyDescent="0.2">
      <c r="D698" s="98"/>
    </row>
    <row r="699" spans="4:4" x14ac:dyDescent="0.2">
      <c r="D699" s="98"/>
    </row>
    <row r="700" spans="4:4" x14ac:dyDescent="0.2">
      <c r="D700" s="98"/>
    </row>
    <row r="701" spans="4:4" x14ac:dyDescent="0.2">
      <c r="D701" s="98"/>
    </row>
    <row r="702" spans="4:4" x14ac:dyDescent="0.2">
      <c r="D702" s="98"/>
    </row>
    <row r="703" spans="4:4" x14ac:dyDescent="0.2">
      <c r="D703" s="98"/>
    </row>
    <row r="704" spans="4:4" x14ac:dyDescent="0.2">
      <c r="D704" s="98"/>
    </row>
    <row r="705" spans="4:4" x14ac:dyDescent="0.2">
      <c r="D705" s="98"/>
    </row>
    <row r="706" spans="4:4" x14ac:dyDescent="0.2">
      <c r="D706" s="98"/>
    </row>
    <row r="707" spans="4:4" x14ac:dyDescent="0.2">
      <c r="D707" s="98"/>
    </row>
    <row r="708" spans="4:4" x14ac:dyDescent="0.2">
      <c r="D708" s="98"/>
    </row>
    <row r="709" spans="4:4" x14ac:dyDescent="0.2">
      <c r="D709" s="98"/>
    </row>
    <row r="710" spans="4:4" x14ac:dyDescent="0.2">
      <c r="D710" s="98"/>
    </row>
    <row r="711" spans="4:4" x14ac:dyDescent="0.2">
      <c r="D711" s="98"/>
    </row>
    <row r="712" spans="4:4" x14ac:dyDescent="0.2">
      <c r="D712" s="98"/>
    </row>
    <row r="713" spans="4:4" x14ac:dyDescent="0.2">
      <c r="D713" s="98"/>
    </row>
    <row r="714" spans="4:4" x14ac:dyDescent="0.2">
      <c r="D714" s="98"/>
    </row>
    <row r="715" spans="4:4" x14ac:dyDescent="0.2">
      <c r="D715" s="98"/>
    </row>
    <row r="716" spans="4:4" x14ac:dyDescent="0.2">
      <c r="D716" s="98"/>
    </row>
    <row r="717" spans="4:4" x14ac:dyDescent="0.2">
      <c r="D717" s="98"/>
    </row>
    <row r="718" spans="4:4" x14ac:dyDescent="0.2">
      <c r="D718" s="98"/>
    </row>
    <row r="719" spans="4:4" x14ac:dyDescent="0.2">
      <c r="D719" s="98"/>
    </row>
    <row r="720" spans="4:4" x14ac:dyDescent="0.2">
      <c r="D720" s="98"/>
    </row>
    <row r="721" spans="4:4" x14ac:dyDescent="0.2">
      <c r="D721" s="98"/>
    </row>
    <row r="722" spans="4:4" x14ac:dyDescent="0.2">
      <c r="D722" s="98"/>
    </row>
    <row r="723" spans="4:4" x14ac:dyDescent="0.2">
      <c r="D723" s="98"/>
    </row>
    <row r="724" spans="4:4" x14ac:dyDescent="0.2">
      <c r="D724" s="98"/>
    </row>
    <row r="725" spans="4:4" x14ac:dyDescent="0.2">
      <c r="D725" s="98"/>
    </row>
    <row r="726" spans="4:4" x14ac:dyDescent="0.2">
      <c r="D726" s="98"/>
    </row>
    <row r="727" spans="4:4" x14ac:dyDescent="0.2">
      <c r="D727" s="98"/>
    </row>
    <row r="728" spans="4:4" x14ac:dyDescent="0.2">
      <c r="D728" s="98"/>
    </row>
    <row r="729" spans="4:4" x14ac:dyDescent="0.2">
      <c r="D729" s="98"/>
    </row>
    <row r="730" spans="4:4" x14ac:dyDescent="0.2">
      <c r="D730" s="98"/>
    </row>
    <row r="731" spans="4:4" x14ac:dyDescent="0.2">
      <c r="D731" s="98"/>
    </row>
    <row r="732" spans="4:4" x14ac:dyDescent="0.2">
      <c r="D732" s="98"/>
    </row>
    <row r="733" spans="4:4" x14ac:dyDescent="0.2">
      <c r="D733" s="98"/>
    </row>
    <row r="734" spans="4:4" x14ac:dyDescent="0.2">
      <c r="D734" s="98"/>
    </row>
    <row r="735" spans="4:4" x14ac:dyDescent="0.2">
      <c r="D735" s="98"/>
    </row>
    <row r="736" spans="4:4" x14ac:dyDescent="0.2">
      <c r="D736" s="98"/>
    </row>
    <row r="737" spans="4:4" x14ac:dyDescent="0.2">
      <c r="D737" s="98"/>
    </row>
    <row r="738" spans="4:4" x14ac:dyDescent="0.2">
      <c r="D738" s="98"/>
    </row>
    <row r="739" spans="4:4" x14ac:dyDescent="0.2">
      <c r="D739" s="98"/>
    </row>
    <row r="740" spans="4:4" x14ac:dyDescent="0.2">
      <c r="D740" s="98"/>
    </row>
    <row r="741" spans="4:4" x14ac:dyDescent="0.2">
      <c r="D741" s="98"/>
    </row>
    <row r="742" spans="4:4" x14ac:dyDescent="0.2">
      <c r="D742" s="98"/>
    </row>
    <row r="743" spans="4:4" x14ac:dyDescent="0.2">
      <c r="D743" s="98"/>
    </row>
    <row r="744" spans="4:4" x14ac:dyDescent="0.2">
      <c r="D744" s="98"/>
    </row>
    <row r="745" spans="4:4" x14ac:dyDescent="0.2">
      <c r="D745" s="98"/>
    </row>
    <row r="746" spans="4:4" x14ac:dyDescent="0.2">
      <c r="D746" s="98"/>
    </row>
    <row r="747" spans="4:4" x14ac:dyDescent="0.2">
      <c r="D747" s="98"/>
    </row>
    <row r="748" spans="4:4" x14ac:dyDescent="0.2">
      <c r="D748" s="98"/>
    </row>
    <row r="749" spans="4:4" x14ac:dyDescent="0.2">
      <c r="D749" s="98"/>
    </row>
    <row r="750" spans="4:4" x14ac:dyDescent="0.2">
      <c r="D750" s="98"/>
    </row>
    <row r="751" spans="4:4" x14ac:dyDescent="0.2">
      <c r="D751" s="98"/>
    </row>
    <row r="752" spans="4:4" x14ac:dyDescent="0.2">
      <c r="D752" s="98"/>
    </row>
    <row r="753" spans="4:4" x14ac:dyDescent="0.2">
      <c r="D753" s="98"/>
    </row>
    <row r="754" spans="4:4" x14ac:dyDescent="0.2">
      <c r="D754" s="98"/>
    </row>
    <row r="755" spans="4:4" x14ac:dyDescent="0.2">
      <c r="D755" s="98"/>
    </row>
    <row r="756" spans="4:4" x14ac:dyDescent="0.2">
      <c r="D756" s="98"/>
    </row>
    <row r="757" spans="4:4" x14ac:dyDescent="0.2">
      <c r="D757" s="98"/>
    </row>
    <row r="758" spans="4:4" x14ac:dyDescent="0.2">
      <c r="D758" s="98"/>
    </row>
    <row r="759" spans="4:4" x14ac:dyDescent="0.2">
      <c r="D759" s="98"/>
    </row>
    <row r="760" spans="4:4" x14ac:dyDescent="0.2">
      <c r="D760" s="98"/>
    </row>
    <row r="761" spans="4:4" x14ac:dyDescent="0.2">
      <c r="D761" s="98"/>
    </row>
    <row r="762" spans="4:4" x14ac:dyDescent="0.2">
      <c r="D762" s="98"/>
    </row>
    <row r="763" spans="4:4" x14ac:dyDescent="0.2">
      <c r="D763" s="98"/>
    </row>
    <row r="764" spans="4:4" x14ac:dyDescent="0.2">
      <c r="D764" s="98"/>
    </row>
    <row r="765" spans="4:4" x14ac:dyDescent="0.2">
      <c r="D765" s="98"/>
    </row>
    <row r="766" spans="4:4" x14ac:dyDescent="0.2">
      <c r="D766" s="98"/>
    </row>
    <row r="767" spans="4:4" x14ac:dyDescent="0.2">
      <c r="D767" s="98"/>
    </row>
    <row r="768" spans="4:4" x14ac:dyDescent="0.2">
      <c r="D768" s="98"/>
    </row>
    <row r="769" spans="4:4" x14ac:dyDescent="0.2">
      <c r="D769" s="98"/>
    </row>
    <row r="770" spans="4:4" x14ac:dyDescent="0.2">
      <c r="D770" s="98"/>
    </row>
    <row r="771" spans="4:4" x14ac:dyDescent="0.2">
      <c r="D771" s="98"/>
    </row>
    <row r="772" spans="4:4" x14ac:dyDescent="0.2">
      <c r="D772" s="98"/>
    </row>
    <row r="773" spans="4:4" x14ac:dyDescent="0.2">
      <c r="D773" s="98"/>
    </row>
    <row r="774" spans="4:4" x14ac:dyDescent="0.2">
      <c r="D774" s="98"/>
    </row>
    <row r="775" spans="4:4" x14ac:dyDescent="0.2">
      <c r="D775" s="98"/>
    </row>
    <row r="776" spans="4:4" x14ac:dyDescent="0.2">
      <c r="D776" s="98"/>
    </row>
    <row r="777" spans="4:4" x14ac:dyDescent="0.2">
      <c r="D777" s="98"/>
    </row>
    <row r="778" spans="4:4" x14ac:dyDescent="0.2">
      <c r="D778" s="98"/>
    </row>
    <row r="779" spans="4:4" x14ac:dyDescent="0.2">
      <c r="D779" s="98"/>
    </row>
    <row r="780" spans="4:4" x14ac:dyDescent="0.2">
      <c r="D780" s="98"/>
    </row>
    <row r="781" spans="4:4" x14ac:dyDescent="0.2">
      <c r="D781" s="98"/>
    </row>
    <row r="782" spans="4:4" x14ac:dyDescent="0.2">
      <c r="D782" s="98"/>
    </row>
    <row r="783" spans="4:4" x14ac:dyDescent="0.2">
      <c r="D783" s="98"/>
    </row>
    <row r="784" spans="4:4" x14ac:dyDescent="0.2">
      <c r="D784" s="98"/>
    </row>
    <row r="785" spans="4:4" x14ac:dyDescent="0.2">
      <c r="D785" s="98"/>
    </row>
    <row r="786" spans="4:4" x14ac:dyDescent="0.2">
      <c r="D786" s="98"/>
    </row>
    <row r="787" spans="4:4" x14ac:dyDescent="0.2">
      <c r="D787" s="98"/>
    </row>
    <row r="788" spans="4:4" x14ac:dyDescent="0.2">
      <c r="D788" s="98"/>
    </row>
    <row r="789" spans="4:4" x14ac:dyDescent="0.2">
      <c r="D789" s="98"/>
    </row>
    <row r="790" spans="4:4" x14ac:dyDescent="0.2">
      <c r="D790" s="98"/>
    </row>
    <row r="791" spans="4:4" x14ac:dyDescent="0.2">
      <c r="D791" s="98"/>
    </row>
    <row r="792" spans="4:4" x14ac:dyDescent="0.2">
      <c r="D792" s="98"/>
    </row>
    <row r="793" spans="4:4" x14ac:dyDescent="0.2">
      <c r="D793" s="98"/>
    </row>
    <row r="794" spans="4:4" x14ac:dyDescent="0.2">
      <c r="D794" s="98"/>
    </row>
    <row r="795" spans="4:4" x14ac:dyDescent="0.2">
      <c r="D795" s="98"/>
    </row>
    <row r="796" spans="4:4" x14ac:dyDescent="0.2">
      <c r="D796" s="98"/>
    </row>
    <row r="797" spans="4:4" x14ac:dyDescent="0.2">
      <c r="D797" s="98"/>
    </row>
    <row r="798" spans="4:4" x14ac:dyDescent="0.2">
      <c r="D798" s="98"/>
    </row>
    <row r="799" spans="4:4" x14ac:dyDescent="0.2">
      <c r="D799" s="98"/>
    </row>
    <row r="800" spans="4:4" x14ac:dyDescent="0.2">
      <c r="D800" s="98"/>
    </row>
    <row r="801" spans="4:4" x14ac:dyDescent="0.2">
      <c r="D801" s="98"/>
    </row>
    <row r="802" spans="4:4" x14ac:dyDescent="0.2">
      <c r="D802" s="98"/>
    </row>
    <row r="803" spans="4:4" x14ac:dyDescent="0.2">
      <c r="D803" s="98"/>
    </row>
    <row r="804" spans="4:4" x14ac:dyDescent="0.2">
      <c r="D804" s="98"/>
    </row>
    <row r="805" spans="4:4" x14ac:dyDescent="0.2">
      <c r="D805" s="98"/>
    </row>
    <row r="806" spans="4:4" x14ac:dyDescent="0.2">
      <c r="D806" s="98"/>
    </row>
    <row r="807" spans="4:4" x14ac:dyDescent="0.2">
      <c r="D807" s="98"/>
    </row>
    <row r="808" spans="4:4" x14ac:dyDescent="0.2">
      <c r="D808" s="98"/>
    </row>
    <row r="809" spans="4:4" x14ac:dyDescent="0.2">
      <c r="D809" s="98"/>
    </row>
    <row r="810" spans="4:4" x14ac:dyDescent="0.2">
      <c r="D810" s="98"/>
    </row>
    <row r="811" spans="4:4" x14ac:dyDescent="0.2">
      <c r="D811" s="98"/>
    </row>
    <row r="812" spans="4:4" x14ac:dyDescent="0.2">
      <c r="D812" s="98"/>
    </row>
    <row r="813" spans="4:4" x14ac:dyDescent="0.2">
      <c r="D813" s="98"/>
    </row>
    <row r="814" spans="4:4" x14ac:dyDescent="0.2">
      <c r="D814" s="98"/>
    </row>
    <row r="815" spans="4:4" x14ac:dyDescent="0.2">
      <c r="D815" s="98"/>
    </row>
    <row r="816" spans="4:4" x14ac:dyDescent="0.2">
      <c r="D816" s="98"/>
    </row>
    <row r="817" spans="4:4" x14ac:dyDescent="0.2">
      <c r="D817" s="98"/>
    </row>
    <row r="818" spans="4:4" x14ac:dyDescent="0.2">
      <c r="D818" s="98"/>
    </row>
    <row r="819" spans="4:4" x14ac:dyDescent="0.2">
      <c r="D819" s="98"/>
    </row>
    <row r="820" spans="4:4" x14ac:dyDescent="0.2">
      <c r="D820" s="98"/>
    </row>
    <row r="821" spans="4:4" x14ac:dyDescent="0.2">
      <c r="D821" s="98"/>
    </row>
    <row r="822" spans="4:4" x14ac:dyDescent="0.2">
      <c r="D822" s="98"/>
    </row>
    <row r="823" spans="4:4" x14ac:dyDescent="0.2">
      <c r="D823" s="98"/>
    </row>
    <row r="824" spans="4:4" x14ac:dyDescent="0.2">
      <c r="D824" s="98"/>
    </row>
    <row r="825" spans="4:4" x14ac:dyDescent="0.2">
      <c r="D825" s="98"/>
    </row>
    <row r="826" spans="4:4" x14ac:dyDescent="0.2">
      <c r="D826" s="98"/>
    </row>
    <row r="827" spans="4:4" x14ac:dyDescent="0.2">
      <c r="D827" s="98"/>
    </row>
    <row r="828" spans="4:4" x14ac:dyDescent="0.2">
      <c r="D828" s="98"/>
    </row>
    <row r="829" spans="4:4" x14ac:dyDescent="0.2">
      <c r="D829" s="98"/>
    </row>
    <row r="830" spans="4:4" x14ac:dyDescent="0.2">
      <c r="D830" s="98"/>
    </row>
    <row r="831" spans="4:4" x14ac:dyDescent="0.2">
      <c r="D831" s="98"/>
    </row>
    <row r="832" spans="4:4" x14ac:dyDescent="0.2">
      <c r="D832" s="98"/>
    </row>
    <row r="833" spans="4:4" x14ac:dyDescent="0.2">
      <c r="D833" s="98"/>
    </row>
    <row r="834" spans="4:4" x14ac:dyDescent="0.2">
      <c r="D834" s="98"/>
    </row>
    <row r="835" spans="4:4" x14ac:dyDescent="0.2">
      <c r="D835" s="98"/>
    </row>
    <row r="836" spans="4:4" x14ac:dyDescent="0.2">
      <c r="D836" s="98"/>
    </row>
    <row r="837" spans="4:4" x14ac:dyDescent="0.2">
      <c r="D837" s="98"/>
    </row>
    <row r="838" spans="4:4" x14ac:dyDescent="0.2">
      <c r="D838" s="98"/>
    </row>
    <row r="839" spans="4:4" x14ac:dyDescent="0.2">
      <c r="D839" s="98"/>
    </row>
    <row r="840" spans="4:4" x14ac:dyDescent="0.2">
      <c r="D840" s="98"/>
    </row>
    <row r="841" spans="4:4" x14ac:dyDescent="0.2">
      <c r="D841" s="98"/>
    </row>
    <row r="842" spans="4:4" x14ac:dyDescent="0.2">
      <c r="D842" s="98"/>
    </row>
    <row r="843" spans="4:4" x14ac:dyDescent="0.2">
      <c r="D843" s="98"/>
    </row>
    <row r="844" spans="4:4" x14ac:dyDescent="0.2">
      <c r="D844" s="98"/>
    </row>
    <row r="845" spans="4:4" x14ac:dyDescent="0.2">
      <c r="D845" s="98"/>
    </row>
    <row r="846" spans="4:4" x14ac:dyDescent="0.2">
      <c r="D846" s="98"/>
    </row>
    <row r="847" spans="4:4" x14ac:dyDescent="0.2">
      <c r="D847" s="98"/>
    </row>
    <row r="848" spans="4:4" x14ac:dyDescent="0.2">
      <c r="D848" s="98"/>
    </row>
    <row r="849" spans="4:4" x14ac:dyDescent="0.2">
      <c r="D849" s="98"/>
    </row>
    <row r="850" spans="4:4" x14ac:dyDescent="0.2">
      <c r="D850" s="98"/>
    </row>
    <row r="851" spans="4:4" x14ac:dyDescent="0.2">
      <c r="D851" s="98"/>
    </row>
    <row r="852" spans="4:4" x14ac:dyDescent="0.2">
      <c r="D852" s="98"/>
    </row>
    <row r="853" spans="4:4" x14ac:dyDescent="0.2">
      <c r="D853" s="98"/>
    </row>
    <row r="854" spans="4:4" x14ac:dyDescent="0.2">
      <c r="D854" s="98"/>
    </row>
    <row r="855" spans="4:4" x14ac:dyDescent="0.2">
      <c r="D855" s="98"/>
    </row>
    <row r="856" spans="4:4" x14ac:dyDescent="0.2">
      <c r="D856" s="98"/>
    </row>
    <row r="857" spans="4:4" x14ac:dyDescent="0.2">
      <c r="D857" s="98"/>
    </row>
    <row r="858" spans="4:4" x14ac:dyDescent="0.2">
      <c r="D858" s="98"/>
    </row>
    <row r="859" spans="4:4" x14ac:dyDescent="0.2">
      <c r="D859" s="98"/>
    </row>
    <row r="860" spans="4:4" x14ac:dyDescent="0.2">
      <c r="D860" s="98"/>
    </row>
    <row r="861" spans="4:4" x14ac:dyDescent="0.2">
      <c r="D861" s="98"/>
    </row>
    <row r="862" spans="4:4" x14ac:dyDescent="0.2">
      <c r="D862" s="98"/>
    </row>
    <row r="863" spans="4:4" x14ac:dyDescent="0.2">
      <c r="D863" s="98"/>
    </row>
    <row r="864" spans="4:4" x14ac:dyDescent="0.2">
      <c r="D864" s="98"/>
    </row>
    <row r="865" spans="4:4" x14ac:dyDescent="0.2">
      <c r="D865" s="98"/>
    </row>
    <row r="866" spans="4:4" x14ac:dyDescent="0.2">
      <c r="D866" s="98"/>
    </row>
    <row r="867" spans="4:4" x14ac:dyDescent="0.2">
      <c r="D867" s="98"/>
    </row>
    <row r="868" spans="4:4" x14ac:dyDescent="0.2">
      <c r="D868" s="98"/>
    </row>
    <row r="869" spans="4:4" x14ac:dyDescent="0.2">
      <c r="D869" s="98"/>
    </row>
    <row r="870" spans="4:4" x14ac:dyDescent="0.2">
      <c r="D870" s="98"/>
    </row>
    <row r="871" spans="4:4" x14ac:dyDescent="0.2">
      <c r="D871" s="98"/>
    </row>
    <row r="872" spans="4:4" x14ac:dyDescent="0.2">
      <c r="D872" s="98"/>
    </row>
    <row r="873" spans="4:4" x14ac:dyDescent="0.2">
      <c r="D873" s="98"/>
    </row>
    <row r="874" spans="4:4" x14ac:dyDescent="0.2">
      <c r="D874" s="98"/>
    </row>
    <row r="875" spans="4:4" x14ac:dyDescent="0.2">
      <c r="D875" s="98"/>
    </row>
    <row r="876" spans="4:4" x14ac:dyDescent="0.2">
      <c r="D876" s="98"/>
    </row>
    <row r="877" spans="4:4" x14ac:dyDescent="0.2">
      <c r="D877" s="98"/>
    </row>
    <row r="878" spans="4:4" x14ac:dyDescent="0.2">
      <c r="D878" s="98"/>
    </row>
    <row r="879" spans="4:4" x14ac:dyDescent="0.2">
      <c r="D879" s="98"/>
    </row>
    <row r="880" spans="4:4" x14ac:dyDescent="0.2">
      <c r="D880" s="98"/>
    </row>
    <row r="881" spans="4:4" x14ac:dyDescent="0.2">
      <c r="D881" s="98"/>
    </row>
    <row r="882" spans="4:4" x14ac:dyDescent="0.2">
      <c r="D882" s="98"/>
    </row>
    <row r="883" spans="4:4" x14ac:dyDescent="0.2">
      <c r="D883" s="98"/>
    </row>
    <row r="884" spans="4:4" x14ac:dyDescent="0.2">
      <c r="D884" s="98"/>
    </row>
    <row r="885" spans="4:4" x14ac:dyDescent="0.2">
      <c r="D885" s="98"/>
    </row>
    <row r="886" spans="4:4" x14ac:dyDescent="0.2">
      <c r="D886" s="98"/>
    </row>
    <row r="887" spans="4:4" x14ac:dyDescent="0.2">
      <c r="D887" s="98"/>
    </row>
    <row r="888" spans="4:4" x14ac:dyDescent="0.2">
      <c r="D888" s="98"/>
    </row>
    <row r="889" spans="4:4" x14ac:dyDescent="0.2">
      <c r="D889" s="98"/>
    </row>
    <row r="890" spans="4:4" x14ac:dyDescent="0.2">
      <c r="D890" s="98"/>
    </row>
    <row r="891" spans="4:4" x14ac:dyDescent="0.2">
      <c r="D891" s="98"/>
    </row>
    <row r="892" spans="4:4" x14ac:dyDescent="0.2">
      <c r="D892" s="98"/>
    </row>
    <row r="893" spans="4:4" x14ac:dyDescent="0.2">
      <c r="D893" s="98"/>
    </row>
    <row r="894" spans="4:4" x14ac:dyDescent="0.2">
      <c r="D894" s="98"/>
    </row>
    <row r="895" spans="4:4" x14ac:dyDescent="0.2">
      <c r="D895" s="98"/>
    </row>
    <row r="896" spans="4:4" x14ac:dyDescent="0.2">
      <c r="D896" s="98"/>
    </row>
    <row r="897" spans="4:4" x14ac:dyDescent="0.2">
      <c r="D897" s="98"/>
    </row>
    <row r="898" spans="4:4" x14ac:dyDescent="0.2">
      <c r="D898" s="98"/>
    </row>
    <row r="899" spans="4:4" x14ac:dyDescent="0.2">
      <c r="D899" s="98"/>
    </row>
    <row r="900" spans="4:4" x14ac:dyDescent="0.2">
      <c r="D900" s="98"/>
    </row>
    <row r="901" spans="4:4" x14ac:dyDescent="0.2">
      <c r="D901" s="98"/>
    </row>
    <row r="902" spans="4:4" x14ac:dyDescent="0.2">
      <c r="D902" s="98"/>
    </row>
    <row r="903" spans="4:4" x14ac:dyDescent="0.2">
      <c r="D903" s="98"/>
    </row>
    <row r="904" spans="4:4" x14ac:dyDescent="0.2">
      <c r="D904" s="98"/>
    </row>
    <row r="905" spans="4:4" x14ac:dyDescent="0.2">
      <c r="D905" s="98"/>
    </row>
    <row r="906" spans="4:4" x14ac:dyDescent="0.2">
      <c r="D906" s="98"/>
    </row>
    <row r="907" spans="4:4" x14ac:dyDescent="0.2">
      <c r="D907" s="98"/>
    </row>
    <row r="908" spans="4:4" x14ac:dyDescent="0.2">
      <c r="D908" s="98"/>
    </row>
    <row r="909" spans="4:4" x14ac:dyDescent="0.2">
      <c r="D909" s="98"/>
    </row>
    <row r="910" spans="4:4" x14ac:dyDescent="0.2">
      <c r="D910" s="98"/>
    </row>
    <row r="911" spans="4:4" x14ac:dyDescent="0.2">
      <c r="D911" s="98"/>
    </row>
    <row r="912" spans="4:4" x14ac:dyDescent="0.2">
      <c r="D912" s="98"/>
    </row>
    <row r="913" spans="4:4" x14ac:dyDescent="0.2">
      <c r="D913" s="98"/>
    </row>
    <row r="914" spans="4:4" x14ac:dyDescent="0.2">
      <c r="D914" s="98"/>
    </row>
    <row r="915" spans="4:4" x14ac:dyDescent="0.2">
      <c r="D915" s="98"/>
    </row>
    <row r="916" spans="4:4" x14ac:dyDescent="0.2">
      <c r="D916" s="98"/>
    </row>
    <row r="917" spans="4:4" x14ac:dyDescent="0.2">
      <c r="D917" s="98"/>
    </row>
    <row r="918" spans="4:4" x14ac:dyDescent="0.2">
      <c r="D918" s="98"/>
    </row>
    <row r="919" spans="4:4" x14ac:dyDescent="0.2">
      <c r="D919" s="98"/>
    </row>
    <row r="920" spans="4:4" x14ac:dyDescent="0.2">
      <c r="D920" s="98"/>
    </row>
    <row r="921" spans="4:4" x14ac:dyDescent="0.2">
      <c r="D921" s="98"/>
    </row>
    <row r="922" spans="4:4" x14ac:dyDescent="0.2">
      <c r="D922" s="98"/>
    </row>
    <row r="923" spans="4:4" x14ac:dyDescent="0.2">
      <c r="D923" s="98"/>
    </row>
    <row r="924" spans="4:4" x14ac:dyDescent="0.2">
      <c r="D924" s="98"/>
    </row>
    <row r="925" spans="4:4" x14ac:dyDescent="0.2">
      <c r="D925" s="98"/>
    </row>
    <row r="926" spans="4:4" x14ac:dyDescent="0.2">
      <c r="D926" s="98"/>
    </row>
    <row r="927" spans="4:4" x14ac:dyDescent="0.2">
      <c r="D927" s="98"/>
    </row>
    <row r="928" spans="4:4" x14ac:dyDescent="0.2">
      <c r="D928" s="98"/>
    </row>
    <row r="929" spans="4:4" x14ac:dyDescent="0.2">
      <c r="D929" s="98"/>
    </row>
    <row r="930" spans="4:4" x14ac:dyDescent="0.2">
      <c r="D930" s="98"/>
    </row>
    <row r="931" spans="4:4" x14ac:dyDescent="0.2">
      <c r="D931" s="98"/>
    </row>
    <row r="932" spans="4:4" x14ac:dyDescent="0.2">
      <c r="D932" s="98"/>
    </row>
    <row r="933" spans="4:4" x14ac:dyDescent="0.2">
      <c r="D933" s="98"/>
    </row>
    <row r="934" spans="4:4" x14ac:dyDescent="0.2">
      <c r="D934" s="98"/>
    </row>
    <row r="935" spans="4:4" x14ac:dyDescent="0.2">
      <c r="D935" s="98"/>
    </row>
    <row r="936" spans="4:4" x14ac:dyDescent="0.2">
      <c r="D936" s="98"/>
    </row>
    <row r="937" spans="4:4" x14ac:dyDescent="0.2">
      <c r="D937" s="98"/>
    </row>
    <row r="938" spans="4:4" x14ac:dyDescent="0.2">
      <c r="D938" s="98"/>
    </row>
    <row r="939" spans="4:4" x14ac:dyDescent="0.2">
      <c r="D939" s="98"/>
    </row>
    <row r="940" spans="4:4" x14ac:dyDescent="0.2">
      <c r="D940" s="98"/>
    </row>
    <row r="941" spans="4:4" x14ac:dyDescent="0.2">
      <c r="D941" s="98"/>
    </row>
    <row r="942" spans="4:4" x14ac:dyDescent="0.2">
      <c r="D942" s="98"/>
    </row>
    <row r="943" spans="4:4" x14ac:dyDescent="0.2">
      <c r="D943" s="98"/>
    </row>
    <row r="944" spans="4:4" x14ac:dyDescent="0.2">
      <c r="D944" s="98"/>
    </row>
    <row r="945" spans="4:4" x14ac:dyDescent="0.2">
      <c r="D945" s="98"/>
    </row>
    <row r="946" spans="4:4" x14ac:dyDescent="0.2">
      <c r="D946" s="98"/>
    </row>
    <row r="947" spans="4:4" x14ac:dyDescent="0.2">
      <c r="D947" s="98"/>
    </row>
    <row r="948" spans="4:4" x14ac:dyDescent="0.2">
      <c r="D948" s="98"/>
    </row>
    <row r="949" spans="4:4" x14ac:dyDescent="0.2">
      <c r="D949" s="98"/>
    </row>
    <row r="950" spans="4:4" x14ac:dyDescent="0.2">
      <c r="D950" s="98"/>
    </row>
    <row r="951" spans="4:4" x14ac:dyDescent="0.2">
      <c r="D951" s="98"/>
    </row>
    <row r="952" spans="4:4" x14ac:dyDescent="0.2">
      <c r="D952" s="98"/>
    </row>
    <row r="953" spans="4:4" x14ac:dyDescent="0.2">
      <c r="D953" s="98"/>
    </row>
    <row r="954" spans="4:4" x14ac:dyDescent="0.2">
      <c r="D954" s="98"/>
    </row>
    <row r="955" spans="4:4" x14ac:dyDescent="0.2">
      <c r="D955" s="98"/>
    </row>
    <row r="956" spans="4:4" x14ac:dyDescent="0.2">
      <c r="D956" s="98"/>
    </row>
    <row r="957" spans="4:4" x14ac:dyDescent="0.2">
      <c r="D957" s="98"/>
    </row>
    <row r="958" spans="4:4" x14ac:dyDescent="0.2">
      <c r="D958" s="98"/>
    </row>
    <row r="959" spans="4:4" x14ac:dyDescent="0.2">
      <c r="D959" s="98"/>
    </row>
    <row r="960" spans="4:4" x14ac:dyDescent="0.2">
      <c r="D960" s="98"/>
    </row>
    <row r="961" spans="4:4" x14ac:dyDescent="0.2">
      <c r="D961" s="98"/>
    </row>
    <row r="962" spans="4:4" x14ac:dyDescent="0.2">
      <c r="D962" s="98"/>
    </row>
    <row r="963" spans="4:4" x14ac:dyDescent="0.2">
      <c r="D963" s="98"/>
    </row>
    <row r="964" spans="4:4" x14ac:dyDescent="0.2">
      <c r="D964" s="98"/>
    </row>
    <row r="965" spans="4:4" x14ac:dyDescent="0.2">
      <c r="D965" s="98"/>
    </row>
    <row r="966" spans="4:4" x14ac:dyDescent="0.2">
      <c r="D966" s="98"/>
    </row>
    <row r="967" spans="4:4" x14ac:dyDescent="0.2">
      <c r="D967" s="98"/>
    </row>
    <row r="968" spans="4:4" x14ac:dyDescent="0.2">
      <c r="D968" s="98"/>
    </row>
    <row r="969" spans="4:4" x14ac:dyDescent="0.2">
      <c r="D969" s="98"/>
    </row>
    <row r="970" spans="4:4" x14ac:dyDescent="0.2">
      <c r="D970" s="98"/>
    </row>
    <row r="971" spans="4:4" x14ac:dyDescent="0.2">
      <c r="D971" s="98"/>
    </row>
    <row r="972" spans="4:4" x14ac:dyDescent="0.2">
      <c r="D972" s="98"/>
    </row>
    <row r="973" spans="4:4" x14ac:dyDescent="0.2">
      <c r="D973" s="98"/>
    </row>
    <row r="974" spans="4:4" x14ac:dyDescent="0.2">
      <c r="D974" s="98"/>
    </row>
    <row r="975" spans="4:4" x14ac:dyDescent="0.2">
      <c r="D975" s="98"/>
    </row>
    <row r="976" spans="4:4" x14ac:dyDescent="0.2">
      <c r="D976" s="98"/>
    </row>
    <row r="977" spans="4:4" x14ac:dyDescent="0.2">
      <c r="D977" s="98"/>
    </row>
    <row r="978" spans="4:4" x14ac:dyDescent="0.2">
      <c r="D978" s="98"/>
    </row>
    <row r="979" spans="4:4" x14ac:dyDescent="0.2">
      <c r="D979" s="98"/>
    </row>
    <row r="980" spans="4:4" x14ac:dyDescent="0.2">
      <c r="D980" s="98"/>
    </row>
    <row r="981" spans="4:4" x14ac:dyDescent="0.2">
      <c r="D981" s="98"/>
    </row>
    <row r="982" spans="4:4" x14ac:dyDescent="0.2">
      <c r="D982" s="98"/>
    </row>
    <row r="983" spans="4:4" x14ac:dyDescent="0.2">
      <c r="D983" s="98"/>
    </row>
    <row r="984" spans="4:4" x14ac:dyDescent="0.2">
      <c r="D984" s="98"/>
    </row>
    <row r="985" spans="4:4" x14ac:dyDescent="0.2">
      <c r="D985" s="98"/>
    </row>
    <row r="986" spans="4:4" x14ac:dyDescent="0.2">
      <c r="D986" s="98"/>
    </row>
    <row r="987" spans="4:4" x14ac:dyDescent="0.2">
      <c r="D987" s="98"/>
    </row>
    <row r="988" spans="4:4" x14ac:dyDescent="0.2">
      <c r="D988" s="98"/>
    </row>
    <row r="989" spans="4:4" x14ac:dyDescent="0.2">
      <c r="D989" s="98"/>
    </row>
    <row r="990" spans="4:4" x14ac:dyDescent="0.2">
      <c r="D990" s="98"/>
    </row>
    <row r="991" spans="4:4" x14ac:dyDescent="0.2">
      <c r="D991" s="98"/>
    </row>
    <row r="992" spans="4:4" x14ac:dyDescent="0.2">
      <c r="D992" s="98"/>
    </row>
    <row r="993" spans="4:4" x14ac:dyDescent="0.2">
      <c r="D993" s="98"/>
    </row>
    <row r="994" spans="4:4" x14ac:dyDescent="0.2">
      <c r="D994" s="98"/>
    </row>
    <row r="995" spans="4:4" x14ac:dyDescent="0.2">
      <c r="D995" s="98"/>
    </row>
    <row r="996" spans="4:4" x14ac:dyDescent="0.2">
      <c r="D996" s="98"/>
    </row>
    <row r="997" spans="4:4" x14ac:dyDescent="0.2">
      <c r="D997" s="98"/>
    </row>
    <row r="998" spans="4:4" x14ac:dyDescent="0.2">
      <c r="D998" s="98"/>
    </row>
    <row r="999" spans="4:4" x14ac:dyDescent="0.2">
      <c r="D999" s="98"/>
    </row>
    <row r="1000" spans="4:4" x14ac:dyDescent="0.2">
      <c r="D1000" s="98"/>
    </row>
    <row r="1001" spans="4:4" x14ac:dyDescent="0.2">
      <c r="D1001" s="98"/>
    </row>
    <row r="1002" spans="4:4" x14ac:dyDescent="0.2">
      <c r="D1002" s="98"/>
    </row>
    <row r="1003" spans="4:4" x14ac:dyDescent="0.2">
      <c r="D1003" s="98"/>
    </row>
    <row r="1004" spans="4:4" x14ac:dyDescent="0.2">
      <c r="D1004" s="98"/>
    </row>
    <row r="1005" spans="4:4" x14ac:dyDescent="0.2">
      <c r="D1005" s="98"/>
    </row>
    <row r="1006" spans="4:4" x14ac:dyDescent="0.2">
      <c r="D1006" s="98"/>
    </row>
    <row r="1007" spans="4:4" x14ac:dyDescent="0.2">
      <c r="D1007" s="98"/>
    </row>
    <row r="1008" spans="4:4" x14ac:dyDescent="0.2">
      <c r="D1008" s="98"/>
    </row>
    <row r="1009" spans="4:4" x14ac:dyDescent="0.2">
      <c r="D1009" s="98"/>
    </row>
    <row r="1010" spans="4:4" x14ac:dyDescent="0.2">
      <c r="D1010" s="98"/>
    </row>
    <row r="1011" spans="4:4" x14ac:dyDescent="0.2">
      <c r="D1011" s="98"/>
    </row>
    <row r="1012" spans="4:4" x14ac:dyDescent="0.2">
      <c r="D1012" s="98"/>
    </row>
    <row r="1013" spans="4:4" x14ac:dyDescent="0.2">
      <c r="D1013" s="98"/>
    </row>
    <row r="1014" spans="4:4" x14ac:dyDescent="0.2">
      <c r="D1014" s="98"/>
    </row>
    <row r="1015" spans="4:4" x14ac:dyDescent="0.2">
      <c r="D1015" s="98"/>
    </row>
    <row r="1016" spans="4:4" x14ac:dyDescent="0.2">
      <c r="D1016" s="98"/>
    </row>
    <row r="1017" spans="4:4" x14ac:dyDescent="0.2">
      <c r="D1017" s="98"/>
    </row>
    <row r="1018" spans="4:4" x14ac:dyDescent="0.2">
      <c r="D1018" s="98"/>
    </row>
    <row r="1019" spans="4:4" x14ac:dyDescent="0.2">
      <c r="D1019" s="98"/>
    </row>
    <row r="1020" spans="4:4" x14ac:dyDescent="0.2">
      <c r="D1020" s="98"/>
    </row>
    <row r="1021" spans="4:4" x14ac:dyDescent="0.2">
      <c r="D1021" s="98"/>
    </row>
    <row r="1022" spans="4:4" x14ac:dyDescent="0.2">
      <c r="D1022" s="98"/>
    </row>
    <row r="1023" spans="4:4" x14ac:dyDescent="0.2">
      <c r="D1023" s="98"/>
    </row>
    <row r="1024" spans="4:4" x14ac:dyDescent="0.2">
      <c r="D1024" s="98"/>
    </row>
    <row r="1025" spans="4:4" x14ac:dyDescent="0.2">
      <c r="D1025" s="98"/>
    </row>
    <row r="1026" spans="4:4" x14ac:dyDescent="0.2">
      <c r="D1026" s="98"/>
    </row>
    <row r="1027" spans="4:4" x14ac:dyDescent="0.2">
      <c r="D1027" s="98"/>
    </row>
    <row r="1028" spans="4:4" x14ac:dyDescent="0.2">
      <c r="D1028" s="98"/>
    </row>
    <row r="1029" spans="4:4" x14ac:dyDescent="0.2">
      <c r="D1029" s="98"/>
    </row>
    <row r="1030" spans="4:4" x14ac:dyDescent="0.2">
      <c r="D1030" s="98"/>
    </row>
    <row r="1031" spans="4:4" x14ac:dyDescent="0.2">
      <c r="D1031" s="98"/>
    </row>
    <row r="1032" spans="4:4" x14ac:dyDescent="0.2">
      <c r="D1032" s="98"/>
    </row>
    <row r="1033" spans="4:4" x14ac:dyDescent="0.2">
      <c r="D1033" s="98"/>
    </row>
    <row r="1034" spans="4:4" x14ac:dyDescent="0.2">
      <c r="D1034" s="98"/>
    </row>
    <row r="1035" spans="4:4" x14ac:dyDescent="0.2">
      <c r="D1035" s="98"/>
    </row>
    <row r="1036" spans="4:4" x14ac:dyDescent="0.2">
      <c r="D1036" s="98"/>
    </row>
    <row r="1037" spans="4:4" x14ac:dyDescent="0.2">
      <c r="D1037" s="98"/>
    </row>
    <row r="1038" spans="4:4" x14ac:dyDescent="0.2">
      <c r="D1038" s="98"/>
    </row>
    <row r="1039" spans="4:4" x14ac:dyDescent="0.2">
      <c r="D1039" s="98"/>
    </row>
    <row r="1040" spans="4:4" x14ac:dyDescent="0.2">
      <c r="D1040" s="98"/>
    </row>
    <row r="1041" spans="4:4" x14ac:dyDescent="0.2">
      <c r="D1041" s="98"/>
    </row>
    <row r="1042" spans="4:4" x14ac:dyDescent="0.2">
      <c r="D1042" s="98"/>
    </row>
    <row r="1043" spans="4:4" x14ac:dyDescent="0.2">
      <c r="D1043" s="98"/>
    </row>
    <row r="1044" spans="4:4" x14ac:dyDescent="0.2">
      <c r="D1044" s="98"/>
    </row>
    <row r="1045" spans="4:4" x14ac:dyDescent="0.2">
      <c r="D1045" s="98"/>
    </row>
    <row r="1046" spans="4:4" x14ac:dyDescent="0.2">
      <c r="D1046" s="98"/>
    </row>
    <row r="1047" spans="4:4" x14ac:dyDescent="0.2">
      <c r="D1047" s="98"/>
    </row>
    <row r="1048" spans="4:4" x14ac:dyDescent="0.2">
      <c r="D1048" s="98"/>
    </row>
    <row r="1049" spans="4:4" x14ac:dyDescent="0.2">
      <c r="D1049" s="98"/>
    </row>
    <row r="1050" spans="4:4" x14ac:dyDescent="0.2">
      <c r="D1050" s="98"/>
    </row>
    <row r="1051" spans="4:4" x14ac:dyDescent="0.2">
      <c r="D1051" s="98"/>
    </row>
    <row r="1052" spans="4:4" x14ac:dyDescent="0.2">
      <c r="D1052" s="98"/>
    </row>
    <row r="1053" spans="4:4" x14ac:dyDescent="0.2">
      <c r="D1053" s="98"/>
    </row>
    <row r="1054" spans="4:4" x14ac:dyDescent="0.2">
      <c r="D1054" s="98"/>
    </row>
    <row r="1055" spans="4:4" x14ac:dyDescent="0.2">
      <c r="D1055" s="98"/>
    </row>
    <row r="1056" spans="4:4" x14ac:dyDescent="0.2">
      <c r="D1056" s="98"/>
    </row>
    <row r="1057" spans="4:4" x14ac:dyDescent="0.2">
      <c r="D1057" s="98"/>
    </row>
    <row r="1058" spans="4:4" x14ac:dyDescent="0.2">
      <c r="D1058" s="98"/>
    </row>
    <row r="1059" spans="4:4" x14ac:dyDescent="0.2">
      <c r="D1059" s="98"/>
    </row>
    <row r="1060" spans="4:4" x14ac:dyDescent="0.2">
      <c r="D1060" s="98"/>
    </row>
    <row r="1061" spans="4:4" x14ac:dyDescent="0.2">
      <c r="D1061" s="98"/>
    </row>
    <row r="1062" spans="4:4" x14ac:dyDescent="0.2">
      <c r="D1062" s="98"/>
    </row>
    <row r="1063" spans="4:4" x14ac:dyDescent="0.2">
      <c r="D1063" s="98"/>
    </row>
    <row r="1064" spans="4:4" x14ac:dyDescent="0.2">
      <c r="D1064" s="98"/>
    </row>
    <row r="1065" spans="4:4" x14ac:dyDescent="0.2">
      <c r="D1065" s="98"/>
    </row>
    <row r="1066" spans="4:4" x14ac:dyDescent="0.2">
      <c r="D1066" s="98"/>
    </row>
    <row r="1067" spans="4:4" x14ac:dyDescent="0.2">
      <c r="D1067" s="98"/>
    </row>
    <row r="1068" spans="4:4" x14ac:dyDescent="0.2">
      <c r="D1068" s="98"/>
    </row>
    <row r="1069" spans="4:4" x14ac:dyDescent="0.2">
      <c r="D1069" s="98"/>
    </row>
    <row r="1070" spans="4:4" x14ac:dyDescent="0.2">
      <c r="D1070" s="98"/>
    </row>
    <row r="1071" spans="4:4" x14ac:dyDescent="0.2">
      <c r="D1071" s="98"/>
    </row>
    <row r="1072" spans="4:4" x14ac:dyDescent="0.2">
      <c r="D1072" s="98"/>
    </row>
    <row r="1073" spans="4:4" x14ac:dyDescent="0.2">
      <c r="D1073" s="98"/>
    </row>
    <row r="1074" spans="4:4" x14ac:dyDescent="0.2">
      <c r="D1074" s="98"/>
    </row>
    <row r="1075" spans="4:4" x14ac:dyDescent="0.2">
      <c r="D1075" s="98"/>
    </row>
    <row r="1076" spans="4:4" x14ac:dyDescent="0.2">
      <c r="D1076" s="98"/>
    </row>
    <row r="1077" spans="4:4" x14ac:dyDescent="0.2">
      <c r="D1077" s="98"/>
    </row>
    <row r="1078" spans="4:4" x14ac:dyDescent="0.2">
      <c r="D1078" s="98"/>
    </row>
    <row r="1079" spans="4:4" x14ac:dyDescent="0.2">
      <c r="D1079" s="98"/>
    </row>
    <row r="1080" spans="4:4" x14ac:dyDescent="0.2">
      <c r="D1080" s="98"/>
    </row>
    <row r="1081" spans="4:4" x14ac:dyDescent="0.2">
      <c r="D1081" s="98"/>
    </row>
    <row r="1082" spans="4:4" x14ac:dyDescent="0.2">
      <c r="D1082" s="98"/>
    </row>
    <row r="1083" spans="4:4" x14ac:dyDescent="0.2">
      <c r="D1083" s="98"/>
    </row>
    <row r="1084" spans="4:4" x14ac:dyDescent="0.2">
      <c r="D1084" s="98"/>
    </row>
    <row r="1085" spans="4:4" x14ac:dyDescent="0.2">
      <c r="D1085" s="98"/>
    </row>
    <row r="1086" spans="4:4" x14ac:dyDescent="0.2">
      <c r="D1086" s="98"/>
    </row>
    <row r="1087" spans="4:4" x14ac:dyDescent="0.2">
      <c r="D1087" s="98"/>
    </row>
    <row r="1088" spans="4:4" x14ac:dyDescent="0.2">
      <c r="D1088" s="98"/>
    </row>
    <row r="1089" spans="4:4" x14ac:dyDescent="0.2">
      <c r="D1089" s="98"/>
    </row>
    <row r="1090" spans="4:4" x14ac:dyDescent="0.2">
      <c r="D1090" s="98"/>
    </row>
    <row r="1091" spans="4:4" x14ac:dyDescent="0.2">
      <c r="D1091" s="98"/>
    </row>
    <row r="1092" spans="4:4" x14ac:dyDescent="0.2">
      <c r="D1092" s="98"/>
    </row>
    <row r="1093" spans="4:4" x14ac:dyDescent="0.2">
      <c r="D1093" s="98"/>
    </row>
    <row r="1094" spans="4:4" x14ac:dyDescent="0.2">
      <c r="D1094" s="98"/>
    </row>
    <row r="1095" spans="4:4" x14ac:dyDescent="0.2">
      <c r="D1095" s="98"/>
    </row>
    <row r="1096" spans="4:4" x14ac:dyDescent="0.2">
      <c r="D1096" s="98"/>
    </row>
    <row r="1097" spans="4:4" x14ac:dyDescent="0.2">
      <c r="D1097" s="98"/>
    </row>
    <row r="1098" spans="4:4" x14ac:dyDescent="0.2">
      <c r="D1098" s="98"/>
    </row>
    <row r="1099" spans="4:4" x14ac:dyDescent="0.2">
      <c r="D1099" s="98"/>
    </row>
    <row r="1100" spans="4:4" x14ac:dyDescent="0.2">
      <c r="D1100" s="98"/>
    </row>
    <row r="1101" spans="4:4" x14ac:dyDescent="0.2">
      <c r="D1101" s="98"/>
    </row>
    <row r="1102" spans="4:4" x14ac:dyDescent="0.2">
      <c r="D1102" s="98"/>
    </row>
    <row r="1103" spans="4:4" x14ac:dyDescent="0.2">
      <c r="D1103" s="98"/>
    </row>
    <row r="1104" spans="4:4" x14ac:dyDescent="0.2">
      <c r="D1104" s="98"/>
    </row>
    <row r="1105" spans="4:4" x14ac:dyDescent="0.2">
      <c r="D1105" s="98"/>
    </row>
    <row r="1106" spans="4:4" x14ac:dyDescent="0.2">
      <c r="D1106" s="98"/>
    </row>
    <row r="1107" spans="4:4" x14ac:dyDescent="0.2">
      <c r="D1107" s="98"/>
    </row>
    <row r="1108" spans="4:4" x14ac:dyDescent="0.2">
      <c r="D1108" s="98"/>
    </row>
    <row r="1109" spans="4:4" x14ac:dyDescent="0.2">
      <c r="D1109" s="98"/>
    </row>
    <row r="1110" spans="4:4" x14ac:dyDescent="0.2">
      <c r="D1110" s="98"/>
    </row>
    <row r="1111" spans="4:4" x14ac:dyDescent="0.2">
      <c r="D1111" s="98"/>
    </row>
    <row r="1112" spans="4:4" x14ac:dyDescent="0.2">
      <c r="D1112" s="98"/>
    </row>
    <row r="1113" spans="4:4" x14ac:dyDescent="0.2">
      <c r="D1113" s="98"/>
    </row>
    <row r="1114" spans="4:4" x14ac:dyDescent="0.2">
      <c r="D1114" s="98"/>
    </row>
    <row r="1115" spans="4:4" x14ac:dyDescent="0.2">
      <c r="D1115" s="98"/>
    </row>
    <row r="1116" spans="4:4" x14ac:dyDescent="0.2">
      <c r="D1116" s="98"/>
    </row>
    <row r="1117" spans="4:4" x14ac:dyDescent="0.2">
      <c r="D1117" s="98"/>
    </row>
    <row r="1118" spans="4:4" x14ac:dyDescent="0.2">
      <c r="D1118" s="98"/>
    </row>
    <row r="1119" spans="4:4" x14ac:dyDescent="0.2">
      <c r="D1119" s="98"/>
    </row>
    <row r="1120" spans="4:4" x14ac:dyDescent="0.2">
      <c r="D1120" s="98"/>
    </row>
    <row r="1121" spans="4:4" x14ac:dyDescent="0.2">
      <c r="D1121" s="98"/>
    </row>
    <row r="1122" spans="4:4" x14ac:dyDescent="0.2">
      <c r="D1122" s="98"/>
    </row>
    <row r="1123" spans="4:4" x14ac:dyDescent="0.2">
      <c r="D1123" s="98"/>
    </row>
    <row r="1124" spans="4:4" x14ac:dyDescent="0.2">
      <c r="D1124" s="98"/>
    </row>
    <row r="1125" spans="4:4" x14ac:dyDescent="0.2">
      <c r="D1125" s="98"/>
    </row>
    <row r="1126" spans="4:4" x14ac:dyDescent="0.2">
      <c r="D1126" s="98"/>
    </row>
    <row r="1127" spans="4:4" x14ac:dyDescent="0.2">
      <c r="D1127" s="98"/>
    </row>
    <row r="1128" spans="4:4" x14ac:dyDescent="0.2">
      <c r="D1128" s="98"/>
    </row>
    <row r="1129" spans="4:4" x14ac:dyDescent="0.2">
      <c r="D1129" s="98"/>
    </row>
    <row r="1130" spans="4:4" x14ac:dyDescent="0.2">
      <c r="D1130" s="98"/>
    </row>
    <row r="1131" spans="4:4" x14ac:dyDescent="0.2">
      <c r="D1131" s="98"/>
    </row>
    <row r="1132" spans="4:4" x14ac:dyDescent="0.2">
      <c r="D1132" s="98"/>
    </row>
    <row r="1133" spans="4:4" x14ac:dyDescent="0.2">
      <c r="D1133" s="98"/>
    </row>
    <row r="1134" spans="4:4" x14ac:dyDescent="0.2">
      <c r="D1134" s="98"/>
    </row>
    <row r="1135" spans="4:4" x14ac:dyDescent="0.2">
      <c r="D1135" s="98"/>
    </row>
    <row r="1136" spans="4:4" x14ac:dyDescent="0.2">
      <c r="D1136" s="98"/>
    </row>
    <row r="1137" spans="4:4" x14ac:dyDescent="0.2">
      <c r="D1137" s="98"/>
    </row>
    <row r="1138" spans="4:4" x14ac:dyDescent="0.2">
      <c r="D1138" s="98"/>
    </row>
    <row r="1139" spans="4:4" x14ac:dyDescent="0.2">
      <c r="D1139" s="98"/>
    </row>
    <row r="1140" spans="4:4" x14ac:dyDescent="0.2">
      <c r="D1140" s="98"/>
    </row>
    <row r="1141" spans="4:4" x14ac:dyDescent="0.2">
      <c r="D1141" s="98"/>
    </row>
    <row r="1142" spans="4:4" x14ac:dyDescent="0.2">
      <c r="D1142" s="98"/>
    </row>
    <row r="1143" spans="4:4" x14ac:dyDescent="0.2">
      <c r="D1143" s="98"/>
    </row>
    <row r="1144" spans="4:4" x14ac:dyDescent="0.2">
      <c r="D1144" s="98"/>
    </row>
    <row r="1145" spans="4:4" x14ac:dyDescent="0.2">
      <c r="D1145" s="98"/>
    </row>
    <row r="1146" spans="4:4" x14ac:dyDescent="0.2">
      <c r="D1146" s="98"/>
    </row>
    <row r="1147" spans="4:4" x14ac:dyDescent="0.2">
      <c r="D1147" s="98"/>
    </row>
    <row r="1148" spans="4:4" x14ac:dyDescent="0.2">
      <c r="D1148" s="98"/>
    </row>
    <row r="1149" spans="4:4" x14ac:dyDescent="0.2">
      <c r="D1149" s="98"/>
    </row>
    <row r="1150" spans="4:4" x14ac:dyDescent="0.2">
      <c r="D1150" s="98"/>
    </row>
    <row r="1151" spans="4:4" x14ac:dyDescent="0.2">
      <c r="D1151" s="98"/>
    </row>
    <row r="1152" spans="4:4" x14ac:dyDescent="0.2">
      <c r="D1152" s="98"/>
    </row>
    <row r="1153" spans="4:4" x14ac:dyDescent="0.2">
      <c r="D1153" s="98"/>
    </row>
    <row r="1154" spans="4:4" x14ac:dyDescent="0.2">
      <c r="D1154" s="98"/>
    </row>
    <row r="1155" spans="4:4" x14ac:dyDescent="0.2">
      <c r="D1155" s="98"/>
    </row>
    <row r="1156" spans="4:4" x14ac:dyDescent="0.2">
      <c r="D1156" s="98"/>
    </row>
    <row r="1157" spans="4:4" x14ac:dyDescent="0.2">
      <c r="D1157" s="98"/>
    </row>
    <row r="1158" spans="4:4" x14ac:dyDescent="0.2">
      <c r="D1158" s="98"/>
    </row>
    <row r="1159" spans="4:4" x14ac:dyDescent="0.2">
      <c r="D1159" s="98"/>
    </row>
    <row r="1160" spans="4:4" x14ac:dyDescent="0.2">
      <c r="D1160" s="98"/>
    </row>
    <row r="1161" spans="4:4" x14ac:dyDescent="0.2">
      <c r="D1161" s="98"/>
    </row>
    <row r="1162" spans="4:4" x14ac:dyDescent="0.2">
      <c r="D1162" s="98"/>
    </row>
    <row r="1163" spans="4:4" x14ac:dyDescent="0.2">
      <c r="D1163" s="98"/>
    </row>
    <row r="1164" spans="4:4" x14ac:dyDescent="0.2">
      <c r="D1164" s="98"/>
    </row>
    <row r="1165" spans="4:4" x14ac:dyDescent="0.2">
      <c r="D1165" s="98"/>
    </row>
    <row r="1166" spans="4:4" x14ac:dyDescent="0.2">
      <c r="D1166" s="98"/>
    </row>
    <row r="1167" spans="4:4" x14ac:dyDescent="0.2">
      <c r="D1167" s="98"/>
    </row>
    <row r="1168" spans="4:4" x14ac:dyDescent="0.2">
      <c r="D1168" s="98"/>
    </row>
    <row r="1169" spans="4:4" x14ac:dyDescent="0.2">
      <c r="D1169" s="98"/>
    </row>
    <row r="1170" spans="4:4" x14ac:dyDescent="0.2">
      <c r="D1170" s="98"/>
    </row>
    <row r="1171" spans="4:4" x14ac:dyDescent="0.2">
      <c r="D1171" s="98"/>
    </row>
    <row r="1172" spans="4:4" x14ac:dyDescent="0.2">
      <c r="D1172" s="98"/>
    </row>
    <row r="1173" spans="4:4" x14ac:dyDescent="0.2">
      <c r="D1173" s="98"/>
    </row>
    <row r="1174" spans="4:4" x14ac:dyDescent="0.2">
      <c r="D1174" s="98"/>
    </row>
    <row r="1175" spans="4:4" x14ac:dyDescent="0.2">
      <c r="D1175" s="98"/>
    </row>
    <row r="1176" spans="4:4" x14ac:dyDescent="0.2">
      <c r="D1176" s="98"/>
    </row>
    <row r="1177" spans="4:4" x14ac:dyDescent="0.2">
      <c r="D1177" s="98"/>
    </row>
    <row r="1178" spans="4:4" x14ac:dyDescent="0.2">
      <c r="D1178" s="98"/>
    </row>
    <row r="1179" spans="4:4" x14ac:dyDescent="0.2">
      <c r="D1179" s="98"/>
    </row>
    <row r="1180" spans="4:4" x14ac:dyDescent="0.2">
      <c r="D1180" s="98"/>
    </row>
    <row r="1181" spans="4:4" x14ac:dyDescent="0.2">
      <c r="D1181" s="98"/>
    </row>
    <row r="1182" spans="4:4" x14ac:dyDescent="0.2">
      <c r="D1182" s="98"/>
    </row>
    <row r="1183" spans="4:4" x14ac:dyDescent="0.2">
      <c r="D1183" s="98"/>
    </row>
    <row r="1184" spans="4:4" x14ac:dyDescent="0.2">
      <c r="D1184" s="98"/>
    </row>
    <row r="1185" spans="4:4" x14ac:dyDescent="0.2">
      <c r="D1185" s="98"/>
    </row>
    <row r="1186" spans="4:4" x14ac:dyDescent="0.2">
      <c r="D1186" s="98"/>
    </row>
    <row r="1187" spans="4:4" x14ac:dyDescent="0.2">
      <c r="D1187" s="98"/>
    </row>
    <row r="1188" spans="4:4" x14ac:dyDescent="0.2">
      <c r="D1188" s="98"/>
    </row>
    <row r="1189" spans="4:4" x14ac:dyDescent="0.2">
      <c r="D1189" s="98"/>
    </row>
    <row r="1190" spans="4:4" x14ac:dyDescent="0.2">
      <c r="D1190" s="98"/>
    </row>
    <row r="1191" spans="4:4" x14ac:dyDescent="0.2">
      <c r="D1191" s="98"/>
    </row>
    <row r="1192" spans="4:4" x14ac:dyDescent="0.2">
      <c r="D1192" s="98"/>
    </row>
    <row r="1193" spans="4:4" x14ac:dyDescent="0.2">
      <c r="D1193" s="98"/>
    </row>
    <row r="1194" spans="4:4" x14ac:dyDescent="0.2">
      <c r="D1194" s="98"/>
    </row>
    <row r="1195" spans="4:4" x14ac:dyDescent="0.2">
      <c r="D1195" s="98"/>
    </row>
    <row r="1196" spans="4:4" x14ac:dyDescent="0.2">
      <c r="D1196" s="98"/>
    </row>
    <row r="1197" spans="4:4" x14ac:dyDescent="0.2">
      <c r="D1197" s="98"/>
    </row>
    <row r="1198" spans="4:4" x14ac:dyDescent="0.2">
      <c r="D1198" s="98"/>
    </row>
    <row r="1199" spans="4:4" x14ac:dyDescent="0.2">
      <c r="D1199" s="98"/>
    </row>
    <row r="1200" spans="4:4" x14ac:dyDescent="0.2">
      <c r="D1200" s="98"/>
    </row>
    <row r="1201" spans="4:4" x14ac:dyDescent="0.2">
      <c r="D1201" s="98"/>
    </row>
    <row r="1202" spans="4:4" x14ac:dyDescent="0.2">
      <c r="D1202" s="98"/>
    </row>
    <row r="1203" spans="4:4" x14ac:dyDescent="0.2">
      <c r="D1203" s="98"/>
    </row>
    <row r="1204" spans="4:4" x14ac:dyDescent="0.2">
      <c r="D1204" s="98"/>
    </row>
    <row r="1205" spans="4:4" x14ac:dyDescent="0.2">
      <c r="D1205" s="98"/>
    </row>
    <row r="1206" spans="4:4" x14ac:dyDescent="0.2">
      <c r="D1206" s="98"/>
    </row>
    <row r="1207" spans="4:4" x14ac:dyDescent="0.2">
      <c r="D1207" s="98"/>
    </row>
    <row r="1208" spans="4:4" x14ac:dyDescent="0.2">
      <c r="D1208" s="98"/>
    </row>
    <row r="1209" spans="4:4" x14ac:dyDescent="0.2">
      <c r="D1209" s="98"/>
    </row>
    <row r="1210" spans="4:4" x14ac:dyDescent="0.2">
      <c r="D1210" s="98"/>
    </row>
    <row r="1211" spans="4:4" x14ac:dyDescent="0.2">
      <c r="D1211" s="98"/>
    </row>
    <row r="1212" spans="4:4" x14ac:dyDescent="0.2">
      <c r="D1212" s="98"/>
    </row>
    <row r="1213" spans="4:4" x14ac:dyDescent="0.2">
      <c r="D1213" s="98"/>
    </row>
    <row r="1214" spans="4:4" x14ac:dyDescent="0.2">
      <c r="D1214" s="98"/>
    </row>
    <row r="1215" spans="4:4" x14ac:dyDescent="0.2">
      <c r="D1215" s="98"/>
    </row>
    <row r="1216" spans="4:4" x14ac:dyDescent="0.2">
      <c r="D1216" s="98"/>
    </row>
    <row r="1217" spans="4:4" x14ac:dyDescent="0.2">
      <c r="D1217" s="98"/>
    </row>
    <row r="1218" spans="4:4" x14ac:dyDescent="0.2">
      <c r="D1218" s="98"/>
    </row>
    <row r="1219" spans="4:4" x14ac:dyDescent="0.2">
      <c r="D1219" s="98"/>
    </row>
    <row r="1220" spans="4:4" x14ac:dyDescent="0.2">
      <c r="D1220" s="98"/>
    </row>
    <row r="1221" spans="4:4" x14ac:dyDescent="0.2">
      <c r="D1221" s="98"/>
    </row>
    <row r="1222" spans="4:4" x14ac:dyDescent="0.2">
      <c r="D1222" s="98"/>
    </row>
    <row r="1223" spans="4:4" x14ac:dyDescent="0.2">
      <c r="D1223" s="98"/>
    </row>
    <row r="1224" spans="4:4" x14ac:dyDescent="0.2">
      <c r="D1224" s="98"/>
    </row>
    <row r="1225" spans="4:4" x14ac:dyDescent="0.2">
      <c r="D1225" s="98"/>
    </row>
    <row r="1226" spans="4:4" x14ac:dyDescent="0.2">
      <c r="D1226" s="98"/>
    </row>
    <row r="1227" spans="4:4" x14ac:dyDescent="0.2">
      <c r="D1227" s="98"/>
    </row>
    <row r="1228" spans="4:4" x14ac:dyDescent="0.2">
      <c r="D1228" s="98"/>
    </row>
    <row r="1229" spans="4:4" x14ac:dyDescent="0.2">
      <c r="D1229" s="98"/>
    </row>
    <row r="1230" spans="4:4" x14ac:dyDescent="0.2">
      <c r="D1230" s="98"/>
    </row>
    <row r="1231" spans="4:4" x14ac:dyDescent="0.2">
      <c r="D1231" s="98"/>
    </row>
    <row r="1232" spans="4:4" x14ac:dyDescent="0.2">
      <c r="D1232" s="98"/>
    </row>
    <row r="1233" spans="4:4" x14ac:dyDescent="0.2">
      <c r="D1233" s="98"/>
    </row>
    <row r="1234" spans="4:4" x14ac:dyDescent="0.2">
      <c r="D1234" s="98"/>
    </row>
    <row r="1235" spans="4:4" x14ac:dyDescent="0.2">
      <c r="D1235" s="98"/>
    </row>
    <row r="1236" spans="4:4" x14ac:dyDescent="0.2">
      <c r="D1236" s="98"/>
    </row>
    <row r="1237" spans="4:4" x14ac:dyDescent="0.2">
      <c r="D1237" s="98"/>
    </row>
    <row r="1238" spans="4:4" x14ac:dyDescent="0.2">
      <c r="D1238" s="98"/>
    </row>
    <row r="1239" spans="4:4" x14ac:dyDescent="0.2">
      <c r="D1239" s="98"/>
    </row>
    <row r="1240" spans="4:4" x14ac:dyDescent="0.2">
      <c r="D1240" s="98"/>
    </row>
    <row r="1241" spans="4:4" x14ac:dyDescent="0.2">
      <c r="D1241" s="98"/>
    </row>
    <row r="1242" spans="4:4" x14ac:dyDescent="0.2">
      <c r="D1242" s="98"/>
    </row>
    <row r="1243" spans="4:4" x14ac:dyDescent="0.2">
      <c r="D1243" s="98"/>
    </row>
    <row r="1244" spans="4:4" x14ac:dyDescent="0.2">
      <c r="D1244" s="98"/>
    </row>
    <row r="1245" spans="4:4" x14ac:dyDescent="0.2">
      <c r="D1245" s="98"/>
    </row>
    <row r="1246" spans="4:4" x14ac:dyDescent="0.2">
      <c r="D1246" s="98"/>
    </row>
    <row r="1247" spans="4:4" x14ac:dyDescent="0.2">
      <c r="D1247" s="98"/>
    </row>
    <row r="1248" spans="4:4" x14ac:dyDescent="0.2">
      <c r="D1248" s="98"/>
    </row>
    <row r="1249" spans="4:4" x14ac:dyDescent="0.2">
      <c r="D1249" s="98"/>
    </row>
    <row r="1250" spans="4:4" x14ac:dyDescent="0.2">
      <c r="D1250" s="98"/>
    </row>
    <row r="1251" spans="4:4" x14ac:dyDescent="0.2">
      <c r="D1251" s="98"/>
    </row>
    <row r="1252" spans="4:4" x14ac:dyDescent="0.2">
      <c r="D1252" s="98"/>
    </row>
    <row r="1253" spans="4:4" x14ac:dyDescent="0.2">
      <c r="D1253" s="98"/>
    </row>
    <row r="1254" spans="4:4" x14ac:dyDescent="0.2">
      <c r="D1254" s="98"/>
    </row>
    <row r="1255" spans="4:4" x14ac:dyDescent="0.2">
      <c r="D1255" s="98"/>
    </row>
    <row r="1256" spans="4:4" x14ac:dyDescent="0.2">
      <c r="D1256" s="98"/>
    </row>
    <row r="1257" spans="4:4" x14ac:dyDescent="0.2">
      <c r="D1257" s="98"/>
    </row>
    <row r="1258" spans="4:4" x14ac:dyDescent="0.2">
      <c r="D1258" s="98"/>
    </row>
    <row r="1259" spans="4:4" x14ac:dyDescent="0.2">
      <c r="D1259" s="98"/>
    </row>
    <row r="1260" spans="4:4" x14ac:dyDescent="0.2">
      <c r="D1260" s="98"/>
    </row>
    <row r="1261" spans="4:4" x14ac:dyDescent="0.2">
      <c r="D1261" s="98"/>
    </row>
    <row r="1262" spans="4:4" x14ac:dyDescent="0.2">
      <c r="D1262" s="98"/>
    </row>
    <row r="1263" spans="4:4" x14ac:dyDescent="0.2">
      <c r="D1263" s="98"/>
    </row>
    <row r="1264" spans="4:4" x14ac:dyDescent="0.2">
      <c r="D1264" s="98"/>
    </row>
    <row r="1265" spans="4:4" x14ac:dyDescent="0.2">
      <c r="D1265" s="98"/>
    </row>
    <row r="1266" spans="4:4" x14ac:dyDescent="0.2">
      <c r="D1266" s="98"/>
    </row>
    <row r="1267" spans="4:4" x14ac:dyDescent="0.2">
      <c r="D1267" s="98"/>
    </row>
    <row r="1268" spans="4:4" x14ac:dyDescent="0.2">
      <c r="D1268" s="98"/>
    </row>
    <row r="1269" spans="4:4" x14ac:dyDescent="0.2">
      <c r="D1269" s="98"/>
    </row>
    <row r="1270" spans="4:4" x14ac:dyDescent="0.2">
      <c r="D1270" s="98"/>
    </row>
    <row r="1271" spans="4:4" x14ac:dyDescent="0.2">
      <c r="D1271" s="98"/>
    </row>
    <row r="1272" spans="4:4" x14ac:dyDescent="0.2">
      <c r="D1272" s="98"/>
    </row>
    <row r="1273" spans="4:4" x14ac:dyDescent="0.2">
      <c r="D1273" s="98"/>
    </row>
    <row r="1274" spans="4:4" x14ac:dyDescent="0.2">
      <c r="D1274" s="98"/>
    </row>
    <row r="1275" spans="4:4" x14ac:dyDescent="0.2">
      <c r="D1275" s="98"/>
    </row>
    <row r="1276" spans="4:4" x14ac:dyDescent="0.2">
      <c r="D1276" s="98"/>
    </row>
    <row r="1277" spans="4:4" x14ac:dyDescent="0.2">
      <c r="D1277" s="98"/>
    </row>
    <row r="1278" spans="4:4" x14ac:dyDescent="0.2">
      <c r="D1278" s="98"/>
    </row>
    <row r="1279" spans="4:4" x14ac:dyDescent="0.2">
      <c r="D1279" s="98"/>
    </row>
    <row r="1280" spans="4:4" x14ac:dyDescent="0.2">
      <c r="D1280" s="98"/>
    </row>
    <row r="1281" spans="4:4" x14ac:dyDescent="0.2">
      <c r="D1281" s="98"/>
    </row>
    <row r="1282" spans="4:4" x14ac:dyDescent="0.2">
      <c r="D1282" s="98"/>
    </row>
    <row r="1283" spans="4:4" x14ac:dyDescent="0.2">
      <c r="D1283" s="98"/>
    </row>
    <row r="1284" spans="4:4" x14ac:dyDescent="0.2">
      <c r="D1284" s="98"/>
    </row>
    <row r="1285" spans="4:4" x14ac:dyDescent="0.2">
      <c r="D1285" s="98"/>
    </row>
    <row r="1286" spans="4:4" x14ac:dyDescent="0.2">
      <c r="D1286" s="98"/>
    </row>
    <row r="1287" spans="4:4" x14ac:dyDescent="0.2">
      <c r="D1287" s="98"/>
    </row>
    <row r="1288" spans="4:4" x14ac:dyDescent="0.2">
      <c r="D1288" s="98"/>
    </row>
    <row r="1289" spans="4:4" x14ac:dyDescent="0.2">
      <c r="D1289" s="98"/>
    </row>
    <row r="1290" spans="4:4" x14ac:dyDescent="0.2">
      <c r="D1290" s="98"/>
    </row>
    <row r="1291" spans="4:4" x14ac:dyDescent="0.2">
      <c r="D1291" s="98"/>
    </row>
    <row r="1292" spans="4:4" x14ac:dyDescent="0.2">
      <c r="D1292" s="98"/>
    </row>
    <row r="1293" spans="4:4" x14ac:dyDescent="0.2">
      <c r="D1293" s="98"/>
    </row>
    <row r="1294" spans="4:4" x14ac:dyDescent="0.2">
      <c r="D1294" s="98"/>
    </row>
    <row r="1295" spans="4:4" x14ac:dyDescent="0.2">
      <c r="D1295" s="98"/>
    </row>
    <row r="1296" spans="4:4" x14ac:dyDescent="0.2">
      <c r="D1296" s="98"/>
    </row>
    <row r="1297" spans="4:4" x14ac:dyDescent="0.2">
      <c r="D1297" s="98"/>
    </row>
    <row r="1298" spans="4:4" x14ac:dyDescent="0.2">
      <c r="D1298" s="98"/>
    </row>
    <row r="1299" spans="4:4" x14ac:dyDescent="0.2">
      <c r="D1299" s="98"/>
    </row>
    <row r="1300" spans="4:4" x14ac:dyDescent="0.2">
      <c r="D1300" s="98"/>
    </row>
    <row r="1301" spans="4:4" x14ac:dyDescent="0.2">
      <c r="D1301" s="98"/>
    </row>
    <row r="1302" spans="4:4" x14ac:dyDescent="0.2">
      <c r="D1302" s="98"/>
    </row>
    <row r="1303" spans="4:4" x14ac:dyDescent="0.2">
      <c r="D1303" s="98"/>
    </row>
    <row r="1304" spans="4:4" x14ac:dyDescent="0.2">
      <c r="D1304" s="98"/>
    </row>
    <row r="1305" spans="4:4" x14ac:dyDescent="0.2">
      <c r="D1305" s="98"/>
    </row>
    <row r="1306" spans="4:4" x14ac:dyDescent="0.2">
      <c r="D1306" s="98"/>
    </row>
    <row r="1307" spans="4:4" x14ac:dyDescent="0.2">
      <c r="D1307" s="98"/>
    </row>
    <row r="1308" spans="4:4" x14ac:dyDescent="0.2">
      <c r="D1308" s="98"/>
    </row>
    <row r="1309" spans="4:4" x14ac:dyDescent="0.2">
      <c r="D1309" s="98"/>
    </row>
    <row r="1310" spans="4:4" x14ac:dyDescent="0.2">
      <c r="D1310" s="98"/>
    </row>
    <row r="1311" spans="4:4" x14ac:dyDescent="0.2">
      <c r="D1311" s="98"/>
    </row>
    <row r="1312" spans="4:4" x14ac:dyDescent="0.2">
      <c r="D1312" s="98"/>
    </row>
    <row r="1313" spans="4:4" x14ac:dyDescent="0.2">
      <c r="D1313" s="98"/>
    </row>
    <row r="1314" spans="4:4" x14ac:dyDescent="0.2">
      <c r="D1314" s="98"/>
    </row>
    <row r="1315" spans="4:4" x14ac:dyDescent="0.2">
      <c r="D1315" s="98"/>
    </row>
    <row r="1316" spans="4:4" x14ac:dyDescent="0.2">
      <c r="D1316" s="98"/>
    </row>
    <row r="1317" spans="4:4" x14ac:dyDescent="0.2">
      <c r="D1317" s="98"/>
    </row>
    <row r="1318" spans="4:4" x14ac:dyDescent="0.2">
      <c r="D1318" s="98"/>
    </row>
    <row r="1319" spans="4:4" x14ac:dyDescent="0.2">
      <c r="D1319" s="98"/>
    </row>
    <row r="1320" spans="4:4" x14ac:dyDescent="0.2">
      <c r="D1320" s="98"/>
    </row>
    <row r="1321" spans="4:4" x14ac:dyDescent="0.2">
      <c r="D1321" s="98"/>
    </row>
    <row r="1322" spans="4:4" x14ac:dyDescent="0.2">
      <c r="D1322" s="98"/>
    </row>
    <row r="1323" spans="4:4" x14ac:dyDescent="0.2">
      <c r="D1323" s="98"/>
    </row>
    <row r="1324" spans="4:4" x14ac:dyDescent="0.2">
      <c r="D1324" s="98"/>
    </row>
    <row r="1325" spans="4:4" x14ac:dyDescent="0.2">
      <c r="D1325" s="98"/>
    </row>
    <row r="1326" spans="4:4" x14ac:dyDescent="0.2">
      <c r="D1326" s="98"/>
    </row>
    <row r="1327" spans="4:4" x14ac:dyDescent="0.2">
      <c r="D1327" s="98"/>
    </row>
    <row r="1328" spans="4:4" x14ac:dyDescent="0.2">
      <c r="D1328" s="98"/>
    </row>
    <row r="1329" spans="4:4" x14ac:dyDescent="0.2">
      <c r="D1329" s="98"/>
    </row>
    <row r="1330" spans="4:4" x14ac:dyDescent="0.2">
      <c r="D1330" s="98"/>
    </row>
    <row r="1331" spans="4:4" x14ac:dyDescent="0.2">
      <c r="D1331" s="98"/>
    </row>
    <row r="1332" spans="4:4" x14ac:dyDescent="0.2">
      <c r="D1332" s="98"/>
    </row>
    <row r="1333" spans="4:4" x14ac:dyDescent="0.2">
      <c r="D1333" s="98"/>
    </row>
    <row r="1334" spans="4:4" x14ac:dyDescent="0.2">
      <c r="D1334" s="98"/>
    </row>
    <row r="1335" spans="4:4" x14ac:dyDescent="0.2">
      <c r="D1335" s="98"/>
    </row>
    <row r="1336" spans="4:4" x14ac:dyDescent="0.2">
      <c r="D1336" s="98"/>
    </row>
    <row r="1337" spans="4:4" x14ac:dyDescent="0.2">
      <c r="D1337" s="98"/>
    </row>
    <row r="1338" spans="4:4" x14ac:dyDescent="0.2">
      <c r="D1338" s="98"/>
    </row>
    <row r="1339" spans="4:4" x14ac:dyDescent="0.2">
      <c r="D1339" s="98"/>
    </row>
    <row r="1340" spans="4:4" x14ac:dyDescent="0.2">
      <c r="D1340" s="98"/>
    </row>
    <row r="1341" spans="4:4" x14ac:dyDescent="0.2">
      <c r="D1341" s="98"/>
    </row>
    <row r="1342" spans="4:4" x14ac:dyDescent="0.2">
      <c r="D1342" s="98"/>
    </row>
    <row r="1343" spans="4:4" x14ac:dyDescent="0.2">
      <c r="D1343" s="98"/>
    </row>
    <row r="1344" spans="4:4" x14ac:dyDescent="0.2">
      <c r="D1344" s="98"/>
    </row>
    <row r="1345" spans="4:4" x14ac:dyDescent="0.2">
      <c r="D1345" s="98"/>
    </row>
    <row r="1346" spans="4:4" x14ac:dyDescent="0.2">
      <c r="D1346" s="98"/>
    </row>
    <row r="1347" spans="4:4" x14ac:dyDescent="0.2">
      <c r="D1347" s="98"/>
    </row>
    <row r="1348" spans="4:4" x14ac:dyDescent="0.2">
      <c r="D1348" s="98"/>
    </row>
    <row r="1349" spans="4:4" x14ac:dyDescent="0.2">
      <c r="D1349" s="98"/>
    </row>
    <row r="1350" spans="4:4" x14ac:dyDescent="0.2">
      <c r="D1350" s="98"/>
    </row>
    <row r="1351" spans="4:4" x14ac:dyDescent="0.2">
      <c r="D1351" s="98"/>
    </row>
    <row r="1352" spans="4:4" x14ac:dyDescent="0.2">
      <c r="D1352" s="98"/>
    </row>
    <row r="1353" spans="4:4" x14ac:dyDescent="0.2">
      <c r="D1353" s="98"/>
    </row>
    <row r="1354" spans="4:4" x14ac:dyDescent="0.2">
      <c r="D1354" s="98"/>
    </row>
    <row r="1355" spans="4:4" x14ac:dyDescent="0.2">
      <c r="D1355" s="98"/>
    </row>
    <row r="1356" spans="4:4" x14ac:dyDescent="0.2">
      <c r="D1356" s="98"/>
    </row>
    <row r="1357" spans="4:4" x14ac:dyDescent="0.2">
      <c r="D1357" s="98"/>
    </row>
    <row r="1358" spans="4:4" x14ac:dyDescent="0.2">
      <c r="D1358" s="98"/>
    </row>
    <row r="1359" spans="4:4" x14ac:dyDescent="0.2">
      <c r="D1359" s="98"/>
    </row>
    <row r="1360" spans="4:4" x14ac:dyDescent="0.2">
      <c r="D1360" s="98"/>
    </row>
    <row r="1361" spans="4:4" x14ac:dyDescent="0.2">
      <c r="D1361" s="98"/>
    </row>
    <row r="1362" spans="4:4" x14ac:dyDescent="0.2">
      <c r="D1362" s="98"/>
    </row>
    <row r="1363" spans="4:4" x14ac:dyDescent="0.2">
      <c r="D1363" s="98"/>
    </row>
    <row r="1364" spans="4:4" x14ac:dyDescent="0.2">
      <c r="D1364" s="98"/>
    </row>
    <row r="1365" spans="4:4" x14ac:dyDescent="0.2">
      <c r="D1365" s="98"/>
    </row>
    <row r="1366" spans="4:4" x14ac:dyDescent="0.2">
      <c r="D1366" s="98"/>
    </row>
    <row r="1367" spans="4:4" x14ac:dyDescent="0.2">
      <c r="D1367" s="98"/>
    </row>
    <row r="1368" spans="4:4" x14ac:dyDescent="0.2">
      <c r="D1368" s="98"/>
    </row>
    <row r="1369" spans="4:4" x14ac:dyDescent="0.2">
      <c r="D1369" s="98"/>
    </row>
    <row r="1370" spans="4:4" x14ac:dyDescent="0.2">
      <c r="D1370" s="98"/>
    </row>
    <row r="1371" spans="4:4" x14ac:dyDescent="0.2">
      <c r="D1371" s="98"/>
    </row>
    <row r="1372" spans="4:4" x14ac:dyDescent="0.2">
      <c r="D1372" s="98"/>
    </row>
    <row r="1373" spans="4:4" x14ac:dyDescent="0.2">
      <c r="D1373" s="98"/>
    </row>
    <row r="1374" spans="4:4" x14ac:dyDescent="0.2">
      <c r="D1374" s="98"/>
    </row>
    <row r="1375" spans="4:4" x14ac:dyDescent="0.2">
      <c r="D1375" s="98"/>
    </row>
    <row r="1376" spans="4:4" x14ac:dyDescent="0.2">
      <c r="D1376" s="98"/>
    </row>
    <row r="1377" spans="4:4" x14ac:dyDescent="0.2">
      <c r="D1377" s="98"/>
    </row>
    <row r="1378" spans="4:4" x14ac:dyDescent="0.2">
      <c r="D1378" s="98"/>
    </row>
    <row r="1379" spans="4:4" x14ac:dyDescent="0.2">
      <c r="D1379" s="98"/>
    </row>
    <row r="1380" spans="4:4" x14ac:dyDescent="0.2">
      <c r="D1380" s="98"/>
    </row>
    <row r="1381" spans="4:4" x14ac:dyDescent="0.2">
      <c r="D1381" s="98"/>
    </row>
    <row r="1382" spans="4:4" x14ac:dyDescent="0.2">
      <c r="D1382" s="98"/>
    </row>
    <row r="1383" spans="4:4" x14ac:dyDescent="0.2">
      <c r="D1383" s="98"/>
    </row>
    <row r="1384" spans="4:4" x14ac:dyDescent="0.2">
      <c r="D1384" s="98"/>
    </row>
    <row r="1385" spans="4:4" x14ac:dyDescent="0.2">
      <c r="D1385" s="98"/>
    </row>
    <row r="1386" spans="4:4" x14ac:dyDescent="0.2">
      <c r="D1386" s="98"/>
    </row>
    <row r="1387" spans="4:4" x14ac:dyDescent="0.2">
      <c r="D1387" s="98"/>
    </row>
    <row r="1388" spans="4:4" x14ac:dyDescent="0.2">
      <c r="D1388" s="98"/>
    </row>
    <row r="1389" spans="4:4" x14ac:dyDescent="0.2">
      <c r="D1389" s="98"/>
    </row>
    <row r="1390" spans="4:4" x14ac:dyDescent="0.2">
      <c r="D1390" s="98"/>
    </row>
    <row r="1391" spans="4:4" x14ac:dyDescent="0.2">
      <c r="D1391" s="98"/>
    </row>
    <row r="1392" spans="4:4" x14ac:dyDescent="0.2">
      <c r="D1392" s="98"/>
    </row>
    <row r="1393" spans="4:4" x14ac:dyDescent="0.2">
      <c r="D1393" s="98"/>
    </row>
    <row r="1394" spans="4:4" x14ac:dyDescent="0.2">
      <c r="D1394" s="98"/>
    </row>
    <row r="1395" spans="4:4" x14ac:dyDescent="0.2">
      <c r="D1395" s="98"/>
    </row>
    <row r="1396" spans="4:4" x14ac:dyDescent="0.2">
      <c r="D1396" s="98"/>
    </row>
    <row r="1397" spans="4:4" x14ac:dyDescent="0.2">
      <c r="D1397" s="98"/>
    </row>
    <row r="1398" spans="4:4" x14ac:dyDescent="0.2">
      <c r="D1398" s="98"/>
    </row>
    <row r="1399" spans="4:4" x14ac:dyDescent="0.2">
      <c r="D1399" s="98"/>
    </row>
    <row r="1400" spans="4:4" x14ac:dyDescent="0.2">
      <c r="D1400" s="98"/>
    </row>
    <row r="1401" spans="4:4" x14ac:dyDescent="0.2">
      <c r="D1401" s="98"/>
    </row>
    <row r="1402" spans="4:4" x14ac:dyDescent="0.2">
      <c r="D1402" s="98"/>
    </row>
    <row r="1403" spans="4:4" x14ac:dyDescent="0.2">
      <c r="D1403" s="98"/>
    </row>
    <row r="1404" spans="4:4" x14ac:dyDescent="0.2">
      <c r="D1404" s="98"/>
    </row>
    <row r="1405" spans="4:4" x14ac:dyDescent="0.2">
      <c r="D1405" s="98"/>
    </row>
    <row r="1406" spans="4:4" x14ac:dyDescent="0.2">
      <c r="D1406" s="98"/>
    </row>
    <row r="1407" spans="4:4" x14ac:dyDescent="0.2">
      <c r="D1407" s="98"/>
    </row>
    <row r="1408" spans="4:4" x14ac:dyDescent="0.2">
      <c r="D1408" s="98"/>
    </row>
    <row r="1409" spans="4:4" x14ac:dyDescent="0.2">
      <c r="D1409" s="98"/>
    </row>
    <row r="1410" spans="4:4" x14ac:dyDescent="0.2">
      <c r="D1410" s="98"/>
    </row>
    <row r="1411" spans="4:4" x14ac:dyDescent="0.2">
      <c r="D1411" s="98"/>
    </row>
    <row r="1412" spans="4:4" x14ac:dyDescent="0.2">
      <c r="D1412" s="98"/>
    </row>
    <row r="1413" spans="4:4" x14ac:dyDescent="0.2">
      <c r="D1413" s="98"/>
    </row>
    <row r="1414" spans="4:4" x14ac:dyDescent="0.2">
      <c r="D1414" s="98"/>
    </row>
    <row r="1415" spans="4:4" x14ac:dyDescent="0.2">
      <c r="D1415" s="98"/>
    </row>
    <row r="1416" spans="4:4" x14ac:dyDescent="0.2">
      <c r="D1416" s="98"/>
    </row>
    <row r="1417" spans="4:4" x14ac:dyDescent="0.2">
      <c r="D1417" s="98"/>
    </row>
    <row r="1418" spans="4:4" x14ac:dyDescent="0.2">
      <c r="D1418" s="98"/>
    </row>
    <row r="1419" spans="4:4" x14ac:dyDescent="0.2">
      <c r="D1419" s="98"/>
    </row>
    <row r="1420" spans="4:4" x14ac:dyDescent="0.2">
      <c r="D1420" s="98"/>
    </row>
    <row r="1421" spans="4:4" x14ac:dyDescent="0.2">
      <c r="D1421" s="98"/>
    </row>
    <row r="1422" spans="4:4" x14ac:dyDescent="0.2">
      <c r="D1422" s="98"/>
    </row>
    <row r="1423" spans="4:4" x14ac:dyDescent="0.2">
      <c r="D1423" s="98"/>
    </row>
    <row r="1424" spans="4:4" x14ac:dyDescent="0.2">
      <c r="D1424" s="98"/>
    </row>
    <row r="1425" spans="4:4" x14ac:dyDescent="0.2">
      <c r="D1425" s="98"/>
    </row>
    <row r="1426" spans="4:4" x14ac:dyDescent="0.2">
      <c r="D1426" s="98"/>
    </row>
    <row r="1427" spans="4:4" x14ac:dyDescent="0.2">
      <c r="D1427" s="98"/>
    </row>
    <row r="1428" spans="4:4" x14ac:dyDescent="0.2">
      <c r="D1428" s="98"/>
    </row>
    <row r="1429" spans="4:4" x14ac:dyDescent="0.2">
      <c r="D1429" s="98"/>
    </row>
    <row r="1430" spans="4:4" x14ac:dyDescent="0.2">
      <c r="D1430" s="98"/>
    </row>
    <row r="1431" spans="4:4" x14ac:dyDescent="0.2">
      <c r="D1431" s="98"/>
    </row>
    <row r="1432" spans="4:4" x14ac:dyDescent="0.2">
      <c r="D1432" s="98"/>
    </row>
    <row r="1433" spans="4:4" x14ac:dyDescent="0.2">
      <c r="D1433" s="98"/>
    </row>
    <row r="1434" spans="4:4" x14ac:dyDescent="0.2">
      <c r="D1434" s="98"/>
    </row>
    <row r="1435" spans="4:4" x14ac:dyDescent="0.2">
      <c r="D1435" s="98"/>
    </row>
    <row r="1436" spans="4:4" x14ac:dyDescent="0.2">
      <c r="D1436" s="98"/>
    </row>
    <row r="1437" spans="4:4" x14ac:dyDescent="0.2">
      <c r="D1437" s="98"/>
    </row>
    <row r="1438" spans="4:4" x14ac:dyDescent="0.2">
      <c r="D1438" s="98"/>
    </row>
    <row r="1439" spans="4:4" x14ac:dyDescent="0.2">
      <c r="D1439" s="98"/>
    </row>
    <row r="1440" spans="4:4" x14ac:dyDescent="0.2">
      <c r="D1440" s="98"/>
    </row>
    <row r="1441" spans="4:4" x14ac:dyDescent="0.2">
      <c r="D1441" s="98"/>
    </row>
    <row r="1442" spans="4:4" x14ac:dyDescent="0.2">
      <c r="D1442" s="98"/>
    </row>
    <row r="1443" spans="4:4" x14ac:dyDescent="0.2">
      <c r="D1443" s="98"/>
    </row>
    <row r="1444" spans="4:4" x14ac:dyDescent="0.2">
      <c r="D1444" s="98"/>
    </row>
    <row r="1445" spans="4:4" x14ac:dyDescent="0.2">
      <c r="D1445" s="98"/>
    </row>
    <row r="1446" spans="4:4" x14ac:dyDescent="0.2">
      <c r="D1446" s="98"/>
    </row>
    <row r="1447" spans="4:4" x14ac:dyDescent="0.2">
      <c r="D1447" s="98"/>
    </row>
    <row r="1448" spans="4:4" x14ac:dyDescent="0.2">
      <c r="D1448" s="98"/>
    </row>
    <row r="1449" spans="4:4" x14ac:dyDescent="0.2">
      <c r="D1449" s="98"/>
    </row>
    <row r="1450" spans="4:4" x14ac:dyDescent="0.2">
      <c r="D1450" s="98"/>
    </row>
    <row r="1451" spans="4:4" x14ac:dyDescent="0.2">
      <c r="D1451" s="98"/>
    </row>
    <row r="1452" spans="4:4" x14ac:dyDescent="0.2">
      <c r="D1452" s="98"/>
    </row>
    <row r="1453" spans="4:4" x14ac:dyDescent="0.2">
      <c r="D1453" s="98"/>
    </row>
    <row r="1454" spans="4:4" x14ac:dyDescent="0.2">
      <c r="D1454" s="98"/>
    </row>
    <row r="1455" spans="4:4" x14ac:dyDescent="0.2">
      <c r="D1455" s="98"/>
    </row>
    <row r="1456" spans="4:4" x14ac:dyDescent="0.2">
      <c r="D1456" s="98"/>
    </row>
    <row r="1457" spans="4:4" x14ac:dyDescent="0.2">
      <c r="D1457" s="98"/>
    </row>
    <row r="1458" spans="4:4" x14ac:dyDescent="0.2">
      <c r="D1458" s="98"/>
    </row>
    <row r="1459" spans="4:4" x14ac:dyDescent="0.2">
      <c r="D1459" s="98"/>
    </row>
    <row r="1460" spans="4:4" x14ac:dyDescent="0.2">
      <c r="D1460" s="98"/>
    </row>
    <row r="1461" spans="4:4" x14ac:dyDescent="0.2">
      <c r="D1461" s="98"/>
    </row>
    <row r="1462" spans="4:4" x14ac:dyDescent="0.2">
      <c r="D1462" s="98"/>
    </row>
    <row r="1463" spans="4:4" x14ac:dyDescent="0.2">
      <c r="D1463" s="98"/>
    </row>
    <row r="1464" spans="4:4" x14ac:dyDescent="0.2">
      <c r="D1464" s="98"/>
    </row>
    <row r="1465" spans="4:4" x14ac:dyDescent="0.2">
      <c r="D1465" s="98"/>
    </row>
    <row r="1466" spans="4:4" x14ac:dyDescent="0.2">
      <c r="D1466" s="98"/>
    </row>
    <row r="1467" spans="4:4" x14ac:dyDescent="0.2">
      <c r="D1467" s="98"/>
    </row>
    <row r="1468" spans="4:4" x14ac:dyDescent="0.2">
      <c r="D1468" s="98"/>
    </row>
    <row r="1469" spans="4:4" x14ac:dyDescent="0.2">
      <c r="D1469" s="98"/>
    </row>
    <row r="1470" spans="4:4" x14ac:dyDescent="0.2">
      <c r="D1470" s="98"/>
    </row>
    <row r="1471" spans="4:4" x14ac:dyDescent="0.2">
      <c r="D1471" s="98"/>
    </row>
    <row r="1472" spans="4:4" x14ac:dyDescent="0.2">
      <c r="D1472" s="98"/>
    </row>
    <row r="1473" spans="4:4" x14ac:dyDescent="0.2">
      <c r="D1473" s="98"/>
    </row>
    <row r="1474" spans="4:4" x14ac:dyDescent="0.2">
      <c r="D1474" s="98"/>
    </row>
    <row r="1475" spans="4:4" x14ac:dyDescent="0.2">
      <c r="D1475" s="98"/>
    </row>
    <row r="1476" spans="4:4" x14ac:dyDescent="0.2">
      <c r="D1476" s="98"/>
    </row>
    <row r="1477" spans="4:4" x14ac:dyDescent="0.2">
      <c r="D1477" s="98"/>
    </row>
    <row r="1478" spans="4:4" x14ac:dyDescent="0.2">
      <c r="D1478" s="98"/>
    </row>
    <row r="1479" spans="4:4" x14ac:dyDescent="0.2">
      <c r="D1479" s="98"/>
    </row>
    <row r="1480" spans="4:4" x14ac:dyDescent="0.2">
      <c r="D1480" s="98"/>
    </row>
    <row r="1481" spans="4:4" x14ac:dyDescent="0.2">
      <c r="D1481" s="98"/>
    </row>
    <row r="1482" spans="4:4" x14ac:dyDescent="0.2">
      <c r="D1482" s="98"/>
    </row>
    <row r="1483" spans="4:4" x14ac:dyDescent="0.2">
      <c r="D1483" s="98"/>
    </row>
    <row r="1484" spans="4:4" x14ac:dyDescent="0.2">
      <c r="D1484" s="98"/>
    </row>
    <row r="1485" spans="4:4" x14ac:dyDescent="0.2">
      <c r="D1485" s="98"/>
    </row>
    <row r="1486" spans="4:4" x14ac:dyDescent="0.2">
      <c r="D1486" s="98"/>
    </row>
    <row r="1487" spans="4:4" x14ac:dyDescent="0.2">
      <c r="D1487" s="98"/>
    </row>
    <row r="1488" spans="4:4" x14ac:dyDescent="0.2">
      <c r="D1488" s="98"/>
    </row>
    <row r="1489" spans="4:4" x14ac:dyDescent="0.2">
      <c r="D1489" s="98"/>
    </row>
    <row r="1490" spans="4:4" x14ac:dyDescent="0.2">
      <c r="D1490" s="98"/>
    </row>
    <row r="1491" spans="4:4" x14ac:dyDescent="0.2">
      <c r="D1491" s="98"/>
    </row>
    <row r="1492" spans="4:4" x14ac:dyDescent="0.2">
      <c r="D1492" s="98"/>
    </row>
    <row r="1493" spans="4:4" x14ac:dyDescent="0.2">
      <c r="D1493" s="98"/>
    </row>
    <row r="1494" spans="4:4" x14ac:dyDescent="0.2">
      <c r="D1494" s="98"/>
    </row>
    <row r="1495" spans="4:4" x14ac:dyDescent="0.2">
      <c r="D1495" s="98"/>
    </row>
    <row r="1496" spans="4:4" x14ac:dyDescent="0.2">
      <c r="D1496" s="98"/>
    </row>
    <row r="1497" spans="4:4" x14ac:dyDescent="0.2">
      <c r="D1497" s="98"/>
    </row>
    <row r="1498" spans="4:4" x14ac:dyDescent="0.2">
      <c r="D1498" s="98"/>
    </row>
    <row r="1499" spans="4:4" x14ac:dyDescent="0.2">
      <c r="D1499" s="98"/>
    </row>
    <row r="1500" spans="4:4" x14ac:dyDescent="0.2">
      <c r="D1500" s="98"/>
    </row>
    <row r="1501" spans="4:4" x14ac:dyDescent="0.2">
      <c r="D1501" s="98"/>
    </row>
    <row r="1502" spans="4:4" x14ac:dyDescent="0.2">
      <c r="D1502" s="98"/>
    </row>
    <row r="1503" spans="4:4" x14ac:dyDescent="0.2">
      <c r="D1503" s="98"/>
    </row>
    <row r="1504" spans="4:4" x14ac:dyDescent="0.2">
      <c r="D1504" s="98"/>
    </row>
    <row r="1505" spans="4:4" x14ac:dyDescent="0.2">
      <c r="D1505" s="98"/>
    </row>
    <row r="1506" spans="4:4" x14ac:dyDescent="0.2">
      <c r="D1506" s="98"/>
    </row>
    <row r="1507" spans="4:4" x14ac:dyDescent="0.2">
      <c r="D1507" s="98"/>
    </row>
    <row r="1508" spans="4:4" x14ac:dyDescent="0.2">
      <c r="D1508" s="98"/>
    </row>
    <row r="1509" spans="4:4" x14ac:dyDescent="0.2">
      <c r="D1509" s="98"/>
    </row>
    <row r="1510" spans="4:4" x14ac:dyDescent="0.2">
      <c r="D1510" s="98"/>
    </row>
    <row r="1511" spans="4:4" x14ac:dyDescent="0.2">
      <c r="D1511" s="98"/>
    </row>
    <row r="1512" spans="4:4" x14ac:dyDescent="0.2">
      <c r="D1512" s="98"/>
    </row>
    <row r="1513" spans="4:4" x14ac:dyDescent="0.2">
      <c r="D1513" s="98"/>
    </row>
    <row r="1514" spans="4:4" x14ac:dyDescent="0.2">
      <c r="D1514" s="98"/>
    </row>
    <row r="1515" spans="4:4" x14ac:dyDescent="0.2">
      <c r="D1515" s="98"/>
    </row>
    <row r="1516" spans="4:4" x14ac:dyDescent="0.2">
      <c r="D1516" s="98"/>
    </row>
    <row r="1517" spans="4:4" x14ac:dyDescent="0.2">
      <c r="D1517" s="98"/>
    </row>
    <row r="1518" spans="4:4" x14ac:dyDescent="0.2">
      <c r="D1518" s="98"/>
    </row>
    <row r="1519" spans="4:4" x14ac:dyDescent="0.2">
      <c r="D1519" s="98"/>
    </row>
    <row r="1520" spans="4:4" x14ac:dyDescent="0.2">
      <c r="D1520" s="98"/>
    </row>
    <row r="1521" spans="4:4" x14ac:dyDescent="0.2">
      <c r="D1521" s="98"/>
    </row>
    <row r="1522" spans="4:4" x14ac:dyDescent="0.2">
      <c r="D1522" s="98"/>
    </row>
    <row r="1523" spans="4:4" x14ac:dyDescent="0.2">
      <c r="D1523" s="98"/>
    </row>
    <row r="1524" spans="4:4" x14ac:dyDescent="0.2">
      <c r="D1524" s="98"/>
    </row>
    <row r="1525" spans="4:4" x14ac:dyDescent="0.2">
      <c r="D1525" s="98"/>
    </row>
    <row r="1526" spans="4:4" x14ac:dyDescent="0.2">
      <c r="D1526" s="98"/>
    </row>
    <row r="1527" spans="4:4" x14ac:dyDescent="0.2">
      <c r="D1527" s="98"/>
    </row>
    <row r="1528" spans="4:4" x14ac:dyDescent="0.2">
      <c r="D1528" s="98"/>
    </row>
    <row r="1529" spans="4:4" x14ac:dyDescent="0.2">
      <c r="D1529" s="98"/>
    </row>
    <row r="1530" spans="4:4" x14ac:dyDescent="0.2">
      <c r="D1530" s="98"/>
    </row>
    <row r="1531" spans="4:4" x14ac:dyDescent="0.2">
      <c r="D1531" s="98"/>
    </row>
    <row r="1532" spans="4:4" x14ac:dyDescent="0.2">
      <c r="D1532" s="98"/>
    </row>
    <row r="1533" spans="4:4" x14ac:dyDescent="0.2">
      <c r="D1533" s="98"/>
    </row>
    <row r="1534" spans="4:4" x14ac:dyDescent="0.2">
      <c r="D1534" s="98"/>
    </row>
    <row r="1535" spans="4:4" x14ac:dyDescent="0.2">
      <c r="D1535" s="98"/>
    </row>
    <row r="1536" spans="4:4" x14ac:dyDescent="0.2">
      <c r="D1536" s="98"/>
    </row>
    <row r="1537" spans="4:4" x14ac:dyDescent="0.2">
      <c r="D1537" s="98"/>
    </row>
    <row r="1538" spans="4:4" x14ac:dyDescent="0.2">
      <c r="D1538" s="98"/>
    </row>
    <row r="1539" spans="4:4" x14ac:dyDescent="0.2">
      <c r="D1539" s="98"/>
    </row>
    <row r="1540" spans="4:4" x14ac:dyDescent="0.2">
      <c r="D1540" s="98"/>
    </row>
    <row r="1541" spans="4:4" x14ac:dyDescent="0.2">
      <c r="D1541" s="98"/>
    </row>
    <row r="1542" spans="4:4" x14ac:dyDescent="0.2">
      <c r="D1542" s="98"/>
    </row>
    <row r="1543" spans="4:4" x14ac:dyDescent="0.2">
      <c r="D1543" s="98"/>
    </row>
    <row r="1544" spans="4:4" x14ac:dyDescent="0.2">
      <c r="D1544" s="98"/>
    </row>
    <row r="1545" spans="4:4" x14ac:dyDescent="0.2">
      <c r="D1545" s="98"/>
    </row>
    <row r="1546" spans="4:4" x14ac:dyDescent="0.2">
      <c r="D1546" s="98"/>
    </row>
    <row r="1547" spans="4:4" x14ac:dyDescent="0.2">
      <c r="D1547" s="98"/>
    </row>
    <row r="1548" spans="4:4" x14ac:dyDescent="0.2">
      <c r="D1548" s="98"/>
    </row>
    <row r="1549" spans="4:4" x14ac:dyDescent="0.2">
      <c r="D1549" s="98"/>
    </row>
    <row r="1550" spans="4:4" x14ac:dyDescent="0.2">
      <c r="D1550" s="98"/>
    </row>
    <row r="1551" spans="4:4" x14ac:dyDescent="0.2">
      <c r="D1551" s="98"/>
    </row>
    <row r="1552" spans="4:4" x14ac:dyDescent="0.2">
      <c r="D1552" s="98"/>
    </row>
    <row r="1553" spans="4:4" x14ac:dyDescent="0.2">
      <c r="D1553" s="98"/>
    </row>
    <row r="1554" spans="4:4" x14ac:dyDescent="0.2">
      <c r="D1554" s="98"/>
    </row>
    <row r="1555" spans="4:4" x14ac:dyDescent="0.2">
      <c r="D1555" s="98"/>
    </row>
    <row r="1556" spans="4:4" x14ac:dyDescent="0.2">
      <c r="D1556" s="98"/>
    </row>
    <row r="1557" spans="4:4" x14ac:dyDescent="0.2">
      <c r="D1557" s="98"/>
    </row>
    <row r="1558" spans="4:4" x14ac:dyDescent="0.2">
      <c r="D1558" s="98"/>
    </row>
    <row r="1559" spans="4:4" x14ac:dyDescent="0.2">
      <c r="D1559" s="98"/>
    </row>
    <row r="1560" spans="4:4" x14ac:dyDescent="0.2">
      <c r="D1560" s="98"/>
    </row>
    <row r="1561" spans="4:4" x14ac:dyDescent="0.2">
      <c r="D1561" s="98"/>
    </row>
    <row r="1562" spans="4:4" x14ac:dyDescent="0.2">
      <c r="D1562" s="98"/>
    </row>
    <row r="1563" spans="4:4" x14ac:dyDescent="0.2">
      <c r="D1563" s="98"/>
    </row>
    <row r="1564" spans="4:4" x14ac:dyDescent="0.2">
      <c r="D1564" s="98"/>
    </row>
    <row r="1565" spans="4:4" x14ac:dyDescent="0.2">
      <c r="D1565" s="98"/>
    </row>
    <row r="1566" spans="4:4" x14ac:dyDescent="0.2">
      <c r="D1566" s="98"/>
    </row>
    <row r="1567" spans="4:4" x14ac:dyDescent="0.2">
      <c r="D1567" s="98"/>
    </row>
    <row r="1568" spans="4:4" x14ac:dyDescent="0.2">
      <c r="D1568" s="98"/>
    </row>
    <row r="1569" spans="4:4" x14ac:dyDescent="0.2">
      <c r="D1569" s="98"/>
    </row>
    <row r="1570" spans="4:4" x14ac:dyDescent="0.2">
      <c r="D1570" s="98"/>
    </row>
    <row r="1571" spans="4:4" x14ac:dyDescent="0.2">
      <c r="D1571" s="98"/>
    </row>
    <row r="1572" spans="4:4" x14ac:dyDescent="0.2">
      <c r="D1572" s="98"/>
    </row>
    <row r="1573" spans="4:4" x14ac:dyDescent="0.2">
      <c r="D1573" s="98"/>
    </row>
    <row r="1574" spans="4:4" x14ac:dyDescent="0.2">
      <c r="D1574" s="98"/>
    </row>
    <row r="1575" spans="4:4" x14ac:dyDescent="0.2">
      <c r="D1575" s="98"/>
    </row>
    <row r="1576" spans="4:4" x14ac:dyDescent="0.2">
      <c r="D1576" s="98"/>
    </row>
    <row r="1577" spans="4:4" x14ac:dyDescent="0.2">
      <c r="D1577" s="98"/>
    </row>
    <row r="1578" spans="4:4" x14ac:dyDescent="0.2">
      <c r="D1578" s="98"/>
    </row>
    <row r="1579" spans="4:4" x14ac:dyDescent="0.2">
      <c r="D1579" s="98"/>
    </row>
    <row r="1580" spans="4:4" x14ac:dyDescent="0.2">
      <c r="D1580" s="98"/>
    </row>
    <row r="1581" spans="4:4" x14ac:dyDescent="0.2">
      <c r="D1581" s="98"/>
    </row>
    <row r="1582" spans="4:4" x14ac:dyDescent="0.2">
      <c r="D1582" s="98"/>
    </row>
    <row r="1583" spans="4:4" x14ac:dyDescent="0.2">
      <c r="D1583" s="98"/>
    </row>
    <row r="1584" spans="4:4" x14ac:dyDescent="0.2">
      <c r="D1584" s="98"/>
    </row>
    <row r="1585" spans="4:4" x14ac:dyDescent="0.2">
      <c r="D1585" s="98"/>
    </row>
    <row r="1586" spans="4:4" x14ac:dyDescent="0.2">
      <c r="D1586" s="98"/>
    </row>
    <row r="1587" spans="4:4" x14ac:dyDescent="0.2">
      <c r="D1587" s="98"/>
    </row>
    <row r="1588" spans="4:4" x14ac:dyDescent="0.2">
      <c r="D1588" s="98"/>
    </row>
    <row r="1589" spans="4:4" x14ac:dyDescent="0.2">
      <c r="D1589" s="98"/>
    </row>
    <row r="1590" spans="4:4" x14ac:dyDescent="0.2">
      <c r="D1590" s="98"/>
    </row>
    <row r="1591" spans="4:4" x14ac:dyDescent="0.2">
      <c r="D1591" s="98"/>
    </row>
    <row r="1592" spans="4:4" x14ac:dyDescent="0.2">
      <c r="D1592" s="98"/>
    </row>
    <row r="1593" spans="4:4" x14ac:dyDescent="0.2">
      <c r="D1593" s="98"/>
    </row>
    <row r="1594" spans="4:4" x14ac:dyDescent="0.2">
      <c r="D1594" s="98"/>
    </row>
    <row r="1595" spans="4:4" x14ac:dyDescent="0.2">
      <c r="D1595" s="98"/>
    </row>
    <row r="1596" spans="4:4" x14ac:dyDescent="0.2">
      <c r="D1596" s="98"/>
    </row>
    <row r="1597" spans="4:4" x14ac:dyDescent="0.2">
      <c r="D1597" s="98"/>
    </row>
    <row r="1598" spans="4:4" x14ac:dyDescent="0.2">
      <c r="D1598" s="98"/>
    </row>
    <row r="1599" spans="4:4" x14ac:dyDescent="0.2">
      <c r="D1599" s="98"/>
    </row>
    <row r="1600" spans="4:4" x14ac:dyDescent="0.2">
      <c r="D1600" s="98"/>
    </row>
    <row r="1601" spans="4:4" x14ac:dyDescent="0.2">
      <c r="D1601" s="98"/>
    </row>
    <row r="1602" spans="4:4" x14ac:dyDescent="0.2">
      <c r="D1602" s="98"/>
    </row>
    <row r="1603" spans="4:4" x14ac:dyDescent="0.2">
      <c r="D1603" s="98"/>
    </row>
    <row r="1604" spans="4:4" x14ac:dyDescent="0.2">
      <c r="D1604" s="98"/>
    </row>
    <row r="1605" spans="4:4" x14ac:dyDescent="0.2">
      <c r="D1605" s="98"/>
    </row>
    <row r="1606" spans="4:4" x14ac:dyDescent="0.2">
      <c r="D1606" s="98"/>
    </row>
    <row r="1607" spans="4:4" x14ac:dyDescent="0.2">
      <c r="D1607" s="98"/>
    </row>
    <row r="1608" spans="4:4" x14ac:dyDescent="0.2">
      <c r="D1608" s="98"/>
    </row>
    <row r="1609" spans="4:4" x14ac:dyDescent="0.2">
      <c r="D1609" s="98"/>
    </row>
    <row r="1610" spans="4:4" x14ac:dyDescent="0.2">
      <c r="D1610" s="98"/>
    </row>
    <row r="1611" spans="4:4" x14ac:dyDescent="0.2">
      <c r="D1611" s="98"/>
    </row>
    <row r="1612" spans="4:4" x14ac:dyDescent="0.2">
      <c r="D1612" s="98"/>
    </row>
    <row r="1613" spans="4:4" x14ac:dyDescent="0.2">
      <c r="D1613" s="98"/>
    </row>
    <row r="1614" spans="4:4" x14ac:dyDescent="0.2">
      <c r="D1614" s="98"/>
    </row>
    <row r="1615" spans="4:4" x14ac:dyDescent="0.2">
      <c r="D1615" s="98"/>
    </row>
    <row r="1616" spans="4:4" x14ac:dyDescent="0.2">
      <c r="D1616" s="98"/>
    </row>
    <row r="1617" spans="4:4" x14ac:dyDescent="0.2">
      <c r="D1617" s="98"/>
    </row>
    <row r="1618" spans="4:4" x14ac:dyDescent="0.2">
      <c r="D1618" s="98"/>
    </row>
    <row r="1619" spans="4:4" x14ac:dyDescent="0.2">
      <c r="D1619" s="98"/>
    </row>
    <row r="1620" spans="4:4" x14ac:dyDescent="0.2">
      <c r="D1620" s="98"/>
    </row>
    <row r="1621" spans="4:4" x14ac:dyDescent="0.2">
      <c r="D1621" s="98"/>
    </row>
    <row r="1622" spans="4:4" x14ac:dyDescent="0.2">
      <c r="D1622" s="98"/>
    </row>
    <row r="1623" spans="4:4" x14ac:dyDescent="0.2">
      <c r="D1623" s="98"/>
    </row>
    <row r="1624" spans="4:4" x14ac:dyDescent="0.2">
      <c r="D1624" s="98"/>
    </row>
    <row r="1625" spans="4:4" x14ac:dyDescent="0.2">
      <c r="D1625" s="98"/>
    </row>
    <row r="1626" spans="4:4" x14ac:dyDescent="0.2">
      <c r="D1626" s="98"/>
    </row>
    <row r="1627" spans="4:4" x14ac:dyDescent="0.2">
      <c r="D1627" s="98"/>
    </row>
    <row r="1628" spans="4:4" x14ac:dyDescent="0.2">
      <c r="D1628" s="98"/>
    </row>
    <row r="1629" spans="4:4" x14ac:dyDescent="0.2">
      <c r="D1629" s="98"/>
    </row>
    <row r="1630" spans="4:4" x14ac:dyDescent="0.2">
      <c r="D1630" s="98"/>
    </row>
    <row r="1631" spans="4:4" x14ac:dyDescent="0.2">
      <c r="D1631" s="98"/>
    </row>
    <row r="1632" spans="4:4" x14ac:dyDescent="0.2">
      <c r="D1632" s="98"/>
    </row>
    <row r="1633" spans="4:4" x14ac:dyDescent="0.2">
      <c r="D1633" s="98"/>
    </row>
    <row r="1634" spans="4:4" x14ac:dyDescent="0.2">
      <c r="D1634" s="98"/>
    </row>
    <row r="1635" spans="4:4" x14ac:dyDescent="0.2">
      <c r="D1635" s="98"/>
    </row>
    <row r="1636" spans="4:4" x14ac:dyDescent="0.2">
      <c r="D1636" s="98"/>
    </row>
    <row r="1637" spans="4:4" x14ac:dyDescent="0.2">
      <c r="D1637" s="98"/>
    </row>
    <row r="1638" spans="4:4" x14ac:dyDescent="0.2">
      <c r="D1638" s="98"/>
    </row>
    <row r="1639" spans="4:4" x14ac:dyDescent="0.2">
      <c r="D1639" s="98"/>
    </row>
    <row r="1640" spans="4:4" x14ac:dyDescent="0.2">
      <c r="D1640" s="98"/>
    </row>
    <row r="1641" spans="4:4" x14ac:dyDescent="0.2">
      <c r="D1641" s="98"/>
    </row>
    <row r="1642" spans="4:4" x14ac:dyDescent="0.2">
      <c r="D1642" s="98"/>
    </row>
    <row r="1643" spans="4:4" x14ac:dyDescent="0.2">
      <c r="D1643" s="98"/>
    </row>
    <row r="1644" spans="4:4" x14ac:dyDescent="0.2">
      <c r="D1644" s="98"/>
    </row>
  </sheetData>
  <sheetProtection algorithmName="SHA-512" hashValue="YN5KSDk6WSr8ihJwmSzhP1l/GhAsW2amSL0t7WlP4kAFscHWCE7mjMhyEUgKFDOGDAx+2EpMkQkZuoOrB6rGRw==" saltValue="I0+mmRChMhUQOhVUWj7k2Q==" spinCount="100000" sheet="1" objects="1" scenarios="1"/>
  <mergeCells count="120">
    <mergeCell ref="C636:G636"/>
    <mergeCell ref="C638:G638"/>
    <mergeCell ref="C641:G641"/>
    <mergeCell ref="C550:G550"/>
    <mergeCell ref="C553:G553"/>
    <mergeCell ref="C558:G558"/>
    <mergeCell ref="C587:G587"/>
    <mergeCell ref="C590:G590"/>
    <mergeCell ref="C593:G593"/>
    <mergeCell ref="C595:G595"/>
    <mergeCell ref="C602:G602"/>
    <mergeCell ref="C629:G629"/>
    <mergeCell ref="C449:G449"/>
    <mergeCell ref="C464:G464"/>
    <mergeCell ref="C467:G467"/>
    <mergeCell ref="C474:G474"/>
    <mergeCell ref="C498:G498"/>
    <mergeCell ref="C522:G522"/>
    <mergeCell ref="C529:G529"/>
    <mergeCell ref="C535:G535"/>
    <mergeCell ref="C546:G546"/>
    <mergeCell ref="C400:G400"/>
    <mergeCell ref="C402:G402"/>
    <mergeCell ref="C404:G404"/>
    <mergeCell ref="C406:G406"/>
    <mergeCell ref="C408:G408"/>
    <mergeCell ref="C417:G417"/>
    <mergeCell ref="C432:G432"/>
    <mergeCell ref="C434:G434"/>
    <mergeCell ref="C439:G439"/>
    <mergeCell ref="C383:G383"/>
    <mergeCell ref="C384:G384"/>
    <mergeCell ref="C385:G385"/>
    <mergeCell ref="C389:G389"/>
    <mergeCell ref="C390:G390"/>
    <mergeCell ref="C391:G391"/>
    <mergeCell ref="C395:G395"/>
    <mergeCell ref="C396:G396"/>
    <mergeCell ref="C397:G397"/>
    <mergeCell ref="C355:G355"/>
    <mergeCell ref="C358:G358"/>
    <mergeCell ref="C359:G359"/>
    <mergeCell ref="C362:G362"/>
    <mergeCell ref="C364:G364"/>
    <mergeCell ref="C366:G366"/>
    <mergeCell ref="C368:G368"/>
    <mergeCell ref="C370:G370"/>
    <mergeCell ref="C379:G379"/>
    <mergeCell ref="C342:G342"/>
    <mergeCell ref="C343:G343"/>
    <mergeCell ref="C344:G344"/>
    <mergeCell ref="C346:G346"/>
    <mergeCell ref="C347:G347"/>
    <mergeCell ref="C348:G348"/>
    <mergeCell ref="C350:G350"/>
    <mergeCell ref="C351:G351"/>
    <mergeCell ref="C354:G354"/>
    <mergeCell ref="C258:G258"/>
    <mergeCell ref="C259:G259"/>
    <mergeCell ref="C309:G309"/>
    <mergeCell ref="C314:G314"/>
    <mergeCell ref="C323:G323"/>
    <mergeCell ref="C330:G330"/>
    <mergeCell ref="C334:G334"/>
    <mergeCell ref="C338:G338"/>
    <mergeCell ref="C339:G339"/>
    <mergeCell ref="C222:G222"/>
    <mergeCell ref="C227:G227"/>
    <mergeCell ref="C233:G233"/>
    <mergeCell ref="C236:G236"/>
    <mergeCell ref="C239:G239"/>
    <mergeCell ref="C241:G241"/>
    <mergeCell ref="C251:G251"/>
    <mergeCell ref="C253:G253"/>
    <mergeCell ref="C254:G254"/>
    <mergeCell ref="C176:G176"/>
    <mergeCell ref="C177:G177"/>
    <mergeCell ref="C180:G180"/>
    <mergeCell ref="C192:G192"/>
    <mergeCell ref="C197:G197"/>
    <mergeCell ref="C198:G198"/>
    <mergeCell ref="C201:G201"/>
    <mergeCell ref="C211:G211"/>
    <mergeCell ref="C218:G218"/>
    <mergeCell ref="C147:G147"/>
    <mergeCell ref="C154:G154"/>
    <mergeCell ref="C155:G155"/>
    <mergeCell ref="C159:G159"/>
    <mergeCell ref="C162:G162"/>
    <mergeCell ref="C164:G164"/>
    <mergeCell ref="C167:G167"/>
    <mergeCell ref="C171:G171"/>
    <mergeCell ref="C172:G172"/>
    <mergeCell ref="C62:G62"/>
    <mergeCell ref="C69:G69"/>
    <mergeCell ref="C100:G100"/>
    <mergeCell ref="C105:G105"/>
    <mergeCell ref="C117:G117"/>
    <mergeCell ref="C119:G119"/>
    <mergeCell ref="C121:G121"/>
    <mergeCell ref="C134:G134"/>
    <mergeCell ref="C135:G135"/>
    <mergeCell ref="C30:G30"/>
    <mergeCell ref="C36:G36"/>
    <mergeCell ref="C42:G42"/>
    <mergeCell ref="C43:G43"/>
    <mergeCell ref="C47:G47"/>
    <mergeCell ref="C49:G49"/>
    <mergeCell ref="C52:G52"/>
    <mergeCell ref="C54:G54"/>
    <mergeCell ref="C60:G60"/>
    <mergeCell ref="A1:G1"/>
    <mergeCell ref="C2:G2"/>
    <mergeCell ref="C3:G3"/>
    <mergeCell ref="C4:G4"/>
    <mergeCell ref="C11:G11"/>
    <mergeCell ref="C14:G14"/>
    <mergeCell ref="C17:G17"/>
    <mergeCell ref="C22:G22"/>
    <mergeCell ref="C29:G29"/>
  </mergeCells>
  <pageMargins left="0.59027777777777801" right="0.196527777777778" top="0.78749999999999998" bottom="0.78749999999999998" header="0.51180555555555496" footer="0.3"/>
  <pageSetup paperSize="9" firstPageNumber="0" orientation="landscape" horizontalDpi="300" verticalDpi="300"/>
  <headerFooter>
    <oddFooter>&amp;LZpracováno programem BUILDpower S,  © RTS, a.s.&amp;RStránka &amp;P z &amp;N</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7966F-72E3-4D90-8E66-20A0176AA2E3}">
  <dimension ref="A1:F121"/>
  <sheetViews>
    <sheetView zoomScaleNormal="100" workbookViewId="0">
      <selection activeCell="E12" sqref="E12"/>
    </sheetView>
  </sheetViews>
  <sheetFormatPr defaultRowHeight="12.75" x14ac:dyDescent="0.2"/>
  <cols>
    <col min="1" max="1" width="11.85546875" style="211" customWidth="1"/>
    <col min="2" max="2" width="59.42578125" style="211" customWidth="1"/>
    <col min="3" max="3" width="9.42578125" style="211" customWidth="1"/>
    <col min="4" max="4" width="7.7109375" style="211" customWidth="1"/>
    <col min="5" max="5" width="10" style="211" customWidth="1"/>
    <col min="6" max="6" width="11.85546875" style="211" customWidth="1"/>
    <col min="7" max="256" width="9.140625" style="211"/>
    <col min="257" max="257" width="11.85546875" style="211" customWidth="1"/>
    <col min="258" max="258" width="59.42578125" style="211" customWidth="1"/>
    <col min="259" max="259" width="9.42578125" style="211" customWidth="1"/>
    <col min="260" max="261" width="10" style="211" customWidth="1"/>
    <col min="262" max="262" width="11.85546875" style="211" customWidth="1"/>
    <col min="263" max="512" width="9.140625" style="211"/>
    <col min="513" max="513" width="11.85546875" style="211" customWidth="1"/>
    <col min="514" max="514" width="59.42578125" style="211" customWidth="1"/>
    <col min="515" max="515" width="9.42578125" style="211" customWidth="1"/>
    <col min="516" max="517" width="10" style="211" customWidth="1"/>
    <col min="518" max="518" width="11.85546875" style="211" customWidth="1"/>
    <col min="519" max="768" width="9.140625" style="211"/>
    <col min="769" max="769" width="11.85546875" style="211" customWidth="1"/>
    <col min="770" max="770" width="59.42578125" style="211" customWidth="1"/>
    <col min="771" max="771" width="9.42578125" style="211" customWidth="1"/>
    <col min="772" max="773" width="10" style="211" customWidth="1"/>
    <col min="774" max="774" width="11.85546875" style="211" customWidth="1"/>
    <col min="775" max="1024" width="9.140625" style="211"/>
    <col min="1025" max="1025" width="11.85546875" style="211" customWidth="1"/>
    <col min="1026" max="1026" width="59.42578125" style="211" customWidth="1"/>
    <col min="1027" max="1027" width="9.42578125" style="211" customWidth="1"/>
    <col min="1028" max="1029" width="10" style="211" customWidth="1"/>
    <col min="1030" max="1030" width="11.85546875" style="211" customWidth="1"/>
    <col min="1031" max="1280" width="9.140625" style="211"/>
    <col min="1281" max="1281" width="11.85546875" style="211" customWidth="1"/>
    <col min="1282" max="1282" width="59.42578125" style="211" customWidth="1"/>
    <col min="1283" max="1283" width="9.42578125" style="211" customWidth="1"/>
    <col min="1284" max="1285" width="10" style="211" customWidth="1"/>
    <col min="1286" max="1286" width="11.85546875" style="211" customWidth="1"/>
    <col min="1287" max="1536" width="9.140625" style="211"/>
    <col min="1537" max="1537" width="11.85546875" style="211" customWidth="1"/>
    <col min="1538" max="1538" width="59.42578125" style="211" customWidth="1"/>
    <col min="1539" max="1539" width="9.42578125" style="211" customWidth="1"/>
    <col min="1540" max="1541" width="10" style="211" customWidth="1"/>
    <col min="1542" max="1542" width="11.85546875" style="211" customWidth="1"/>
    <col min="1543" max="1792" width="9.140625" style="211"/>
    <col min="1793" max="1793" width="11.85546875" style="211" customWidth="1"/>
    <col min="1794" max="1794" width="59.42578125" style="211" customWidth="1"/>
    <col min="1795" max="1795" width="9.42578125" style="211" customWidth="1"/>
    <col min="1796" max="1797" width="10" style="211" customWidth="1"/>
    <col min="1798" max="1798" width="11.85546875" style="211" customWidth="1"/>
    <col min="1799" max="2048" width="9.140625" style="211"/>
    <col min="2049" max="2049" width="11.85546875" style="211" customWidth="1"/>
    <col min="2050" max="2050" width="59.42578125" style="211" customWidth="1"/>
    <col min="2051" max="2051" width="9.42578125" style="211" customWidth="1"/>
    <col min="2052" max="2053" width="10" style="211" customWidth="1"/>
    <col min="2054" max="2054" width="11.85546875" style="211" customWidth="1"/>
    <col min="2055" max="2304" width="9.140625" style="211"/>
    <col min="2305" max="2305" width="11.85546875" style="211" customWidth="1"/>
    <col min="2306" max="2306" width="59.42578125" style="211" customWidth="1"/>
    <col min="2307" max="2307" width="9.42578125" style="211" customWidth="1"/>
    <col min="2308" max="2309" width="10" style="211" customWidth="1"/>
    <col min="2310" max="2310" width="11.85546875" style="211" customWidth="1"/>
    <col min="2311" max="2560" width="9.140625" style="211"/>
    <col min="2561" max="2561" width="11.85546875" style="211" customWidth="1"/>
    <col min="2562" max="2562" width="59.42578125" style="211" customWidth="1"/>
    <col min="2563" max="2563" width="9.42578125" style="211" customWidth="1"/>
    <col min="2564" max="2565" width="10" style="211" customWidth="1"/>
    <col min="2566" max="2566" width="11.85546875" style="211" customWidth="1"/>
    <col min="2567" max="2816" width="9.140625" style="211"/>
    <col min="2817" max="2817" width="11.85546875" style="211" customWidth="1"/>
    <col min="2818" max="2818" width="59.42578125" style="211" customWidth="1"/>
    <col min="2819" max="2819" width="9.42578125" style="211" customWidth="1"/>
    <col min="2820" max="2821" width="10" style="211" customWidth="1"/>
    <col min="2822" max="2822" width="11.85546875" style="211" customWidth="1"/>
    <col min="2823" max="3072" width="9.140625" style="211"/>
    <col min="3073" max="3073" width="11.85546875" style="211" customWidth="1"/>
    <col min="3074" max="3074" width="59.42578125" style="211" customWidth="1"/>
    <col min="3075" max="3075" width="9.42578125" style="211" customWidth="1"/>
    <col min="3076" max="3077" width="10" style="211" customWidth="1"/>
    <col min="3078" max="3078" width="11.85546875" style="211" customWidth="1"/>
    <col min="3079" max="3328" width="9.140625" style="211"/>
    <col min="3329" max="3329" width="11.85546875" style="211" customWidth="1"/>
    <col min="3330" max="3330" width="59.42578125" style="211" customWidth="1"/>
    <col min="3331" max="3331" width="9.42578125" style="211" customWidth="1"/>
    <col min="3332" max="3333" width="10" style="211" customWidth="1"/>
    <col min="3334" max="3334" width="11.85546875" style="211" customWidth="1"/>
    <col min="3335" max="3584" width="9.140625" style="211"/>
    <col min="3585" max="3585" width="11.85546875" style="211" customWidth="1"/>
    <col min="3586" max="3586" width="59.42578125" style="211" customWidth="1"/>
    <col min="3587" max="3587" width="9.42578125" style="211" customWidth="1"/>
    <col min="3588" max="3589" width="10" style="211" customWidth="1"/>
    <col min="3590" max="3590" width="11.85546875" style="211" customWidth="1"/>
    <col min="3591" max="3840" width="9.140625" style="211"/>
    <col min="3841" max="3841" width="11.85546875" style="211" customWidth="1"/>
    <col min="3842" max="3842" width="59.42578125" style="211" customWidth="1"/>
    <col min="3843" max="3843" width="9.42578125" style="211" customWidth="1"/>
    <col min="3844" max="3845" width="10" style="211" customWidth="1"/>
    <col min="3846" max="3846" width="11.85546875" style="211" customWidth="1"/>
    <col min="3847" max="4096" width="9.140625" style="211"/>
    <col min="4097" max="4097" width="11.85546875" style="211" customWidth="1"/>
    <col min="4098" max="4098" width="59.42578125" style="211" customWidth="1"/>
    <col min="4099" max="4099" width="9.42578125" style="211" customWidth="1"/>
    <col min="4100" max="4101" width="10" style="211" customWidth="1"/>
    <col min="4102" max="4102" width="11.85546875" style="211" customWidth="1"/>
    <col min="4103" max="4352" width="9.140625" style="211"/>
    <col min="4353" max="4353" width="11.85546875" style="211" customWidth="1"/>
    <col min="4354" max="4354" width="59.42578125" style="211" customWidth="1"/>
    <col min="4355" max="4355" width="9.42578125" style="211" customWidth="1"/>
    <col min="4356" max="4357" width="10" style="211" customWidth="1"/>
    <col min="4358" max="4358" width="11.85546875" style="211" customWidth="1"/>
    <col min="4359" max="4608" width="9.140625" style="211"/>
    <col min="4609" max="4609" width="11.85546875" style="211" customWidth="1"/>
    <col min="4610" max="4610" width="59.42578125" style="211" customWidth="1"/>
    <col min="4611" max="4611" width="9.42578125" style="211" customWidth="1"/>
    <col min="4612" max="4613" width="10" style="211" customWidth="1"/>
    <col min="4614" max="4614" width="11.85546875" style="211" customWidth="1"/>
    <col min="4615" max="4864" width="9.140625" style="211"/>
    <col min="4865" max="4865" width="11.85546875" style="211" customWidth="1"/>
    <col min="4866" max="4866" width="59.42578125" style="211" customWidth="1"/>
    <col min="4867" max="4867" width="9.42578125" style="211" customWidth="1"/>
    <col min="4868" max="4869" width="10" style="211" customWidth="1"/>
    <col min="4870" max="4870" width="11.85546875" style="211" customWidth="1"/>
    <col min="4871" max="5120" width="9.140625" style="211"/>
    <col min="5121" max="5121" width="11.85546875" style="211" customWidth="1"/>
    <col min="5122" max="5122" width="59.42578125" style="211" customWidth="1"/>
    <col min="5123" max="5123" width="9.42578125" style="211" customWidth="1"/>
    <col min="5124" max="5125" width="10" style="211" customWidth="1"/>
    <col min="5126" max="5126" width="11.85546875" style="211" customWidth="1"/>
    <col min="5127" max="5376" width="9.140625" style="211"/>
    <col min="5377" max="5377" width="11.85546875" style="211" customWidth="1"/>
    <col min="5378" max="5378" width="59.42578125" style="211" customWidth="1"/>
    <col min="5379" max="5379" width="9.42578125" style="211" customWidth="1"/>
    <col min="5380" max="5381" width="10" style="211" customWidth="1"/>
    <col min="5382" max="5382" width="11.85546875" style="211" customWidth="1"/>
    <col min="5383" max="5632" width="9.140625" style="211"/>
    <col min="5633" max="5633" width="11.85546875" style="211" customWidth="1"/>
    <col min="5634" max="5634" width="59.42578125" style="211" customWidth="1"/>
    <col min="5635" max="5635" width="9.42578125" style="211" customWidth="1"/>
    <col min="5636" max="5637" width="10" style="211" customWidth="1"/>
    <col min="5638" max="5638" width="11.85546875" style="211" customWidth="1"/>
    <col min="5639" max="5888" width="9.140625" style="211"/>
    <col min="5889" max="5889" width="11.85546875" style="211" customWidth="1"/>
    <col min="5890" max="5890" width="59.42578125" style="211" customWidth="1"/>
    <col min="5891" max="5891" width="9.42578125" style="211" customWidth="1"/>
    <col min="5892" max="5893" width="10" style="211" customWidth="1"/>
    <col min="5894" max="5894" width="11.85546875" style="211" customWidth="1"/>
    <col min="5895" max="6144" width="9.140625" style="211"/>
    <col min="6145" max="6145" width="11.85546875" style="211" customWidth="1"/>
    <col min="6146" max="6146" width="59.42578125" style="211" customWidth="1"/>
    <col min="6147" max="6147" width="9.42578125" style="211" customWidth="1"/>
    <col min="6148" max="6149" width="10" style="211" customWidth="1"/>
    <col min="6150" max="6150" width="11.85546875" style="211" customWidth="1"/>
    <col min="6151" max="6400" width="9.140625" style="211"/>
    <col min="6401" max="6401" width="11.85546875" style="211" customWidth="1"/>
    <col min="6402" max="6402" width="59.42578125" style="211" customWidth="1"/>
    <col min="6403" max="6403" width="9.42578125" style="211" customWidth="1"/>
    <col min="6404" max="6405" width="10" style="211" customWidth="1"/>
    <col min="6406" max="6406" width="11.85546875" style="211" customWidth="1"/>
    <col min="6407" max="6656" width="9.140625" style="211"/>
    <col min="6657" max="6657" width="11.85546875" style="211" customWidth="1"/>
    <col min="6658" max="6658" width="59.42578125" style="211" customWidth="1"/>
    <col min="6659" max="6659" width="9.42578125" style="211" customWidth="1"/>
    <col min="6660" max="6661" width="10" style="211" customWidth="1"/>
    <col min="6662" max="6662" width="11.85546875" style="211" customWidth="1"/>
    <col min="6663" max="6912" width="9.140625" style="211"/>
    <col min="6913" max="6913" width="11.85546875" style="211" customWidth="1"/>
    <col min="6914" max="6914" width="59.42578125" style="211" customWidth="1"/>
    <col min="6915" max="6915" width="9.42578125" style="211" customWidth="1"/>
    <col min="6916" max="6917" width="10" style="211" customWidth="1"/>
    <col min="6918" max="6918" width="11.85546875" style="211" customWidth="1"/>
    <col min="6919" max="7168" width="9.140625" style="211"/>
    <col min="7169" max="7169" width="11.85546875" style="211" customWidth="1"/>
    <col min="7170" max="7170" width="59.42578125" style="211" customWidth="1"/>
    <col min="7171" max="7171" width="9.42578125" style="211" customWidth="1"/>
    <col min="7172" max="7173" width="10" style="211" customWidth="1"/>
    <col min="7174" max="7174" width="11.85546875" style="211" customWidth="1"/>
    <col min="7175" max="7424" width="9.140625" style="211"/>
    <col min="7425" max="7425" width="11.85546875" style="211" customWidth="1"/>
    <col min="7426" max="7426" width="59.42578125" style="211" customWidth="1"/>
    <col min="7427" max="7427" width="9.42578125" style="211" customWidth="1"/>
    <col min="7428" max="7429" width="10" style="211" customWidth="1"/>
    <col min="7430" max="7430" width="11.85546875" style="211" customWidth="1"/>
    <col min="7431" max="7680" width="9.140625" style="211"/>
    <col min="7681" max="7681" width="11.85546875" style="211" customWidth="1"/>
    <col min="7682" max="7682" width="59.42578125" style="211" customWidth="1"/>
    <col min="7683" max="7683" width="9.42578125" style="211" customWidth="1"/>
    <col min="7684" max="7685" width="10" style="211" customWidth="1"/>
    <col min="7686" max="7686" width="11.85546875" style="211" customWidth="1"/>
    <col min="7687" max="7936" width="9.140625" style="211"/>
    <col min="7937" max="7937" width="11.85546875" style="211" customWidth="1"/>
    <col min="7938" max="7938" width="59.42578125" style="211" customWidth="1"/>
    <col min="7939" max="7939" width="9.42578125" style="211" customWidth="1"/>
    <col min="7940" max="7941" width="10" style="211" customWidth="1"/>
    <col min="7942" max="7942" width="11.85546875" style="211" customWidth="1"/>
    <col min="7943" max="8192" width="9.140625" style="211"/>
    <col min="8193" max="8193" width="11.85546875" style="211" customWidth="1"/>
    <col min="8194" max="8194" width="59.42578125" style="211" customWidth="1"/>
    <col min="8195" max="8195" width="9.42578125" style="211" customWidth="1"/>
    <col min="8196" max="8197" width="10" style="211" customWidth="1"/>
    <col min="8198" max="8198" width="11.85546875" style="211" customWidth="1"/>
    <col min="8199" max="8448" width="9.140625" style="211"/>
    <col min="8449" max="8449" width="11.85546875" style="211" customWidth="1"/>
    <col min="8450" max="8450" width="59.42578125" style="211" customWidth="1"/>
    <col min="8451" max="8451" width="9.42578125" style="211" customWidth="1"/>
    <col min="8452" max="8453" width="10" style="211" customWidth="1"/>
    <col min="8454" max="8454" width="11.85546875" style="211" customWidth="1"/>
    <col min="8455" max="8704" width="9.140625" style="211"/>
    <col min="8705" max="8705" width="11.85546875" style="211" customWidth="1"/>
    <col min="8706" max="8706" width="59.42578125" style="211" customWidth="1"/>
    <col min="8707" max="8707" width="9.42578125" style="211" customWidth="1"/>
    <col min="8708" max="8709" width="10" style="211" customWidth="1"/>
    <col min="8710" max="8710" width="11.85546875" style="211" customWidth="1"/>
    <col min="8711" max="8960" width="9.140625" style="211"/>
    <col min="8961" max="8961" width="11.85546875" style="211" customWidth="1"/>
    <col min="8962" max="8962" width="59.42578125" style="211" customWidth="1"/>
    <col min="8963" max="8963" width="9.42578125" style="211" customWidth="1"/>
    <col min="8964" max="8965" width="10" style="211" customWidth="1"/>
    <col min="8966" max="8966" width="11.85546875" style="211" customWidth="1"/>
    <col min="8967" max="9216" width="9.140625" style="211"/>
    <col min="9217" max="9217" width="11.85546875" style="211" customWidth="1"/>
    <col min="9218" max="9218" width="59.42578125" style="211" customWidth="1"/>
    <col min="9219" max="9219" width="9.42578125" style="211" customWidth="1"/>
    <col min="9220" max="9221" width="10" style="211" customWidth="1"/>
    <col min="9222" max="9222" width="11.85546875" style="211" customWidth="1"/>
    <col min="9223" max="9472" width="9.140625" style="211"/>
    <col min="9473" max="9473" width="11.85546875" style="211" customWidth="1"/>
    <col min="9474" max="9474" width="59.42578125" style="211" customWidth="1"/>
    <col min="9475" max="9475" width="9.42578125" style="211" customWidth="1"/>
    <col min="9476" max="9477" width="10" style="211" customWidth="1"/>
    <col min="9478" max="9478" width="11.85546875" style="211" customWidth="1"/>
    <col min="9479" max="9728" width="9.140625" style="211"/>
    <col min="9729" max="9729" width="11.85546875" style="211" customWidth="1"/>
    <col min="9730" max="9730" width="59.42578125" style="211" customWidth="1"/>
    <col min="9731" max="9731" width="9.42578125" style="211" customWidth="1"/>
    <col min="9732" max="9733" width="10" style="211" customWidth="1"/>
    <col min="9734" max="9734" width="11.85546875" style="211" customWidth="1"/>
    <col min="9735" max="9984" width="9.140625" style="211"/>
    <col min="9985" max="9985" width="11.85546875" style="211" customWidth="1"/>
    <col min="9986" max="9986" width="59.42578125" style="211" customWidth="1"/>
    <col min="9987" max="9987" width="9.42578125" style="211" customWidth="1"/>
    <col min="9988" max="9989" width="10" style="211" customWidth="1"/>
    <col min="9990" max="9990" width="11.85546875" style="211" customWidth="1"/>
    <col min="9991" max="10240" width="9.140625" style="211"/>
    <col min="10241" max="10241" width="11.85546875" style="211" customWidth="1"/>
    <col min="10242" max="10242" width="59.42578125" style="211" customWidth="1"/>
    <col min="10243" max="10243" width="9.42578125" style="211" customWidth="1"/>
    <col min="10244" max="10245" width="10" style="211" customWidth="1"/>
    <col min="10246" max="10246" width="11.85546875" style="211" customWidth="1"/>
    <col min="10247" max="10496" width="9.140625" style="211"/>
    <col min="10497" max="10497" width="11.85546875" style="211" customWidth="1"/>
    <col min="10498" max="10498" width="59.42578125" style="211" customWidth="1"/>
    <col min="10499" max="10499" width="9.42578125" style="211" customWidth="1"/>
    <col min="10500" max="10501" width="10" style="211" customWidth="1"/>
    <col min="10502" max="10502" width="11.85546875" style="211" customWidth="1"/>
    <col min="10503" max="10752" width="9.140625" style="211"/>
    <col min="10753" max="10753" width="11.85546875" style="211" customWidth="1"/>
    <col min="10754" max="10754" width="59.42578125" style="211" customWidth="1"/>
    <col min="10755" max="10755" width="9.42578125" style="211" customWidth="1"/>
    <col min="10756" max="10757" width="10" style="211" customWidth="1"/>
    <col min="10758" max="10758" width="11.85546875" style="211" customWidth="1"/>
    <col min="10759" max="11008" width="9.140625" style="211"/>
    <col min="11009" max="11009" width="11.85546875" style="211" customWidth="1"/>
    <col min="11010" max="11010" width="59.42578125" style="211" customWidth="1"/>
    <col min="11011" max="11011" width="9.42578125" style="211" customWidth="1"/>
    <col min="11012" max="11013" width="10" style="211" customWidth="1"/>
    <col min="11014" max="11014" width="11.85546875" style="211" customWidth="1"/>
    <col min="11015" max="11264" width="9.140625" style="211"/>
    <col min="11265" max="11265" width="11.85546875" style="211" customWidth="1"/>
    <col min="11266" max="11266" width="59.42578125" style="211" customWidth="1"/>
    <col min="11267" max="11267" width="9.42578125" style="211" customWidth="1"/>
    <col min="11268" max="11269" width="10" style="211" customWidth="1"/>
    <col min="11270" max="11270" width="11.85546875" style="211" customWidth="1"/>
    <col min="11271" max="11520" width="9.140625" style="211"/>
    <col min="11521" max="11521" width="11.85546875" style="211" customWidth="1"/>
    <col min="11522" max="11522" width="59.42578125" style="211" customWidth="1"/>
    <col min="11523" max="11523" width="9.42578125" style="211" customWidth="1"/>
    <col min="11524" max="11525" width="10" style="211" customWidth="1"/>
    <col min="11526" max="11526" width="11.85546875" style="211" customWidth="1"/>
    <col min="11527" max="11776" width="9.140625" style="211"/>
    <col min="11777" max="11777" width="11.85546875" style="211" customWidth="1"/>
    <col min="11778" max="11778" width="59.42578125" style="211" customWidth="1"/>
    <col min="11779" max="11779" width="9.42578125" style="211" customWidth="1"/>
    <col min="11780" max="11781" width="10" style="211" customWidth="1"/>
    <col min="11782" max="11782" width="11.85546875" style="211" customWidth="1"/>
    <col min="11783" max="12032" width="9.140625" style="211"/>
    <col min="12033" max="12033" width="11.85546875" style="211" customWidth="1"/>
    <col min="12034" max="12034" width="59.42578125" style="211" customWidth="1"/>
    <col min="12035" max="12035" width="9.42578125" style="211" customWidth="1"/>
    <col min="12036" max="12037" width="10" style="211" customWidth="1"/>
    <col min="12038" max="12038" width="11.85546875" style="211" customWidth="1"/>
    <col min="12039" max="12288" width="9.140625" style="211"/>
    <col min="12289" max="12289" width="11.85546875" style="211" customWidth="1"/>
    <col min="12290" max="12290" width="59.42578125" style="211" customWidth="1"/>
    <col min="12291" max="12291" width="9.42578125" style="211" customWidth="1"/>
    <col min="12292" max="12293" width="10" style="211" customWidth="1"/>
    <col min="12294" max="12294" width="11.85546875" style="211" customWidth="1"/>
    <col min="12295" max="12544" width="9.140625" style="211"/>
    <col min="12545" max="12545" width="11.85546875" style="211" customWidth="1"/>
    <col min="12546" max="12546" width="59.42578125" style="211" customWidth="1"/>
    <col min="12547" max="12547" width="9.42578125" style="211" customWidth="1"/>
    <col min="12548" max="12549" width="10" style="211" customWidth="1"/>
    <col min="12550" max="12550" width="11.85546875" style="211" customWidth="1"/>
    <col min="12551" max="12800" width="9.140625" style="211"/>
    <col min="12801" max="12801" width="11.85546875" style="211" customWidth="1"/>
    <col min="12802" max="12802" width="59.42578125" style="211" customWidth="1"/>
    <col min="12803" max="12803" width="9.42578125" style="211" customWidth="1"/>
    <col min="12804" max="12805" width="10" style="211" customWidth="1"/>
    <col min="12806" max="12806" width="11.85546875" style="211" customWidth="1"/>
    <col min="12807" max="13056" width="9.140625" style="211"/>
    <col min="13057" max="13057" width="11.85546875" style="211" customWidth="1"/>
    <col min="13058" max="13058" width="59.42578125" style="211" customWidth="1"/>
    <col min="13059" max="13059" width="9.42578125" style="211" customWidth="1"/>
    <col min="13060" max="13061" width="10" style="211" customWidth="1"/>
    <col min="13062" max="13062" width="11.85546875" style="211" customWidth="1"/>
    <col min="13063" max="13312" width="9.140625" style="211"/>
    <col min="13313" max="13313" width="11.85546875" style="211" customWidth="1"/>
    <col min="13314" max="13314" width="59.42578125" style="211" customWidth="1"/>
    <col min="13315" max="13315" width="9.42578125" style="211" customWidth="1"/>
    <col min="13316" max="13317" width="10" style="211" customWidth="1"/>
    <col min="13318" max="13318" width="11.85546875" style="211" customWidth="1"/>
    <col min="13319" max="13568" width="9.140625" style="211"/>
    <col min="13569" max="13569" width="11.85546875" style="211" customWidth="1"/>
    <col min="13570" max="13570" width="59.42578125" style="211" customWidth="1"/>
    <col min="13571" max="13571" width="9.42578125" style="211" customWidth="1"/>
    <col min="13572" max="13573" width="10" style="211" customWidth="1"/>
    <col min="13574" max="13574" width="11.85546875" style="211" customWidth="1"/>
    <col min="13575" max="13824" width="9.140625" style="211"/>
    <col min="13825" max="13825" width="11.85546875" style="211" customWidth="1"/>
    <col min="13826" max="13826" width="59.42578125" style="211" customWidth="1"/>
    <col min="13827" max="13827" width="9.42578125" style="211" customWidth="1"/>
    <col min="13828" max="13829" width="10" style="211" customWidth="1"/>
    <col min="13830" max="13830" width="11.85546875" style="211" customWidth="1"/>
    <col min="13831" max="14080" width="9.140625" style="211"/>
    <col min="14081" max="14081" width="11.85546875" style="211" customWidth="1"/>
    <col min="14082" max="14082" width="59.42578125" style="211" customWidth="1"/>
    <col min="14083" max="14083" width="9.42578125" style="211" customWidth="1"/>
    <col min="14084" max="14085" width="10" style="211" customWidth="1"/>
    <col min="14086" max="14086" width="11.85546875" style="211" customWidth="1"/>
    <col min="14087" max="14336" width="9.140625" style="211"/>
    <col min="14337" max="14337" width="11.85546875" style="211" customWidth="1"/>
    <col min="14338" max="14338" width="59.42578125" style="211" customWidth="1"/>
    <col min="14339" max="14339" width="9.42578125" style="211" customWidth="1"/>
    <col min="14340" max="14341" width="10" style="211" customWidth="1"/>
    <col min="14342" max="14342" width="11.85546875" style="211" customWidth="1"/>
    <col min="14343" max="14592" width="9.140625" style="211"/>
    <col min="14593" max="14593" width="11.85546875" style="211" customWidth="1"/>
    <col min="14594" max="14594" width="59.42578125" style="211" customWidth="1"/>
    <col min="14595" max="14595" width="9.42578125" style="211" customWidth="1"/>
    <col min="14596" max="14597" width="10" style="211" customWidth="1"/>
    <col min="14598" max="14598" width="11.85546875" style="211" customWidth="1"/>
    <col min="14599" max="14848" width="9.140625" style="211"/>
    <col min="14849" max="14849" width="11.85546875" style="211" customWidth="1"/>
    <col min="14850" max="14850" width="59.42578125" style="211" customWidth="1"/>
    <col min="14851" max="14851" width="9.42578125" style="211" customWidth="1"/>
    <col min="14852" max="14853" width="10" style="211" customWidth="1"/>
    <col min="14854" max="14854" width="11.85546875" style="211" customWidth="1"/>
    <col min="14855" max="15104" width="9.140625" style="211"/>
    <col min="15105" max="15105" width="11.85546875" style="211" customWidth="1"/>
    <col min="15106" max="15106" width="59.42578125" style="211" customWidth="1"/>
    <col min="15107" max="15107" width="9.42578125" style="211" customWidth="1"/>
    <col min="15108" max="15109" width="10" style="211" customWidth="1"/>
    <col min="15110" max="15110" width="11.85546875" style="211" customWidth="1"/>
    <col min="15111" max="15360" width="9.140625" style="211"/>
    <col min="15361" max="15361" width="11.85546875" style="211" customWidth="1"/>
    <col min="15362" max="15362" width="59.42578125" style="211" customWidth="1"/>
    <col min="15363" max="15363" width="9.42578125" style="211" customWidth="1"/>
    <col min="15364" max="15365" width="10" style="211" customWidth="1"/>
    <col min="15366" max="15366" width="11.85546875" style="211" customWidth="1"/>
    <col min="15367" max="15616" width="9.140625" style="211"/>
    <col min="15617" max="15617" width="11.85546875" style="211" customWidth="1"/>
    <col min="15618" max="15618" width="59.42578125" style="211" customWidth="1"/>
    <col min="15619" max="15619" width="9.42578125" style="211" customWidth="1"/>
    <col min="15620" max="15621" width="10" style="211" customWidth="1"/>
    <col min="15622" max="15622" width="11.85546875" style="211" customWidth="1"/>
    <col min="15623" max="15872" width="9.140625" style="211"/>
    <col min="15873" max="15873" width="11.85546875" style="211" customWidth="1"/>
    <col min="15874" max="15874" width="59.42578125" style="211" customWidth="1"/>
    <col min="15875" max="15875" width="9.42578125" style="211" customWidth="1"/>
    <col min="15876" max="15877" width="10" style="211" customWidth="1"/>
    <col min="15878" max="15878" width="11.85546875" style="211" customWidth="1"/>
    <col min="15879" max="16128" width="9.140625" style="211"/>
    <col min="16129" max="16129" width="11.85546875" style="211" customWidth="1"/>
    <col min="16130" max="16130" width="59.42578125" style="211" customWidth="1"/>
    <col min="16131" max="16131" width="9.42578125" style="211" customWidth="1"/>
    <col min="16132" max="16133" width="10" style="211" customWidth="1"/>
    <col min="16134" max="16134" width="11.85546875" style="211" customWidth="1"/>
    <col min="16135" max="16384" width="9.140625" style="211"/>
  </cols>
  <sheetData>
    <row r="1" spans="1:6" ht="29.25" customHeight="1" x14ac:dyDescent="0.2">
      <c r="A1" s="258" t="s">
        <v>947</v>
      </c>
      <c r="B1" s="259" t="s">
        <v>948</v>
      </c>
      <c r="C1" s="260" t="s">
        <v>949</v>
      </c>
      <c r="D1" s="258" t="s">
        <v>950</v>
      </c>
      <c r="E1" s="261" t="s">
        <v>951</v>
      </c>
      <c r="F1" s="261" t="s">
        <v>952</v>
      </c>
    </row>
    <row r="2" spans="1:6" ht="17.25" customHeight="1" x14ac:dyDescent="0.25">
      <c r="A2" s="268"/>
      <c r="B2" s="269" t="s">
        <v>953</v>
      </c>
      <c r="C2" s="270"/>
      <c r="D2" s="270"/>
      <c r="E2" s="262"/>
      <c r="F2" s="262">
        <f>SUM(F3:F12)</f>
        <v>0</v>
      </c>
    </row>
    <row r="3" spans="1:6" ht="17.25" customHeight="1" x14ac:dyDescent="0.2">
      <c r="A3" s="268">
        <v>1</v>
      </c>
      <c r="B3" s="271" t="s">
        <v>954</v>
      </c>
      <c r="C3" s="212">
        <v>45</v>
      </c>
      <c r="D3" s="212" t="s">
        <v>182</v>
      </c>
      <c r="E3" s="263"/>
      <c r="F3" s="263">
        <f>C3*E3</f>
        <v>0</v>
      </c>
    </row>
    <row r="4" spans="1:6" ht="17.25" customHeight="1" x14ac:dyDescent="0.2">
      <c r="A4" s="268">
        <v>2</v>
      </c>
      <c r="B4" s="271" t="s">
        <v>955</v>
      </c>
      <c r="C4" s="212">
        <v>20</v>
      </c>
      <c r="D4" s="212" t="s">
        <v>182</v>
      </c>
      <c r="E4" s="263"/>
      <c r="F4" s="263">
        <f t="shared" ref="F4:F12" si="0">C4*E4</f>
        <v>0</v>
      </c>
    </row>
    <row r="5" spans="1:6" ht="17.25" customHeight="1" x14ac:dyDescent="0.2">
      <c r="A5" s="268">
        <v>3</v>
      </c>
      <c r="B5" s="271" t="s">
        <v>956</v>
      </c>
      <c r="C5" s="212">
        <v>450</v>
      </c>
      <c r="D5" s="212" t="s">
        <v>182</v>
      </c>
      <c r="E5" s="263"/>
      <c r="F5" s="263">
        <f t="shared" si="0"/>
        <v>0</v>
      </c>
    </row>
    <row r="6" spans="1:6" ht="17.25" customHeight="1" x14ac:dyDescent="0.2">
      <c r="A6" s="268">
        <v>4</v>
      </c>
      <c r="B6" s="271" t="s">
        <v>957</v>
      </c>
      <c r="C6" s="212">
        <v>380</v>
      </c>
      <c r="D6" s="212" t="s">
        <v>182</v>
      </c>
      <c r="E6" s="263"/>
      <c r="F6" s="263">
        <f t="shared" si="0"/>
        <v>0</v>
      </c>
    </row>
    <row r="7" spans="1:6" ht="17.25" customHeight="1" x14ac:dyDescent="0.2">
      <c r="A7" s="268">
        <v>5</v>
      </c>
      <c r="B7" s="271" t="s">
        <v>958</v>
      </c>
      <c r="C7" s="212">
        <v>65</v>
      </c>
      <c r="D7" s="212" t="s">
        <v>182</v>
      </c>
      <c r="E7" s="263"/>
      <c r="F7" s="263">
        <f t="shared" si="0"/>
        <v>0</v>
      </c>
    </row>
    <row r="8" spans="1:6" ht="17.25" customHeight="1" x14ac:dyDescent="0.2">
      <c r="A8" s="268">
        <v>6</v>
      </c>
      <c r="B8" s="271" t="s">
        <v>959</v>
      </c>
      <c r="C8" s="212">
        <v>25</v>
      </c>
      <c r="D8" s="212" t="s">
        <v>182</v>
      </c>
      <c r="E8" s="263"/>
      <c r="F8" s="263">
        <f t="shared" si="0"/>
        <v>0</v>
      </c>
    </row>
    <row r="9" spans="1:6" ht="17.25" customHeight="1" x14ac:dyDescent="0.2">
      <c r="A9" s="268">
        <v>7</v>
      </c>
      <c r="B9" s="271" t="s">
        <v>960</v>
      </c>
      <c r="C9" s="212">
        <v>45</v>
      </c>
      <c r="D9" s="212" t="s">
        <v>182</v>
      </c>
      <c r="E9" s="263"/>
      <c r="F9" s="263">
        <f t="shared" si="0"/>
        <v>0</v>
      </c>
    </row>
    <row r="10" spans="1:6" ht="17.25" customHeight="1" x14ac:dyDescent="0.2">
      <c r="A10" s="268">
        <v>8</v>
      </c>
      <c r="B10" s="271" t="s">
        <v>961</v>
      </c>
      <c r="C10" s="212">
        <v>20</v>
      </c>
      <c r="D10" s="212" t="s">
        <v>182</v>
      </c>
      <c r="E10" s="263"/>
      <c r="F10" s="263">
        <f t="shared" si="0"/>
        <v>0</v>
      </c>
    </row>
    <row r="11" spans="1:6" ht="17.25" customHeight="1" x14ac:dyDescent="0.2">
      <c r="A11" s="268">
        <v>9</v>
      </c>
      <c r="B11" s="271" t="s">
        <v>962</v>
      </c>
      <c r="C11" s="212">
        <v>40</v>
      </c>
      <c r="D11" s="212" t="s">
        <v>182</v>
      </c>
      <c r="E11" s="263"/>
      <c r="F11" s="263">
        <f t="shared" si="0"/>
        <v>0</v>
      </c>
    </row>
    <row r="12" spans="1:6" ht="17.25" customHeight="1" x14ac:dyDescent="0.2">
      <c r="A12" s="268">
        <v>10</v>
      </c>
      <c r="B12" s="271" t="s">
        <v>963</v>
      </c>
      <c r="C12" s="212">
        <v>30</v>
      </c>
      <c r="D12" s="212" t="s">
        <v>182</v>
      </c>
      <c r="E12" s="263"/>
      <c r="F12" s="263">
        <f t="shared" si="0"/>
        <v>0</v>
      </c>
    </row>
    <row r="13" spans="1:6" ht="17.25" customHeight="1" x14ac:dyDescent="0.2">
      <c r="A13" s="268"/>
      <c r="B13" s="271"/>
      <c r="C13" s="212"/>
      <c r="D13" s="212"/>
      <c r="E13" s="263"/>
      <c r="F13" s="263"/>
    </row>
    <row r="14" spans="1:6" ht="17.25" customHeight="1" x14ac:dyDescent="0.25">
      <c r="A14" s="268"/>
      <c r="B14" s="269" t="s">
        <v>964</v>
      </c>
      <c r="C14" s="270"/>
      <c r="D14" s="270"/>
      <c r="E14" s="262"/>
      <c r="F14" s="262">
        <f>SUM(F15:F30)</f>
        <v>0</v>
      </c>
    </row>
    <row r="15" spans="1:6" ht="17.25" customHeight="1" x14ac:dyDescent="0.2">
      <c r="A15" s="268">
        <v>11</v>
      </c>
      <c r="B15" s="271" t="s">
        <v>965</v>
      </c>
      <c r="C15" s="212">
        <v>5</v>
      </c>
      <c r="D15" s="212" t="s">
        <v>966</v>
      </c>
      <c r="E15" s="263"/>
      <c r="F15" s="263">
        <f>C15*E15</f>
        <v>0</v>
      </c>
    </row>
    <row r="16" spans="1:6" ht="17.25" customHeight="1" x14ac:dyDescent="0.2">
      <c r="A16" s="268">
        <v>12</v>
      </c>
      <c r="B16" s="271" t="s">
        <v>967</v>
      </c>
      <c r="C16" s="212">
        <v>5</v>
      </c>
      <c r="D16" s="212" t="s">
        <v>966</v>
      </c>
      <c r="E16" s="263"/>
      <c r="F16" s="263">
        <f t="shared" ref="F16:F30" si="1">C16*E16</f>
        <v>0</v>
      </c>
    </row>
    <row r="17" spans="1:6" ht="17.25" customHeight="1" x14ac:dyDescent="0.2">
      <c r="A17" s="268">
        <v>13</v>
      </c>
      <c r="B17" s="271" t="s">
        <v>968</v>
      </c>
      <c r="C17" s="212">
        <v>22</v>
      </c>
      <c r="D17" s="212" t="s">
        <v>966</v>
      </c>
      <c r="E17" s="263"/>
      <c r="F17" s="263">
        <f t="shared" si="1"/>
        <v>0</v>
      </c>
    </row>
    <row r="18" spans="1:6" ht="17.25" customHeight="1" x14ac:dyDescent="0.2">
      <c r="A18" s="268">
        <v>14</v>
      </c>
      <c r="B18" s="271" t="s">
        <v>969</v>
      </c>
      <c r="C18" s="212">
        <v>4</v>
      </c>
      <c r="D18" s="212" t="s">
        <v>966</v>
      </c>
      <c r="E18" s="263"/>
      <c r="F18" s="263">
        <f t="shared" si="1"/>
        <v>0</v>
      </c>
    </row>
    <row r="19" spans="1:6" ht="17.25" customHeight="1" x14ac:dyDescent="0.2">
      <c r="A19" s="268">
        <v>15</v>
      </c>
      <c r="B19" s="271" t="s">
        <v>970</v>
      </c>
      <c r="C19" s="212">
        <v>3</v>
      </c>
      <c r="D19" s="212" t="s">
        <v>966</v>
      </c>
      <c r="E19" s="263"/>
      <c r="F19" s="263">
        <f t="shared" si="1"/>
        <v>0</v>
      </c>
    </row>
    <row r="20" spans="1:6" ht="17.25" customHeight="1" x14ac:dyDescent="0.2">
      <c r="A20" s="268">
        <v>16</v>
      </c>
      <c r="B20" s="271" t="s">
        <v>971</v>
      </c>
      <c r="C20" s="212">
        <v>50</v>
      </c>
      <c r="D20" s="212" t="s">
        <v>182</v>
      </c>
      <c r="E20" s="263"/>
      <c r="F20" s="263">
        <f t="shared" si="1"/>
        <v>0</v>
      </c>
    </row>
    <row r="21" spans="1:6" ht="17.25" customHeight="1" x14ac:dyDescent="0.2">
      <c r="A21" s="268">
        <v>17</v>
      </c>
      <c r="B21" s="271" t="s">
        <v>972</v>
      </c>
      <c r="C21" s="212">
        <v>100</v>
      </c>
      <c r="D21" s="212" t="s">
        <v>182</v>
      </c>
      <c r="E21" s="263"/>
      <c r="F21" s="263">
        <f t="shared" si="1"/>
        <v>0</v>
      </c>
    </row>
    <row r="22" spans="1:6" ht="17.25" customHeight="1" x14ac:dyDescent="0.2">
      <c r="A22" s="268">
        <v>18</v>
      </c>
      <c r="B22" s="271" t="s">
        <v>973</v>
      </c>
      <c r="C22" s="212">
        <v>250</v>
      </c>
      <c r="D22" s="212" t="s">
        <v>182</v>
      </c>
      <c r="E22" s="263"/>
      <c r="F22" s="263">
        <f t="shared" si="1"/>
        <v>0</v>
      </c>
    </row>
    <row r="23" spans="1:6" ht="17.25" customHeight="1" x14ac:dyDescent="0.2">
      <c r="A23" s="268">
        <v>19</v>
      </c>
      <c r="B23" s="271" t="s">
        <v>974</v>
      </c>
      <c r="C23" s="212">
        <v>230</v>
      </c>
      <c r="D23" s="212" t="s">
        <v>182</v>
      </c>
      <c r="E23" s="263"/>
      <c r="F23" s="263">
        <f t="shared" si="1"/>
        <v>0</v>
      </c>
    </row>
    <row r="24" spans="1:6" ht="17.25" customHeight="1" x14ac:dyDescent="0.2">
      <c r="A24" s="268">
        <v>20</v>
      </c>
      <c r="B24" s="271" t="s">
        <v>975</v>
      </c>
      <c r="C24" s="212">
        <v>119</v>
      </c>
      <c r="D24" s="212" t="s">
        <v>966</v>
      </c>
      <c r="E24" s="263"/>
      <c r="F24" s="263">
        <f t="shared" si="1"/>
        <v>0</v>
      </c>
    </row>
    <row r="25" spans="1:6" ht="17.25" customHeight="1" x14ac:dyDescent="0.2">
      <c r="A25" s="268">
        <v>21</v>
      </c>
      <c r="B25" s="271" t="s">
        <v>976</v>
      </c>
      <c r="C25" s="212">
        <v>30</v>
      </c>
      <c r="D25" s="212" t="s">
        <v>966</v>
      </c>
      <c r="E25" s="263"/>
      <c r="F25" s="263">
        <f t="shared" si="1"/>
        <v>0</v>
      </c>
    </row>
    <row r="26" spans="1:6" ht="17.25" customHeight="1" x14ac:dyDescent="0.2">
      <c r="A26" s="268">
        <v>22</v>
      </c>
      <c r="B26" s="271" t="s">
        <v>977</v>
      </c>
      <c r="C26" s="212">
        <v>35</v>
      </c>
      <c r="D26" s="212" t="s">
        <v>966</v>
      </c>
      <c r="E26" s="263"/>
      <c r="F26" s="263">
        <f t="shared" si="1"/>
        <v>0</v>
      </c>
    </row>
    <row r="27" spans="1:6" ht="17.25" customHeight="1" x14ac:dyDescent="0.2">
      <c r="A27" s="268">
        <v>23</v>
      </c>
      <c r="B27" s="271" t="s">
        <v>978</v>
      </c>
      <c r="C27" s="212">
        <v>10</v>
      </c>
      <c r="D27" s="212" t="s">
        <v>966</v>
      </c>
      <c r="E27" s="263"/>
      <c r="F27" s="263">
        <f t="shared" si="1"/>
        <v>0</v>
      </c>
    </row>
    <row r="28" spans="1:6" ht="17.25" customHeight="1" x14ac:dyDescent="0.2">
      <c r="A28" s="268">
        <v>24</v>
      </c>
      <c r="B28" s="271" t="s">
        <v>979</v>
      </c>
      <c r="C28" s="212">
        <v>40</v>
      </c>
      <c r="D28" s="212" t="s">
        <v>966</v>
      </c>
      <c r="E28" s="263"/>
      <c r="F28" s="263">
        <f t="shared" si="1"/>
        <v>0</v>
      </c>
    </row>
    <row r="29" spans="1:6" ht="17.25" customHeight="1" x14ac:dyDescent="0.2">
      <c r="A29" s="268">
        <v>25</v>
      </c>
      <c r="B29" s="271" t="s">
        <v>980</v>
      </c>
      <c r="C29" s="212">
        <v>40</v>
      </c>
      <c r="D29" s="212" t="s">
        <v>966</v>
      </c>
      <c r="E29" s="263"/>
      <c r="F29" s="263">
        <f t="shared" si="1"/>
        <v>0</v>
      </c>
    </row>
    <row r="30" spans="1:6" ht="17.25" customHeight="1" x14ac:dyDescent="0.2">
      <c r="A30" s="268">
        <v>26</v>
      </c>
      <c r="B30" s="271" t="s">
        <v>981</v>
      </c>
      <c r="C30" s="212">
        <v>1</v>
      </c>
      <c r="D30" s="212" t="s">
        <v>966</v>
      </c>
      <c r="E30" s="263"/>
      <c r="F30" s="263">
        <f t="shared" si="1"/>
        <v>0</v>
      </c>
    </row>
    <row r="31" spans="1:6" ht="17.25" customHeight="1" x14ac:dyDescent="0.2">
      <c r="A31" s="268"/>
      <c r="B31" s="271"/>
      <c r="C31" s="212"/>
      <c r="D31" s="212"/>
      <c r="E31" s="263"/>
      <c r="F31" s="263"/>
    </row>
    <row r="32" spans="1:6" ht="17.25" customHeight="1" x14ac:dyDescent="0.25">
      <c r="A32" s="268"/>
      <c r="B32" s="269" t="s">
        <v>982</v>
      </c>
      <c r="C32" s="270"/>
      <c r="D32" s="270"/>
      <c r="E32" s="262"/>
      <c r="F32" s="262">
        <f>SUM(F33:F38)</f>
        <v>0</v>
      </c>
    </row>
    <row r="33" spans="1:6" ht="17.25" customHeight="1" x14ac:dyDescent="0.2">
      <c r="A33" s="268">
        <v>27</v>
      </c>
      <c r="B33" s="271" t="s">
        <v>983</v>
      </c>
      <c r="C33" s="212">
        <v>38</v>
      </c>
      <c r="D33" s="212" t="s">
        <v>966</v>
      </c>
      <c r="E33" s="263"/>
      <c r="F33" s="263">
        <f t="shared" ref="F33:F38" si="2">C33*E33</f>
        <v>0</v>
      </c>
    </row>
    <row r="34" spans="1:6" ht="17.25" customHeight="1" x14ac:dyDescent="0.2">
      <c r="A34" s="268">
        <v>28</v>
      </c>
      <c r="B34" s="271" t="s">
        <v>984</v>
      </c>
      <c r="C34" s="212">
        <v>23</v>
      </c>
      <c r="D34" s="212" t="s">
        <v>966</v>
      </c>
      <c r="E34" s="263"/>
      <c r="F34" s="263">
        <f t="shared" si="2"/>
        <v>0</v>
      </c>
    </row>
    <row r="35" spans="1:6" ht="17.25" customHeight="1" x14ac:dyDescent="0.2">
      <c r="A35" s="268">
        <v>29</v>
      </c>
      <c r="B35" s="271" t="s">
        <v>985</v>
      </c>
      <c r="C35" s="212">
        <v>2</v>
      </c>
      <c r="D35" s="212" t="s">
        <v>966</v>
      </c>
      <c r="E35" s="263"/>
      <c r="F35" s="263">
        <f t="shared" si="2"/>
        <v>0</v>
      </c>
    </row>
    <row r="36" spans="1:6" ht="17.25" customHeight="1" x14ac:dyDescent="0.2">
      <c r="A36" s="268">
        <v>30</v>
      </c>
      <c r="B36" s="271" t="s">
        <v>986</v>
      </c>
      <c r="C36" s="212">
        <v>5</v>
      </c>
      <c r="D36" s="212" t="s">
        <v>966</v>
      </c>
      <c r="E36" s="263"/>
      <c r="F36" s="263">
        <f t="shared" si="2"/>
        <v>0</v>
      </c>
    </row>
    <row r="37" spans="1:6" ht="17.25" customHeight="1" x14ac:dyDescent="0.2">
      <c r="A37" s="268">
        <v>31</v>
      </c>
      <c r="B37" s="271" t="s">
        <v>987</v>
      </c>
      <c r="C37" s="212">
        <v>120</v>
      </c>
      <c r="D37" s="212" t="s">
        <v>966</v>
      </c>
      <c r="E37" s="263"/>
      <c r="F37" s="263">
        <f t="shared" si="2"/>
        <v>0</v>
      </c>
    </row>
    <row r="38" spans="1:6" ht="17.25" customHeight="1" x14ac:dyDescent="0.2">
      <c r="A38" s="268">
        <v>32</v>
      </c>
      <c r="B38" s="271" t="s">
        <v>988</v>
      </c>
      <c r="C38" s="212">
        <v>15</v>
      </c>
      <c r="D38" s="212" t="s">
        <v>966</v>
      </c>
      <c r="E38" s="263"/>
      <c r="F38" s="263">
        <f t="shared" si="2"/>
        <v>0</v>
      </c>
    </row>
    <row r="39" spans="1:6" ht="17.25" customHeight="1" x14ac:dyDescent="0.2">
      <c r="A39" s="268"/>
      <c r="B39" s="271"/>
      <c r="C39" s="212"/>
      <c r="D39" s="212"/>
      <c r="E39" s="263"/>
      <c r="F39" s="263"/>
    </row>
    <row r="40" spans="1:6" ht="17.25" customHeight="1" x14ac:dyDescent="0.25">
      <c r="A40" s="268"/>
      <c r="B40" s="269" t="s">
        <v>989</v>
      </c>
      <c r="C40" s="270"/>
      <c r="D40" s="270"/>
      <c r="E40" s="262"/>
      <c r="F40" s="262">
        <f>SUM(F41:F44)</f>
        <v>0</v>
      </c>
    </row>
    <row r="41" spans="1:6" ht="39" customHeight="1" x14ac:dyDescent="0.2">
      <c r="A41" s="268">
        <v>33</v>
      </c>
      <c r="B41" s="271" t="s">
        <v>990</v>
      </c>
      <c r="C41" s="212">
        <v>1</v>
      </c>
      <c r="D41" s="212" t="s">
        <v>966</v>
      </c>
      <c r="E41" s="263"/>
      <c r="F41" s="263">
        <f>C41*E41</f>
        <v>0</v>
      </c>
    </row>
    <row r="42" spans="1:6" ht="39" customHeight="1" x14ac:dyDescent="0.2">
      <c r="A42" s="268">
        <v>34</v>
      </c>
      <c r="B42" s="271" t="s">
        <v>991</v>
      </c>
      <c r="C42" s="212">
        <v>1</v>
      </c>
      <c r="D42" s="212" t="s">
        <v>966</v>
      </c>
      <c r="E42" s="263"/>
      <c r="F42" s="263">
        <f>C42*E42</f>
        <v>0</v>
      </c>
    </row>
    <row r="43" spans="1:6" ht="39" customHeight="1" x14ac:dyDescent="0.2">
      <c r="A43" s="268">
        <v>35</v>
      </c>
      <c r="B43" s="271" t="s">
        <v>992</v>
      </c>
      <c r="C43" s="212">
        <v>1</v>
      </c>
      <c r="D43" s="212" t="s">
        <v>966</v>
      </c>
      <c r="E43" s="263"/>
      <c r="F43" s="263">
        <f>C43*E43</f>
        <v>0</v>
      </c>
    </row>
    <row r="44" spans="1:6" ht="39" customHeight="1" x14ac:dyDescent="0.2">
      <c r="A44" s="268">
        <v>36</v>
      </c>
      <c r="B44" s="271" t="s">
        <v>993</v>
      </c>
      <c r="C44" s="212">
        <v>1</v>
      </c>
      <c r="D44" s="212" t="s">
        <v>966</v>
      </c>
      <c r="E44" s="263"/>
      <c r="F44" s="263">
        <f>C44*E44</f>
        <v>0</v>
      </c>
    </row>
    <row r="45" spans="1:6" ht="17.25" customHeight="1" x14ac:dyDescent="0.2">
      <c r="A45" s="268"/>
      <c r="B45" s="271"/>
      <c r="C45" s="212"/>
      <c r="D45" s="212"/>
      <c r="E45" s="263"/>
      <c r="F45" s="263"/>
    </row>
    <row r="46" spans="1:6" ht="20.25" customHeight="1" x14ac:dyDescent="0.25">
      <c r="A46" s="268"/>
      <c r="B46" s="269" t="s">
        <v>994</v>
      </c>
      <c r="C46" s="270"/>
      <c r="D46" s="270"/>
      <c r="E46" s="262"/>
      <c r="F46" s="262">
        <f>SUM(F47:F68)</f>
        <v>0</v>
      </c>
    </row>
    <row r="47" spans="1:6" ht="39" customHeight="1" x14ac:dyDescent="0.2">
      <c r="A47" s="268">
        <v>37</v>
      </c>
      <c r="B47" s="271" t="s">
        <v>995</v>
      </c>
      <c r="C47" s="212">
        <v>12</v>
      </c>
      <c r="D47" s="212" t="s">
        <v>966</v>
      </c>
      <c r="E47" s="263"/>
      <c r="F47" s="263">
        <f>C47*E47</f>
        <v>0</v>
      </c>
    </row>
    <row r="48" spans="1:6" ht="39" customHeight="1" x14ac:dyDescent="0.2">
      <c r="A48" s="268">
        <v>38</v>
      </c>
      <c r="B48" s="271" t="s">
        <v>996</v>
      </c>
      <c r="C48" s="212">
        <v>9</v>
      </c>
      <c r="D48" s="212" t="s">
        <v>966</v>
      </c>
      <c r="E48" s="263"/>
      <c r="F48" s="263">
        <f t="shared" ref="F48:F68" si="3">C48*E48</f>
        <v>0</v>
      </c>
    </row>
    <row r="49" spans="1:6" ht="39" customHeight="1" x14ac:dyDescent="0.2">
      <c r="A49" s="268">
        <v>39</v>
      </c>
      <c r="B49" s="271" t="s">
        <v>997</v>
      </c>
      <c r="C49" s="212">
        <v>38</v>
      </c>
      <c r="D49" s="212" t="s">
        <v>966</v>
      </c>
      <c r="E49" s="263"/>
      <c r="F49" s="263">
        <f t="shared" si="3"/>
        <v>0</v>
      </c>
    </row>
    <row r="50" spans="1:6" ht="39" customHeight="1" x14ac:dyDescent="0.2">
      <c r="A50" s="268">
        <v>40</v>
      </c>
      <c r="B50" s="271" t="s">
        <v>998</v>
      </c>
      <c r="C50" s="212">
        <v>3</v>
      </c>
      <c r="D50" s="212" t="s">
        <v>966</v>
      </c>
      <c r="E50" s="263"/>
      <c r="F50" s="263">
        <f t="shared" si="3"/>
        <v>0</v>
      </c>
    </row>
    <row r="51" spans="1:6" ht="39" customHeight="1" x14ac:dyDescent="0.2">
      <c r="A51" s="268">
        <v>41</v>
      </c>
      <c r="B51" s="271" t="s">
        <v>999</v>
      </c>
      <c r="C51" s="212">
        <v>2</v>
      </c>
      <c r="D51" s="212" t="s">
        <v>966</v>
      </c>
      <c r="E51" s="263"/>
      <c r="F51" s="263">
        <f t="shared" si="3"/>
        <v>0</v>
      </c>
    </row>
    <row r="52" spans="1:6" ht="45.75" customHeight="1" x14ac:dyDescent="0.2">
      <c r="A52" s="268">
        <v>42</v>
      </c>
      <c r="B52" s="271" t="s">
        <v>1000</v>
      </c>
      <c r="C52" s="212">
        <v>6</v>
      </c>
      <c r="D52" s="212" t="s">
        <v>966</v>
      </c>
      <c r="E52" s="263"/>
      <c r="F52" s="263">
        <f t="shared" si="3"/>
        <v>0</v>
      </c>
    </row>
    <row r="53" spans="1:6" ht="45.75" customHeight="1" x14ac:dyDescent="0.2">
      <c r="A53" s="268">
        <v>43</v>
      </c>
      <c r="B53" s="271" t="s">
        <v>1001</v>
      </c>
      <c r="C53" s="212">
        <v>7</v>
      </c>
      <c r="D53" s="212" t="s">
        <v>966</v>
      </c>
      <c r="E53" s="263"/>
      <c r="F53" s="263">
        <f t="shared" si="3"/>
        <v>0</v>
      </c>
    </row>
    <row r="54" spans="1:6" ht="14.25" customHeight="1" x14ac:dyDescent="0.2">
      <c r="A54" s="268">
        <v>44</v>
      </c>
      <c r="B54" s="271" t="s">
        <v>1002</v>
      </c>
      <c r="C54" s="212">
        <v>2</v>
      </c>
      <c r="D54" s="212" t="s">
        <v>966</v>
      </c>
      <c r="E54" s="263"/>
      <c r="F54" s="263">
        <f t="shared" si="3"/>
        <v>0</v>
      </c>
    </row>
    <row r="55" spans="1:6" ht="14.25" customHeight="1" x14ac:dyDescent="0.2">
      <c r="A55" s="268">
        <v>45</v>
      </c>
      <c r="B55" s="271" t="s">
        <v>1003</v>
      </c>
      <c r="C55" s="212">
        <v>1</v>
      </c>
      <c r="D55" s="212" t="s">
        <v>966</v>
      </c>
      <c r="E55" s="263"/>
      <c r="F55" s="263">
        <f t="shared" si="3"/>
        <v>0</v>
      </c>
    </row>
    <row r="56" spans="1:6" ht="14.25" customHeight="1" x14ac:dyDescent="0.2">
      <c r="A56" s="268"/>
      <c r="B56" s="271" t="s">
        <v>1004</v>
      </c>
      <c r="C56" s="212"/>
      <c r="D56" s="212"/>
      <c r="E56" s="263"/>
      <c r="F56" s="263"/>
    </row>
    <row r="57" spans="1:6" ht="14.25" customHeight="1" x14ac:dyDescent="0.2">
      <c r="A57" s="268">
        <v>46</v>
      </c>
      <c r="B57" s="271" t="s">
        <v>1005</v>
      </c>
      <c r="C57" s="212">
        <v>1</v>
      </c>
      <c r="D57" s="212" t="s">
        <v>966</v>
      </c>
      <c r="E57" s="263"/>
      <c r="F57" s="263">
        <f t="shared" si="3"/>
        <v>0</v>
      </c>
    </row>
    <row r="58" spans="1:6" ht="14.25" customHeight="1" x14ac:dyDescent="0.2">
      <c r="A58" s="268">
        <v>47</v>
      </c>
      <c r="B58" s="271" t="s">
        <v>1006</v>
      </c>
      <c r="C58" s="212">
        <v>1</v>
      </c>
      <c r="D58" s="212" t="s">
        <v>966</v>
      </c>
      <c r="E58" s="263"/>
      <c r="F58" s="263">
        <f t="shared" si="3"/>
        <v>0</v>
      </c>
    </row>
    <row r="59" spans="1:6" ht="14.25" customHeight="1" x14ac:dyDescent="0.2">
      <c r="A59" s="268">
        <v>48</v>
      </c>
      <c r="B59" s="271" t="s">
        <v>1007</v>
      </c>
      <c r="C59" s="212">
        <v>2</v>
      </c>
      <c r="D59" s="212" t="s">
        <v>966</v>
      </c>
      <c r="E59" s="263"/>
      <c r="F59" s="263">
        <f t="shared" si="3"/>
        <v>0</v>
      </c>
    </row>
    <row r="60" spans="1:6" ht="14.25" customHeight="1" x14ac:dyDescent="0.2">
      <c r="A60" s="268">
        <v>49</v>
      </c>
      <c r="B60" s="271" t="s">
        <v>1008</v>
      </c>
      <c r="C60" s="212">
        <v>2</v>
      </c>
      <c r="D60" s="212" t="s">
        <v>966</v>
      </c>
      <c r="E60" s="263"/>
      <c r="F60" s="263">
        <f t="shared" si="3"/>
        <v>0</v>
      </c>
    </row>
    <row r="61" spans="1:6" ht="14.25" customHeight="1" x14ac:dyDescent="0.2">
      <c r="A61" s="268">
        <v>50</v>
      </c>
      <c r="B61" s="271" t="s">
        <v>1009</v>
      </c>
      <c r="C61" s="212">
        <v>10</v>
      </c>
      <c r="D61" s="212" t="s">
        <v>966</v>
      </c>
      <c r="E61" s="263"/>
      <c r="F61" s="263">
        <f t="shared" si="3"/>
        <v>0</v>
      </c>
    </row>
    <row r="62" spans="1:6" ht="14.25" customHeight="1" x14ac:dyDescent="0.2">
      <c r="A62" s="268">
        <v>51</v>
      </c>
      <c r="B62" s="271" t="s">
        <v>1010</v>
      </c>
      <c r="C62" s="212">
        <v>1</v>
      </c>
      <c r="D62" s="212" t="s">
        <v>966</v>
      </c>
      <c r="E62" s="263"/>
      <c r="F62" s="263">
        <f t="shared" si="3"/>
        <v>0</v>
      </c>
    </row>
    <row r="63" spans="1:6" ht="14.25" customHeight="1" x14ac:dyDescent="0.2">
      <c r="A63" s="268">
        <v>52</v>
      </c>
      <c r="B63" s="271" t="s">
        <v>1011</v>
      </c>
      <c r="C63" s="212">
        <v>1</v>
      </c>
      <c r="D63" s="212" t="s">
        <v>966</v>
      </c>
      <c r="E63" s="263"/>
      <c r="F63" s="263">
        <f t="shared" si="3"/>
        <v>0</v>
      </c>
    </row>
    <row r="64" spans="1:6" ht="14.25" customHeight="1" x14ac:dyDescent="0.2">
      <c r="A64" s="268">
        <v>53</v>
      </c>
      <c r="B64" s="271" t="s">
        <v>1012</v>
      </c>
      <c r="C64" s="212">
        <v>10</v>
      </c>
      <c r="D64" s="212" t="s">
        <v>966</v>
      </c>
      <c r="E64" s="263"/>
      <c r="F64" s="263">
        <f t="shared" si="3"/>
        <v>0</v>
      </c>
    </row>
    <row r="65" spans="1:6" ht="14.25" customHeight="1" x14ac:dyDescent="0.2">
      <c r="A65" s="268">
        <v>54</v>
      </c>
      <c r="B65" s="271" t="s">
        <v>1013</v>
      </c>
      <c r="C65" s="212">
        <v>1</v>
      </c>
      <c r="D65" s="212" t="s">
        <v>966</v>
      </c>
      <c r="E65" s="263"/>
      <c r="F65" s="263">
        <f t="shared" si="3"/>
        <v>0</v>
      </c>
    </row>
    <row r="66" spans="1:6" ht="14.25" customHeight="1" x14ac:dyDescent="0.2">
      <c r="A66" s="268">
        <v>55</v>
      </c>
      <c r="B66" s="271" t="s">
        <v>1014</v>
      </c>
      <c r="C66" s="212">
        <v>1</v>
      </c>
      <c r="D66" s="212" t="s">
        <v>966</v>
      </c>
      <c r="E66" s="263"/>
      <c r="F66" s="263">
        <f t="shared" si="3"/>
        <v>0</v>
      </c>
    </row>
    <row r="67" spans="1:6" ht="14.25" customHeight="1" x14ac:dyDescent="0.2">
      <c r="A67" s="268">
        <v>56</v>
      </c>
      <c r="B67" s="271" t="s">
        <v>1015</v>
      </c>
      <c r="C67" s="212">
        <v>11</v>
      </c>
      <c r="D67" s="212" t="s">
        <v>966</v>
      </c>
      <c r="E67" s="263"/>
      <c r="F67" s="263">
        <f t="shared" si="3"/>
        <v>0</v>
      </c>
    </row>
    <row r="68" spans="1:6" ht="14.25" customHeight="1" x14ac:dyDescent="0.2">
      <c r="A68" s="268">
        <v>57</v>
      </c>
      <c r="B68" s="271" t="s">
        <v>1016</v>
      </c>
      <c r="C68" s="212">
        <v>12</v>
      </c>
      <c r="D68" s="212" t="s">
        <v>966</v>
      </c>
      <c r="E68" s="263"/>
      <c r="F68" s="263">
        <f t="shared" si="3"/>
        <v>0</v>
      </c>
    </row>
    <row r="69" spans="1:6" ht="14.25" customHeight="1" x14ac:dyDescent="0.2">
      <c r="A69" s="268"/>
      <c r="B69" s="271"/>
      <c r="C69" s="212"/>
      <c r="D69" s="212"/>
      <c r="E69" s="263"/>
      <c r="F69" s="263"/>
    </row>
    <row r="70" spans="1:6" ht="14.25" customHeight="1" x14ac:dyDescent="0.25">
      <c r="A70" s="268"/>
      <c r="B70" s="272" t="s">
        <v>1017</v>
      </c>
      <c r="C70" s="270"/>
      <c r="D70" s="270"/>
      <c r="E70" s="262"/>
      <c r="F70" s="262">
        <f>SUM(F71:F108)</f>
        <v>0</v>
      </c>
    </row>
    <row r="71" spans="1:6" ht="14.25" customHeight="1" x14ac:dyDescent="0.2">
      <c r="A71" s="273">
        <v>58</v>
      </c>
      <c r="B71" s="274" t="s">
        <v>1156</v>
      </c>
      <c r="C71" s="275">
        <v>1</v>
      </c>
      <c r="D71" s="275" t="s">
        <v>966</v>
      </c>
      <c r="E71" s="266"/>
      <c r="F71" s="266">
        <f>C71*E71</f>
        <v>0</v>
      </c>
    </row>
    <row r="72" spans="1:6" ht="14.25" customHeight="1" x14ac:dyDescent="0.2">
      <c r="A72" s="273">
        <v>59</v>
      </c>
      <c r="B72" s="274" t="s">
        <v>1157</v>
      </c>
      <c r="C72" s="275">
        <v>1</v>
      </c>
      <c r="D72" s="275" t="s">
        <v>966</v>
      </c>
      <c r="E72" s="266"/>
      <c r="F72" s="266">
        <f t="shared" ref="F72:F108" si="4">C72*E72</f>
        <v>0</v>
      </c>
    </row>
    <row r="73" spans="1:6" ht="14.25" customHeight="1" x14ac:dyDescent="0.2">
      <c r="A73" s="273">
        <v>60</v>
      </c>
      <c r="B73" s="274" t="s">
        <v>1158</v>
      </c>
      <c r="C73" s="275">
        <v>3</v>
      </c>
      <c r="D73" s="275" t="s">
        <v>966</v>
      </c>
      <c r="E73" s="266"/>
      <c r="F73" s="266">
        <f t="shared" si="4"/>
        <v>0</v>
      </c>
    </row>
    <row r="74" spans="1:6" ht="14.25" customHeight="1" x14ac:dyDescent="0.2">
      <c r="A74" s="273">
        <v>61</v>
      </c>
      <c r="B74" s="274" t="s">
        <v>1159</v>
      </c>
      <c r="C74" s="275">
        <v>1</v>
      </c>
      <c r="D74" s="275" t="s">
        <v>966</v>
      </c>
      <c r="E74" s="266"/>
      <c r="F74" s="266">
        <f t="shared" si="4"/>
        <v>0</v>
      </c>
    </row>
    <row r="75" spans="1:6" ht="14.25" customHeight="1" x14ac:dyDescent="0.2">
      <c r="A75" s="273">
        <v>62</v>
      </c>
      <c r="B75" s="274" t="s">
        <v>1160</v>
      </c>
      <c r="C75" s="275">
        <v>3</v>
      </c>
      <c r="D75" s="275" t="s">
        <v>966</v>
      </c>
      <c r="E75" s="266"/>
      <c r="F75" s="266">
        <f t="shared" si="4"/>
        <v>0</v>
      </c>
    </row>
    <row r="76" spans="1:6" ht="14.25" customHeight="1" x14ac:dyDescent="0.2">
      <c r="A76" s="273">
        <v>63</v>
      </c>
      <c r="B76" s="274" t="s">
        <v>1161</v>
      </c>
      <c r="C76" s="275">
        <v>61</v>
      </c>
      <c r="D76" s="275" t="s">
        <v>966</v>
      </c>
      <c r="E76" s="266"/>
      <c r="F76" s="266">
        <f t="shared" si="4"/>
        <v>0</v>
      </c>
    </row>
    <row r="77" spans="1:6" ht="14.25" customHeight="1" x14ac:dyDescent="0.2">
      <c r="A77" s="273">
        <v>64</v>
      </c>
      <c r="B77" s="274" t="s">
        <v>1162</v>
      </c>
      <c r="C77" s="275">
        <v>3500</v>
      </c>
      <c r="D77" s="275" t="s">
        <v>182</v>
      </c>
      <c r="E77" s="266"/>
      <c r="F77" s="266">
        <f t="shared" si="4"/>
        <v>0</v>
      </c>
    </row>
    <row r="78" spans="1:6" ht="42" customHeight="1" x14ac:dyDescent="0.2">
      <c r="A78" s="273">
        <v>65</v>
      </c>
      <c r="B78" s="274" t="s">
        <v>1163</v>
      </c>
      <c r="C78" s="275">
        <v>5</v>
      </c>
      <c r="D78" s="275" t="s">
        <v>966</v>
      </c>
      <c r="E78" s="266"/>
      <c r="F78" s="266">
        <f t="shared" si="4"/>
        <v>0</v>
      </c>
    </row>
    <row r="79" spans="1:6" ht="38.450000000000003" customHeight="1" x14ac:dyDescent="0.2">
      <c r="A79" s="273">
        <v>66</v>
      </c>
      <c r="B79" s="274" t="s">
        <v>1164</v>
      </c>
      <c r="C79" s="275">
        <v>2</v>
      </c>
      <c r="D79" s="275" t="s">
        <v>966</v>
      </c>
      <c r="E79" s="266"/>
      <c r="F79" s="266">
        <f t="shared" si="4"/>
        <v>0</v>
      </c>
    </row>
    <row r="80" spans="1:6" ht="57.6" customHeight="1" x14ac:dyDescent="0.2">
      <c r="A80" s="273">
        <v>67</v>
      </c>
      <c r="B80" s="274" t="s">
        <v>1165</v>
      </c>
      <c r="C80" s="275">
        <v>1</v>
      </c>
      <c r="D80" s="275" t="s">
        <v>966</v>
      </c>
      <c r="E80" s="266"/>
      <c r="F80" s="266">
        <f t="shared" si="4"/>
        <v>0</v>
      </c>
    </row>
    <row r="81" spans="1:6" ht="14.25" customHeight="1" x14ac:dyDescent="0.2">
      <c r="A81" s="273">
        <v>68</v>
      </c>
      <c r="B81" s="274" t="s">
        <v>1166</v>
      </c>
      <c r="C81" s="275">
        <v>1</v>
      </c>
      <c r="D81" s="275" t="s">
        <v>966</v>
      </c>
      <c r="E81" s="266"/>
      <c r="F81" s="266">
        <f t="shared" si="4"/>
        <v>0</v>
      </c>
    </row>
    <row r="82" spans="1:6" ht="29.1" customHeight="1" x14ac:dyDescent="0.2">
      <c r="A82" s="273">
        <v>69</v>
      </c>
      <c r="B82" s="274" t="s">
        <v>1167</v>
      </c>
      <c r="C82" s="275">
        <v>1</v>
      </c>
      <c r="D82" s="275" t="s">
        <v>966</v>
      </c>
      <c r="E82" s="266"/>
      <c r="F82" s="266">
        <f t="shared" si="4"/>
        <v>0</v>
      </c>
    </row>
    <row r="83" spans="1:6" ht="17.45" customHeight="1" x14ac:dyDescent="0.2">
      <c r="A83" s="273">
        <v>70</v>
      </c>
      <c r="B83" s="274" t="s">
        <v>1168</v>
      </c>
      <c r="C83" s="275">
        <v>1</v>
      </c>
      <c r="D83" s="275" t="s">
        <v>966</v>
      </c>
      <c r="E83" s="266"/>
      <c r="F83" s="266">
        <f t="shared" si="4"/>
        <v>0</v>
      </c>
    </row>
    <row r="84" spans="1:6" ht="17.45" customHeight="1" x14ac:dyDescent="0.2">
      <c r="A84" s="273">
        <v>71</v>
      </c>
      <c r="B84" s="274" t="s">
        <v>1169</v>
      </c>
      <c r="C84" s="275">
        <v>1</v>
      </c>
      <c r="D84" s="275" t="s">
        <v>966</v>
      </c>
      <c r="E84" s="266"/>
      <c r="F84" s="266">
        <f t="shared" si="4"/>
        <v>0</v>
      </c>
    </row>
    <row r="85" spans="1:6" ht="14.25" customHeight="1" x14ac:dyDescent="0.2">
      <c r="A85" s="273">
        <v>72</v>
      </c>
      <c r="B85" s="274" t="s">
        <v>1170</v>
      </c>
      <c r="C85" s="275">
        <v>1</v>
      </c>
      <c r="D85" s="275" t="s">
        <v>966</v>
      </c>
      <c r="E85" s="266"/>
      <c r="F85" s="266">
        <f t="shared" si="4"/>
        <v>0</v>
      </c>
    </row>
    <row r="86" spans="1:6" ht="14.25" customHeight="1" x14ac:dyDescent="0.2">
      <c r="A86" s="273">
        <v>73</v>
      </c>
      <c r="B86" s="274" t="s">
        <v>1171</v>
      </c>
      <c r="C86" s="275">
        <v>55</v>
      </c>
      <c r="D86" s="275" t="s">
        <v>966</v>
      </c>
      <c r="E86" s="266"/>
      <c r="F86" s="266">
        <f t="shared" si="4"/>
        <v>0</v>
      </c>
    </row>
    <row r="87" spans="1:6" ht="14.25" customHeight="1" x14ac:dyDescent="0.2">
      <c r="A87" s="273">
        <v>74</v>
      </c>
      <c r="B87" s="274" t="s">
        <v>1172</v>
      </c>
      <c r="C87" s="275">
        <v>12</v>
      </c>
      <c r="D87" s="275" t="s">
        <v>966</v>
      </c>
      <c r="E87" s="266"/>
      <c r="F87" s="266">
        <f t="shared" si="4"/>
        <v>0</v>
      </c>
    </row>
    <row r="88" spans="1:6" ht="14.25" customHeight="1" x14ac:dyDescent="0.2">
      <c r="A88" s="273">
        <v>75</v>
      </c>
      <c r="B88" s="274" t="s">
        <v>1173</v>
      </c>
      <c r="C88" s="275">
        <v>1150</v>
      </c>
      <c r="D88" s="275" t="s">
        <v>182</v>
      </c>
      <c r="E88" s="266"/>
      <c r="F88" s="266">
        <f t="shared" si="4"/>
        <v>0</v>
      </c>
    </row>
    <row r="89" spans="1:6" ht="14.25" customHeight="1" x14ac:dyDescent="0.2">
      <c r="A89" s="273">
        <v>76</v>
      </c>
      <c r="B89" s="274" t="s">
        <v>1174</v>
      </c>
      <c r="C89" s="275">
        <v>24</v>
      </c>
      <c r="D89" s="275" t="s">
        <v>966</v>
      </c>
      <c r="E89" s="266"/>
      <c r="F89" s="266">
        <f t="shared" si="4"/>
        <v>0</v>
      </c>
    </row>
    <row r="90" spans="1:6" ht="14.25" customHeight="1" x14ac:dyDescent="0.2">
      <c r="A90" s="273">
        <v>77</v>
      </c>
      <c r="B90" s="274" t="s">
        <v>1175</v>
      </c>
      <c r="C90" s="275">
        <v>61</v>
      </c>
      <c r="D90" s="275" t="s">
        <v>966</v>
      </c>
      <c r="E90" s="266"/>
      <c r="F90" s="266">
        <f t="shared" si="4"/>
        <v>0</v>
      </c>
    </row>
    <row r="91" spans="1:6" ht="14.25" customHeight="1" x14ac:dyDescent="0.2">
      <c r="A91" s="273">
        <v>78</v>
      </c>
      <c r="B91" s="274" t="s">
        <v>1176</v>
      </c>
      <c r="C91" s="275">
        <v>1</v>
      </c>
      <c r="D91" s="275" t="s">
        <v>966</v>
      </c>
      <c r="E91" s="266"/>
      <c r="F91" s="266">
        <f t="shared" si="4"/>
        <v>0</v>
      </c>
    </row>
    <row r="92" spans="1:6" ht="14.25" customHeight="1" x14ac:dyDescent="0.2">
      <c r="A92" s="273">
        <v>79</v>
      </c>
      <c r="B92" s="274" t="s">
        <v>1018</v>
      </c>
      <c r="C92" s="275">
        <v>12</v>
      </c>
      <c r="D92" s="275" t="s">
        <v>966</v>
      </c>
      <c r="E92" s="266"/>
      <c r="F92" s="266">
        <f t="shared" si="4"/>
        <v>0</v>
      </c>
    </row>
    <row r="93" spans="1:6" ht="14.25" customHeight="1" x14ac:dyDescent="0.2">
      <c r="A93" s="273">
        <v>80</v>
      </c>
      <c r="B93" s="274" t="s">
        <v>1019</v>
      </c>
      <c r="C93" s="275">
        <v>7</v>
      </c>
      <c r="D93" s="275" t="s">
        <v>966</v>
      </c>
      <c r="E93" s="266"/>
      <c r="F93" s="266">
        <f t="shared" si="4"/>
        <v>0</v>
      </c>
    </row>
    <row r="94" spans="1:6" ht="14.25" customHeight="1" x14ac:dyDescent="0.2">
      <c r="A94" s="273">
        <v>81</v>
      </c>
      <c r="B94" s="274" t="s">
        <v>1020</v>
      </c>
      <c r="C94" s="275">
        <v>1</v>
      </c>
      <c r="D94" s="275" t="s">
        <v>966</v>
      </c>
      <c r="E94" s="266"/>
      <c r="F94" s="266">
        <f t="shared" si="4"/>
        <v>0</v>
      </c>
    </row>
    <row r="95" spans="1:6" ht="14.25" customHeight="1" x14ac:dyDescent="0.2">
      <c r="A95" s="273">
        <v>82</v>
      </c>
      <c r="B95" s="274" t="s">
        <v>1021</v>
      </c>
      <c r="C95" s="275">
        <v>3</v>
      </c>
      <c r="D95" s="275" t="s">
        <v>966</v>
      </c>
      <c r="E95" s="266"/>
      <c r="F95" s="266">
        <f t="shared" si="4"/>
        <v>0</v>
      </c>
    </row>
    <row r="96" spans="1:6" ht="14.25" customHeight="1" x14ac:dyDescent="0.2">
      <c r="A96" s="273">
        <v>83</v>
      </c>
      <c r="B96" s="274" t="s">
        <v>1022</v>
      </c>
      <c r="C96" s="275">
        <v>1</v>
      </c>
      <c r="D96" s="275" t="s">
        <v>966</v>
      </c>
      <c r="E96" s="266"/>
      <c r="F96" s="266">
        <f t="shared" si="4"/>
        <v>0</v>
      </c>
    </row>
    <row r="97" spans="1:6" ht="14.25" customHeight="1" x14ac:dyDescent="0.2">
      <c r="A97" s="273">
        <v>84</v>
      </c>
      <c r="B97" s="274" t="s">
        <v>1023</v>
      </c>
      <c r="C97" s="275">
        <v>1</v>
      </c>
      <c r="D97" s="275" t="s">
        <v>966</v>
      </c>
      <c r="E97" s="266"/>
      <c r="F97" s="266">
        <f t="shared" si="4"/>
        <v>0</v>
      </c>
    </row>
    <row r="98" spans="1:6" ht="14.25" customHeight="1" x14ac:dyDescent="0.2">
      <c r="A98" s="273">
        <v>85</v>
      </c>
      <c r="B98" s="274" t="s">
        <v>1177</v>
      </c>
      <c r="C98" s="275">
        <v>1</v>
      </c>
      <c r="D98" s="275" t="s">
        <v>966</v>
      </c>
      <c r="E98" s="266"/>
      <c r="F98" s="266">
        <f t="shared" si="4"/>
        <v>0</v>
      </c>
    </row>
    <row r="99" spans="1:6" ht="14.25" customHeight="1" x14ac:dyDescent="0.2">
      <c r="A99" s="273">
        <v>86</v>
      </c>
      <c r="B99" s="274" t="s">
        <v>1024</v>
      </c>
      <c r="C99" s="275">
        <v>3</v>
      </c>
      <c r="D99" s="275" t="s">
        <v>966</v>
      </c>
      <c r="E99" s="266"/>
      <c r="F99" s="266">
        <f t="shared" si="4"/>
        <v>0</v>
      </c>
    </row>
    <row r="100" spans="1:6" ht="14.25" customHeight="1" x14ac:dyDescent="0.2">
      <c r="A100" s="273">
        <v>87</v>
      </c>
      <c r="B100" s="274" t="s">
        <v>1178</v>
      </c>
      <c r="C100" s="275">
        <v>1150</v>
      </c>
      <c r="D100" s="275" t="s">
        <v>182</v>
      </c>
      <c r="E100" s="266"/>
      <c r="F100" s="266">
        <f t="shared" si="4"/>
        <v>0</v>
      </c>
    </row>
    <row r="101" spans="1:6" ht="14.25" customHeight="1" x14ac:dyDescent="0.2">
      <c r="A101" s="273">
        <v>88</v>
      </c>
      <c r="B101" s="274" t="s">
        <v>1171</v>
      </c>
      <c r="C101" s="275">
        <v>8</v>
      </c>
      <c r="D101" s="275" t="s">
        <v>966</v>
      </c>
      <c r="E101" s="266"/>
      <c r="F101" s="266">
        <f t="shared" si="4"/>
        <v>0</v>
      </c>
    </row>
    <row r="102" spans="1:6" ht="14.25" customHeight="1" x14ac:dyDescent="0.2">
      <c r="A102" s="273">
        <v>89</v>
      </c>
      <c r="B102" s="274" t="s">
        <v>1172</v>
      </c>
      <c r="C102" s="275">
        <v>2</v>
      </c>
      <c r="D102" s="275" t="s">
        <v>966</v>
      </c>
      <c r="E102" s="266"/>
      <c r="F102" s="266">
        <f t="shared" si="4"/>
        <v>0</v>
      </c>
    </row>
    <row r="103" spans="1:6" ht="14.25" customHeight="1" x14ac:dyDescent="0.2">
      <c r="A103" s="273">
        <v>90</v>
      </c>
      <c r="B103" s="274" t="s">
        <v>1173</v>
      </c>
      <c r="C103" s="275">
        <v>450</v>
      </c>
      <c r="D103" s="275" t="s">
        <v>182</v>
      </c>
      <c r="E103" s="266"/>
      <c r="F103" s="266">
        <f t="shared" si="4"/>
        <v>0</v>
      </c>
    </row>
    <row r="104" spans="1:6" ht="14.25" customHeight="1" x14ac:dyDescent="0.2">
      <c r="A104" s="273">
        <v>91</v>
      </c>
      <c r="B104" s="274" t="s">
        <v>1174</v>
      </c>
      <c r="C104" s="275">
        <v>18</v>
      </c>
      <c r="D104" s="275" t="s">
        <v>966</v>
      </c>
      <c r="E104" s="266"/>
      <c r="F104" s="266">
        <f t="shared" si="4"/>
        <v>0</v>
      </c>
    </row>
    <row r="105" spans="1:6" ht="14.25" customHeight="1" x14ac:dyDescent="0.2">
      <c r="A105" s="273">
        <v>92</v>
      </c>
      <c r="B105" s="274" t="s">
        <v>1179</v>
      </c>
      <c r="C105" s="275">
        <v>55</v>
      </c>
      <c r="D105" s="275" t="s">
        <v>966</v>
      </c>
      <c r="E105" s="266"/>
      <c r="F105" s="266">
        <f t="shared" si="4"/>
        <v>0</v>
      </c>
    </row>
    <row r="106" spans="1:6" ht="14.25" customHeight="1" x14ac:dyDescent="0.2">
      <c r="A106" s="273">
        <v>93</v>
      </c>
      <c r="B106" s="274" t="s">
        <v>1180</v>
      </c>
      <c r="C106" s="275">
        <v>1</v>
      </c>
      <c r="D106" s="275" t="s">
        <v>966</v>
      </c>
      <c r="E106" s="266"/>
      <c r="F106" s="266">
        <f t="shared" si="4"/>
        <v>0</v>
      </c>
    </row>
    <row r="107" spans="1:6" ht="14.25" customHeight="1" x14ac:dyDescent="0.2">
      <c r="A107" s="273">
        <v>94</v>
      </c>
      <c r="B107" s="274" t="s">
        <v>1181</v>
      </c>
      <c r="C107" s="275">
        <v>8</v>
      </c>
      <c r="D107" s="275" t="s">
        <v>966</v>
      </c>
      <c r="E107" s="266"/>
      <c r="F107" s="266">
        <f t="shared" si="4"/>
        <v>0</v>
      </c>
    </row>
    <row r="108" spans="1:6" ht="14.25" customHeight="1" x14ac:dyDescent="0.2">
      <c r="A108" s="276">
        <v>95</v>
      </c>
      <c r="B108" s="277" t="s">
        <v>1025</v>
      </c>
      <c r="C108" s="278">
        <v>1</v>
      </c>
      <c r="D108" s="278" t="s">
        <v>966</v>
      </c>
      <c r="E108" s="267"/>
      <c r="F108" s="267">
        <f t="shared" si="4"/>
        <v>0</v>
      </c>
    </row>
    <row r="109" spans="1:6" ht="14.25" customHeight="1" x14ac:dyDescent="0.2">
      <c r="A109" s="273"/>
      <c r="B109" s="274"/>
      <c r="C109" s="275"/>
      <c r="D109" s="275"/>
      <c r="E109" s="266"/>
      <c r="F109" s="266"/>
    </row>
    <row r="110" spans="1:6" ht="14.25" customHeight="1" x14ac:dyDescent="0.25">
      <c r="A110" s="268">
        <v>96</v>
      </c>
      <c r="B110" s="269" t="s">
        <v>1026</v>
      </c>
      <c r="C110" s="212">
        <v>1</v>
      </c>
      <c r="D110" s="212" t="s">
        <v>966</v>
      </c>
      <c r="E110" s="263"/>
      <c r="F110" s="262">
        <f>C110*E110</f>
        <v>0</v>
      </c>
    </row>
    <row r="111" spans="1:6" ht="14.25" customHeight="1" x14ac:dyDescent="0.2">
      <c r="A111" s="268"/>
      <c r="B111" s="279"/>
      <c r="C111" s="212"/>
      <c r="D111" s="212"/>
      <c r="E111" s="263"/>
      <c r="F111" s="263"/>
    </row>
    <row r="112" spans="1:6" ht="14.25" customHeight="1" x14ac:dyDescent="0.25">
      <c r="A112" s="268">
        <v>97</v>
      </c>
      <c r="B112" s="269" t="s">
        <v>1027</v>
      </c>
      <c r="C112" s="212">
        <v>1</v>
      </c>
      <c r="D112" s="212" t="s">
        <v>407</v>
      </c>
      <c r="E112" s="263"/>
      <c r="F112" s="262">
        <f>C112*E112</f>
        <v>0</v>
      </c>
    </row>
    <row r="113" spans="1:6" ht="14.25" customHeight="1" x14ac:dyDescent="0.2">
      <c r="A113" s="268"/>
      <c r="B113" s="279"/>
      <c r="C113" s="212"/>
      <c r="D113" s="212"/>
      <c r="E113" s="263"/>
      <c r="F113" s="263"/>
    </row>
    <row r="114" spans="1:6" ht="14.25" customHeight="1" x14ac:dyDescent="0.25">
      <c r="A114" s="268">
        <v>98</v>
      </c>
      <c r="B114" s="269" t="s">
        <v>1028</v>
      </c>
      <c r="C114" s="212">
        <v>1</v>
      </c>
      <c r="D114" s="212" t="s">
        <v>407</v>
      </c>
      <c r="E114" s="263"/>
      <c r="F114" s="262">
        <f>C114*E114</f>
        <v>0</v>
      </c>
    </row>
    <row r="115" spans="1:6" ht="14.25" customHeight="1" x14ac:dyDescent="0.2">
      <c r="A115" s="268"/>
      <c r="B115" s="279"/>
      <c r="C115" s="212"/>
      <c r="D115" s="212"/>
      <c r="E115" s="263"/>
      <c r="F115" s="263"/>
    </row>
    <row r="116" spans="1:6" ht="14.25" customHeight="1" x14ac:dyDescent="0.25">
      <c r="A116" s="268">
        <v>99</v>
      </c>
      <c r="B116" s="269" t="s">
        <v>1029</v>
      </c>
      <c r="C116" s="212">
        <v>1</v>
      </c>
      <c r="D116" s="212" t="s">
        <v>407</v>
      </c>
      <c r="E116" s="263"/>
      <c r="F116" s="262">
        <f>E116*C116</f>
        <v>0</v>
      </c>
    </row>
    <row r="117" spans="1:6" ht="14.25" customHeight="1" x14ac:dyDescent="0.25">
      <c r="A117" s="268"/>
      <c r="B117" s="272"/>
      <c r="C117" s="212"/>
      <c r="D117" s="212"/>
      <c r="E117" s="263"/>
      <c r="F117" s="263"/>
    </row>
    <row r="118" spans="1:6" ht="14.25" customHeight="1" x14ac:dyDescent="0.25">
      <c r="A118" s="268"/>
      <c r="B118" s="280" t="s">
        <v>17</v>
      </c>
      <c r="C118" s="281"/>
      <c r="D118" s="281"/>
      <c r="E118" s="264"/>
      <c r="F118" s="264">
        <f>F2+F14+F32+F40+F46+F70+F110+F112+F114+F116</f>
        <v>0</v>
      </c>
    </row>
    <row r="121" spans="1:6" ht="87" customHeight="1" x14ac:dyDescent="0.25">
      <c r="A121" s="265"/>
      <c r="B121" s="265"/>
      <c r="C121" s="265"/>
      <c r="D121" s="265"/>
      <c r="E121" s="265"/>
      <c r="F121" s="265"/>
    </row>
  </sheetData>
  <sheetProtection algorithmName="SHA-512" hashValue="FWr3cWLtb3KJNLI3Pzi9qMjty5Mu7oRzakrNZK0v1BLmNkTM0mPS210LU7g2azNn0+JtFXzUR4z1Px7LJDeg2w==" saltValue="Zp5rySmfofFfFbMCKhZMNg==" spinCount="100000" sheet="1" objects="1" scenarios="1"/>
  <mergeCells count="1">
    <mergeCell ref="A121:F121"/>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171"/>
  <sheetViews>
    <sheetView zoomScaleNormal="100" workbookViewId="0">
      <selection activeCell="E41" sqref="E41"/>
    </sheetView>
  </sheetViews>
  <sheetFormatPr defaultColWidth="9.140625" defaultRowHeight="12.75" x14ac:dyDescent="0.2"/>
  <cols>
    <col min="1" max="1" width="5.7109375" style="213" customWidth="1"/>
    <col min="2" max="2" width="11.7109375" style="213" customWidth="1"/>
    <col min="3" max="3" width="36" style="213" customWidth="1"/>
    <col min="4" max="5" width="11.7109375" style="213" customWidth="1"/>
    <col min="6" max="6" width="7.7109375" style="213" customWidth="1"/>
    <col min="7" max="7" width="11.7109375" style="213" customWidth="1"/>
    <col min="8" max="8" width="4.7109375" style="213" customWidth="1"/>
    <col min="9" max="1024" width="9.140625" style="213"/>
  </cols>
  <sheetData>
    <row r="1" spans="1:17" ht="15.75" x14ac:dyDescent="0.2">
      <c r="A1" s="255" t="s">
        <v>1030</v>
      </c>
      <c r="B1" s="255"/>
      <c r="C1" s="255"/>
      <c r="D1" s="255"/>
      <c r="E1" s="255"/>
      <c r="F1" s="255"/>
      <c r="G1" s="255"/>
      <c r="H1" s="255"/>
    </row>
    <row r="2" spans="1:17" x14ac:dyDescent="0.2">
      <c r="A2" s="214" t="s">
        <v>1031</v>
      </c>
      <c r="B2" s="215" t="s">
        <v>1032</v>
      </c>
      <c r="C2" s="215" t="s">
        <v>1033</v>
      </c>
      <c r="D2" s="214" t="s">
        <v>1034</v>
      </c>
      <c r="E2" s="214" t="s">
        <v>949</v>
      </c>
      <c r="F2" s="215" t="s">
        <v>1035</v>
      </c>
      <c r="G2" s="214" t="s">
        <v>1036</v>
      </c>
      <c r="H2" s="214" t="s">
        <v>133</v>
      </c>
      <c r="Q2" s="213" t="s">
        <v>1037</v>
      </c>
    </row>
    <row r="3" spans="1:17" x14ac:dyDescent="0.2">
      <c r="A3" s="216">
        <v>1</v>
      </c>
      <c r="B3" s="217" t="s">
        <v>1038</v>
      </c>
      <c r="C3" s="217" t="s">
        <v>1039</v>
      </c>
      <c r="D3" s="218">
        <v>0</v>
      </c>
      <c r="E3" s="219">
        <v>2</v>
      </c>
      <c r="F3" s="217" t="s">
        <v>407</v>
      </c>
      <c r="G3" s="218">
        <f>D3*E3*$Q$3</f>
        <v>0</v>
      </c>
      <c r="H3" s="220">
        <v>0.21</v>
      </c>
      <c r="Q3" s="221">
        <v>1</v>
      </c>
    </row>
    <row r="4" spans="1:17" ht="22.5" x14ac:dyDescent="0.2">
      <c r="A4" s="216">
        <v>3</v>
      </c>
      <c r="B4" s="217" t="s">
        <v>1038</v>
      </c>
      <c r="C4" s="217" t="s">
        <v>1040</v>
      </c>
      <c r="D4" s="218">
        <v>0</v>
      </c>
      <c r="E4" s="219">
        <v>1</v>
      </c>
      <c r="F4" s="217" t="s">
        <v>150</v>
      </c>
      <c r="G4" s="218">
        <f>D4*E4*$Q$3</f>
        <v>0</v>
      </c>
      <c r="H4" s="220">
        <v>0.21</v>
      </c>
    </row>
    <row r="5" spans="1:17" ht="22.5" x14ac:dyDescent="0.2">
      <c r="A5" s="216">
        <v>4</v>
      </c>
      <c r="B5" s="217" t="s">
        <v>1038</v>
      </c>
      <c r="C5" s="217" t="s">
        <v>1041</v>
      </c>
      <c r="D5" s="218">
        <v>0</v>
      </c>
      <c r="E5" s="219">
        <v>1</v>
      </c>
      <c r="F5" s="217" t="s">
        <v>966</v>
      </c>
      <c r="G5" s="218">
        <f>D5*E5*$Q$3</f>
        <v>0</v>
      </c>
      <c r="H5" s="220">
        <v>0.21</v>
      </c>
    </row>
    <row r="6" spans="1:17" ht="22.5" x14ac:dyDescent="0.2">
      <c r="A6" s="216">
        <v>5</v>
      </c>
      <c r="B6" s="217" t="s">
        <v>1042</v>
      </c>
      <c r="C6" s="217" t="s">
        <v>1043</v>
      </c>
      <c r="D6" s="218">
        <v>0</v>
      </c>
      <c r="E6" s="219">
        <v>1</v>
      </c>
      <c r="F6" s="217" t="s">
        <v>407</v>
      </c>
      <c r="G6" s="218">
        <f>D6*E6*$Q$3</f>
        <v>0</v>
      </c>
      <c r="H6" s="220">
        <v>0.21</v>
      </c>
    </row>
    <row r="7" spans="1:17" x14ac:dyDescent="0.2">
      <c r="A7" s="216"/>
      <c r="B7" s="217"/>
      <c r="C7" s="217"/>
      <c r="D7" s="218"/>
      <c r="E7" s="219"/>
      <c r="F7" s="217"/>
      <c r="G7" s="218"/>
      <c r="H7" s="220"/>
    </row>
    <row r="8" spans="1:17" ht="15" customHeight="1" x14ac:dyDescent="0.2">
      <c r="A8" s="222" t="s">
        <v>1044</v>
      </c>
      <c r="E8" s="223"/>
    </row>
    <row r="9" spans="1:17" x14ac:dyDescent="0.2">
      <c r="A9" s="224"/>
      <c r="B9" s="224"/>
      <c r="C9" s="224"/>
      <c r="D9" s="224"/>
      <c r="E9" s="225"/>
      <c r="F9" s="224"/>
      <c r="G9" s="226">
        <f>SUM(G3:G6)</f>
        <v>0</v>
      </c>
      <c r="H9" s="224"/>
    </row>
    <row r="11" spans="1:17" ht="15.75" x14ac:dyDescent="0.2">
      <c r="A11" s="255" t="s">
        <v>1045</v>
      </c>
      <c r="B11" s="255"/>
      <c r="C11" s="255"/>
      <c r="D11" s="255"/>
      <c r="E11" s="255"/>
      <c r="F11" s="255"/>
      <c r="G11" s="255"/>
      <c r="H11" s="255"/>
    </row>
    <row r="12" spans="1:17" x14ac:dyDescent="0.2">
      <c r="A12" s="214" t="s">
        <v>1031</v>
      </c>
      <c r="B12" s="215" t="s">
        <v>1032</v>
      </c>
      <c r="C12" s="215" t="s">
        <v>1033</v>
      </c>
      <c r="D12" s="214" t="s">
        <v>1034</v>
      </c>
      <c r="E12" s="227" t="s">
        <v>949</v>
      </c>
      <c r="F12" s="215" t="s">
        <v>1035</v>
      </c>
      <c r="G12" s="214" t="s">
        <v>1036</v>
      </c>
      <c r="H12" s="214" t="s">
        <v>133</v>
      </c>
    </row>
    <row r="13" spans="1:17" x14ac:dyDescent="0.2">
      <c r="A13" s="216">
        <v>1</v>
      </c>
      <c r="B13" s="217" t="s">
        <v>1038</v>
      </c>
      <c r="C13" s="217" t="s">
        <v>1046</v>
      </c>
      <c r="D13" s="218">
        <v>0</v>
      </c>
      <c r="E13" s="219">
        <v>1</v>
      </c>
      <c r="F13" s="217" t="s">
        <v>407</v>
      </c>
      <c r="G13" s="218">
        <f>D13*E13*$Q$3</f>
        <v>0</v>
      </c>
      <c r="H13" s="220">
        <v>0.21</v>
      </c>
    </row>
    <row r="14" spans="1:17" x14ac:dyDescent="0.2">
      <c r="A14" s="216">
        <v>2</v>
      </c>
      <c r="B14" s="217" t="s">
        <v>1038</v>
      </c>
      <c r="C14" s="217" t="s">
        <v>1047</v>
      </c>
      <c r="D14" s="218">
        <v>0</v>
      </c>
      <c r="E14" s="219">
        <v>1</v>
      </c>
      <c r="F14" s="217" t="s">
        <v>407</v>
      </c>
      <c r="G14" s="218">
        <f>D14*E14*$Q$3</f>
        <v>0</v>
      </c>
      <c r="H14" s="220">
        <v>0.21</v>
      </c>
    </row>
    <row r="15" spans="1:17" x14ac:dyDescent="0.2">
      <c r="A15" s="216">
        <v>3</v>
      </c>
      <c r="B15" s="217" t="s">
        <v>1038</v>
      </c>
      <c r="C15" s="217" t="s">
        <v>1048</v>
      </c>
      <c r="D15" s="218">
        <v>0</v>
      </c>
      <c r="E15" s="219">
        <v>1</v>
      </c>
      <c r="F15" s="217" t="s">
        <v>407</v>
      </c>
      <c r="G15" s="218">
        <f>D15*E15*$Q$3</f>
        <v>0</v>
      </c>
      <c r="H15" s="220">
        <v>0.21</v>
      </c>
    </row>
    <row r="16" spans="1:17" ht="22.5" x14ac:dyDescent="0.2">
      <c r="A16" s="216">
        <v>4</v>
      </c>
      <c r="B16" s="217" t="s">
        <v>1038</v>
      </c>
      <c r="C16" s="217" t="s">
        <v>1049</v>
      </c>
      <c r="D16" s="218">
        <v>0</v>
      </c>
      <c r="E16" s="219">
        <v>1</v>
      </c>
      <c r="F16" s="217" t="s">
        <v>407</v>
      </c>
      <c r="G16" s="218">
        <f>D16*E16*$Q$3</f>
        <v>0</v>
      </c>
      <c r="H16" s="220">
        <v>0.21</v>
      </c>
    </row>
    <row r="17" spans="1:8" x14ac:dyDescent="0.2">
      <c r="H17" s="228"/>
    </row>
    <row r="18" spans="1:8" x14ac:dyDescent="0.2">
      <c r="A18" s="222" t="s">
        <v>1044</v>
      </c>
    </row>
    <row r="19" spans="1:8" x14ac:dyDescent="0.2">
      <c r="A19" s="224"/>
      <c r="B19" s="224"/>
      <c r="C19" s="224"/>
      <c r="D19" s="224"/>
      <c r="E19" s="224"/>
      <c r="F19" s="224"/>
      <c r="G19" s="226">
        <f>SUM(G13:G16)</f>
        <v>0</v>
      </c>
      <c r="H19" s="224"/>
    </row>
    <row r="21" spans="1:8" ht="15.75" x14ac:dyDescent="0.2">
      <c r="A21" s="255" t="s">
        <v>1050</v>
      </c>
      <c r="B21" s="255"/>
      <c r="C21" s="255"/>
      <c r="D21" s="255"/>
      <c r="E21" s="255"/>
      <c r="F21" s="255"/>
      <c r="G21" s="255"/>
      <c r="H21" s="255"/>
    </row>
    <row r="22" spans="1:8" x14ac:dyDescent="0.2">
      <c r="A22" s="214" t="s">
        <v>1031</v>
      </c>
      <c r="B22" s="215" t="s">
        <v>1032</v>
      </c>
      <c r="C22" s="215" t="s">
        <v>1033</v>
      </c>
      <c r="D22" s="214" t="s">
        <v>1034</v>
      </c>
      <c r="E22" s="227" t="s">
        <v>949</v>
      </c>
      <c r="F22" s="215" t="s">
        <v>1035</v>
      </c>
      <c r="G22" s="214" t="s">
        <v>1036</v>
      </c>
      <c r="H22" s="214" t="s">
        <v>133</v>
      </c>
    </row>
    <row r="23" spans="1:8" x14ac:dyDescent="0.2">
      <c r="A23" s="216">
        <v>1</v>
      </c>
      <c r="B23" s="217" t="s">
        <v>1042</v>
      </c>
      <c r="C23" s="217" t="s">
        <v>1051</v>
      </c>
      <c r="D23" s="218">
        <v>0</v>
      </c>
      <c r="E23" s="219">
        <v>20</v>
      </c>
      <c r="F23" s="217" t="s">
        <v>966</v>
      </c>
      <c r="G23" s="218">
        <f>D23*E23*$Q$3</f>
        <v>0</v>
      </c>
      <c r="H23" s="220">
        <v>0.21</v>
      </c>
    </row>
    <row r="24" spans="1:8" x14ac:dyDescent="0.2">
      <c r="A24" s="216">
        <v>2</v>
      </c>
      <c r="B24" s="217" t="s">
        <v>1042</v>
      </c>
      <c r="C24" s="217" t="s">
        <v>1052</v>
      </c>
      <c r="D24" s="218">
        <v>0</v>
      </c>
      <c r="E24" s="219">
        <v>20</v>
      </c>
      <c r="F24" s="217" t="s">
        <v>966</v>
      </c>
      <c r="G24" s="218">
        <f>D24*E24*$Q$3</f>
        <v>0</v>
      </c>
      <c r="H24" s="220">
        <v>0.21</v>
      </c>
    </row>
    <row r="25" spans="1:8" x14ac:dyDescent="0.2">
      <c r="E25" s="223"/>
      <c r="H25" s="228"/>
    </row>
    <row r="26" spans="1:8" x14ac:dyDescent="0.2">
      <c r="A26" s="222" t="s">
        <v>1044</v>
      </c>
    </row>
    <row r="27" spans="1:8" x14ac:dyDescent="0.2">
      <c r="A27" s="224"/>
      <c r="B27" s="224"/>
      <c r="C27" s="224"/>
      <c r="D27" s="224"/>
      <c r="E27" s="224"/>
      <c r="F27" s="224"/>
      <c r="G27" s="226">
        <f>SUM(G23:G24)</f>
        <v>0</v>
      </c>
      <c r="H27" s="224"/>
    </row>
    <row r="29" spans="1:8" ht="15.75" x14ac:dyDescent="0.2">
      <c r="A29" s="255" t="s">
        <v>1053</v>
      </c>
      <c r="B29" s="255"/>
      <c r="C29" s="255"/>
      <c r="D29" s="255"/>
      <c r="E29" s="255"/>
      <c r="F29" s="255"/>
      <c r="G29" s="255"/>
      <c r="H29" s="255"/>
    </row>
    <row r="30" spans="1:8" x14ac:dyDescent="0.2">
      <c r="A30" s="214" t="s">
        <v>1031</v>
      </c>
      <c r="B30" s="215" t="s">
        <v>1032</v>
      </c>
      <c r="C30" s="215" t="s">
        <v>1033</v>
      </c>
      <c r="D30" s="214" t="s">
        <v>1034</v>
      </c>
      <c r="E30" s="227" t="s">
        <v>949</v>
      </c>
      <c r="F30" s="215" t="s">
        <v>1035</v>
      </c>
      <c r="G30" s="214" t="s">
        <v>1036</v>
      </c>
      <c r="H30" s="214" t="s">
        <v>133</v>
      </c>
    </row>
    <row r="31" spans="1:8" x14ac:dyDescent="0.2">
      <c r="A31" s="216">
        <v>1</v>
      </c>
      <c r="B31" s="217" t="s">
        <v>1042</v>
      </c>
      <c r="C31" s="217" t="s">
        <v>1054</v>
      </c>
      <c r="D31" s="218">
        <v>0</v>
      </c>
      <c r="E31" s="219">
        <v>510</v>
      </c>
      <c r="F31" s="217" t="s">
        <v>182</v>
      </c>
      <c r="G31" s="218">
        <f>D31*E31*$Q$3</f>
        <v>0</v>
      </c>
      <c r="H31" s="220">
        <v>0.21</v>
      </c>
    </row>
    <row r="32" spans="1:8" x14ac:dyDescent="0.2">
      <c r="E32" s="223"/>
      <c r="H32" s="228"/>
    </row>
    <row r="33" spans="1:8" x14ac:dyDescent="0.2">
      <c r="A33" s="222" t="s">
        <v>1044</v>
      </c>
    </row>
    <row r="34" spans="1:8" x14ac:dyDescent="0.2">
      <c r="A34" s="224"/>
      <c r="B34" s="224"/>
      <c r="C34" s="224"/>
      <c r="D34" s="224"/>
      <c r="E34" s="224"/>
      <c r="F34" s="224"/>
      <c r="G34" s="226">
        <f>G31</f>
        <v>0</v>
      </c>
      <c r="H34" s="224"/>
    </row>
    <row r="36" spans="1:8" ht="15.75" x14ac:dyDescent="0.2">
      <c r="A36" s="255" t="s">
        <v>1055</v>
      </c>
      <c r="B36" s="255"/>
      <c r="C36" s="255"/>
      <c r="D36" s="255"/>
      <c r="E36" s="255"/>
      <c r="F36" s="255"/>
      <c r="G36" s="255"/>
      <c r="H36" s="255"/>
    </row>
    <row r="37" spans="1:8" x14ac:dyDescent="0.2">
      <c r="A37" s="214" t="s">
        <v>1031</v>
      </c>
      <c r="B37" s="215" t="s">
        <v>1032</v>
      </c>
      <c r="C37" s="215" t="s">
        <v>1033</v>
      </c>
      <c r="D37" s="214" t="s">
        <v>1034</v>
      </c>
      <c r="E37" s="227" t="s">
        <v>949</v>
      </c>
      <c r="F37" s="215" t="s">
        <v>1035</v>
      </c>
      <c r="G37" s="214" t="s">
        <v>1036</v>
      </c>
      <c r="H37" s="214" t="s">
        <v>133</v>
      </c>
    </row>
    <row r="38" spans="1:8" x14ac:dyDescent="0.2">
      <c r="A38" s="216">
        <v>1</v>
      </c>
      <c r="B38" s="217" t="s">
        <v>1038</v>
      </c>
      <c r="C38" s="217" t="s">
        <v>1056</v>
      </c>
      <c r="D38" s="218">
        <v>0</v>
      </c>
      <c r="E38" s="219">
        <v>1</v>
      </c>
      <c r="F38" s="217" t="s">
        <v>407</v>
      </c>
      <c r="G38" s="218">
        <f t="shared" ref="G38:G64" si="0">E38*D38*$Q$3</f>
        <v>0</v>
      </c>
      <c r="H38" s="220">
        <v>0.21</v>
      </c>
    </row>
    <row r="39" spans="1:8" ht="13.5" customHeight="1" x14ac:dyDescent="0.2">
      <c r="A39" s="216">
        <v>2</v>
      </c>
      <c r="B39" s="217" t="s">
        <v>1038</v>
      </c>
      <c r="C39" s="217" t="s">
        <v>1057</v>
      </c>
      <c r="D39" s="218">
        <v>0</v>
      </c>
      <c r="E39" s="219">
        <v>1</v>
      </c>
      <c r="F39" s="217" t="s">
        <v>966</v>
      </c>
      <c r="G39" s="218">
        <f t="shared" si="0"/>
        <v>0</v>
      </c>
      <c r="H39" s="220">
        <v>0.21</v>
      </c>
    </row>
    <row r="40" spans="1:8" x14ac:dyDescent="0.2">
      <c r="A40" s="216">
        <v>3</v>
      </c>
      <c r="B40" s="217" t="s">
        <v>1038</v>
      </c>
      <c r="C40" s="217" t="s">
        <v>1058</v>
      </c>
      <c r="D40" s="218">
        <v>0</v>
      </c>
      <c r="E40" s="219">
        <v>1</v>
      </c>
      <c r="F40" s="217" t="s">
        <v>407</v>
      </c>
      <c r="G40" s="218">
        <f t="shared" si="0"/>
        <v>0</v>
      </c>
      <c r="H40" s="220">
        <v>0.21</v>
      </c>
    </row>
    <row r="41" spans="1:8" x14ac:dyDescent="0.2">
      <c r="A41" s="216">
        <v>4</v>
      </c>
      <c r="B41" s="217" t="s">
        <v>1038</v>
      </c>
      <c r="C41" s="217" t="s">
        <v>1059</v>
      </c>
      <c r="D41" s="218">
        <v>0</v>
      </c>
      <c r="E41" s="219">
        <v>1</v>
      </c>
      <c r="F41" s="217" t="s">
        <v>407</v>
      </c>
      <c r="G41" s="218">
        <f t="shared" si="0"/>
        <v>0</v>
      </c>
      <c r="H41" s="220">
        <v>0.21</v>
      </c>
    </row>
    <row r="42" spans="1:8" x14ac:dyDescent="0.2">
      <c r="A42" s="216">
        <v>5</v>
      </c>
      <c r="B42" s="217" t="s">
        <v>1038</v>
      </c>
      <c r="C42" s="217" t="s">
        <v>1060</v>
      </c>
      <c r="D42" s="218">
        <v>0</v>
      </c>
      <c r="E42" s="219">
        <v>1</v>
      </c>
      <c r="F42" s="217" t="s">
        <v>407</v>
      </c>
      <c r="G42" s="218">
        <f t="shared" si="0"/>
        <v>0</v>
      </c>
      <c r="H42" s="220">
        <v>0.21</v>
      </c>
    </row>
    <row r="43" spans="1:8" x14ac:dyDescent="0.2">
      <c r="A43" s="216">
        <v>6</v>
      </c>
      <c r="B43" s="217" t="s">
        <v>1038</v>
      </c>
      <c r="C43" s="217" t="s">
        <v>1061</v>
      </c>
      <c r="D43" s="218">
        <v>0</v>
      </c>
      <c r="E43" s="219">
        <v>4</v>
      </c>
      <c r="F43" s="217" t="s">
        <v>407</v>
      </c>
      <c r="G43" s="218">
        <f t="shared" si="0"/>
        <v>0</v>
      </c>
      <c r="H43" s="220">
        <v>0.21</v>
      </c>
    </row>
    <row r="44" spans="1:8" ht="12" customHeight="1" x14ac:dyDescent="0.2">
      <c r="A44" s="216">
        <v>7</v>
      </c>
      <c r="B44" s="217" t="s">
        <v>1038</v>
      </c>
      <c r="C44" s="217" t="s">
        <v>1062</v>
      </c>
      <c r="D44" s="218">
        <v>0</v>
      </c>
      <c r="E44" s="219">
        <v>2</v>
      </c>
      <c r="F44" s="217" t="s">
        <v>407</v>
      </c>
      <c r="G44" s="218">
        <f t="shared" si="0"/>
        <v>0</v>
      </c>
      <c r="H44" s="220">
        <v>0.21</v>
      </c>
    </row>
    <row r="45" spans="1:8" x14ac:dyDescent="0.2">
      <c r="A45" s="216">
        <v>9</v>
      </c>
      <c r="B45" s="217" t="s">
        <v>1038</v>
      </c>
      <c r="C45" s="217" t="s">
        <v>1063</v>
      </c>
      <c r="D45" s="218">
        <v>0</v>
      </c>
      <c r="E45" s="219">
        <v>1</v>
      </c>
      <c r="F45" s="217" t="s">
        <v>407</v>
      </c>
      <c r="G45" s="218">
        <f t="shared" si="0"/>
        <v>0</v>
      </c>
      <c r="H45" s="220">
        <v>0.21</v>
      </c>
    </row>
    <row r="46" spans="1:8" x14ac:dyDescent="0.2">
      <c r="A46" s="216">
        <v>10</v>
      </c>
      <c r="B46" s="217" t="s">
        <v>1038</v>
      </c>
      <c r="C46" s="217" t="s">
        <v>1064</v>
      </c>
      <c r="D46" s="218">
        <v>0</v>
      </c>
      <c r="E46" s="219">
        <v>1</v>
      </c>
      <c r="F46" s="217" t="s">
        <v>407</v>
      </c>
      <c r="G46" s="218">
        <f t="shared" si="0"/>
        <v>0</v>
      </c>
      <c r="H46" s="220">
        <v>0.21</v>
      </c>
    </row>
    <row r="47" spans="1:8" x14ac:dyDescent="0.2">
      <c r="A47" s="216">
        <v>11</v>
      </c>
      <c r="B47" s="217" t="s">
        <v>1038</v>
      </c>
      <c r="C47" s="217" t="s">
        <v>1065</v>
      </c>
      <c r="D47" s="218">
        <v>0</v>
      </c>
      <c r="E47" s="219">
        <v>1</v>
      </c>
      <c r="F47" s="217" t="s">
        <v>407</v>
      </c>
      <c r="G47" s="218">
        <f t="shared" si="0"/>
        <v>0</v>
      </c>
      <c r="H47" s="220">
        <v>0.21</v>
      </c>
    </row>
    <row r="48" spans="1:8" x14ac:dyDescent="0.2">
      <c r="A48" s="216">
        <v>12</v>
      </c>
      <c r="B48" s="217" t="s">
        <v>1038</v>
      </c>
      <c r="C48" s="217" t="s">
        <v>1066</v>
      </c>
      <c r="D48" s="218">
        <v>0</v>
      </c>
      <c r="E48" s="219">
        <v>1</v>
      </c>
      <c r="F48" s="217" t="s">
        <v>150</v>
      </c>
      <c r="G48" s="218">
        <f t="shared" si="0"/>
        <v>0</v>
      </c>
      <c r="H48" s="220">
        <v>0.21</v>
      </c>
    </row>
    <row r="49" spans="1:8" x14ac:dyDescent="0.2">
      <c r="A49" s="216">
        <v>13</v>
      </c>
      <c r="B49" s="217" t="s">
        <v>1038</v>
      </c>
      <c r="C49" s="217" t="s">
        <v>1067</v>
      </c>
      <c r="D49" s="218">
        <v>0</v>
      </c>
      <c r="E49" s="219">
        <v>4</v>
      </c>
      <c r="F49" s="217" t="s">
        <v>150</v>
      </c>
      <c r="G49" s="218">
        <f t="shared" si="0"/>
        <v>0</v>
      </c>
      <c r="H49" s="220">
        <v>0.21</v>
      </c>
    </row>
    <row r="50" spans="1:8" x14ac:dyDescent="0.2">
      <c r="A50" s="216">
        <v>14</v>
      </c>
      <c r="B50" s="217" t="s">
        <v>1038</v>
      </c>
      <c r="C50" s="217" t="s">
        <v>1068</v>
      </c>
      <c r="D50" s="218">
        <v>0</v>
      </c>
      <c r="E50" s="219">
        <v>32</v>
      </c>
      <c r="F50" s="217" t="s">
        <v>150</v>
      </c>
      <c r="G50" s="218">
        <f t="shared" si="0"/>
        <v>0</v>
      </c>
      <c r="H50" s="220">
        <v>0.21</v>
      </c>
    </row>
    <row r="51" spans="1:8" x14ac:dyDescent="0.2">
      <c r="A51" s="216">
        <v>15</v>
      </c>
      <c r="B51" s="217" t="s">
        <v>1038</v>
      </c>
      <c r="C51" s="217" t="s">
        <v>1069</v>
      </c>
      <c r="D51" s="218">
        <v>0</v>
      </c>
      <c r="E51" s="219">
        <v>2</v>
      </c>
      <c r="F51" s="217" t="s">
        <v>150</v>
      </c>
      <c r="G51" s="218">
        <f t="shared" si="0"/>
        <v>0</v>
      </c>
      <c r="H51" s="220">
        <v>0.21</v>
      </c>
    </row>
    <row r="52" spans="1:8" x14ac:dyDescent="0.2">
      <c r="A52" s="216">
        <v>16</v>
      </c>
      <c r="B52" s="217" t="s">
        <v>1038</v>
      </c>
      <c r="C52" s="217" t="s">
        <v>1070</v>
      </c>
      <c r="D52" s="218">
        <v>0</v>
      </c>
      <c r="E52" s="219">
        <v>12</v>
      </c>
      <c r="F52" s="217" t="s">
        <v>966</v>
      </c>
      <c r="G52" s="218">
        <f t="shared" si="0"/>
        <v>0</v>
      </c>
      <c r="H52" s="220">
        <v>0.21</v>
      </c>
    </row>
    <row r="53" spans="1:8" x14ac:dyDescent="0.2">
      <c r="A53" s="216">
        <v>17</v>
      </c>
      <c r="B53" s="217" t="s">
        <v>1038</v>
      </c>
      <c r="C53" s="217" t="s">
        <v>1071</v>
      </c>
      <c r="D53" s="218">
        <v>0</v>
      </c>
      <c r="E53" s="219">
        <v>1</v>
      </c>
      <c r="F53" s="217" t="s">
        <v>150</v>
      </c>
      <c r="G53" s="218">
        <f t="shared" si="0"/>
        <v>0</v>
      </c>
      <c r="H53" s="220">
        <v>0.21</v>
      </c>
    </row>
    <row r="54" spans="1:8" x14ac:dyDescent="0.2">
      <c r="A54" s="216">
        <v>19</v>
      </c>
      <c r="B54" s="217" t="s">
        <v>1038</v>
      </c>
      <c r="C54" s="217" t="s">
        <v>1072</v>
      </c>
      <c r="D54" s="218">
        <v>0</v>
      </c>
      <c r="E54" s="219">
        <v>1</v>
      </c>
      <c r="F54" s="217" t="s">
        <v>407</v>
      </c>
      <c r="G54" s="218">
        <f t="shared" si="0"/>
        <v>0</v>
      </c>
      <c r="H54" s="220">
        <v>0.21</v>
      </c>
    </row>
    <row r="55" spans="1:8" x14ac:dyDescent="0.2">
      <c r="A55" s="216">
        <v>20</v>
      </c>
      <c r="B55" s="217" t="s">
        <v>1038</v>
      </c>
      <c r="C55" s="217" t="s">
        <v>1073</v>
      </c>
      <c r="D55" s="218">
        <v>0</v>
      </c>
      <c r="E55" s="219">
        <v>1</v>
      </c>
      <c r="F55" s="217" t="s">
        <v>966</v>
      </c>
      <c r="G55" s="218">
        <f t="shared" si="0"/>
        <v>0</v>
      </c>
      <c r="H55" s="220">
        <v>0.21</v>
      </c>
    </row>
    <row r="56" spans="1:8" ht="12" customHeight="1" x14ac:dyDescent="0.2">
      <c r="A56" s="216">
        <v>21</v>
      </c>
      <c r="B56" s="217" t="s">
        <v>1038</v>
      </c>
      <c r="C56" s="217" t="s">
        <v>1074</v>
      </c>
      <c r="D56" s="218">
        <v>0</v>
      </c>
      <c r="E56" s="219">
        <v>1</v>
      </c>
      <c r="F56" s="217" t="s">
        <v>407</v>
      </c>
      <c r="G56" s="218">
        <f t="shared" si="0"/>
        <v>0</v>
      </c>
      <c r="H56" s="220">
        <v>0.21</v>
      </c>
    </row>
    <row r="57" spans="1:8" ht="21" customHeight="1" x14ac:dyDescent="0.2">
      <c r="A57" s="216">
        <v>27</v>
      </c>
      <c r="B57" s="217" t="s">
        <v>1075</v>
      </c>
      <c r="C57" s="217" t="s">
        <v>1076</v>
      </c>
      <c r="D57" s="218">
        <v>0</v>
      </c>
      <c r="E57" s="219">
        <v>3</v>
      </c>
      <c r="F57" s="217" t="s">
        <v>966</v>
      </c>
      <c r="G57" s="218">
        <f t="shared" si="0"/>
        <v>0</v>
      </c>
      <c r="H57" s="220">
        <v>0.21</v>
      </c>
    </row>
    <row r="58" spans="1:8" ht="12" customHeight="1" x14ac:dyDescent="0.2">
      <c r="A58" s="216">
        <v>27</v>
      </c>
      <c r="B58" s="217" t="s">
        <v>1075</v>
      </c>
      <c r="C58" s="217" t="s">
        <v>1077</v>
      </c>
      <c r="D58" s="218">
        <v>0</v>
      </c>
      <c r="E58" s="219">
        <v>3</v>
      </c>
      <c r="F58" s="217" t="s">
        <v>966</v>
      </c>
      <c r="G58" s="218">
        <f t="shared" si="0"/>
        <v>0</v>
      </c>
      <c r="H58" s="220">
        <v>0.21</v>
      </c>
    </row>
    <row r="59" spans="1:8" x14ac:dyDescent="0.2">
      <c r="A59" s="216">
        <v>28</v>
      </c>
      <c r="B59" s="217" t="s">
        <v>1075</v>
      </c>
      <c r="C59" s="217" t="s">
        <v>1078</v>
      </c>
      <c r="D59" s="218">
        <v>0</v>
      </c>
      <c r="E59" s="219">
        <v>35</v>
      </c>
      <c r="F59" s="217" t="s">
        <v>966</v>
      </c>
      <c r="G59" s="218">
        <f t="shared" si="0"/>
        <v>0</v>
      </c>
      <c r="H59" s="220">
        <v>0.21</v>
      </c>
    </row>
    <row r="60" spans="1:8" x14ac:dyDescent="0.2">
      <c r="A60" s="216">
        <v>29</v>
      </c>
      <c r="B60" s="217" t="s">
        <v>1075</v>
      </c>
      <c r="C60" s="217" t="s">
        <v>1079</v>
      </c>
      <c r="D60" s="218">
        <v>0</v>
      </c>
      <c r="E60" s="219">
        <v>1</v>
      </c>
      <c r="F60" s="217" t="s">
        <v>407</v>
      </c>
      <c r="G60" s="218">
        <f t="shared" si="0"/>
        <v>0</v>
      </c>
      <c r="H60" s="220">
        <v>0.21</v>
      </c>
    </row>
    <row r="61" spans="1:8" x14ac:dyDescent="0.2">
      <c r="A61" s="216">
        <v>30</v>
      </c>
      <c r="B61" s="217" t="s">
        <v>1075</v>
      </c>
      <c r="C61" s="217" t="s">
        <v>1080</v>
      </c>
      <c r="D61" s="218">
        <v>0</v>
      </c>
      <c r="E61" s="219">
        <v>1</v>
      </c>
      <c r="F61" s="217" t="s">
        <v>407</v>
      </c>
      <c r="G61" s="218">
        <f t="shared" si="0"/>
        <v>0</v>
      </c>
      <c r="H61" s="220">
        <v>0.21</v>
      </c>
    </row>
    <row r="62" spans="1:8" x14ac:dyDescent="0.2">
      <c r="A62" s="216">
        <v>31</v>
      </c>
      <c r="B62" s="217" t="s">
        <v>1038</v>
      </c>
      <c r="C62" s="217" t="s">
        <v>1081</v>
      </c>
      <c r="D62" s="218">
        <v>0</v>
      </c>
      <c r="E62" s="219">
        <v>510</v>
      </c>
      <c r="F62" s="217" t="s">
        <v>182</v>
      </c>
      <c r="G62" s="218">
        <f t="shared" si="0"/>
        <v>0</v>
      </c>
      <c r="H62" s="220">
        <v>0.21</v>
      </c>
    </row>
    <row r="63" spans="1:8" x14ac:dyDescent="0.2">
      <c r="A63" s="216">
        <v>8</v>
      </c>
      <c r="B63" s="217" t="s">
        <v>1038</v>
      </c>
      <c r="C63" s="217" t="s">
        <v>1082</v>
      </c>
      <c r="D63" s="218">
        <v>0</v>
      </c>
      <c r="E63" s="219">
        <v>1</v>
      </c>
      <c r="F63" s="217" t="s">
        <v>407</v>
      </c>
      <c r="G63" s="218">
        <f t="shared" si="0"/>
        <v>0</v>
      </c>
      <c r="H63" s="220">
        <v>0.21</v>
      </c>
    </row>
    <row r="64" spans="1:8" x14ac:dyDescent="0.2">
      <c r="A64" s="216">
        <v>32</v>
      </c>
      <c r="B64" s="217" t="s">
        <v>1038</v>
      </c>
      <c r="C64" s="217" t="s">
        <v>1083</v>
      </c>
      <c r="D64" s="218">
        <v>0</v>
      </c>
      <c r="E64" s="219">
        <v>1</v>
      </c>
      <c r="F64" s="217" t="s">
        <v>407</v>
      </c>
      <c r="G64" s="218">
        <f t="shared" si="0"/>
        <v>0</v>
      </c>
      <c r="H64" s="220">
        <v>0.21</v>
      </c>
    </row>
    <row r="65" spans="1:8" x14ac:dyDescent="0.2">
      <c r="H65" s="228"/>
    </row>
    <row r="66" spans="1:8" x14ac:dyDescent="0.2">
      <c r="A66" s="222" t="s">
        <v>1044</v>
      </c>
    </row>
    <row r="67" spans="1:8" x14ac:dyDescent="0.2">
      <c r="A67" s="224"/>
      <c r="B67" s="224"/>
      <c r="C67" s="224"/>
      <c r="D67" s="224"/>
      <c r="E67" s="224"/>
      <c r="F67" s="224"/>
      <c r="G67" s="226">
        <f>SUM(G38:G66)</f>
        <v>0</v>
      </c>
      <c r="H67" s="224"/>
    </row>
    <row r="70" spans="1:8" ht="15.75" x14ac:dyDescent="0.2">
      <c r="A70" s="255" t="s">
        <v>1084</v>
      </c>
      <c r="B70" s="255"/>
      <c r="C70" s="255"/>
      <c r="D70" s="255"/>
      <c r="E70" s="255"/>
      <c r="F70" s="255"/>
      <c r="G70" s="255"/>
      <c r="H70" s="255"/>
    </row>
    <row r="71" spans="1:8" x14ac:dyDescent="0.2">
      <c r="A71" s="214" t="s">
        <v>1031</v>
      </c>
      <c r="B71" s="215" t="s">
        <v>1032</v>
      </c>
      <c r="C71" s="215" t="s">
        <v>1033</v>
      </c>
      <c r="D71" s="214" t="s">
        <v>1034</v>
      </c>
      <c r="E71" s="227" t="s">
        <v>949</v>
      </c>
      <c r="F71" s="215" t="s">
        <v>1035</v>
      </c>
      <c r="G71" s="214" t="s">
        <v>1036</v>
      </c>
      <c r="H71" s="214" t="s">
        <v>133</v>
      </c>
    </row>
    <row r="72" spans="1:8" x14ac:dyDescent="0.2">
      <c r="A72" s="216">
        <v>1</v>
      </c>
      <c r="B72" s="217" t="s">
        <v>1075</v>
      </c>
      <c r="C72" s="217" t="s">
        <v>1085</v>
      </c>
      <c r="D72" s="218">
        <v>0</v>
      </c>
      <c r="E72" s="219">
        <v>1</v>
      </c>
      <c r="F72" s="217" t="s">
        <v>407</v>
      </c>
      <c r="G72" s="218">
        <f>D72*E72*$Q$3</f>
        <v>0</v>
      </c>
      <c r="H72" s="220">
        <v>0.21</v>
      </c>
    </row>
    <row r="73" spans="1:8" x14ac:dyDescent="0.2">
      <c r="E73" s="223"/>
      <c r="H73" s="228"/>
    </row>
    <row r="74" spans="1:8" x14ac:dyDescent="0.2">
      <c r="A74" s="222" t="s">
        <v>1044</v>
      </c>
    </row>
    <row r="75" spans="1:8" x14ac:dyDescent="0.2">
      <c r="A75" s="224"/>
      <c r="B75" s="224"/>
      <c r="C75" s="224"/>
      <c r="D75" s="224"/>
      <c r="E75" s="224"/>
      <c r="F75" s="224"/>
      <c r="G75" s="226">
        <f>G72</f>
        <v>0</v>
      </c>
      <c r="H75" s="224"/>
    </row>
    <row r="77" spans="1:8" ht="15.75" x14ac:dyDescent="0.2">
      <c r="A77" s="255" t="s">
        <v>1086</v>
      </c>
      <c r="B77" s="255"/>
      <c r="C77" s="255"/>
      <c r="D77" s="255"/>
      <c r="E77" s="255"/>
      <c r="F77" s="255"/>
      <c r="G77" s="255"/>
      <c r="H77" s="255"/>
    </row>
    <row r="78" spans="1:8" x14ac:dyDescent="0.2">
      <c r="A78" s="256" t="s">
        <v>1050</v>
      </c>
      <c r="B78" s="256"/>
      <c r="C78" s="256"/>
      <c r="D78" s="256"/>
      <c r="E78" s="256"/>
      <c r="F78" s="256"/>
      <c r="G78" s="256"/>
      <c r="H78" s="256"/>
    </row>
    <row r="79" spans="1:8" x14ac:dyDescent="0.2">
      <c r="A79" s="214" t="s">
        <v>1031</v>
      </c>
      <c r="B79" s="215" t="s">
        <v>1032</v>
      </c>
      <c r="C79" s="215" t="s">
        <v>1033</v>
      </c>
      <c r="D79" s="214" t="s">
        <v>1034</v>
      </c>
      <c r="E79" s="227" t="s">
        <v>949</v>
      </c>
      <c r="F79" s="215" t="s">
        <v>1035</v>
      </c>
      <c r="G79" s="214" t="s">
        <v>1036</v>
      </c>
      <c r="H79" s="214" t="s">
        <v>133</v>
      </c>
    </row>
    <row r="80" spans="1:8" x14ac:dyDescent="0.2">
      <c r="A80" s="216">
        <v>1</v>
      </c>
      <c r="B80" s="217" t="s">
        <v>1075</v>
      </c>
      <c r="C80" s="217" t="s">
        <v>1087</v>
      </c>
      <c r="D80" s="218">
        <v>0</v>
      </c>
      <c r="E80" s="219">
        <v>20</v>
      </c>
      <c r="F80" s="217" t="s">
        <v>966</v>
      </c>
      <c r="G80" s="218">
        <f t="shared" ref="G80:G85" si="1">D80*E80*$Q$3</f>
        <v>0</v>
      </c>
      <c r="H80" s="220">
        <v>0.21</v>
      </c>
    </row>
    <row r="81" spans="1:8" x14ac:dyDescent="0.2">
      <c r="A81" s="216">
        <v>2</v>
      </c>
      <c r="B81" s="217" t="s">
        <v>1075</v>
      </c>
      <c r="C81" s="217" t="s">
        <v>1088</v>
      </c>
      <c r="D81" s="218">
        <v>0</v>
      </c>
      <c r="E81" s="219">
        <v>20</v>
      </c>
      <c r="F81" s="217" t="s">
        <v>966</v>
      </c>
      <c r="G81" s="218">
        <f t="shared" si="1"/>
        <v>0</v>
      </c>
      <c r="H81" s="220">
        <v>0.21</v>
      </c>
    </row>
    <row r="82" spans="1:8" x14ac:dyDescent="0.2">
      <c r="A82" s="216">
        <v>3</v>
      </c>
      <c r="B82" s="217" t="s">
        <v>1075</v>
      </c>
      <c r="C82" s="217" t="s">
        <v>1089</v>
      </c>
      <c r="D82" s="218">
        <v>0</v>
      </c>
      <c r="E82" s="219">
        <v>20</v>
      </c>
      <c r="F82" s="217" t="s">
        <v>966</v>
      </c>
      <c r="G82" s="218">
        <f t="shared" si="1"/>
        <v>0</v>
      </c>
      <c r="H82" s="220">
        <v>0.21</v>
      </c>
    </row>
    <row r="83" spans="1:8" x14ac:dyDescent="0.2">
      <c r="A83" s="216">
        <v>4</v>
      </c>
      <c r="B83" s="217" t="s">
        <v>1075</v>
      </c>
      <c r="C83" s="217" t="s">
        <v>1090</v>
      </c>
      <c r="D83" s="218">
        <v>0</v>
      </c>
      <c r="E83" s="219">
        <v>10</v>
      </c>
      <c r="F83" s="217" t="s">
        <v>966</v>
      </c>
      <c r="G83" s="218">
        <f t="shared" si="1"/>
        <v>0</v>
      </c>
      <c r="H83" s="220">
        <v>0.21</v>
      </c>
    </row>
    <row r="84" spans="1:8" x14ac:dyDescent="0.2">
      <c r="A84" s="216">
        <v>5</v>
      </c>
      <c r="B84" s="217" t="s">
        <v>1075</v>
      </c>
      <c r="C84" s="217" t="s">
        <v>1091</v>
      </c>
      <c r="D84" s="218">
        <v>0</v>
      </c>
      <c r="E84" s="219">
        <v>10</v>
      </c>
      <c r="F84" s="217" t="s">
        <v>966</v>
      </c>
      <c r="G84" s="218">
        <f t="shared" si="1"/>
        <v>0</v>
      </c>
      <c r="H84" s="220">
        <v>0.21</v>
      </c>
    </row>
    <row r="85" spans="1:8" x14ac:dyDescent="0.2">
      <c r="A85" s="216">
        <v>7</v>
      </c>
      <c r="B85" s="217" t="s">
        <v>1075</v>
      </c>
      <c r="C85" s="217" t="s">
        <v>1092</v>
      </c>
      <c r="D85" s="218">
        <v>0</v>
      </c>
      <c r="E85" s="219">
        <v>30</v>
      </c>
      <c r="F85" s="217" t="s">
        <v>966</v>
      </c>
      <c r="G85" s="218">
        <f t="shared" si="1"/>
        <v>0</v>
      </c>
      <c r="H85" s="220">
        <v>0.21</v>
      </c>
    </row>
    <row r="86" spans="1:8" x14ac:dyDescent="0.2">
      <c r="H86" s="228"/>
    </row>
    <row r="87" spans="1:8" x14ac:dyDescent="0.2">
      <c r="A87" s="222" t="s">
        <v>1044</v>
      </c>
    </row>
    <row r="88" spans="1:8" x14ac:dyDescent="0.2">
      <c r="A88" s="224"/>
      <c r="B88" s="224"/>
      <c r="C88" s="224"/>
      <c r="D88" s="224"/>
      <c r="E88" s="224"/>
      <c r="F88" s="224"/>
      <c r="G88" s="226">
        <f>SUM(G80:G85)</f>
        <v>0</v>
      </c>
      <c r="H88" s="224"/>
    </row>
    <row r="89" spans="1:8" x14ac:dyDescent="0.2">
      <c r="A89" s="257" t="s">
        <v>1053</v>
      </c>
      <c r="B89" s="257"/>
      <c r="C89" s="257"/>
      <c r="D89" s="257"/>
      <c r="E89" s="257"/>
      <c r="F89" s="257"/>
      <c r="G89" s="257"/>
      <c r="H89" s="257"/>
    </row>
    <row r="90" spans="1:8" x14ac:dyDescent="0.2">
      <c r="A90" s="214" t="s">
        <v>1031</v>
      </c>
      <c r="B90" s="215" t="s">
        <v>1093</v>
      </c>
      <c r="C90" s="215" t="s">
        <v>1033</v>
      </c>
      <c r="D90" s="214" t="s">
        <v>1034</v>
      </c>
      <c r="E90" s="227" t="s">
        <v>949</v>
      </c>
      <c r="F90" s="215" t="s">
        <v>1035</v>
      </c>
      <c r="G90" s="214" t="s">
        <v>1036</v>
      </c>
      <c r="H90" s="214" t="s">
        <v>133</v>
      </c>
    </row>
    <row r="91" spans="1:8" x14ac:dyDescent="0.2">
      <c r="A91" s="216">
        <v>1</v>
      </c>
      <c r="B91" s="217" t="s">
        <v>1075</v>
      </c>
      <c r="C91" s="217" t="s">
        <v>1094</v>
      </c>
      <c r="D91" s="218">
        <v>0</v>
      </c>
      <c r="E91" s="219">
        <v>160</v>
      </c>
      <c r="F91" s="217" t="s">
        <v>182</v>
      </c>
      <c r="G91" s="218">
        <f>D91*E91*$Q$3</f>
        <v>0</v>
      </c>
      <c r="H91" s="220">
        <v>0.21</v>
      </c>
    </row>
    <row r="92" spans="1:8" x14ac:dyDescent="0.2">
      <c r="A92" s="216">
        <v>2</v>
      </c>
      <c r="B92" s="217" t="s">
        <v>1075</v>
      </c>
      <c r="C92" s="217" t="s">
        <v>1095</v>
      </c>
      <c r="D92" s="218">
        <v>0</v>
      </c>
      <c r="E92" s="219">
        <v>130</v>
      </c>
      <c r="F92" s="217" t="s">
        <v>182</v>
      </c>
      <c r="G92" s="218">
        <f>D92*E92*$Q$3</f>
        <v>0</v>
      </c>
      <c r="H92" s="220">
        <v>0.21</v>
      </c>
    </row>
    <row r="93" spans="1:8" x14ac:dyDescent="0.2">
      <c r="A93" s="216">
        <v>3</v>
      </c>
      <c r="B93" s="217" t="s">
        <v>1075</v>
      </c>
      <c r="C93" s="217" t="s">
        <v>1096</v>
      </c>
      <c r="D93" s="218">
        <v>0</v>
      </c>
      <c r="E93" s="219">
        <v>120</v>
      </c>
      <c r="F93" s="217" t="s">
        <v>182</v>
      </c>
      <c r="G93" s="218">
        <f>D93*E93*$Q$3</f>
        <v>0</v>
      </c>
      <c r="H93" s="220">
        <v>0.21</v>
      </c>
    </row>
    <row r="94" spans="1:8" x14ac:dyDescent="0.2">
      <c r="A94" s="216">
        <v>3</v>
      </c>
      <c r="B94" s="217" t="s">
        <v>1075</v>
      </c>
      <c r="C94" s="217" t="s">
        <v>1097</v>
      </c>
      <c r="D94" s="218">
        <v>0</v>
      </c>
      <c r="E94" s="219">
        <v>100</v>
      </c>
      <c r="F94" s="217" t="s">
        <v>182</v>
      </c>
      <c r="G94" s="218">
        <f>D94*E94*$Q$3</f>
        <v>0</v>
      </c>
      <c r="H94" s="220">
        <v>0.21</v>
      </c>
    </row>
    <row r="95" spans="1:8" x14ac:dyDescent="0.2">
      <c r="H95" s="228"/>
    </row>
    <row r="96" spans="1:8" x14ac:dyDescent="0.2">
      <c r="A96" s="222" t="s">
        <v>1044</v>
      </c>
    </row>
    <row r="97" spans="1:8" x14ac:dyDescent="0.2">
      <c r="A97" s="224"/>
      <c r="B97" s="224"/>
      <c r="C97" s="224"/>
      <c r="D97" s="224"/>
      <c r="E97" s="224"/>
      <c r="F97" s="224"/>
      <c r="G97" s="226">
        <f>SUM(G91:G96)</f>
        <v>0</v>
      </c>
      <c r="H97" s="224"/>
    </row>
    <row r="98" spans="1:8" x14ac:dyDescent="0.2">
      <c r="A98" s="257" t="s">
        <v>1055</v>
      </c>
      <c r="B98" s="257"/>
      <c r="C98" s="257"/>
      <c r="D98" s="257"/>
      <c r="E98" s="257"/>
      <c r="F98" s="257"/>
      <c r="G98" s="257"/>
      <c r="H98" s="257"/>
    </row>
    <row r="99" spans="1:8" x14ac:dyDescent="0.2">
      <c r="A99" s="214" t="s">
        <v>1031</v>
      </c>
      <c r="B99" s="215" t="s">
        <v>1032</v>
      </c>
      <c r="C99" s="215" t="s">
        <v>1033</v>
      </c>
      <c r="D99" s="214" t="s">
        <v>1034</v>
      </c>
      <c r="E99" s="227" t="s">
        <v>949</v>
      </c>
      <c r="F99" s="215" t="s">
        <v>1035</v>
      </c>
      <c r="G99" s="214" t="s">
        <v>1036</v>
      </c>
      <c r="H99" s="214" t="s">
        <v>133</v>
      </c>
    </row>
    <row r="100" spans="1:8" x14ac:dyDescent="0.2">
      <c r="A100" s="216">
        <v>1</v>
      </c>
      <c r="B100" s="217" t="s">
        <v>1038</v>
      </c>
      <c r="C100" s="217" t="s">
        <v>1098</v>
      </c>
      <c r="D100" s="218">
        <v>0</v>
      </c>
      <c r="E100" s="219">
        <v>1</v>
      </c>
      <c r="F100" s="217" t="s">
        <v>966</v>
      </c>
      <c r="G100" s="218">
        <f t="shared" ref="G100:G142" si="2">D100*E100*$Q$3</f>
        <v>0</v>
      </c>
      <c r="H100" s="220">
        <v>0.21</v>
      </c>
    </row>
    <row r="101" spans="1:8" x14ac:dyDescent="0.2">
      <c r="A101" s="216">
        <v>2</v>
      </c>
      <c r="B101" s="217" t="s">
        <v>1038</v>
      </c>
      <c r="C101" s="217" t="s">
        <v>1099</v>
      </c>
      <c r="D101" s="218">
        <v>0</v>
      </c>
      <c r="E101" s="219">
        <v>1</v>
      </c>
      <c r="F101" s="217" t="s">
        <v>1100</v>
      </c>
      <c r="G101" s="218">
        <f t="shared" si="2"/>
        <v>0</v>
      </c>
      <c r="H101" s="220">
        <v>0.21</v>
      </c>
    </row>
    <row r="102" spans="1:8" ht="33.75" x14ac:dyDescent="0.2">
      <c r="A102" s="216">
        <v>3</v>
      </c>
      <c r="B102" s="217" t="s">
        <v>1038</v>
      </c>
      <c r="C102" s="217" t="s">
        <v>1101</v>
      </c>
      <c r="D102" s="218">
        <v>0</v>
      </c>
      <c r="E102" s="219">
        <v>1</v>
      </c>
      <c r="F102" s="217" t="s">
        <v>1100</v>
      </c>
      <c r="G102" s="218">
        <f t="shared" si="2"/>
        <v>0</v>
      </c>
      <c r="H102" s="220">
        <v>0.21</v>
      </c>
    </row>
    <row r="103" spans="1:8" ht="33.75" x14ac:dyDescent="0.2">
      <c r="A103" s="216">
        <v>4</v>
      </c>
      <c r="B103" s="217" t="s">
        <v>1038</v>
      </c>
      <c r="C103" s="217" t="s">
        <v>1102</v>
      </c>
      <c r="D103" s="218">
        <v>0</v>
      </c>
      <c r="E103" s="219">
        <v>1</v>
      </c>
      <c r="F103" s="217" t="s">
        <v>966</v>
      </c>
      <c r="G103" s="218">
        <f t="shared" si="2"/>
        <v>0</v>
      </c>
      <c r="H103" s="220">
        <v>0.21</v>
      </c>
    </row>
    <row r="104" spans="1:8" x14ac:dyDescent="0.2">
      <c r="A104" s="216">
        <v>9</v>
      </c>
      <c r="B104" s="217" t="s">
        <v>1038</v>
      </c>
      <c r="C104" s="217" t="s">
        <v>1103</v>
      </c>
      <c r="D104" s="218">
        <v>0</v>
      </c>
      <c r="E104" s="219">
        <v>1</v>
      </c>
      <c r="F104" s="217" t="s">
        <v>966</v>
      </c>
      <c r="G104" s="218">
        <f t="shared" si="2"/>
        <v>0</v>
      </c>
      <c r="H104" s="220">
        <v>0.21</v>
      </c>
    </row>
    <row r="105" spans="1:8" x14ac:dyDescent="0.2">
      <c r="A105" s="216">
        <v>10</v>
      </c>
      <c r="B105" s="217" t="s">
        <v>1038</v>
      </c>
      <c r="C105" s="217" t="s">
        <v>1104</v>
      </c>
      <c r="D105" s="218">
        <v>0</v>
      </c>
      <c r="E105" s="219">
        <v>1</v>
      </c>
      <c r="F105" s="217" t="s">
        <v>966</v>
      </c>
      <c r="G105" s="218">
        <f t="shared" si="2"/>
        <v>0</v>
      </c>
      <c r="H105" s="220">
        <v>0.21</v>
      </c>
    </row>
    <row r="106" spans="1:8" x14ac:dyDescent="0.2">
      <c r="A106" s="216">
        <v>11</v>
      </c>
      <c r="B106" s="217" t="s">
        <v>1038</v>
      </c>
      <c r="C106" s="217" t="s">
        <v>1105</v>
      </c>
      <c r="D106" s="218">
        <v>0</v>
      </c>
      <c r="E106" s="219">
        <v>1</v>
      </c>
      <c r="F106" s="217" t="s">
        <v>966</v>
      </c>
      <c r="G106" s="218">
        <f t="shared" si="2"/>
        <v>0</v>
      </c>
      <c r="H106" s="220">
        <v>0.21</v>
      </c>
    </row>
    <row r="107" spans="1:8" x14ac:dyDescent="0.2">
      <c r="A107" s="216">
        <v>12</v>
      </c>
      <c r="B107" s="217" t="s">
        <v>1038</v>
      </c>
      <c r="C107" s="217" t="s">
        <v>1106</v>
      </c>
      <c r="D107" s="218">
        <v>0</v>
      </c>
      <c r="E107" s="219">
        <v>1</v>
      </c>
      <c r="F107" s="217" t="s">
        <v>966</v>
      </c>
      <c r="G107" s="218">
        <f t="shared" si="2"/>
        <v>0</v>
      </c>
      <c r="H107" s="220">
        <v>0.21</v>
      </c>
    </row>
    <row r="108" spans="1:8" x14ac:dyDescent="0.2">
      <c r="A108" s="216">
        <v>13</v>
      </c>
      <c r="B108" s="217" t="s">
        <v>1038</v>
      </c>
      <c r="C108" s="217" t="s">
        <v>1107</v>
      </c>
      <c r="D108" s="218">
        <v>0</v>
      </c>
      <c r="E108" s="219">
        <v>1</v>
      </c>
      <c r="F108" s="217" t="s">
        <v>966</v>
      </c>
      <c r="G108" s="218">
        <f t="shared" si="2"/>
        <v>0</v>
      </c>
      <c r="H108" s="220">
        <v>0.21</v>
      </c>
    </row>
    <row r="109" spans="1:8" x14ac:dyDescent="0.2">
      <c r="A109" s="216">
        <v>14</v>
      </c>
      <c r="B109" s="217" t="s">
        <v>1038</v>
      </c>
      <c r="C109" s="217" t="s">
        <v>1108</v>
      </c>
      <c r="D109" s="218">
        <v>0</v>
      </c>
      <c r="E109" s="219">
        <v>2</v>
      </c>
      <c r="F109" s="217" t="s">
        <v>966</v>
      </c>
      <c r="G109" s="218">
        <f t="shared" si="2"/>
        <v>0</v>
      </c>
      <c r="H109" s="220">
        <v>0.21</v>
      </c>
    </row>
    <row r="110" spans="1:8" ht="22.5" x14ac:dyDescent="0.2">
      <c r="A110" s="216">
        <v>15</v>
      </c>
      <c r="B110" s="217" t="s">
        <v>1038</v>
      </c>
      <c r="C110" s="217" t="s">
        <v>1109</v>
      </c>
      <c r="D110" s="218">
        <v>0</v>
      </c>
      <c r="E110" s="219">
        <v>2</v>
      </c>
      <c r="F110" s="217" t="s">
        <v>966</v>
      </c>
      <c r="G110" s="218">
        <f t="shared" si="2"/>
        <v>0</v>
      </c>
      <c r="H110" s="220">
        <v>0.21</v>
      </c>
    </row>
    <row r="111" spans="1:8" x14ac:dyDescent="0.2">
      <c r="A111" s="216">
        <v>16</v>
      </c>
      <c r="B111" s="217" t="s">
        <v>1038</v>
      </c>
      <c r="C111" s="217" t="s">
        <v>1110</v>
      </c>
      <c r="D111" s="218">
        <v>0</v>
      </c>
      <c r="E111" s="219">
        <v>2</v>
      </c>
      <c r="F111" s="217" t="s">
        <v>966</v>
      </c>
      <c r="G111" s="218">
        <f t="shared" si="2"/>
        <v>0</v>
      </c>
      <c r="H111" s="220">
        <v>0.21</v>
      </c>
    </row>
    <row r="112" spans="1:8" ht="22.5" x14ac:dyDescent="0.2">
      <c r="A112" s="216">
        <v>17</v>
      </c>
      <c r="B112" s="217" t="s">
        <v>1038</v>
      </c>
      <c r="C112" s="217" t="s">
        <v>1111</v>
      </c>
      <c r="D112" s="218">
        <v>0</v>
      </c>
      <c r="E112" s="219">
        <v>2</v>
      </c>
      <c r="F112" s="217" t="s">
        <v>966</v>
      </c>
      <c r="G112" s="218">
        <f t="shared" si="2"/>
        <v>0</v>
      </c>
      <c r="H112" s="220">
        <v>0.21</v>
      </c>
    </row>
    <row r="113" spans="1:8" x14ac:dyDescent="0.2">
      <c r="A113" s="216">
        <v>18</v>
      </c>
      <c r="B113" s="217" t="s">
        <v>1038</v>
      </c>
      <c r="C113" s="217" t="s">
        <v>1112</v>
      </c>
      <c r="D113" s="218">
        <v>0</v>
      </c>
      <c r="E113" s="219">
        <v>16</v>
      </c>
      <c r="F113" s="217" t="s">
        <v>966</v>
      </c>
      <c r="G113" s="218">
        <f t="shared" si="2"/>
        <v>0</v>
      </c>
      <c r="H113" s="220">
        <v>0.21</v>
      </c>
    </row>
    <row r="114" spans="1:8" ht="22.5" x14ac:dyDescent="0.2">
      <c r="A114" s="216">
        <v>19</v>
      </c>
      <c r="B114" s="217" t="s">
        <v>1038</v>
      </c>
      <c r="C114" s="217" t="s">
        <v>1113</v>
      </c>
      <c r="D114" s="218">
        <v>0</v>
      </c>
      <c r="E114" s="219">
        <v>16</v>
      </c>
      <c r="F114" s="217" t="s">
        <v>966</v>
      </c>
      <c r="G114" s="218">
        <f t="shared" si="2"/>
        <v>0</v>
      </c>
      <c r="H114" s="220">
        <v>0.21</v>
      </c>
    </row>
    <row r="115" spans="1:8" x14ac:dyDescent="0.2">
      <c r="A115" s="216">
        <v>20</v>
      </c>
      <c r="B115" s="217" t="s">
        <v>1038</v>
      </c>
      <c r="C115" s="217" t="s">
        <v>1114</v>
      </c>
      <c r="D115" s="218">
        <v>0</v>
      </c>
      <c r="E115" s="219">
        <v>1</v>
      </c>
      <c r="F115" s="217" t="s">
        <v>966</v>
      </c>
      <c r="G115" s="218">
        <f t="shared" si="2"/>
        <v>0</v>
      </c>
      <c r="H115" s="220">
        <v>0.21</v>
      </c>
    </row>
    <row r="116" spans="1:8" ht="22.5" x14ac:dyDescent="0.2">
      <c r="A116" s="216">
        <v>21</v>
      </c>
      <c r="B116" s="217" t="s">
        <v>1038</v>
      </c>
      <c r="C116" s="217" t="s">
        <v>1115</v>
      </c>
      <c r="D116" s="218">
        <v>0</v>
      </c>
      <c r="E116" s="219">
        <v>1</v>
      </c>
      <c r="F116" s="217" t="s">
        <v>966</v>
      </c>
      <c r="G116" s="218">
        <f t="shared" si="2"/>
        <v>0</v>
      </c>
      <c r="H116" s="220">
        <v>0.21</v>
      </c>
    </row>
    <row r="117" spans="1:8" x14ac:dyDescent="0.2">
      <c r="A117" s="216">
        <v>22</v>
      </c>
      <c r="B117" s="217" t="s">
        <v>1038</v>
      </c>
      <c r="C117" s="217" t="s">
        <v>1116</v>
      </c>
      <c r="D117" s="218">
        <v>0</v>
      </c>
      <c r="E117" s="219">
        <v>12</v>
      </c>
      <c r="F117" s="217" t="s">
        <v>966</v>
      </c>
      <c r="G117" s="218">
        <f t="shared" si="2"/>
        <v>0</v>
      </c>
      <c r="H117" s="220">
        <v>0.21</v>
      </c>
    </row>
    <row r="118" spans="1:8" x14ac:dyDescent="0.2">
      <c r="A118" s="216">
        <v>23</v>
      </c>
      <c r="B118" s="217" t="s">
        <v>1038</v>
      </c>
      <c r="C118" s="217" t="s">
        <v>1117</v>
      </c>
      <c r="D118" s="218">
        <v>0</v>
      </c>
      <c r="E118" s="219">
        <v>1</v>
      </c>
      <c r="F118" s="217" t="s">
        <v>966</v>
      </c>
      <c r="G118" s="218">
        <f t="shared" si="2"/>
        <v>0</v>
      </c>
      <c r="H118" s="220">
        <v>0.21</v>
      </c>
    </row>
    <row r="119" spans="1:8" x14ac:dyDescent="0.2">
      <c r="A119" s="216">
        <v>24</v>
      </c>
      <c r="B119" s="217" t="s">
        <v>1038</v>
      </c>
      <c r="C119" s="217" t="s">
        <v>1118</v>
      </c>
      <c r="D119" s="218">
        <v>0</v>
      </c>
      <c r="E119" s="219">
        <v>10</v>
      </c>
      <c r="F119" s="217" t="s">
        <v>182</v>
      </c>
      <c r="G119" s="218">
        <f t="shared" si="2"/>
        <v>0</v>
      </c>
      <c r="H119" s="220">
        <v>0.21</v>
      </c>
    </row>
    <row r="120" spans="1:8" x14ac:dyDescent="0.2">
      <c r="A120" s="216">
        <v>25</v>
      </c>
      <c r="B120" s="217" t="s">
        <v>1038</v>
      </c>
      <c r="C120" s="217" t="s">
        <v>1119</v>
      </c>
      <c r="D120" s="218">
        <v>0</v>
      </c>
      <c r="E120" s="219">
        <v>12</v>
      </c>
      <c r="F120" s="217" t="s">
        <v>966</v>
      </c>
      <c r="G120" s="218">
        <f t="shared" si="2"/>
        <v>0</v>
      </c>
      <c r="H120" s="220">
        <v>0.21</v>
      </c>
    </row>
    <row r="121" spans="1:8" x14ac:dyDescent="0.2">
      <c r="A121" s="216">
        <v>26</v>
      </c>
      <c r="B121" s="217" t="s">
        <v>1038</v>
      </c>
      <c r="C121" s="217" t="s">
        <v>1120</v>
      </c>
      <c r="D121" s="218">
        <v>0</v>
      </c>
      <c r="E121" s="219">
        <v>1</v>
      </c>
      <c r="F121" s="217" t="s">
        <v>966</v>
      </c>
      <c r="G121" s="218">
        <f t="shared" si="2"/>
        <v>0</v>
      </c>
      <c r="H121" s="220">
        <v>0.21</v>
      </c>
    </row>
    <row r="122" spans="1:8" x14ac:dyDescent="0.2">
      <c r="A122" s="216">
        <v>27</v>
      </c>
      <c r="B122" s="217" t="s">
        <v>1038</v>
      </c>
      <c r="C122" s="217" t="s">
        <v>1121</v>
      </c>
      <c r="D122" s="218">
        <v>0</v>
      </c>
      <c r="E122" s="219">
        <v>2</v>
      </c>
      <c r="F122" s="217" t="s">
        <v>966</v>
      </c>
      <c r="G122" s="218">
        <f t="shared" si="2"/>
        <v>0</v>
      </c>
      <c r="H122" s="220">
        <v>0.21</v>
      </c>
    </row>
    <row r="123" spans="1:8" x14ac:dyDescent="0.2">
      <c r="A123" s="216">
        <v>28</v>
      </c>
      <c r="B123" s="217" t="s">
        <v>1038</v>
      </c>
      <c r="C123" s="217" t="s">
        <v>1122</v>
      </c>
      <c r="D123" s="218">
        <v>0</v>
      </c>
      <c r="E123" s="219">
        <v>2</v>
      </c>
      <c r="F123" s="217" t="s">
        <v>966</v>
      </c>
      <c r="G123" s="218">
        <f t="shared" si="2"/>
        <v>0</v>
      </c>
      <c r="H123" s="220">
        <v>0.21</v>
      </c>
    </row>
    <row r="124" spans="1:8" x14ac:dyDescent="0.2">
      <c r="A124" s="216">
        <v>29</v>
      </c>
      <c r="B124" s="217" t="s">
        <v>1038</v>
      </c>
      <c r="C124" s="217" t="s">
        <v>1123</v>
      </c>
      <c r="D124" s="218">
        <v>0</v>
      </c>
      <c r="E124" s="219">
        <v>4</v>
      </c>
      <c r="F124" s="217" t="s">
        <v>966</v>
      </c>
      <c r="G124" s="218">
        <f t="shared" si="2"/>
        <v>0</v>
      </c>
      <c r="H124" s="220">
        <v>0.21</v>
      </c>
    </row>
    <row r="125" spans="1:8" x14ac:dyDescent="0.2">
      <c r="A125" s="216">
        <v>30</v>
      </c>
      <c r="B125" s="217" t="s">
        <v>1038</v>
      </c>
      <c r="C125" s="217" t="s">
        <v>1124</v>
      </c>
      <c r="D125" s="218">
        <v>0</v>
      </c>
      <c r="E125" s="219">
        <v>4</v>
      </c>
      <c r="F125" s="217" t="s">
        <v>966</v>
      </c>
      <c r="G125" s="218">
        <f t="shared" si="2"/>
        <v>0</v>
      </c>
      <c r="H125" s="220">
        <v>0.21</v>
      </c>
    </row>
    <row r="126" spans="1:8" x14ac:dyDescent="0.2">
      <c r="A126" s="216">
        <v>31</v>
      </c>
      <c r="B126" s="217" t="s">
        <v>1038</v>
      </c>
      <c r="C126" s="217" t="s">
        <v>1125</v>
      </c>
      <c r="D126" s="218">
        <v>0</v>
      </c>
      <c r="E126" s="219">
        <v>1</v>
      </c>
      <c r="F126" s="217" t="s">
        <v>407</v>
      </c>
      <c r="G126" s="218">
        <f t="shared" si="2"/>
        <v>0</v>
      </c>
      <c r="H126" s="220">
        <v>0.21</v>
      </c>
    </row>
    <row r="127" spans="1:8" x14ac:dyDescent="0.2">
      <c r="A127" s="216">
        <v>32</v>
      </c>
      <c r="B127" s="217" t="s">
        <v>1038</v>
      </c>
      <c r="C127" s="217" t="s">
        <v>1126</v>
      </c>
      <c r="D127" s="218">
        <v>0</v>
      </c>
      <c r="E127" s="219">
        <v>2</v>
      </c>
      <c r="F127" s="217" t="s">
        <v>966</v>
      </c>
      <c r="G127" s="218">
        <f t="shared" si="2"/>
        <v>0</v>
      </c>
      <c r="H127" s="220">
        <v>0.21</v>
      </c>
    </row>
    <row r="128" spans="1:8" x14ac:dyDescent="0.2">
      <c r="A128" s="216">
        <v>33</v>
      </c>
      <c r="B128" s="217" t="s">
        <v>1038</v>
      </c>
      <c r="C128" s="217" t="s">
        <v>1127</v>
      </c>
      <c r="D128" s="218">
        <v>0</v>
      </c>
      <c r="E128" s="219">
        <v>2</v>
      </c>
      <c r="F128" s="217" t="s">
        <v>966</v>
      </c>
      <c r="G128" s="218">
        <f t="shared" si="2"/>
        <v>0</v>
      </c>
      <c r="H128" s="220">
        <v>0.21</v>
      </c>
    </row>
    <row r="129" spans="1:8" x14ac:dyDescent="0.2">
      <c r="A129" s="216">
        <v>34</v>
      </c>
      <c r="B129" s="217" t="s">
        <v>1038</v>
      </c>
      <c r="C129" s="217" t="s">
        <v>1128</v>
      </c>
      <c r="D129" s="218">
        <v>0</v>
      </c>
      <c r="E129" s="219">
        <v>1</v>
      </c>
      <c r="F129" s="217" t="s">
        <v>966</v>
      </c>
      <c r="G129" s="218">
        <f t="shared" si="2"/>
        <v>0</v>
      </c>
      <c r="H129" s="220">
        <v>0.21</v>
      </c>
    </row>
    <row r="130" spans="1:8" x14ac:dyDescent="0.2">
      <c r="A130" s="216">
        <v>35</v>
      </c>
      <c r="B130" s="217" t="s">
        <v>1038</v>
      </c>
      <c r="C130" s="217" t="s">
        <v>1129</v>
      </c>
      <c r="D130" s="218">
        <v>0</v>
      </c>
      <c r="E130" s="219">
        <v>1</v>
      </c>
      <c r="F130" s="217" t="s">
        <v>966</v>
      </c>
      <c r="G130" s="218">
        <f t="shared" si="2"/>
        <v>0</v>
      </c>
      <c r="H130" s="220">
        <v>0.21</v>
      </c>
    </row>
    <row r="131" spans="1:8" x14ac:dyDescent="0.2">
      <c r="A131" s="216">
        <v>36</v>
      </c>
      <c r="B131" s="217" t="s">
        <v>1038</v>
      </c>
      <c r="C131" s="217" t="s">
        <v>1130</v>
      </c>
      <c r="D131" s="218">
        <v>0</v>
      </c>
      <c r="E131" s="219">
        <v>2</v>
      </c>
      <c r="F131" s="217" t="s">
        <v>966</v>
      </c>
      <c r="G131" s="218">
        <f t="shared" si="2"/>
        <v>0</v>
      </c>
      <c r="H131" s="220">
        <v>0.21</v>
      </c>
    </row>
    <row r="132" spans="1:8" x14ac:dyDescent="0.2">
      <c r="A132" s="216">
        <v>37</v>
      </c>
      <c r="B132" s="217" t="s">
        <v>1038</v>
      </c>
      <c r="C132" s="217" t="s">
        <v>1131</v>
      </c>
      <c r="D132" s="218">
        <v>0</v>
      </c>
      <c r="E132" s="219">
        <v>1</v>
      </c>
      <c r="F132" s="217" t="s">
        <v>605</v>
      </c>
      <c r="G132" s="218">
        <f t="shared" si="2"/>
        <v>0</v>
      </c>
      <c r="H132" s="220">
        <v>0.21</v>
      </c>
    </row>
    <row r="133" spans="1:8" ht="22.5" x14ac:dyDescent="0.2">
      <c r="A133" s="216">
        <v>38</v>
      </c>
      <c r="B133" s="217" t="s">
        <v>1038</v>
      </c>
      <c r="C133" s="217" t="s">
        <v>1132</v>
      </c>
      <c r="D133" s="218">
        <v>0</v>
      </c>
      <c r="E133" s="219">
        <v>1</v>
      </c>
      <c r="F133" s="217" t="s">
        <v>966</v>
      </c>
      <c r="G133" s="218">
        <f t="shared" si="2"/>
        <v>0</v>
      </c>
      <c r="H133" s="220">
        <v>0.21</v>
      </c>
    </row>
    <row r="134" spans="1:8" ht="22.5" x14ac:dyDescent="0.2">
      <c r="A134" s="216">
        <v>39</v>
      </c>
      <c r="B134" s="217" t="s">
        <v>1075</v>
      </c>
      <c r="C134" s="217" t="s">
        <v>1133</v>
      </c>
      <c r="D134" s="218">
        <v>0</v>
      </c>
      <c r="E134" s="219">
        <v>160</v>
      </c>
      <c r="F134" s="217" t="s">
        <v>182</v>
      </c>
      <c r="G134" s="218">
        <f t="shared" si="2"/>
        <v>0</v>
      </c>
      <c r="H134" s="220">
        <v>0.21</v>
      </c>
    </row>
    <row r="135" spans="1:8" ht="22.5" x14ac:dyDescent="0.2">
      <c r="A135" s="216">
        <v>40</v>
      </c>
      <c r="B135" s="217" t="s">
        <v>1075</v>
      </c>
      <c r="C135" s="217" t="s">
        <v>1134</v>
      </c>
      <c r="D135" s="218">
        <v>0</v>
      </c>
      <c r="E135" s="219">
        <v>130</v>
      </c>
      <c r="F135" s="217" t="s">
        <v>182</v>
      </c>
      <c r="G135" s="218">
        <f t="shared" si="2"/>
        <v>0</v>
      </c>
      <c r="H135" s="220">
        <v>0.21</v>
      </c>
    </row>
    <row r="136" spans="1:8" ht="22.5" x14ac:dyDescent="0.2">
      <c r="A136" s="216">
        <v>41</v>
      </c>
      <c r="B136" s="217" t="s">
        <v>1075</v>
      </c>
      <c r="C136" s="217" t="s">
        <v>1135</v>
      </c>
      <c r="D136" s="218">
        <v>0</v>
      </c>
      <c r="E136" s="219">
        <v>120</v>
      </c>
      <c r="F136" s="217" t="s">
        <v>182</v>
      </c>
      <c r="G136" s="218">
        <f t="shared" si="2"/>
        <v>0</v>
      </c>
      <c r="H136" s="220">
        <v>0.21</v>
      </c>
    </row>
    <row r="137" spans="1:8" ht="22.5" x14ac:dyDescent="0.2">
      <c r="A137" s="216">
        <v>42</v>
      </c>
      <c r="B137" s="217" t="s">
        <v>1075</v>
      </c>
      <c r="C137" s="217" t="s">
        <v>1136</v>
      </c>
      <c r="D137" s="218">
        <v>0</v>
      </c>
      <c r="E137" s="219">
        <v>100</v>
      </c>
      <c r="F137" s="217" t="s">
        <v>182</v>
      </c>
      <c r="G137" s="218">
        <f t="shared" si="2"/>
        <v>0</v>
      </c>
      <c r="H137" s="220">
        <v>0.21</v>
      </c>
    </row>
    <row r="138" spans="1:8" ht="22.5" x14ac:dyDescent="0.2">
      <c r="A138" s="216">
        <v>43</v>
      </c>
      <c r="B138" s="217" t="s">
        <v>1075</v>
      </c>
      <c r="C138" s="217" t="s">
        <v>1137</v>
      </c>
      <c r="D138" s="218">
        <v>0</v>
      </c>
      <c r="E138" s="219">
        <v>6</v>
      </c>
      <c r="F138" s="217" t="s">
        <v>966</v>
      </c>
      <c r="G138" s="218">
        <f t="shared" si="2"/>
        <v>0</v>
      </c>
      <c r="H138" s="220">
        <v>0.21</v>
      </c>
    </row>
    <row r="139" spans="1:8" ht="22.5" x14ac:dyDescent="0.2">
      <c r="A139" s="216">
        <v>44</v>
      </c>
      <c r="B139" s="217" t="s">
        <v>1075</v>
      </c>
      <c r="C139" s="217" t="s">
        <v>1138</v>
      </c>
      <c r="D139" s="218">
        <v>0</v>
      </c>
      <c r="E139" s="219">
        <v>3</v>
      </c>
      <c r="F139" s="217" t="s">
        <v>966</v>
      </c>
      <c r="G139" s="218">
        <f t="shared" si="2"/>
        <v>0</v>
      </c>
      <c r="H139" s="220">
        <v>0.21</v>
      </c>
    </row>
    <row r="140" spans="1:8" x14ac:dyDescent="0.2">
      <c r="A140" s="216">
        <v>45</v>
      </c>
      <c r="B140" s="217" t="s">
        <v>1075</v>
      </c>
      <c r="C140" s="217" t="s">
        <v>1139</v>
      </c>
      <c r="D140" s="218">
        <v>0</v>
      </c>
      <c r="E140" s="219">
        <v>35</v>
      </c>
      <c r="F140" s="217" t="s">
        <v>966</v>
      </c>
      <c r="G140" s="218">
        <f t="shared" si="2"/>
        <v>0</v>
      </c>
      <c r="H140" s="220"/>
    </row>
    <row r="141" spans="1:8" x14ac:dyDescent="0.2">
      <c r="A141" s="216">
        <v>46</v>
      </c>
      <c r="B141" s="217" t="s">
        <v>1075</v>
      </c>
      <c r="C141" s="217" t="s">
        <v>1140</v>
      </c>
      <c r="D141" s="218">
        <v>0</v>
      </c>
      <c r="E141" s="219">
        <v>35</v>
      </c>
      <c r="F141" s="217" t="s">
        <v>966</v>
      </c>
      <c r="G141" s="218">
        <f t="shared" si="2"/>
        <v>0</v>
      </c>
      <c r="H141" s="220"/>
    </row>
    <row r="142" spans="1:8" x14ac:dyDescent="0.2">
      <c r="A142" s="216">
        <v>47</v>
      </c>
      <c r="B142" s="217" t="s">
        <v>1075</v>
      </c>
      <c r="C142" s="217" t="s">
        <v>1141</v>
      </c>
      <c r="D142" s="218">
        <v>0</v>
      </c>
      <c r="E142" s="219">
        <v>35</v>
      </c>
      <c r="F142" s="217" t="s">
        <v>966</v>
      </c>
      <c r="G142" s="218">
        <f t="shared" si="2"/>
        <v>0</v>
      </c>
      <c r="H142" s="220">
        <v>0.21</v>
      </c>
    </row>
    <row r="143" spans="1:8" x14ac:dyDescent="0.2">
      <c r="E143" s="223"/>
      <c r="H143" s="228"/>
    </row>
    <row r="144" spans="1:8" x14ac:dyDescent="0.2">
      <c r="A144" s="222" t="s">
        <v>1044</v>
      </c>
    </row>
    <row r="145" spans="1:8" x14ac:dyDescent="0.2">
      <c r="A145" s="224"/>
      <c r="B145" s="224"/>
      <c r="C145" s="224"/>
      <c r="D145" s="224"/>
      <c r="E145" s="224"/>
      <c r="F145" s="224"/>
      <c r="G145" s="226">
        <f>SUM(G100:G144)</f>
        <v>0</v>
      </c>
      <c r="H145" s="224"/>
    </row>
    <row r="147" spans="1:8" x14ac:dyDescent="0.2">
      <c r="A147" s="257" t="s">
        <v>1142</v>
      </c>
      <c r="B147" s="257"/>
      <c r="C147" s="257"/>
      <c r="D147" s="257"/>
      <c r="E147" s="257"/>
      <c r="F147" s="257"/>
      <c r="G147" s="257"/>
      <c r="H147" s="257"/>
    </row>
    <row r="148" spans="1:8" x14ac:dyDescent="0.2">
      <c r="A148" s="214" t="s">
        <v>1031</v>
      </c>
      <c r="B148" s="215" t="s">
        <v>1032</v>
      </c>
      <c r="C148" s="215" t="s">
        <v>1033</v>
      </c>
      <c r="D148" s="214" t="s">
        <v>1034</v>
      </c>
      <c r="E148" s="227" t="s">
        <v>949</v>
      </c>
      <c r="F148" s="215" t="s">
        <v>1035</v>
      </c>
      <c r="G148" s="214" t="s">
        <v>1036</v>
      </c>
      <c r="H148" s="214" t="s">
        <v>133</v>
      </c>
    </row>
    <row r="149" spans="1:8" x14ac:dyDescent="0.2">
      <c r="A149" s="216">
        <v>1</v>
      </c>
      <c r="B149" s="217" t="s">
        <v>1038</v>
      </c>
      <c r="C149" s="217" t="s">
        <v>1143</v>
      </c>
      <c r="D149" s="218">
        <v>0</v>
      </c>
      <c r="E149" s="219">
        <v>1</v>
      </c>
      <c r="F149" s="217" t="s">
        <v>966</v>
      </c>
      <c r="G149" s="218">
        <f t="shared" ref="G149:G156" si="3">D149*E149*$Q$3</f>
        <v>0</v>
      </c>
      <c r="H149" s="220">
        <v>0.21</v>
      </c>
    </row>
    <row r="150" spans="1:8" x14ac:dyDescent="0.2">
      <c r="A150" s="216">
        <v>2</v>
      </c>
      <c r="B150" s="217" t="s">
        <v>1038</v>
      </c>
      <c r="C150" s="217" t="s">
        <v>1144</v>
      </c>
      <c r="D150" s="218">
        <v>0</v>
      </c>
      <c r="E150" s="219">
        <v>6</v>
      </c>
      <c r="F150" s="217" t="s">
        <v>966</v>
      </c>
      <c r="G150" s="218">
        <f t="shared" si="3"/>
        <v>0</v>
      </c>
      <c r="H150" s="220">
        <v>0.21</v>
      </c>
    </row>
    <row r="151" spans="1:8" x14ac:dyDescent="0.2">
      <c r="A151" s="216">
        <v>3</v>
      </c>
      <c r="B151" s="217" t="s">
        <v>1038</v>
      </c>
      <c r="C151" s="217" t="s">
        <v>1145</v>
      </c>
      <c r="D151" s="218">
        <v>0</v>
      </c>
      <c r="E151" s="219">
        <v>1</v>
      </c>
      <c r="F151" s="217" t="s">
        <v>966</v>
      </c>
      <c r="G151" s="218">
        <f t="shared" si="3"/>
        <v>0</v>
      </c>
      <c r="H151" s="220">
        <v>0.21</v>
      </c>
    </row>
    <row r="152" spans="1:8" x14ac:dyDescent="0.2">
      <c r="A152" s="216">
        <v>4</v>
      </c>
      <c r="B152" s="217" t="s">
        <v>1038</v>
      </c>
      <c r="C152" s="217" t="s">
        <v>1146</v>
      </c>
      <c r="D152" s="218">
        <v>0</v>
      </c>
      <c r="E152" s="219">
        <v>6</v>
      </c>
      <c r="F152" s="217" t="s">
        <v>966</v>
      </c>
      <c r="G152" s="218">
        <f t="shared" si="3"/>
        <v>0</v>
      </c>
      <c r="H152" s="220">
        <v>0.21</v>
      </c>
    </row>
    <row r="153" spans="1:8" x14ac:dyDescent="0.2">
      <c r="A153" s="216">
        <v>6</v>
      </c>
      <c r="B153" s="217" t="s">
        <v>1038</v>
      </c>
      <c r="C153" s="217" t="s">
        <v>1147</v>
      </c>
      <c r="D153" s="218">
        <v>0</v>
      </c>
      <c r="E153" s="219">
        <v>2</v>
      </c>
      <c r="F153" s="217" t="s">
        <v>966</v>
      </c>
      <c r="G153" s="218">
        <f t="shared" si="3"/>
        <v>0</v>
      </c>
      <c r="H153" s="220">
        <v>0.21</v>
      </c>
    </row>
    <row r="154" spans="1:8" x14ac:dyDescent="0.2">
      <c r="A154" s="216">
        <v>9</v>
      </c>
      <c r="B154" s="217" t="s">
        <v>1038</v>
      </c>
      <c r="C154" s="217" t="s">
        <v>1148</v>
      </c>
      <c r="D154" s="218">
        <v>0</v>
      </c>
      <c r="E154" s="219">
        <v>1</v>
      </c>
      <c r="F154" s="217" t="s">
        <v>966</v>
      </c>
      <c r="G154" s="218">
        <f t="shared" si="3"/>
        <v>0</v>
      </c>
      <c r="H154" s="220">
        <v>0.21</v>
      </c>
    </row>
    <row r="155" spans="1:8" x14ac:dyDescent="0.2">
      <c r="A155" s="216">
        <v>10</v>
      </c>
      <c r="B155" s="217" t="s">
        <v>1038</v>
      </c>
      <c r="C155" s="217" t="s">
        <v>1149</v>
      </c>
      <c r="D155" s="218">
        <v>0</v>
      </c>
      <c r="E155" s="219">
        <v>6</v>
      </c>
      <c r="F155" s="217" t="s">
        <v>966</v>
      </c>
      <c r="G155" s="218">
        <f t="shared" si="3"/>
        <v>0</v>
      </c>
      <c r="H155" s="220">
        <v>0.21</v>
      </c>
    </row>
    <row r="156" spans="1:8" x14ac:dyDescent="0.2">
      <c r="A156" s="216">
        <v>11</v>
      </c>
      <c r="B156" s="217" t="s">
        <v>1038</v>
      </c>
      <c r="C156" s="217" t="s">
        <v>1150</v>
      </c>
      <c r="D156" s="218">
        <v>0</v>
      </c>
      <c r="E156" s="219">
        <v>1</v>
      </c>
      <c r="F156" s="217" t="s">
        <v>966</v>
      </c>
      <c r="G156" s="218">
        <f t="shared" si="3"/>
        <v>0</v>
      </c>
      <c r="H156" s="220">
        <v>0.21</v>
      </c>
    </row>
    <row r="157" spans="1:8" x14ac:dyDescent="0.2">
      <c r="H157" s="228"/>
    </row>
    <row r="158" spans="1:8" x14ac:dyDescent="0.2">
      <c r="A158" s="222" t="s">
        <v>1044</v>
      </c>
    </row>
    <row r="159" spans="1:8" x14ac:dyDescent="0.2">
      <c r="A159" s="224"/>
      <c r="B159" s="224"/>
      <c r="C159" s="224"/>
      <c r="D159" s="224"/>
      <c r="E159" s="224"/>
      <c r="F159" s="224"/>
      <c r="G159" s="226">
        <f>SUM(G149:G158)</f>
        <v>0</v>
      </c>
      <c r="H159" s="224"/>
    </row>
    <row r="161" spans="1:8" x14ac:dyDescent="0.2">
      <c r="A161" s="257" t="s">
        <v>1151</v>
      </c>
      <c r="B161" s="257"/>
      <c r="C161" s="257"/>
      <c r="D161" s="257"/>
      <c r="E161" s="257"/>
      <c r="F161" s="257"/>
      <c r="G161" s="257"/>
      <c r="H161" s="257"/>
    </row>
    <row r="162" spans="1:8" x14ac:dyDescent="0.2">
      <c r="A162" s="214" t="s">
        <v>1031</v>
      </c>
      <c r="B162" s="215" t="s">
        <v>1093</v>
      </c>
      <c r="C162" s="215" t="s">
        <v>1033</v>
      </c>
      <c r="D162" s="214" t="s">
        <v>1034</v>
      </c>
      <c r="E162" s="227" t="s">
        <v>949</v>
      </c>
      <c r="F162" s="215" t="s">
        <v>1035</v>
      </c>
      <c r="G162" s="214" t="s">
        <v>1036</v>
      </c>
      <c r="H162" s="214" t="s">
        <v>133</v>
      </c>
    </row>
    <row r="163" spans="1:8" x14ac:dyDescent="0.2">
      <c r="A163" s="216">
        <v>1</v>
      </c>
      <c r="B163" s="217" t="s">
        <v>1075</v>
      </c>
      <c r="C163" s="217" t="s">
        <v>1152</v>
      </c>
      <c r="D163" s="218">
        <v>0</v>
      </c>
      <c r="E163" s="219">
        <v>1</v>
      </c>
      <c r="F163" s="217" t="s">
        <v>966</v>
      </c>
      <c r="G163" s="218">
        <f>D163*E163*$Q$3</f>
        <v>0</v>
      </c>
      <c r="H163" s="220">
        <v>0.21</v>
      </c>
    </row>
    <row r="164" spans="1:8" x14ac:dyDescent="0.2">
      <c r="A164" s="216">
        <v>2</v>
      </c>
      <c r="B164" s="217" t="s">
        <v>1075</v>
      </c>
      <c r="C164" s="217" t="s">
        <v>1153</v>
      </c>
      <c r="D164" s="218">
        <v>0</v>
      </c>
      <c r="E164" s="219">
        <v>1</v>
      </c>
      <c r="F164" s="217" t="s">
        <v>966</v>
      </c>
      <c r="G164" s="218">
        <f>D164*E164*$Q$3</f>
        <v>0</v>
      </c>
      <c r="H164" s="220">
        <v>0.21</v>
      </c>
    </row>
    <row r="165" spans="1:8" x14ac:dyDescent="0.2">
      <c r="A165" s="216">
        <v>3</v>
      </c>
      <c r="B165" s="217" t="s">
        <v>1075</v>
      </c>
      <c r="C165" s="217" t="s">
        <v>1154</v>
      </c>
      <c r="D165" s="218">
        <v>0</v>
      </c>
      <c r="E165" s="219">
        <v>2</v>
      </c>
      <c r="F165" s="217" t="s">
        <v>966</v>
      </c>
      <c r="G165" s="218">
        <f>D165*E165*$Q$3</f>
        <v>0</v>
      </c>
      <c r="H165" s="220">
        <v>0.21</v>
      </c>
    </row>
    <row r="166" spans="1:8" x14ac:dyDescent="0.2">
      <c r="H166" s="228"/>
    </row>
    <row r="167" spans="1:8" x14ac:dyDescent="0.2">
      <c r="A167" s="222" t="s">
        <v>1044</v>
      </c>
    </row>
    <row r="168" spans="1:8" x14ac:dyDescent="0.2">
      <c r="A168" s="224"/>
      <c r="B168" s="224"/>
      <c r="C168" s="224"/>
      <c r="D168" s="224"/>
      <c r="E168" s="224"/>
      <c r="F168" s="224"/>
      <c r="G168" s="226">
        <f>SUM(G163:G167)</f>
        <v>0</v>
      </c>
      <c r="H168" s="224"/>
    </row>
    <row r="170" spans="1:8" x14ac:dyDescent="0.2">
      <c r="A170" s="222" t="s">
        <v>1155</v>
      </c>
    </row>
    <row r="171" spans="1:8" x14ac:dyDescent="0.2">
      <c r="A171" s="224"/>
      <c r="B171" s="224"/>
      <c r="C171" s="224"/>
      <c r="D171" s="224"/>
      <c r="E171" s="224"/>
      <c r="F171" s="224"/>
      <c r="G171" s="226">
        <f>SUM(G168,G159,G145,G97,G88,G75,G67,G34,G27,G19,G9)</f>
        <v>0</v>
      </c>
      <c r="H171" s="224"/>
    </row>
  </sheetData>
  <sheetProtection algorithmName="SHA-512" hashValue="QmDkgSMbixCJ9VaT16iHQsNCbnOavKIF9rlbXFIQXobD+cucbfhTCK5wK1lRDaviux3EhO1e69Argcvic3Qx5w==" saltValue="bkH85mi9MuZ0BD0V7KUuIw==" spinCount="100000" sheet="1" objects="1" scenarios="1"/>
  <mergeCells count="12">
    <mergeCell ref="A147:H147"/>
    <mergeCell ref="A161:H161"/>
    <mergeCell ref="A70:H70"/>
    <mergeCell ref="A77:H77"/>
    <mergeCell ref="A78:H78"/>
    <mergeCell ref="A89:H89"/>
    <mergeCell ref="A98:H98"/>
    <mergeCell ref="A1:H1"/>
    <mergeCell ref="A11:H11"/>
    <mergeCell ref="A21:H21"/>
    <mergeCell ref="A29:H29"/>
    <mergeCell ref="A36:H36"/>
  </mergeCells>
  <pageMargins left="0.7" right="0.7" top="0.78749999999999998" bottom="0.78749999999999998" header="0.51180555555555496" footer="0.3"/>
  <pageSetup paperSize="9" firstPageNumber="0" orientation="portrait" horizontalDpi="300" verticalDpi="300"/>
  <headerFooter>
    <oddFooter>&amp;CStrana &amp;P/&amp;N</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Listy</vt:lpstr>
      </vt:variant>
      <vt:variant>
        <vt:i4>6</vt:i4>
      </vt:variant>
      <vt:variant>
        <vt:lpstr>Pojmenované oblasti</vt:lpstr>
      </vt:variant>
      <vt:variant>
        <vt:i4>51</vt:i4>
      </vt:variant>
    </vt:vector>
  </HeadingPairs>
  <TitlesOfParts>
    <vt:vector size="57" baseType="lpstr">
      <vt:lpstr>Pokyny pro vyplnění</vt:lpstr>
      <vt:lpstr>Stavba</vt:lpstr>
      <vt:lpstr>VzorPolozky</vt:lpstr>
      <vt:lpstr>01 01 Pol</vt:lpstr>
      <vt:lpstr>Elektroinstalace</vt:lpstr>
      <vt:lpstr>Vytápění</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oadresa</vt:lpstr>
      <vt:lpstr>Stavba!Objednatel</vt:lpstr>
      <vt:lpstr>Stavba!Objekt</vt:lpstr>
      <vt:lpstr>'01 01 Pol'!Oblast_tisku</vt:lpstr>
      <vt:lpstr>Stavba!Oblast_tisku</vt:lpstr>
      <vt:lpstr>Vytápění!Oblast_tisku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Stavba!Z_B7E7C763_C459_487D_8ABA_5CFDDFBD5A84_.wvu.Cols</vt:lpstr>
      <vt:lpstr>Stavba!Z_B7E7C763_C459_487D_8ABA_5CFDDFBD5A84_.wvu.PrintArea</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dc:creator>
  <dc:description/>
  <cp:lastModifiedBy>Wolf Zbyněk</cp:lastModifiedBy>
  <cp:revision>0</cp:revision>
  <cp:lastPrinted>2019-03-19T12:27:02Z</cp:lastPrinted>
  <dcterms:created xsi:type="dcterms:W3CDTF">2009-04-08T07:15:50Z</dcterms:created>
  <dcterms:modified xsi:type="dcterms:W3CDTF">2020-12-10T10:04:03Z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RTS, a.s.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