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25" windowWidth="15015" windowHeight="12465" firstSheet="4" activeTab="6"/>
  </bookViews>
  <sheets>
    <sheet name="Rekapitulace stavby" sheetId="1" r:id="rId1"/>
    <sheet name="SO 01 - STAVBA HRÁZE" sheetId="2" r:id="rId2"/>
    <sheet name="SO 02 - KAŠNOVÝ PŘELIV" sheetId="3" r:id="rId3"/>
    <sheet name="SO 03 - BEZPEČNOSTNÍ PŘELIV" sheetId="4" r:id="rId4"/>
    <sheet name="SO 04 - ÚPRAVA STÁVAJÍCÍ ..." sheetId="5" r:id="rId5"/>
    <sheet name="SO 05 - TŮNĚ" sheetId="6" r:id="rId6"/>
    <sheet name="VON - Vedlejší a ostatní ..." sheetId="7" r:id="rId7"/>
    <sheet name="List1" sheetId="8" r:id="rId8"/>
  </sheets>
  <definedNames>
    <definedName name="_xlnm._FilterDatabase" localSheetId="1" hidden="1">'SO 01 - STAVBA HRÁZE'!$C$120:$K$194</definedName>
    <definedName name="_xlnm._FilterDatabase" localSheetId="2" hidden="1">'SO 02 - KAŠNOVÝ PŘELIV'!$C$124:$K$211</definedName>
    <definedName name="_xlnm._FilterDatabase" localSheetId="3" hidden="1">'SO 03 - BEZPEČNOSTNÍ PŘELIV'!$C$120:$K$229</definedName>
    <definedName name="_xlnm._FilterDatabase" localSheetId="4" hidden="1">'SO 04 - ÚPRAVA STÁVAJÍCÍ ...'!$C$122:$K$196</definedName>
    <definedName name="_xlnm._FilterDatabase" localSheetId="5" hidden="1">'SO 05 - TŮNĚ'!$C$117:$K$136</definedName>
    <definedName name="_xlnm._FilterDatabase" localSheetId="6" hidden="1">'VON - Vedlejší a ostatní ...'!$C$116:$K$132</definedName>
    <definedName name="_xlnm.Print_Titles" localSheetId="0">'Rekapitulace stavby'!$92:$92</definedName>
    <definedName name="_xlnm.Print_Titles" localSheetId="1">'SO 01 - STAVBA HRÁZE'!$120:$120</definedName>
    <definedName name="_xlnm.Print_Titles" localSheetId="2">'SO 02 - KAŠNOVÝ PŘELIV'!$124:$124</definedName>
    <definedName name="_xlnm.Print_Titles" localSheetId="3">'SO 03 - BEZPEČNOSTNÍ PŘELIV'!$120:$120</definedName>
    <definedName name="_xlnm.Print_Titles" localSheetId="4">'SO 04 - ÚPRAVA STÁVAJÍCÍ ...'!$122:$122</definedName>
    <definedName name="_xlnm.Print_Titles" localSheetId="5">'SO 05 - TŮNĚ'!$117:$117</definedName>
    <definedName name="_xlnm.Print_Titles" localSheetId="6">'VON - Vedlejší a ostatní ...'!$116:$116</definedName>
    <definedName name="_xlnm.Print_Area" localSheetId="0">'Rekapitulace stavby'!$D$4:$AO$76,'Rekapitulace stavby'!$C$82:$AQ$101</definedName>
    <definedName name="_xlnm.Print_Area" localSheetId="1">'SO 01 - STAVBA HRÁZE'!$C$4:$J$39,'SO 01 - STAVBA HRÁZE'!$C$50:$J$76,'SO 01 - STAVBA HRÁZE'!$C$82:$J$102,'SO 01 - STAVBA HRÁZE'!$C$108:$K$194</definedName>
    <definedName name="_xlnm.Print_Area" localSheetId="2">'SO 02 - KAŠNOVÝ PŘELIV'!$C$4:$J$39,'SO 02 - KAŠNOVÝ PŘELIV'!$C$50:$J$76,'SO 02 - KAŠNOVÝ PŘELIV'!$C$82:$J$106,'SO 02 - KAŠNOVÝ PŘELIV'!$C$112:$K$211</definedName>
    <definedName name="_xlnm.Print_Area" localSheetId="3">'SO 03 - BEZPEČNOSTNÍ PŘELIV'!$C$4:$J$39,'SO 03 - BEZPEČNOSTNÍ PŘELIV'!$C$50:$J$76,'SO 03 - BEZPEČNOSTNÍ PŘELIV'!$C$82:$J$102,'SO 03 - BEZPEČNOSTNÍ PŘELIV'!$C$108:$K$229</definedName>
    <definedName name="_xlnm.Print_Area" localSheetId="4">'SO 04 - ÚPRAVA STÁVAJÍCÍ ...'!$C$4:$J$39,'SO 04 - ÚPRAVA STÁVAJÍCÍ ...'!$C$50:$J$76,'SO 04 - ÚPRAVA STÁVAJÍCÍ ...'!$C$82:$J$104,'SO 04 - ÚPRAVA STÁVAJÍCÍ ...'!$C$110:$K$196</definedName>
    <definedName name="_xlnm.Print_Area" localSheetId="5">'SO 05 - TŮNĚ'!$C$4:$J$39,'SO 05 - TŮNĚ'!$C$50:$J$76,'SO 05 - TŮNĚ'!$C$82:$J$99,'SO 05 - TŮNĚ'!$C$105:$K$136</definedName>
    <definedName name="_xlnm.Print_Area" localSheetId="6">'VON - Vedlejší a ostatní ...'!$C$4:$J$39,'VON - Vedlejší a ostatní ...'!$C$50:$J$76,'VON - Vedlejší a ostatní ...'!$C$82:$J$98,'VON - Vedlejší a ostatní ...'!$C$104:$K$132</definedName>
  </definedNames>
  <calcPr calcId="125725"/>
</workbook>
</file>

<file path=xl/calcChain.xml><?xml version="1.0" encoding="utf-8"?>
<calcChain xmlns="http://schemas.openxmlformats.org/spreadsheetml/2006/main">
  <c r="J126" i="5"/>
  <c r="J129"/>
  <c r="J132"/>
  <c r="J135"/>
  <c r="J137"/>
  <c r="J140"/>
  <c r="J143"/>
  <c r="J145"/>
  <c r="J148"/>
  <c r="J152"/>
  <c r="J156"/>
  <c r="J159"/>
  <c r="J164"/>
  <c r="J166"/>
  <c r="J171"/>
  <c r="J175"/>
  <c r="J180"/>
  <c r="J183"/>
  <c r="J187"/>
  <c r="J189"/>
  <c r="J192"/>
  <c r="J195"/>
  <c r="J169"/>
  <c r="J18" i="7"/>
  <c r="J17"/>
  <c r="J18" i="6"/>
  <c r="J17"/>
  <c r="J18" i="5"/>
  <c r="J17"/>
  <c r="J18" i="4"/>
  <c r="J17"/>
  <c r="J18" i="3"/>
  <c r="J17"/>
  <c r="J18" i="2"/>
  <c r="J17"/>
  <c r="J37" i="7" l="1"/>
  <c r="J36"/>
  <c r="AY100" i="1" s="1"/>
  <c r="J35" i="7"/>
  <c r="AX100" i="1"/>
  <c r="BI132" i="7"/>
  <c r="BH132"/>
  <c r="BG132"/>
  <c r="BF132"/>
  <c r="T132"/>
  <c r="R132"/>
  <c r="P132"/>
  <c r="BK132"/>
  <c r="J132"/>
  <c r="BE132" s="1"/>
  <c r="BI129"/>
  <c r="BH129"/>
  <c r="BG129"/>
  <c r="BF129"/>
  <c r="T129"/>
  <c r="R129"/>
  <c r="P129"/>
  <c r="BK129"/>
  <c r="J129"/>
  <c r="BE129" s="1"/>
  <c r="BI127"/>
  <c r="BH127"/>
  <c r="BG127"/>
  <c r="BF127"/>
  <c r="T127"/>
  <c r="R127"/>
  <c r="P127"/>
  <c r="BK127"/>
  <c r="J127"/>
  <c r="BE127" s="1"/>
  <c r="BI126"/>
  <c r="BH126"/>
  <c r="BG126"/>
  <c r="BF126"/>
  <c r="T126"/>
  <c r="R126"/>
  <c r="P126"/>
  <c r="BK126"/>
  <c r="J126"/>
  <c r="BE126" s="1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 s="1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 s="1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T117" s="1"/>
  <c r="R119"/>
  <c r="P119"/>
  <c r="P118" s="1"/>
  <c r="P117" s="1"/>
  <c r="AU100" i="1" s="1"/>
  <c r="BK119" i="7"/>
  <c r="J119"/>
  <c r="BE119"/>
  <c r="J114"/>
  <c r="J113"/>
  <c r="F113"/>
  <c r="F111"/>
  <c r="E109"/>
  <c r="J92"/>
  <c r="J91"/>
  <c r="F91"/>
  <c r="F89"/>
  <c r="E87"/>
  <c r="E18"/>
  <c r="F92" s="1"/>
  <c r="J12"/>
  <c r="J111" s="1"/>
  <c r="E7"/>
  <c r="E85" s="1"/>
  <c r="J37" i="6"/>
  <c r="J36"/>
  <c r="AY99" i="1"/>
  <c r="J35" i="6"/>
  <c r="AX99" i="1"/>
  <c r="BI134" i="6"/>
  <c r="BH134"/>
  <c r="BG134"/>
  <c r="BF134"/>
  <c r="T134"/>
  <c r="R134"/>
  <c r="P134"/>
  <c r="BK134"/>
  <c r="J134"/>
  <c r="BE134" s="1"/>
  <c r="BI131"/>
  <c r="BH131"/>
  <c r="BG131"/>
  <c r="BF131"/>
  <c r="T131"/>
  <c r="R131"/>
  <c r="P131"/>
  <c r="BK131"/>
  <c r="J131"/>
  <c r="BE131" s="1"/>
  <c r="BI128"/>
  <c r="BH128"/>
  <c r="BG128"/>
  <c r="BF128"/>
  <c r="T128"/>
  <c r="R128"/>
  <c r="P128"/>
  <c r="BK128"/>
  <c r="J128"/>
  <c r="BE128" s="1"/>
  <c r="BI124"/>
  <c r="BH124"/>
  <c r="BG124"/>
  <c r="BF124"/>
  <c r="T124"/>
  <c r="R124"/>
  <c r="P124"/>
  <c r="BK124"/>
  <c r="J124"/>
  <c r="BE124" s="1"/>
  <c r="BI121"/>
  <c r="BH121"/>
  <c r="BG121"/>
  <c r="BF121"/>
  <c r="T121"/>
  <c r="T120"/>
  <c r="T119" s="1"/>
  <c r="T118" s="1"/>
  <c r="R121"/>
  <c r="R120" s="1"/>
  <c r="R119" s="1"/>
  <c r="R118" s="1"/>
  <c r="P121"/>
  <c r="P120"/>
  <c r="P119" s="1"/>
  <c r="P118" s="1"/>
  <c r="AU99" i="1" s="1"/>
  <c r="BK121" i="6"/>
  <c r="BK120" s="1"/>
  <c r="J121"/>
  <c r="BE121" s="1"/>
  <c r="J115"/>
  <c r="J114"/>
  <c r="F114"/>
  <c r="F112"/>
  <c r="E110"/>
  <c r="J92"/>
  <c r="J91"/>
  <c r="F91"/>
  <c r="F89"/>
  <c r="E87"/>
  <c r="E18"/>
  <c r="F92" s="1"/>
  <c r="J12"/>
  <c r="J112" s="1"/>
  <c r="E7"/>
  <c r="E85" s="1"/>
  <c r="J37" i="5"/>
  <c r="J36"/>
  <c r="AY98" i="1"/>
  <c r="J35" i="5"/>
  <c r="AX98" i="1"/>
  <c r="BI195" i="5"/>
  <c r="BH195"/>
  <c r="BG195"/>
  <c r="BF195"/>
  <c r="T195"/>
  <c r="T194"/>
  <c r="R195"/>
  <c r="R194"/>
  <c r="P195"/>
  <c r="P194"/>
  <c r="BK195"/>
  <c r="BK194" s="1"/>
  <c r="BE195"/>
  <c r="BI192"/>
  <c r="BH192"/>
  <c r="BG192"/>
  <c r="BF192"/>
  <c r="T192"/>
  <c r="R192"/>
  <c r="P192"/>
  <c r="BK192"/>
  <c r="BE192"/>
  <c r="BI189"/>
  <c r="BH189"/>
  <c r="BG189"/>
  <c r="BF189"/>
  <c r="T189"/>
  <c r="R189"/>
  <c r="P189"/>
  <c r="BK189"/>
  <c r="BE189"/>
  <c r="BI187"/>
  <c r="BH187"/>
  <c r="BG187"/>
  <c r="BF187"/>
  <c r="T187"/>
  <c r="T186"/>
  <c r="R187"/>
  <c r="R186" s="1"/>
  <c r="P187"/>
  <c r="P186"/>
  <c r="BK187"/>
  <c r="BK186" s="1"/>
  <c r="BE187"/>
  <c r="BI183"/>
  <c r="BH183"/>
  <c r="BG183"/>
  <c r="BF183"/>
  <c r="T183"/>
  <c r="R183"/>
  <c r="P183"/>
  <c r="BK183"/>
  <c r="BE183"/>
  <c r="BI180"/>
  <c r="BH180"/>
  <c r="BG180"/>
  <c r="BF180"/>
  <c r="T180"/>
  <c r="T179" s="1"/>
  <c r="R180"/>
  <c r="R179"/>
  <c r="P180"/>
  <c r="P179"/>
  <c r="BK180"/>
  <c r="BK179" s="1"/>
  <c r="BE180"/>
  <c r="BI175"/>
  <c r="BH175"/>
  <c r="BG175"/>
  <c r="BF175"/>
  <c r="T175"/>
  <c r="R175"/>
  <c r="P175"/>
  <c r="BK175"/>
  <c r="BE175"/>
  <c r="BI171"/>
  <c r="BH171"/>
  <c r="BG171"/>
  <c r="BF171"/>
  <c r="T171"/>
  <c r="R171"/>
  <c r="P171"/>
  <c r="BK171"/>
  <c r="BE171"/>
  <c r="BI169"/>
  <c r="BH169"/>
  <c r="BG169"/>
  <c r="BF169"/>
  <c r="T169"/>
  <c r="R169"/>
  <c r="P169"/>
  <c r="BK169"/>
  <c r="BE169"/>
  <c r="BI166"/>
  <c r="BH166"/>
  <c r="BG166"/>
  <c r="BF166"/>
  <c r="T166"/>
  <c r="R166"/>
  <c r="P166"/>
  <c r="BK166"/>
  <c r="BE166"/>
  <c r="BI164"/>
  <c r="BH164"/>
  <c r="BG164"/>
  <c r="BF164"/>
  <c r="T164"/>
  <c r="R164"/>
  <c r="P164"/>
  <c r="BK164"/>
  <c r="BE164"/>
  <c r="BI159"/>
  <c r="BH159"/>
  <c r="BG159"/>
  <c r="BF159"/>
  <c r="T159"/>
  <c r="R159"/>
  <c r="P159"/>
  <c r="BK159"/>
  <c r="BE159"/>
  <c r="BI156"/>
  <c r="BH156"/>
  <c r="BG156"/>
  <c r="BF156"/>
  <c r="T156"/>
  <c r="T155"/>
  <c r="R156"/>
  <c r="R155"/>
  <c r="P156"/>
  <c r="P155" s="1"/>
  <c r="BK156"/>
  <c r="BE156"/>
  <c r="BI152"/>
  <c r="BH152"/>
  <c r="BG152"/>
  <c r="BF152"/>
  <c r="T152"/>
  <c r="T151"/>
  <c r="R152"/>
  <c r="R151"/>
  <c r="P152"/>
  <c r="P151" s="1"/>
  <c r="BK152"/>
  <c r="BK151"/>
  <c r="BE152"/>
  <c r="BI148"/>
  <c r="BH148"/>
  <c r="BG148"/>
  <c r="BF148"/>
  <c r="T148"/>
  <c r="R148"/>
  <c r="P148"/>
  <c r="BK148"/>
  <c r="BE148"/>
  <c r="BI145"/>
  <c r="BH145"/>
  <c r="BG145"/>
  <c r="BF145"/>
  <c r="T145"/>
  <c r="R145"/>
  <c r="P145"/>
  <c r="BK145"/>
  <c r="BE145"/>
  <c r="BI143"/>
  <c r="BH143"/>
  <c r="BG143"/>
  <c r="BF143"/>
  <c r="T143"/>
  <c r="R143"/>
  <c r="P143"/>
  <c r="BK143"/>
  <c r="BE143"/>
  <c r="BI140"/>
  <c r="BH140"/>
  <c r="BG140"/>
  <c r="BF140"/>
  <c r="T140"/>
  <c r="R140"/>
  <c r="P140"/>
  <c r="BK140"/>
  <c r="BE140"/>
  <c r="BI137"/>
  <c r="BH137"/>
  <c r="BG137"/>
  <c r="BF137"/>
  <c r="T137"/>
  <c r="R137"/>
  <c r="P137"/>
  <c r="BK137"/>
  <c r="BE137"/>
  <c r="BI135"/>
  <c r="BH135"/>
  <c r="BG135"/>
  <c r="BF135"/>
  <c r="T135"/>
  <c r="R135"/>
  <c r="P135"/>
  <c r="BK135"/>
  <c r="BE135"/>
  <c r="BI132"/>
  <c r="BH132"/>
  <c r="BG132"/>
  <c r="BF132"/>
  <c r="T132"/>
  <c r="R132"/>
  <c r="P132"/>
  <c r="BK132"/>
  <c r="BE132"/>
  <c r="BI129"/>
  <c r="BH129"/>
  <c r="BG129"/>
  <c r="BF129"/>
  <c r="T129"/>
  <c r="R129"/>
  <c r="P129"/>
  <c r="BK129"/>
  <c r="BE129"/>
  <c r="BI126"/>
  <c r="BH126"/>
  <c r="BG126"/>
  <c r="BF126"/>
  <c r="T126"/>
  <c r="T125"/>
  <c r="T124" s="1"/>
  <c r="T123" s="1"/>
  <c r="R126"/>
  <c r="R125"/>
  <c r="R124" s="1"/>
  <c r="R123" s="1"/>
  <c r="P126"/>
  <c r="P125"/>
  <c r="BK126"/>
  <c r="BE126"/>
  <c r="J120"/>
  <c r="J119"/>
  <c r="F119"/>
  <c r="F117"/>
  <c r="E115"/>
  <c r="J92"/>
  <c r="J91"/>
  <c r="F91"/>
  <c r="F89"/>
  <c r="E87"/>
  <c r="E18"/>
  <c r="F120" s="1"/>
  <c r="J12"/>
  <c r="J117" s="1"/>
  <c r="E7"/>
  <c r="E85" s="1"/>
  <c r="J37" i="4"/>
  <c r="J36"/>
  <c r="AY97" i="1"/>
  <c r="J35" i="4"/>
  <c r="AX97" i="1"/>
  <c r="BI228" i="4"/>
  <c r="BH228"/>
  <c r="BG228"/>
  <c r="BF228"/>
  <c r="T228"/>
  <c r="T227"/>
  <c r="R228"/>
  <c r="R227"/>
  <c r="P228"/>
  <c r="P227" s="1"/>
  <c r="BK228"/>
  <c r="BK227" s="1"/>
  <c r="J227" s="1"/>
  <c r="J101" s="1"/>
  <c r="J228"/>
  <c r="BE228" s="1"/>
  <c r="BI223"/>
  <c r="BH223"/>
  <c r="BG223"/>
  <c r="BF223"/>
  <c r="T223"/>
  <c r="R223"/>
  <c r="P223"/>
  <c r="BK223"/>
  <c r="J223"/>
  <c r="BE223" s="1"/>
  <c r="BI215"/>
  <c r="BH215"/>
  <c r="BG215"/>
  <c r="BF215"/>
  <c r="T215"/>
  <c r="R215"/>
  <c r="P215"/>
  <c r="BK215"/>
  <c r="J215"/>
  <c r="BE215" s="1"/>
  <c r="BI211"/>
  <c r="BH211"/>
  <c r="BG211"/>
  <c r="BF211"/>
  <c r="T211"/>
  <c r="R211"/>
  <c r="P211"/>
  <c r="BK211"/>
  <c r="J211"/>
  <c r="BE211"/>
  <c r="BI202"/>
  <c r="BH202"/>
  <c r="BG202"/>
  <c r="BF202"/>
  <c r="T202"/>
  <c r="R202"/>
  <c r="P202"/>
  <c r="BK202"/>
  <c r="J202"/>
  <c r="BE202"/>
  <c r="BI194"/>
  <c r="BH194"/>
  <c r="BG194"/>
  <c r="BF194"/>
  <c r="T194"/>
  <c r="T193"/>
  <c r="R194"/>
  <c r="R193"/>
  <c r="P194"/>
  <c r="P193" s="1"/>
  <c r="BK194"/>
  <c r="J194"/>
  <c r="BE194" s="1"/>
  <c r="BI184"/>
  <c r="BH184"/>
  <c r="BG184"/>
  <c r="BF184"/>
  <c r="T184"/>
  <c r="R184"/>
  <c r="P184"/>
  <c r="BK184"/>
  <c r="J184"/>
  <c r="BE184" s="1"/>
  <c r="BI182"/>
  <c r="BH182"/>
  <c r="BG182"/>
  <c r="BF182"/>
  <c r="T182"/>
  <c r="R182"/>
  <c r="P182"/>
  <c r="BK182"/>
  <c r="J182"/>
  <c r="BE182"/>
  <c r="BI174"/>
  <c r="BH174"/>
  <c r="BG174"/>
  <c r="BF174"/>
  <c r="T174"/>
  <c r="R174"/>
  <c r="P174"/>
  <c r="BK174"/>
  <c r="J174"/>
  <c r="BE174"/>
  <c r="BI165"/>
  <c r="BH165"/>
  <c r="BG165"/>
  <c r="BF165"/>
  <c r="T165"/>
  <c r="T164"/>
  <c r="R165"/>
  <c r="R164"/>
  <c r="P165"/>
  <c r="P164"/>
  <c r="BK165"/>
  <c r="J165"/>
  <c r="BE165" s="1"/>
  <c r="BI151"/>
  <c r="BH151"/>
  <c r="BG151"/>
  <c r="BF151"/>
  <c r="T151"/>
  <c r="R151"/>
  <c r="P151"/>
  <c r="BK151"/>
  <c r="J151"/>
  <c r="BE151"/>
  <c r="BI138"/>
  <c r="BH138"/>
  <c r="BG138"/>
  <c r="BF138"/>
  <c r="T138"/>
  <c r="R138"/>
  <c r="P138"/>
  <c r="BK138"/>
  <c r="J138"/>
  <c r="BE138" s="1"/>
  <c r="BI130"/>
  <c r="BH130"/>
  <c r="BG130"/>
  <c r="BF130"/>
  <c r="T130"/>
  <c r="R130"/>
  <c r="P130"/>
  <c r="BK130"/>
  <c r="J130"/>
  <c r="BE130"/>
  <c r="BI124"/>
  <c r="BH124"/>
  <c r="BG124"/>
  <c r="BF124"/>
  <c r="T124"/>
  <c r="T123"/>
  <c r="T122" s="1"/>
  <c r="T121" s="1"/>
  <c r="R124"/>
  <c r="R123"/>
  <c r="R122" s="1"/>
  <c r="R121" s="1"/>
  <c r="P124"/>
  <c r="P123"/>
  <c r="BK124"/>
  <c r="J124"/>
  <c r="BE124" s="1"/>
  <c r="J118"/>
  <c r="J117"/>
  <c r="F117"/>
  <c r="F115"/>
  <c r="E113"/>
  <c r="J92"/>
  <c r="J91"/>
  <c r="F91"/>
  <c r="F89"/>
  <c r="E87"/>
  <c r="E18"/>
  <c r="F92" s="1"/>
  <c r="J12"/>
  <c r="J115" s="1"/>
  <c r="E7"/>
  <c r="E85" s="1"/>
  <c r="J37" i="3"/>
  <c r="J36"/>
  <c r="AY96" i="1" s="1"/>
  <c r="J35" i="3"/>
  <c r="AX96" i="1"/>
  <c r="BI210" i="3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4"/>
  <c r="BH204"/>
  <c r="BG204"/>
  <c r="BF204"/>
  <c r="T204"/>
  <c r="T203"/>
  <c r="T202" s="1"/>
  <c r="R204"/>
  <c r="R203" s="1"/>
  <c r="R202" s="1"/>
  <c r="P204"/>
  <c r="P203"/>
  <c r="P202" s="1"/>
  <c r="BK204"/>
  <c r="J204"/>
  <c r="BE204"/>
  <c r="BI200"/>
  <c r="BH200"/>
  <c r="BG200"/>
  <c r="BF200"/>
  <c r="T200"/>
  <c r="T199"/>
  <c r="R200"/>
  <c r="R199"/>
  <c r="P200"/>
  <c r="P199"/>
  <c r="BK200"/>
  <c r="BK199" s="1"/>
  <c r="J199" s="1"/>
  <c r="J103" s="1"/>
  <c r="J200"/>
  <c r="BE200" s="1"/>
  <c r="BI196"/>
  <c r="BH196"/>
  <c r="BG196"/>
  <c r="BF196"/>
  <c r="T196"/>
  <c r="T195"/>
  <c r="R196"/>
  <c r="R195"/>
  <c r="P196"/>
  <c r="P195"/>
  <c r="BK196"/>
  <c r="BK195" s="1"/>
  <c r="J195" s="1"/>
  <c r="J102" s="1"/>
  <c r="J196"/>
  <c r="BE196" s="1"/>
  <c r="BI193"/>
  <c r="BH193"/>
  <c r="BG193"/>
  <c r="BF193"/>
  <c r="T193"/>
  <c r="R193"/>
  <c r="R190" s="1"/>
  <c r="P193"/>
  <c r="BK193"/>
  <c r="J193"/>
  <c r="BE193"/>
  <c r="BI191"/>
  <c r="BH191"/>
  <c r="BG191"/>
  <c r="BF191"/>
  <c r="T191"/>
  <c r="T190"/>
  <c r="R191"/>
  <c r="P191"/>
  <c r="P190" s="1"/>
  <c r="BK191"/>
  <c r="J191"/>
  <c r="BE191" s="1"/>
  <c r="BI186"/>
  <c r="BH186"/>
  <c r="BG186"/>
  <c r="BF186"/>
  <c r="T186"/>
  <c r="R186"/>
  <c r="P186"/>
  <c r="BK186"/>
  <c r="J186"/>
  <c r="BE186" s="1"/>
  <c r="BI179"/>
  <c r="BH179"/>
  <c r="BG179"/>
  <c r="BF179"/>
  <c r="T179"/>
  <c r="T178"/>
  <c r="R179"/>
  <c r="R178" s="1"/>
  <c r="P179"/>
  <c r="P178"/>
  <c r="BK179"/>
  <c r="BK178"/>
  <c r="J178" s="1"/>
  <c r="J100" s="1"/>
  <c r="J179"/>
  <c r="BE179" s="1"/>
  <c r="BI171"/>
  <c r="BH171"/>
  <c r="BG171"/>
  <c r="BF171"/>
  <c r="T171"/>
  <c r="R171"/>
  <c r="P171"/>
  <c r="BK171"/>
  <c r="J171"/>
  <c r="BE171" s="1"/>
  <c r="BI169"/>
  <c r="BH169"/>
  <c r="BG169"/>
  <c r="BF169"/>
  <c r="T169"/>
  <c r="R169"/>
  <c r="P169"/>
  <c r="BK169"/>
  <c r="J169"/>
  <c r="BE169"/>
  <c r="BI163"/>
  <c r="BH163"/>
  <c r="BG163"/>
  <c r="BF163"/>
  <c r="T163"/>
  <c r="R163"/>
  <c r="P163"/>
  <c r="BK163"/>
  <c r="J163"/>
  <c r="BE163"/>
  <c r="BI153"/>
  <c r="BH153"/>
  <c r="BG153"/>
  <c r="BF153"/>
  <c r="T153"/>
  <c r="T152"/>
  <c r="R153"/>
  <c r="R152"/>
  <c r="P153"/>
  <c r="P152" s="1"/>
  <c r="BK153"/>
  <c r="J153"/>
  <c r="BE153" s="1"/>
  <c r="BI144"/>
  <c r="BH144"/>
  <c r="BG144"/>
  <c r="BF144"/>
  <c r="T144"/>
  <c r="R144"/>
  <c r="P144"/>
  <c r="BK144"/>
  <c r="J144"/>
  <c r="BE144" s="1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28"/>
  <c r="BH128"/>
  <c r="BG128"/>
  <c r="BF128"/>
  <c r="T128"/>
  <c r="T127"/>
  <c r="T126" s="1"/>
  <c r="R128"/>
  <c r="R127" s="1"/>
  <c r="R126" s="1"/>
  <c r="P128"/>
  <c r="P127"/>
  <c r="BK128"/>
  <c r="BK127" s="1"/>
  <c r="J128"/>
  <c r="BE128" s="1"/>
  <c r="J122"/>
  <c r="J121"/>
  <c r="F121"/>
  <c r="F119"/>
  <c r="E117"/>
  <c r="J92"/>
  <c r="J91"/>
  <c r="F91"/>
  <c r="F89"/>
  <c r="E87"/>
  <c r="E18"/>
  <c r="F92" s="1"/>
  <c r="J12"/>
  <c r="J119" s="1"/>
  <c r="E7"/>
  <c r="E85" s="1"/>
  <c r="J37" i="2"/>
  <c r="J36"/>
  <c r="AY95" i="1"/>
  <c r="J35" i="2"/>
  <c r="AX95" i="1"/>
  <c r="BI193" i="2"/>
  <c r="BH193"/>
  <c r="BG193"/>
  <c r="BF193"/>
  <c r="T193"/>
  <c r="T192"/>
  <c r="R193"/>
  <c r="R192"/>
  <c r="P193"/>
  <c r="P192"/>
  <c r="BK193"/>
  <c r="BK192" s="1"/>
  <c r="J192" s="1"/>
  <c r="J101" s="1"/>
  <c r="J193"/>
  <c r="BE193" s="1"/>
  <c r="BI189"/>
  <c r="BH189"/>
  <c r="BG189"/>
  <c r="BF189"/>
  <c r="T189"/>
  <c r="R189"/>
  <c r="P189"/>
  <c r="BK189"/>
  <c r="J189"/>
  <c r="BE189"/>
  <c r="BI185"/>
  <c r="BH185"/>
  <c r="BG185"/>
  <c r="BF185"/>
  <c r="T185"/>
  <c r="T184"/>
  <c r="R185"/>
  <c r="R184"/>
  <c r="P185"/>
  <c r="P184" s="1"/>
  <c r="BK185"/>
  <c r="J185"/>
  <c r="BE185" s="1"/>
  <c r="BI180"/>
  <c r="BH180"/>
  <c r="BG180"/>
  <c r="BF180"/>
  <c r="T180"/>
  <c r="T179"/>
  <c r="R180"/>
  <c r="R179"/>
  <c r="P180"/>
  <c r="P179" s="1"/>
  <c r="BK180"/>
  <c r="BK179" s="1"/>
  <c r="J179" s="1"/>
  <c r="J99" s="1"/>
  <c r="J180"/>
  <c r="BE180" s="1"/>
  <c r="BI175"/>
  <c r="BH175"/>
  <c r="BG175"/>
  <c r="BF175"/>
  <c r="T175"/>
  <c r="R175"/>
  <c r="P175"/>
  <c r="BK175"/>
  <c r="J175"/>
  <c r="BE175" s="1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 s="1"/>
  <c r="BI155"/>
  <c r="BH155"/>
  <c r="BG155"/>
  <c r="BF155"/>
  <c r="T155"/>
  <c r="R155"/>
  <c r="P155"/>
  <c r="BK155"/>
  <c r="J155"/>
  <c r="BE155"/>
  <c r="BI147"/>
  <c r="BH147"/>
  <c r="BG147"/>
  <c r="BF147"/>
  <c r="T147"/>
  <c r="R147"/>
  <c r="P147"/>
  <c r="BK147"/>
  <c r="J147"/>
  <c r="BE147" s="1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 s="1"/>
  <c r="BI136"/>
  <c r="BH136"/>
  <c r="BG136"/>
  <c r="BF136"/>
  <c r="T136"/>
  <c r="R136"/>
  <c r="P136"/>
  <c r="BK136"/>
  <c r="J136"/>
  <c r="BE136"/>
  <c r="BI128"/>
  <c r="BH128"/>
  <c r="BG128"/>
  <c r="BF128"/>
  <c r="T128"/>
  <c r="R128"/>
  <c r="P128"/>
  <c r="BK128"/>
  <c r="J128"/>
  <c r="BE128"/>
  <c r="BI124"/>
  <c r="BH124"/>
  <c r="BG124"/>
  <c r="BF124"/>
  <c r="T124"/>
  <c r="T123"/>
  <c r="T122" s="1"/>
  <c r="T121" s="1"/>
  <c r="R124"/>
  <c r="R123" s="1"/>
  <c r="R122" s="1"/>
  <c r="R121" s="1"/>
  <c r="P124"/>
  <c r="P123"/>
  <c r="P122" s="1"/>
  <c r="P121" s="1"/>
  <c r="AU95" i="1" s="1"/>
  <c r="BK124" i="2"/>
  <c r="J124"/>
  <c r="BE124" s="1"/>
  <c r="J118"/>
  <c r="J117"/>
  <c r="F117"/>
  <c r="F115"/>
  <c r="E113"/>
  <c r="J92"/>
  <c r="J91"/>
  <c r="F91"/>
  <c r="F89"/>
  <c r="E87"/>
  <c r="E18"/>
  <c r="F92" s="1"/>
  <c r="J12"/>
  <c r="J115" s="1"/>
  <c r="E7"/>
  <c r="E111" s="1"/>
  <c r="AS94" i="1"/>
  <c r="L90"/>
  <c r="AM90"/>
  <c r="AM89"/>
  <c r="L89"/>
  <c r="AM87"/>
  <c r="L87"/>
  <c r="L85"/>
  <c r="L84"/>
  <c r="R118" i="7" l="1"/>
  <c r="R117" s="1"/>
  <c r="BK118"/>
  <c r="BK117" s="1"/>
  <c r="J117" s="1"/>
  <c r="J96" s="1"/>
  <c r="F33"/>
  <c r="AZ100" i="1" s="1"/>
  <c r="F35" i="7"/>
  <c r="BB100" i="1" s="1"/>
  <c r="F37" i="7"/>
  <c r="BD100" i="1" s="1"/>
  <c r="F36" i="7"/>
  <c r="BC100" i="1" s="1"/>
  <c r="F34" i="7"/>
  <c r="BA100" i="1" s="1"/>
  <c r="F35" i="6"/>
  <c r="BB99" i="1" s="1"/>
  <c r="F37" i="6"/>
  <c r="BD99" i="1" s="1"/>
  <c r="F36" i="6"/>
  <c r="BC99" i="1" s="1"/>
  <c r="F34" i="6"/>
  <c r="BA99" i="1" s="1"/>
  <c r="J103" i="5"/>
  <c r="J194"/>
  <c r="J186"/>
  <c r="J102" s="1"/>
  <c r="J101"/>
  <c r="J179"/>
  <c r="BK155"/>
  <c r="J99"/>
  <c r="J151"/>
  <c r="BK125"/>
  <c r="J125" s="1"/>
  <c r="J98" s="1"/>
  <c r="F35"/>
  <c r="BB98" i="1" s="1"/>
  <c r="F36" i="5"/>
  <c r="BC98" i="1" s="1"/>
  <c r="J34" i="5"/>
  <c r="AW98" i="1" s="1"/>
  <c r="F37" i="5"/>
  <c r="BD98" i="1" s="1"/>
  <c r="BK193" i="4"/>
  <c r="J193" s="1"/>
  <c r="J100" s="1"/>
  <c r="F35"/>
  <c r="BB97" i="1" s="1"/>
  <c r="BK164" i="4"/>
  <c r="J164" s="1"/>
  <c r="J99" s="1"/>
  <c r="BK123"/>
  <c r="J123" s="1"/>
  <c r="J98" s="1"/>
  <c r="F34"/>
  <c r="BA97" i="1" s="1"/>
  <c r="F37" i="4"/>
  <c r="BD97" i="1" s="1"/>
  <c r="F36" i="4"/>
  <c r="BC97" i="1" s="1"/>
  <c r="BK203" i="3"/>
  <c r="J203" s="1"/>
  <c r="J105" s="1"/>
  <c r="BK190"/>
  <c r="J190" s="1"/>
  <c r="J101" s="1"/>
  <c r="BK152"/>
  <c r="J152" s="1"/>
  <c r="J99" s="1"/>
  <c r="F37"/>
  <c r="BD96" i="1" s="1"/>
  <c r="F36" i="3"/>
  <c r="BC96" i="1" s="1"/>
  <c r="F35" i="3"/>
  <c r="BB96" i="1" s="1"/>
  <c r="F34" i="3"/>
  <c r="BA96" i="1" s="1"/>
  <c r="BK184" i="2"/>
  <c r="J184" s="1"/>
  <c r="J100" s="1"/>
  <c r="J89" i="6"/>
  <c r="E85" i="2"/>
  <c r="F92" i="5"/>
  <c r="J89" i="2"/>
  <c r="J89" i="5"/>
  <c r="J89" i="7"/>
  <c r="E107"/>
  <c r="E115" i="3"/>
  <c r="E111" i="4"/>
  <c r="E108" i="6"/>
  <c r="J89" i="3"/>
  <c r="J89" i="4"/>
  <c r="F35" i="2"/>
  <c r="BB95" i="1" s="1"/>
  <c r="F37" i="2"/>
  <c r="BD95" i="1" s="1"/>
  <c r="F36" i="2"/>
  <c r="BC95" i="1" s="1"/>
  <c r="BK123" i="2"/>
  <c r="F34"/>
  <c r="BA95" i="1" s="1"/>
  <c r="F33" i="6"/>
  <c r="AZ99" i="1" s="1"/>
  <c r="J33" i="6"/>
  <c r="AV99" i="1" s="1"/>
  <c r="P126" i="3"/>
  <c r="P125" s="1"/>
  <c r="AU96" i="1" s="1"/>
  <c r="F33" i="3"/>
  <c r="AZ96" i="1" s="1"/>
  <c r="J33" i="3"/>
  <c r="AV96" i="1" s="1"/>
  <c r="P124" i="5"/>
  <c r="P123" s="1"/>
  <c r="AU98" i="1" s="1"/>
  <c r="P122" i="4"/>
  <c r="P121" s="1"/>
  <c r="AU97" i="1" s="1"/>
  <c r="AU94" s="1"/>
  <c r="J127" i="3"/>
  <c r="J98" s="1"/>
  <c r="F33" i="5"/>
  <c r="AZ98" i="1" s="1"/>
  <c r="J33" i="5"/>
  <c r="AV98" i="1" s="1"/>
  <c r="T125" i="3"/>
  <c r="F33" i="2"/>
  <c r="AZ95" i="1" s="1"/>
  <c r="J33" i="2"/>
  <c r="AV95" i="1" s="1"/>
  <c r="F33" i="4"/>
  <c r="AZ97" i="1" s="1"/>
  <c r="J33" i="4"/>
  <c r="AV97" i="1" s="1"/>
  <c r="BK119" i="6"/>
  <c r="J120"/>
  <c r="J98" s="1"/>
  <c r="R125" i="3"/>
  <c r="F34" i="5"/>
  <c r="BA98" i="1" s="1"/>
  <c r="F118" i="4"/>
  <c r="J34"/>
  <c r="AW97" i="1" s="1"/>
  <c r="J33" i="7"/>
  <c r="AV100" i="1" s="1"/>
  <c r="J34" i="7"/>
  <c r="AW100" i="1" s="1"/>
  <c r="F118" i="2"/>
  <c r="J34"/>
  <c r="AW95" i="1" s="1"/>
  <c r="F122" i="3"/>
  <c r="J34"/>
  <c r="AW96" i="1" s="1"/>
  <c r="F115" i="6"/>
  <c r="J34"/>
  <c r="AW99" i="1" s="1"/>
  <c r="F114" i="7"/>
  <c r="E113" i="5"/>
  <c r="AT100" i="1" l="1"/>
  <c r="J30" i="7"/>
  <c r="AG100" i="1" s="1"/>
  <c r="AN100" s="1"/>
  <c r="J118" i="7"/>
  <c r="J97" s="1"/>
  <c r="J155" i="5"/>
  <c r="J100" s="1"/>
  <c r="BK124"/>
  <c r="J124" s="1"/>
  <c r="J97" s="1"/>
  <c r="AT98" i="1"/>
  <c r="BK122" i="4"/>
  <c r="J122" s="1"/>
  <c r="J97" s="1"/>
  <c r="BK202" i="3"/>
  <c r="J202" s="1"/>
  <c r="J104" s="1"/>
  <c r="BK126"/>
  <c r="BD94" i="1"/>
  <c r="W33" s="1"/>
  <c r="BB94"/>
  <c r="AX94" s="1"/>
  <c r="BC94"/>
  <c r="AY94" s="1"/>
  <c r="BK122" i="2"/>
  <c r="BK121" s="1"/>
  <c r="J121" s="1"/>
  <c r="AT97" i="1"/>
  <c r="BA94"/>
  <c r="W30" s="1"/>
  <c r="J123" i="2"/>
  <c r="J98" s="1"/>
  <c r="AT95" i="1"/>
  <c r="AT99"/>
  <c r="BK118" i="6"/>
  <c r="J118" s="1"/>
  <c r="J119"/>
  <c r="J97" s="1"/>
  <c r="AZ94" i="1"/>
  <c r="AT96"/>
  <c r="J39" i="7" l="1"/>
  <c r="BK123" i="5"/>
  <c r="J123" s="1"/>
  <c r="J30" s="1"/>
  <c r="BK121" i="4"/>
  <c r="J121" s="1"/>
  <c r="J30" s="1"/>
  <c r="BK125" i="3"/>
  <c r="J125" s="1"/>
  <c r="J96" s="1"/>
  <c r="J126"/>
  <c r="J97" s="1"/>
  <c r="W31" i="1"/>
  <c r="W32"/>
  <c r="J122" i="2"/>
  <c r="J97" s="1"/>
  <c r="AW94" i="1"/>
  <c r="AK30" s="1"/>
  <c r="J30" i="2"/>
  <c r="J96"/>
  <c r="W29" i="1"/>
  <c r="AV94"/>
  <c r="J30" i="6"/>
  <c r="J96"/>
  <c r="J96" i="5" l="1"/>
  <c r="J96" i="4"/>
  <c r="J30" i="3"/>
  <c r="J39" s="1"/>
  <c r="AG95" i="1"/>
  <c r="J39" i="2"/>
  <c r="J39" i="5"/>
  <c r="AG98" i="1"/>
  <c r="AN98" s="1"/>
  <c r="AT94"/>
  <c r="AK29"/>
  <c r="AG99"/>
  <c r="AN99" s="1"/>
  <c r="J39" i="6"/>
  <c r="AG97" i="1"/>
  <c r="AN97" s="1"/>
  <c r="J39" i="4"/>
  <c r="AG96" i="1" l="1"/>
  <c r="AN96" s="1"/>
  <c r="AN95"/>
  <c r="AG94" l="1"/>
  <c r="AK26" s="1"/>
  <c r="AN94" l="1"/>
  <c r="AK35"/>
</calcChain>
</file>

<file path=xl/sharedStrings.xml><?xml version="1.0" encoding="utf-8"?>
<sst xmlns="http://schemas.openxmlformats.org/spreadsheetml/2006/main" count="4304" uniqueCount="583">
  <si>
    <t>Export Komplet</t>
  </si>
  <si>
    <t/>
  </si>
  <si>
    <t>2.0</t>
  </si>
  <si>
    <t>False</t>
  </si>
  <si>
    <t>{f873d280-eb7f-4dc4-a66f-30184cba2271}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</si>
  <si>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</si>
  <si>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</si>
  <si>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</si>
  <si>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</si>
  <si>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</si>
  <si>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</si>
  <si>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</si>
  <si>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</si>
  <si>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2019J-127</t>
  </si>
  <si>
    <t>Stavba:</t>
  </si>
  <si>
    <t>Suchá nádrž Týnské předměstí</t>
  </si>
  <si>
    <t>KSO:</t>
  </si>
  <si>
    <t>CC-CZ:</t>
  </si>
  <si>
    <t>Místo:</t>
  </si>
  <si>
    <t>Domažlice</t>
  </si>
  <si>
    <t>Datum:</t>
  </si>
  <si>
    <t>Zadavatel:</t>
  </si>
  <si>
    <t>IČ:</t>
  </si>
  <si>
    <t>00253316</t>
  </si>
  <si>
    <t>Město Domažlice</t>
  </si>
  <si>
    <t>DIČ:</t>
  </si>
  <si>
    <t>Zhotovitel:</t>
  </si>
  <si>
    <t>Projektant:</t>
  </si>
  <si>
    <t>66366917</t>
  </si>
  <si>
    <t>Ing. Antonín Kavan</t>
  </si>
  <si>
    <t>True</t>
  </si>
  <si>
    <t>Zpracovatel:</t>
  </si>
  <si>
    <t>Jitka Durdíková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</si>
  <si>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</si>
  <si>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</si>
  <si>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</si>
  <si>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</si>
  <si>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</si>
  <si>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</si>
  <si>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</si>
  <si>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</si>
  <si>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</si>
  <si>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</si>
  <si>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</si>
  <si>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</si>
  <si>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</si>
  <si>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</si>
  <si>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</si>
  <si>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</si>
  <si>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</si>
  <si>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</si>
  <si>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</si>
  <si>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</si>
  <si>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</si>
  <si>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</si>
  <si>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</si>
  <si>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</si>
  <si>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</si>
  <si>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</si>
  <si>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</si>
  <si>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</si>
  <si>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</si>
  <si>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</si>
  <si>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</si>
  <si>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</si>
  <si>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</si>
  <si>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</si>
  <si>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</si>
  <si>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</si>
  <si>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</si>
  <si>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</si>
  <si>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</si>
  <si>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</si>
  <si>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</si>
  <si>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</si>
  <si>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</si>
  <si>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</si>
  <si>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</si>
  <si>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</si>
  <si>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</si>
  <si>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STAVBA HRÁZE</t>
  </si>
  <si>
    <t>STA</t>
  </si>
  <si>
    <t>1</t>
  </si>
  <si>
    <t>{ec12d918-761a-48cd-a0f0-ef26fb074526}</t>
  </si>
  <si>
    <t>2</t>
  </si>
  <si>
    <t>SO 02</t>
  </si>
  <si>
    <t>KAŠNOVÝ PŘELIV</t>
  </si>
  <si>
    <t>{f21ac108-1705-4c0e-a289-0a0ccc2590ec}</t>
  </si>
  <si>
    <t>SO 03</t>
  </si>
  <si>
    <t>BEZPEČNOSTNÍ PŘELIV</t>
  </si>
  <si>
    <t>{74d95136-dd28-4997-a4b5-8943c3205c1c}</t>
  </si>
  <si>
    <t>SO 04</t>
  </si>
  <si>
    <t>ÚPRAVA STÁVAJÍCÍ KANALIZACE</t>
  </si>
  <si>
    <t>{922bfaab-c9f5-4be4-be75-b88f2eb3be70}</t>
  </si>
  <si>
    <t>SO 05</t>
  </si>
  <si>
    <t>TŮNĚ</t>
  </si>
  <si>
    <t>{4224b328-bdd1-4941-b6bf-1d681a3536bb}</t>
  </si>
  <si>
    <t>VON</t>
  </si>
  <si>
    <t>Vedlejší a ostatní náklady</t>
  </si>
  <si>
    <t>{2b914dd6-a3b4-48c4-adcc-280d4491f7b4}</t>
  </si>
  <si>
    <t>KRYCÍ LIST SOUPISU PRACÍ</t>
  </si>
  <si>
    <t>Objekt:</t>
  </si>
  <si>
    <t>SO 01 - STAVBA HRÁZE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</si>
  <si>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</si>
  <si>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</si>
  <si>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</si>
  <si>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</si>
  <si>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</si>
  <si>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</si>
  <si>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</si>
  <si>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</si>
  <si>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</si>
  <si>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</si>
  <si>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</si>
  <si>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</si>
  <si>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</si>
  <si>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</si>
  <si>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</si>
  <si>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</si>
  <si>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</si>
  <si>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</si>
  <si>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</si>
  <si>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</si>
  <si>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</si>
  <si>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</si>
  <si>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</si>
  <si>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</si>
  <si>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</si>
  <si>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</si>
  <si>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</si>
  <si>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</si>
  <si>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121101101</t>
  </si>
  <si>
    <t>Sejmutí ornice s přemístěním na vzdálenost do 50 m</t>
  </si>
  <si>
    <t>m3</t>
  </si>
  <si>
    <t>CS ÚRS 2019 02</t>
  </si>
  <si>
    <t>4</t>
  </si>
  <si>
    <t>1890660404</t>
  </si>
  <si>
    <t>PP</t>
  </si>
  <si>
    <t>Sejmutí ornice nebo lesní půdy  s vodorovným přemístěním na hromady v místě upotřebení nebo na dočasné či trvalé skládky se složením, na vzdálenost do 50 m</t>
  </si>
  <si>
    <t>VV</t>
  </si>
  <si>
    <t>" sejmutí ornice z plochy hráze v tl. 25 cm "</t>
  </si>
  <si>
    <t>" hráz " 3950,0*0,25</t>
  </si>
  <si>
    <t>122201403</t>
  </si>
  <si>
    <t>Vykopávky v zemníku na suchu v hornině tř. 3 objem do 5000 m3</t>
  </si>
  <si>
    <t>1828380527</t>
  </si>
  <si>
    <t>Vykopávky v zemnících na suchu  s přehozením výkopku na vzdálenost do 3 m nebo s naložením na dopravní prostředek v hornině tř. 3 přes 1 000 do 5 000 m3</t>
  </si>
  <si>
    <t>" pro násyp hráze " 6882,0</t>
  </si>
  <si>
    <t>" odpočet pro těsnící ostruhu+patku " -520,20</t>
  </si>
  <si>
    <t>" odpočet výkop rýh a jam v SO 02 " -99,64</t>
  </si>
  <si>
    <t>" odpočet výkop rýh a jam v SO 03 " -528,99</t>
  </si>
  <si>
    <t>" odpočet výkop rýh a jam v SO 05 " -1660,00</t>
  </si>
  <si>
    <t>3</t>
  </si>
  <si>
    <t>131201102</t>
  </si>
  <si>
    <t>Hloubení jam nezapažených v hornině tř. 3 objemu do 1000 m3</t>
  </si>
  <si>
    <t>1664506498</t>
  </si>
  <si>
    <t>Hloubení nezapažených jam a zářezů s urovnáním dna do předepsaného profilu a spádu v hornině tř. 3 přes 100 do 1 000 m3</t>
  </si>
  <si>
    <t>" pro těsnící ostruhu " 147,0*3,0*1,0</t>
  </si>
  <si>
    <t>132201201</t>
  </si>
  <si>
    <t>Hloubení rýh š do 2000 mm v hornině tř. 3 objemu do 100 m3</t>
  </si>
  <si>
    <t>1266756547</t>
  </si>
  <si>
    <t>Hloubení zapažených i nezapažených rýh šířky přes 600 do 2 000 mm  s urovnáním dna do předepsaného profilu a spádu v hornině tř. 3 do 100 m3</t>
  </si>
  <si>
    <t>" pro patku " 132,0*1,2*0,5</t>
  </si>
  <si>
    <t>5</t>
  </si>
  <si>
    <t>162301101</t>
  </si>
  <si>
    <t>Vodorovné přemístění do 500 m výkopku/sypaniny z horniny tř. 1 až 4</t>
  </si>
  <si>
    <t>-1712402059</t>
  </si>
  <si>
    <t>Vodorovné přemístění výkopku nebo sypaniny po suchu  na obvyklém dopravním prostředku, bez naložení výkopku, avšak se složením bez rozhrnutí z horniny tř. 1 až 4 na vzdálenost přes 50 do 500 m</t>
  </si>
  <si>
    <t xml:space="preserve">" přemístění do 100 m z výkopu na mezideponii a z mezideponie do tělesa hráze "  </t>
  </si>
  <si>
    <t>" pro těsnící ostruhu " 147,0*3,0*1,0*2</t>
  </si>
  <si>
    <t>" pro patku " 132,0*1,2*0,5*2</t>
  </si>
  <si>
    <t>6</t>
  </si>
  <si>
    <t>162601102</t>
  </si>
  <si>
    <t>Vodorovné přemístění do 5000 m výkopku/sypaniny z horniny tř. 1 až 4</t>
  </si>
  <si>
    <t>1459288395</t>
  </si>
  <si>
    <t>Vodorovné přemístění výkopku nebo sypaniny po suchu  na obvyklém dopravním prostředku, bez naložení výkopku, avšak se složením bez rozhrnutí z horniny tř. 1 až 4 na vzdálenost přes 4 000 do 5 000 m</t>
  </si>
  <si>
    <t>" výkop v zemníku - přesun do 5000 m "</t>
  </si>
  <si>
    <t>7</t>
  </si>
  <si>
    <t>167101102</t>
  </si>
  <si>
    <t>Nakládání výkopku z hornin tř. 1 až 4 přes 100 m3</t>
  </si>
  <si>
    <t>1602742262</t>
  </si>
  <si>
    <t>Nakládání, skládání a překládání neulehlého výkopku nebo sypaniny  nakládání, množství přes 100 m3, z hornin tř. 1 až 4</t>
  </si>
  <si>
    <t>" naložení ornice pro přesun do hráze  "</t>
  </si>
  <si>
    <t>" hráz " 987,5</t>
  </si>
  <si>
    <t xml:space="preserve">" naložení z výkopu na mezideponii pro převoz z mezideponie do tělesa hráze "  </t>
  </si>
  <si>
    <t>8</t>
  </si>
  <si>
    <t>171101101</t>
  </si>
  <si>
    <t>Uložení sypaniny z hornin soudržných do násypů zhutněných na 95 % PS</t>
  </si>
  <si>
    <t>1616121275</t>
  </si>
  <si>
    <t>Uložení sypaniny do násypů  s rozprostřením sypaniny ve vrstvách a s hrubým urovnáním zhutněných s uzavřením povrchu násypu z hornin soudržných s předepsanou mírou zhutnění v procentech výsledků zkoušek Proctor-Standard (dále jen PS) na 95 % PS</t>
  </si>
  <si>
    <t>" hráz " 6441,0</t>
  </si>
  <si>
    <t>" ostruha " 441,0</t>
  </si>
  <si>
    <t>9</t>
  </si>
  <si>
    <t>182301135</t>
  </si>
  <si>
    <t>Rozprostření ornice pl přes 500 m2 ve svahu přes 1:5 tl vrstvy do 300 mm</t>
  </si>
  <si>
    <t>m2</t>
  </si>
  <si>
    <t>-946053775</t>
  </si>
  <si>
    <t>Rozprostření a urovnání ornice ve svahu sklonu přes 1:5 při souvislé ploše přes 500 m2, tl. vrstvy přes 250 do 300 mm</t>
  </si>
  <si>
    <t>" rozhrnutí ornice na hrázi a v zemníku v tl. 25 cm ve sklonu 1:3 "</t>
  </si>
  <si>
    <t>" hráz " 3950,0</t>
  </si>
  <si>
    <t>10</t>
  </si>
  <si>
    <t>181451162</t>
  </si>
  <si>
    <t>Založení trávníku zatravňovací textilií včetně textilie plochy přes 1000 m2 ve svahu do 1:2</t>
  </si>
  <si>
    <t>233798235</t>
  </si>
  <si>
    <t>Založení trávníku na půdě předem připravené plochy přes 1000 m2 zatravňovací textilií na svahu přes 1:5 do 1:2</t>
  </si>
  <si>
    <t>11</t>
  </si>
  <si>
    <t>M</t>
  </si>
  <si>
    <t>00572470</t>
  </si>
  <si>
    <t>osivo směs travní univerzál</t>
  </si>
  <si>
    <t>kg</t>
  </si>
  <si>
    <t>-1175263503</t>
  </si>
  <si>
    <t>3950*0,015 'Přepočtené koeficientem množství</t>
  </si>
  <si>
    <t>12</t>
  </si>
  <si>
    <t>182201101</t>
  </si>
  <si>
    <t>Svahování násypů</t>
  </si>
  <si>
    <t>-1440164096</t>
  </si>
  <si>
    <t>Svahování trvalých svahů do projektovaných profilů  s potřebným přemístěním výkopku při svahování násypů v jakékoliv hornině</t>
  </si>
  <si>
    <t xml:space="preserve">" úprava svahů sklon do 1:3 " </t>
  </si>
  <si>
    <t>" návodní a vzdušní svah tělesa hráze " 3671,0</t>
  </si>
  <si>
    <t>Vodorovné konstrukce</t>
  </si>
  <si>
    <t>13</t>
  </si>
  <si>
    <t>463212111</t>
  </si>
  <si>
    <t>Rovnanina z lomového kamene upraveného s vyklínováním spár úlomky kamene</t>
  </si>
  <si>
    <t>1623417076</t>
  </si>
  <si>
    <t>Rovnanina z lomového kamene upraveného, tříděného  jakékoliv tloušťky rovnaniny s vyklínováním spár a dutin úlomky kamene</t>
  </si>
  <si>
    <t xml:space="preserve">" rovnanina z LK 300-500 kg " </t>
  </si>
  <si>
    <t>" opěrná patka  " 132,0*1,2*0,5</t>
  </si>
  <si>
    <t>Komunikace pozemní</t>
  </si>
  <si>
    <t>14</t>
  </si>
  <si>
    <t>564752111</t>
  </si>
  <si>
    <t>Podklad z vibrovaného štěrku VŠ tl 150 mm</t>
  </si>
  <si>
    <t>-1574411142</t>
  </si>
  <si>
    <t>Podklad nebo kryt z vibrovaného štěrku VŠ  s rozprostřením, vlhčením a zhutněním, po zhutnění tl. 150 mm</t>
  </si>
  <si>
    <t xml:space="preserve">" vibrovaný štěrk 32/63 se zakalením 4/8 " </t>
  </si>
  <si>
    <t>" opevnění koruny hráze "  148,0*2,0</t>
  </si>
  <si>
    <t>564851111</t>
  </si>
  <si>
    <t>Podklad ze štěrkodrtě ŠD tl 150 mm</t>
  </si>
  <si>
    <t>1309889576</t>
  </si>
  <si>
    <t>Podklad ze štěrkodrti ŠD  s rozprostřením a zhutněním, po zhutnění tl. 150 mm</t>
  </si>
  <si>
    <t>998</t>
  </si>
  <si>
    <t>Přesun hmot</t>
  </si>
  <si>
    <t>16</t>
  </si>
  <si>
    <t>998332011.1</t>
  </si>
  <si>
    <t>Přesun hmot pro vodní nádrže dopravní vzdálenost do 500 m</t>
  </si>
  <si>
    <t>t</t>
  </si>
  <si>
    <t>250487713</t>
  </si>
  <si>
    <t>Přesun hmot pro vodní nádrže  dopravní vzdálenost do 500 m</t>
  </si>
  <si>
    <t>SO 02 - KAŠNOVÝ PŘELIV</t>
  </si>
  <si>
    <t xml:space="preserve">    3 - Svislé a kompletní konstrukce</t>
  </si>
  <si>
    <t xml:space="preserve">    8 - Trubní vedení</t>
  </si>
  <si>
    <t xml:space="preserve">    9 - Ostatní konstrukce a práce, bourání</t>
  </si>
  <si>
    <t>PSV - Práce a dodávky PSV</t>
  </si>
  <si>
    <t xml:space="preserve">    767 - Konstrukce zámečnické</t>
  </si>
  <si>
    <t>131201101</t>
  </si>
  <si>
    <t>Hloubení jam nezapažených v hornině tř. 3 objemu do 100 m3</t>
  </si>
  <si>
    <t>-1970378025</t>
  </si>
  <si>
    <t>Hloubení nezapažených jam a zářezů s urovnáním dna do předepsaného profilu a spádu v hornině tř. 3 do 100 m3</t>
  </si>
  <si>
    <t>" spodní výpust " 2,1*2,3*0,5</t>
  </si>
  <si>
    <t>" vývar " 3,0*3,0*0,5</t>
  </si>
  <si>
    <t>" výpustné potrubí " 35,0*2,8*0,8</t>
  </si>
  <si>
    <t>238285327</t>
  </si>
  <si>
    <t>" čelo vyústění  " 4,2*1,1*1,8</t>
  </si>
  <si>
    <t>" práh vývaru " 4,2*1,1*1,3</t>
  </si>
  <si>
    <t>162201102</t>
  </si>
  <si>
    <t>Vodorovné přemístění do 50 m výkopku/sypaniny z horniny tř. 1 až 4</t>
  </si>
  <si>
    <t>893925108</t>
  </si>
  <si>
    <t>Vodorovné přemístění výkopku nebo sypaniny po suchu  na obvyklém dopravním prostředku, bez naložení výkopku, avšak se složením bez rozhrnutí z horniny tř. 1 až 4 na vzdálenost přes 20 do 50 m</t>
  </si>
  <si>
    <t>-1120528333</t>
  </si>
  <si>
    <t xml:space="preserve">" uložení do tělesa hráze " </t>
  </si>
  <si>
    <t>Svislé a kompletní konstrukce</t>
  </si>
  <si>
    <t>321321116</t>
  </si>
  <si>
    <t>Konstrukce vodních staveb ze ŽB mrazuvzdorného tř. C 30/37</t>
  </si>
  <si>
    <t>2001206046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</si>
  <si>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</si>
  <si>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 xml:space="preserve">" vodostavební beton C 30/37,XF3,XC3,S3 " </t>
  </si>
  <si>
    <t>" spodní výpust " 1,6*1,8*1,9</t>
  </si>
  <si>
    <t>" odpočet  " -1,0*1,2*1,5</t>
  </si>
  <si>
    <t>" čelo vyústění " 3,2*0,6*2,44</t>
  </si>
  <si>
    <t>" odpočet " -0,68</t>
  </si>
  <si>
    <t>" práh vývaru " 3,2*0,6*1,3</t>
  </si>
  <si>
    <t>" výpustné potrubí " 35,0*1,8*1,7</t>
  </si>
  <si>
    <t>" odpočet potrubí " -39,55</t>
  </si>
  <si>
    <t>321351010</t>
  </si>
  <si>
    <t>Bednění konstrukcí vodních staveb rovinné - zřízení</t>
  </si>
  <si>
    <t>-1971928749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</si>
  <si>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</si>
  <si>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" spodní výpust " 1,8*1,9*8</t>
  </si>
  <si>
    <t>" čelo vyústění " 3,8*2,44*2</t>
  </si>
  <si>
    <t>" práh vývaru " (3,2+0,6)*2*1,5</t>
  </si>
  <si>
    <t>" výpustné potrubí " 35,0*1,7*2</t>
  </si>
  <si>
    <t>321352010</t>
  </si>
  <si>
    <t>Bednění konstrukcí vodních staveb rovinné - odstranění</t>
  </si>
  <si>
    <t>1949183464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</si>
  <si>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</si>
  <si>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321368211</t>
  </si>
  <si>
    <t>Výztuž železobetonových konstrukcí vodních staveb ze svařovaných sítí</t>
  </si>
  <si>
    <t>1882331142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</si>
  <si>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</si>
  <si>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 xml:space="preserve">" výztuž ze svařovaných sítí KY 50 150/150/8 " </t>
  </si>
  <si>
    <t>" spodní výpust " 15,8*5,38*0,001</t>
  </si>
  <si>
    <t>" čelo vyústění " 3,2*2,44*5,38*0,001</t>
  </si>
  <si>
    <t>" práh vývaru " 3,2*1,5*5,38*0,001</t>
  </si>
  <si>
    <t>" výpustné potrubí " 35,0*5,92*5,38*0,001</t>
  </si>
  <si>
    <t>452311171</t>
  </si>
  <si>
    <t>Podkladní desky z betonu prostého tř. C 30/37 otevřený výkop</t>
  </si>
  <si>
    <t>-161569424</t>
  </si>
  <si>
    <t>Podkladní a zajišťovací konstrukce z betonu prostého v otevřeném výkopu desky pod potrubí, stoky a drobné objekty z betonu tř. C 30/37</t>
  </si>
  <si>
    <t>" podkladní beton C30/37 tl.0,15 m "</t>
  </si>
  <si>
    <t>" spodní výpust " 1,8*2,0*0,15</t>
  </si>
  <si>
    <t>" čelo vyústění " 3,4*0,8*0,15</t>
  </si>
  <si>
    <t>" práh vývaru " 3,4*0,8*0,15</t>
  </si>
  <si>
    <t>" výpustné potrubí " 35,0*2,0*0,15</t>
  </si>
  <si>
    <t>463211143</t>
  </si>
  <si>
    <t>Rovnanina objemu do 3 m3 z lomového kamene tříděného hmotnosti přes 200 kg s urovnáním líce</t>
  </si>
  <si>
    <t>132240814</t>
  </si>
  <si>
    <t>Rovnanina z lomového kamene neupraveného pro podélné i příčné objekty objemu do 3 m3 z kamene tříděného, s urovnáním líce a vyklínováním spár úlomky kamene hmotnost jednotlivých kamenů přes 200 kg</t>
  </si>
  <si>
    <t xml:space="preserve">" rovnanina z LK 300-500 kg s vyklínováním  " </t>
  </si>
  <si>
    <t>" opevnění vývaru " 3,0*3,7*0,3</t>
  </si>
  <si>
    <t>Trubní vedení</t>
  </si>
  <si>
    <t>871490410.1</t>
  </si>
  <si>
    <t>Montáž kanalizačního potrubí korugovaného SN 10 z polypropylenu DN 1200</t>
  </si>
  <si>
    <t>m</t>
  </si>
  <si>
    <t>-850578460</t>
  </si>
  <si>
    <t>Montáž kanalizačního potrubí z plastů z polypropylenu PP korugovaného nebo žebrovaného SN 10 DN 1200</t>
  </si>
  <si>
    <t>28614476</t>
  </si>
  <si>
    <t>trubka kanalizační PP korugovaná pro velké průměry DN 1200x6000 mm SN 10</t>
  </si>
  <si>
    <t>1704840316</t>
  </si>
  <si>
    <t>Ostatní konstrukce a práce, bourání</t>
  </si>
  <si>
    <t>953334121</t>
  </si>
  <si>
    <t>Bobtnavý pásek do pracovních spar betonových kcí bentonitový 20 x 25 mm</t>
  </si>
  <si>
    <t>-1925905086</t>
  </si>
  <si>
    <t>Bobtnavý pásek do pracovních spar betonových konstrukcí bentonitový, rozměru 20 x 25 mm</t>
  </si>
  <si>
    <t>" těsnění výpustného potrubí na nátoku " 4,0</t>
  </si>
  <si>
    <t>870508201</t>
  </si>
  <si>
    <t>PSV</t>
  </si>
  <si>
    <t>Práce a dodávky PSV</t>
  </si>
  <si>
    <t>767</t>
  </si>
  <si>
    <t>Konstrukce zámečnické</t>
  </si>
  <si>
    <t>767995115</t>
  </si>
  <si>
    <t>Montáž atypických zámečnických konstrukcí hmotnosti do 100 kg</t>
  </si>
  <si>
    <t>-1807841973</t>
  </si>
  <si>
    <t>Montáž ostatních atypických zámečnických konstrukcí  hmotnosti přes 50 do 100 kg</t>
  </si>
  <si>
    <t xml:space="preserve">" česle a mříž  " 70,0 </t>
  </si>
  <si>
    <t>553960001</t>
  </si>
  <si>
    <t>Atypické zámečnické konstrukce vč. pozinkování</t>
  </si>
  <si>
    <t>32</t>
  </si>
  <si>
    <t>-1385495129</t>
  </si>
  <si>
    <t xml:space="preserve">" česle a mříž " 70,0 </t>
  </si>
  <si>
    <t>17</t>
  </si>
  <si>
    <t>998767101</t>
  </si>
  <si>
    <t>Přesun hmot tonážní pro zámečnické konstrukce v objektech v do 6 m</t>
  </si>
  <si>
    <t>908058539</t>
  </si>
  <si>
    <t>Přesun hmot pro zámečnické konstrukce  stanovený z hmotnosti přesunovaného materiálu vodorovná dopravní vzdálenost do 50 m v objektech výšky do 6 m</t>
  </si>
  <si>
    <t>SO 03 - BEZPEČNOSTNÍ PŘELIV</t>
  </si>
  <si>
    <t>297740995</t>
  </si>
  <si>
    <t>" bezpečnostní přeliv " 4,0*14,5*1,5</t>
  </si>
  <si>
    <t>" skluz " 7,7*13,0*0,9</t>
  </si>
  <si>
    <t>" vývar " 4,5*13,0*1,5</t>
  </si>
  <si>
    <t>" koryto " 25,0*8,0*0,6</t>
  </si>
  <si>
    <t>132201202</t>
  </si>
  <si>
    <t>Hloubení rýh š do 2000 mm v hornině tř. 3 objemu do 1000 m3</t>
  </si>
  <si>
    <t>91790872</t>
  </si>
  <si>
    <t>Hloubení zapažených i nezapažených rýh šířky přes 600 do 2 000 mm  s urovnáním dna do předepsaného profilu a spádu v hornině tř. 3 přes 100 do 1 000 m3</t>
  </si>
  <si>
    <t>" prahy bezpečnostního přelivu " 52,5*1,0*1,0</t>
  </si>
  <si>
    <t>" práh v patě skluzu " 21,5*1,0*1,5</t>
  </si>
  <si>
    <t>" práh vývaru " 16,6*1,0*1,5</t>
  </si>
  <si>
    <t>" práh napojení do potoka " 10,6*1,0*1,5</t>
  </si>
  <si>
    <t xml:space="preserve"> " práh v korytě potoka " 6,2*1,0*1,5</t>
  </si>
  <si>
    <t>2010040400</t>
  </si>
  <si>
    <t xml:space="preserve">" přemístění do 100 m do tělesa hráze " </t>
  </si>
  <si>
    <t>" prahy bezpečnostního přelivu " 52,0*0,50*1,0</t>
  </si>
  <si>
    <t>" práh v patě skluzu " 21,0*0,5*1,5</t>
  </si>
  <si>
    <t>" práh vývaru " 16,1*0,5*1,5</t>
  </si>
  <si>
    <t>" práh napojení do potoka " 10,0*0,5*1,5</t>
  </si>
  <si>
    <t xml:space="preserve"> " práh v korytě potoka " 5,7*0,5*1,5</t>
  </si>
  <si>
    <t>" prahy bezpečnostního přelivu " 52,0*2*1,0</t>
  </si>
  <si>
    <t>" práh v patě skluzu " 21,5*1,8*2</t>
  </si>
  <si>
    <t>" práh vývaru " 16,6*1,8*2</t>
  </si>
  <si>
    <t>" práh napojení do potoka " 10,6*1,8*2</t>
  </si>
  <si>
    <t xml:space="preserve"> " práh v korytě potoka " 6,2*1,8*2</t>
  </si>
  <si>
    <t>" prahy bezpečnostního přelivu " 104,0*1,5*5,38*0,001</t>
  </si>
  <si>
    <t>" práh v patě skluzu " 42,0*1,5*5,38*0,001</t>
  </si>
  <si>
    <t>" práh vývaru " 32,2*1,5*5,38*0,001</t>
  </si>
  <si>
    <t>" práh napojení do potoka " 20,0*1,5*5,38*0,001</t>
  </si>
  <si>
    <t xml:space="preserve"> " práh v korytě potoka " 11,4*1,5*5,38*0,001</t>
  </si>
  <si>
    <t>451571111</t>
  </si>
  <si>
    <t>Lože pod dlažby ze štěrkopísku vrstva tl do 100 mm</t>
  </si>
  <si>
    <t>-1798384668</t>
  </si>
  <si>
    <t>Lože pod dlažby  ze štěrkopísků, tl. vrstvy do 100 mm</t>
  </si>
  <si>
    <t xml:space="preserve">" podklad pod rovnaninu " </t>
  </si>
  <si>
    <t xml:space="preserve">" rovnanina z LK 300-500 kg  tl.0,3m s vyklínováním  " </t>
  </si>
  <si>
    <t>" opevnění přelivu " 2,0*20,0</t>
  </si>
  <si>
    <t>" opevnění skluzu " 7,7*18,0</t>
  </si>
  <si>
    <t xml:space="preserve">" rovnanina z LK 300-500 kg  tl.0,5m s vyklínováním  " </t>
  </si>
  <si>
    <t>" opevnění vývaru " 4,5*15,0</t>
  </si>
  <si>
    <t>" podkladní beton vodostavební C30/37 tl.0,10 m "</t>
  </si>
  <si>
    <t>" prahy bezpečnostního přelivu " 52,2*0,7*0,1</t>
  </si>
  <si>
    <t>" práh v patě skluzu " 21,2*0,7*0,1</t>
  </si>
  <si>
    <t>" práh vývaru " 16,3*0,7*0,1</t>
  </si>
  <si>
    <t>" práh napojení do potoka " 10,2*0,7*0,1</t>
  </si>
  <si>
    <t xml:space="preserve"> " práh v korytě potoka " 5,9*0,7*0,1</t>
  </si>
  <si>
    <t>457541111</t>
  </si>
  <si>
    <t>Filtrační vrstvy ze štěrkodrti bez zhutnění frakce od 0 až 22 do 0 až 63 mm</t>
  </si>
  <si>
    <t>-1314415975</t>
  </si>
  <si>
    <t>Filtrační vrstvy jakékoliv tloušťky a sklonu  ze štěrkodrti bez zhutnění, frakce od 0-22 do 0-63 mm</t>
  </si>
  <si>
    <t>" filtrační vrstva z kameniva 0/63 tl. 200 mm "</t>
  </si>
  <si>
    <t>" opevnění přelivu " 3,5*14,0*0,2</t>
  </si>
  <si>
    <t>" opevnění přelivu " 2,0*20,0*0,3</t>
  </si>
  <si>
    <t>" opevnění skluzu " 7,7*18,0*0,3</t>
  </si>
  <si>
    <t>" opevnění stávajícího koryta " 13,5*3,7*0,3</t>
  </si>
  <si>
    <t>" opevnění vývaru " 4,5*15,0*0,5</t>
  </si>
  <si>
    <t>464511122</t>
  </si>
  <si>
    <t>Pohoz z kamene záhozového hmotnosti do 200 kg z terénu</t>
  </si>
  <si>
    <t>-237743990</t>
  </si>
  <si>
    <t>Pohoz dna nebo svahů jakékoliv tloušťky  z kamene záhozového z terénu, hmotnosti jednotlivých kamenů do 200 kg</t>
  </si>
  <si>
    <t xml:space="preserve">" pohoz z LK 125-250 kg  tl.0,3 m" </t>
  </si>
  <si>
    <t>" opevnění přelivu   " 3,5*14,0*0,3</t>
  </si>
  <si>
    <t>SO 04 - ÚPRAVA STÁVAJÍCÍ KANALIZACE</t>
  </si>
  <si>
    <t xml:space="preserve">    997 - Přesun sutě</t>
  </si>
  <si>
    <t>120901121</t>
  </si>
  <si>
    <t>Bourání zdiva z betonu prostého neprokládaného v odkopávkách nebo prokopávkách ručně</t>
  </si>
  <si>
    <t>-1721646812</t>
  </si>
  <si>
    <t>Bourání konstrukcí v odkopávkách a prokopávkách s přemístěním suti na hromady na vzdálenost do 20 m nebo s naložením na dopravní prostředek ručně z betonu prostého neprokládaného</t>
  </si>
  <si>
    <t>" vybourání stávajícího obetonování šachet " 10,0</t>
  </si>
  <si>
    <t>162701155</t>
  </si>
  <si>
    <t>Vodorovné přemístění do 10000 m výkopku/sypaniny z horniny tř. 5 až 7</t>
  </si>
  <si>
    <t>-1327033555</t>
  </si>
  <si>
    <t>Vodorovné přemístění výkopku nebo sypaniny po suchu  na obvyklém dopravním prostředku, bez naložení výkopku, avšak se složením bez rozhrnutí z horniny tř. 5 až 7 na vzdálenost přes 9 000 do 10 000 m</t>
  </si>
  <si>
    <t>" odvoz betonu z obetonování šachet a uložení na skládku do 15 km " 10,0</t>
  </si>
  <si>
    <t>162701159</t>
  </si>
  <si>
    <t>Příplatek k vodorovnému přemístění výkopku/sypaniny z horniny tř. 5 až 7 ZKD 1000 m přes 10000 m</t>
  </si>
  <si>
    <t>-679956175</t>
  </si>
  <si>
    <t>Vodorovné přemístění výkopku nebo sypaniny po suchu  na obvyklém dopravním prostředku, bez naložení výkopku, avšak se složením bez rozhrnutí z horniny tř. 5 až 7 na vzdálenost Příplatek k ceně za každých dalších i započatých 1 000 m</t>
  </si>
  <si>
    <t>10*5 'Přepočtené koeficientem množství</t>
  </si>
  <si>
    <t>171201201</t>
  </si>
  <si>
    <t>Uložení sypaniny na skládky</t>
  </si>
  <si>
    <t>-1290384241</t>
  </si>
  <si>
    <t>Uložení sypaniny  na skládky</t>
  </si>
  <si>
    <t>997013801</t>
  </si>
  <si>
    <t>Poplatek za uložení na skládce (skládkovné) stavebního odpadu betonového kód odpadu 170 101</t>
  </si>
  <si>
    <t>-1554268874</t>
  </si>
  <si>
    <t>Poplatek za uložení stavebního odpadu na skládce (skládkovné) z prostého betonu zatříděného do Katalogu odpadů pod kódem 170 101</t>
  </si>
  <si>
    <t>10*2,2 'Přepočtené koeficientem množství</t>
  </si>
  <si>
    <t>-192051790</t>
  </si>
  <si>
    <t>" výkop stávající kanalizace " 35,0*1,5*1,8</t>
  </si>
  <si>
    <t>-588184745</t>
  </si>
  <si>
    <t>2058281569</t>
  </si>
  <si>
    <t>" zeminy pro zásyp potrubí " 63,0</t>
  </si>
  <si>
    <t>174101101</t>
  </si>
  <si>
    <t>Zásyp jam, šachet rýh nebo kolem objektů sypaninou se zhutněním</t>
  </si>
  <si>
    <t>1877562989</t>
  </si>
  <si>
    <t>Zásyp sypaninou z jakékoliv horniny  s uložením výkopku ve vrstvách se zhutněním jam, šachet, rýh nebo kolem objektů v těchto vykopávkách</t>
  </si>
  <si>
    <t>" zásyp chráničky kanalizace vykopanou zeminou " 35,0*1,0*1,8</t>
  </si>
  <si>
    <t>-1187998607</t>
  </si>
  <si>
    <t>" podkladní beton tl. 0,15 m z betonu C 30/37 - chráničky kanalizace " 35,0*0,9*0,15</t>
  </si>
  <si>
    <t>871395221</t>
  </si>
  <si>
    <t>Kanalizační potrubí z tvrdého PVC jednovrstvé tuhost třídy SN8 DN 400</t>
  </si>
  <si>
    <t>1669539174</t>
  </si>
  <si>
    <t>Kanalizační potrubí z tvrdého PVC v otevřeném výkopu ve sklonu do 20 %, hladkého plnostěnného jednovrstvého, tuhost třídy SN 8 DN 400</t>
  </si>
  <si>
    <t>" chránička kanalizace " 35,0</t>
  </si>
  <si>
    <t>894201261</t>
  </si>
  <si>
    <t>Stěny šachet tl nad 200 mm z prostého se zvýšenými nároky na prostředí tř. C 30/37</t>
  </si>
  <si>
    <t>-1345639076</t>
  </si>
  <si>
    <t>Ostatní konstrukce na trubním vedení z prostého betonu stěny šachet tloušťky přes 200 mm z betonu se zvýšenými nároky na prostředí tř. C 30/37</t>
  </si>
  <si>
    <t xml:space="preserve">" nové obetonování zhlaví šachet vodostavebním betonem C 30/37, 5ks " </t>
  </si>
  <si>
    <t>" obetonování šachty " 2,66*1,1*5</t>
  </si>
  <si>
    <t>" odpočet " -1,1*0,95*5</t>
  </si>
  <si>
    <t>899104211</t>
  </si>
  <si>
    <t>Demontáž poklopů litinových nebo ocelových včetně rámů hmotnosti přes 150 kg</t>
  </si>
  <si>
    <t>kus</t>
  </si>
  <si>
    <t>-651885</t>
  </si>
  <si>
    <t>Demontáž poklopů litinových a ocelových včetně rámů, hmotnosti jednotlivě přes 150 Kg</t>
  </si>
  <si>
    <t>899104112</t>
  </si>
  <si>
    <t>Osazení poklopů litinových nebo ocelových včetně rámů pro třídu zatížení D400, E600</t>
  </si>
  <si>
    <t>-1525093899</t>
  </si>
  <si>
    <t>Osazení poklopů litinových a ocelových včetně rámů pro třídu zatížení D400, E600</t>
  </si>
  <si>
    <t>" nové poklopy šachet " 5</t>
  </si>
  <si>
    <t>WVN.IF505300W</t>
  </si>
  <si>
    <t>POKLOP LITINOVÝ 400/12,5T BETONOVÝ RÁM BEGU</t>
  </si>
  <si>
    <t>-114006036</t>
  </si>
  <si>
    <t>899623181</t>
  </si>
  <si>
    <t>Obetonování potrubí nebo zdiva stok betonem prostým tř. C 30/37 v otevřeném výkopu</t>
  </si>
  <si>
    <t>-1591666413</t>
  </si>
  <si>
    <t>Obetonování potrubí nebo zdiva stok betonem prostým v otevřeném výkopu, beton tř. C 30/37</t>
  </si>
  <si>
    <t>" chráničky kanalizace " 35,0*0,8*0,5</t>
  </si>
  <si>
    <t>" odpočet potrubí " -3,5</t>
  </si>
  <si>
    <t>245149318</t>
  </si>
  <si>
    <t>" do obetonování chráničky kanalizace " 35,0*1,9*5,38*0,001</t>
  </si>
  <si>
    <t>18</t>
  </si>
  <si>
    <t>-1279589331</t>
  </si>
  <si>
    <t>" těsnění mezi obetováním a šachtou " 34,00</t>
  </si>
  <si>
    <t>19</t>
  </si>
  <si>
    <t>953334316R</t>
  </si>
  <si>
    <t>Systémové těsnění ACO APLEX DUO</t>
  </si>
  <si>
    <t>-1835770093</t>
  </si>
  <si>
    <t>" těsnění mezi chráničkou a kanalizačním potrubím " 2,52</t>
  </si>
  <si>
    <t>997</t>
  </si>
  <si>
    <t>Přesun sutě</t>
  </si>
  <si>
    <t>20</t>
  </si>
  <si>
    <t>997013501</t>
  </si>
  <si>
    <t>Odvoz suti a vybouraných hmot na skládku nebo meziskládku do 1 km se složením</t>
  </si>
  <si>
    <t>-566513795</t>
  </si>
  <si>
    <t>Odvoz suti a vybouraných hmot na skládku nebo meziskládku  se složením, na vzdálenost do 1 km</t>
  </si>
  <si>
    <t>997013509</t>
  </si>
  <si>
    <t>Příplatek k odvozu suti a vybouraných hmot na skládku ZKD 1 km přes 1 km</t>
  </si>
  <si>
    <t>919912697</t>
  </si>
  <si>
    <t>Odvoz suti a vybouraných hmot na skládku nebo meziskládku  se složením, na vzdálenost Příplatek k ceně za každý další i započatý 1 km přes 1 km</t>
  </si>
  <si>
    <t>1*14 'Přepočtené koeficientem množství</t>
  </si>
  <si>
    <t>22</t>
  </si>
  <si>
    <t>997013831</t>
  </si>
  <si>
    <t>Poplatek za uložení na skládce (skládkovné) stavebního odpadu směsného kód odpadu 170 904</t>
  </si>
  <si>
    <t>23348579</t>
  </si>
  <si>
    <t>Poplatek za uložení stavebního odpadu na skládce (skládkovné) směsného stavebního a demoličního zatříděného do Katalogu odpadů pod kódem 170 904</t>
  </si>
  <si>
    <t>23</t>
  </si>
  <si>
    <t>998271201</t>
  </si>
  <si>
    <t>Přesun hmot pro kanalizace hloubené zděné otevřený výkop</t>
  </si>
  <si>
    <t>-23806459</t>
  </si>
  <si>
    <t>Přesun hmot pro kanalizace (stoky) hloubené zděné v otevřeném výkopu dopravní vzdálenost do 15 m</t>
  </si>
  <si>
    <t>SO 05 - TŮNĚ</t>
  </si>
  <si>
    <t>131201103</t>
  </si>
  <si>
    <t>Hloubení jam nezapažených v hornině tř. 3 objemu do 5000 m3</t>
  </si>
  <si>
    <t>-980125779</t>
  </si>
  <si>
    <t>Hloubení nezapažených jam a zářezů s urovnáním dna do předepsaného profilu a spádu v hornině tř. 3 přes 1 000 do 5 000 m3</t>
  </si>
  <si>
    <t>" vyhloubení tůně " 1660,0*1,0</t>
  </si>
  <si>
    <t>253562131</t>
  </si>
  <si>
    <t xml:space="preserve">" přemístění do 100 m pro uložení do tělesa hráze "  </t>
  </si>
  <si>
    <t>-2071060497</t>
  </si>
  <si>
    <t>" uložení do tělesa hráze " 1660,0</t>
  </si>
  <si>
    <t>181951101</t>
  </si>
  <si>
    <t>Úprava pláně v hornině tř. 1 až 4 bez zhutnění</t>
  </si>
  <si>
    <t>327265247</t>
  </si>
  <si>
    <t>Úprava pláně vyrovnáním výškových rozdílů  v hornině tř. 1 až 4 bez zhutnění</t>
  </si>
  <si>
    <t>" úprava dna tůně ve sklonu 1:2 " 1660,0</t>
  </si>
  <si>
    <t>182101101</t>
  </si>
  <si>
    <t>Svahování v zářezech v hornině tř. 1 až 4</t>
  </si>
  <si>
    <t>804754427</t>
  </si>
  <si>
    <t>Svahování trvalých svahů do projektovaných profilů  s potřebným přemístěním výkopku při svahování v zářezech v hornině tř. 1 až 4</t>
  </si>
  <si>
    <t>" úprava dna tůně ve sklonu 1: 2 " 1660,0</t>
  </si>
  <si>
    <t>VON - Vedlejší a ostatní náklady</t>
  </si>
  <si>
    <t>Ing.Antonín Kavan</t>
  </si>
  <si>
    <t>VRN - Vedlejší rozpočtové náklady</t>
  </si>
  <si>
    <t>VRN</t>
  </si>
  <si>
    <t>Vedlejší rozpočtové náklady</t>
  </si>
  <si>
    <t>R1</t>
  </si>
  <si>
    <t>Splnění podmínek vyjádření správců sítí při vstupech do ochranných pásem sítí. případné vytýčení inž.sítí a zařízení, včetně zajištění případné aktualizace vyjádření správců sítí, která pozbudou platnosti v období mezi předáním staveniště a vytyč.sítí</t>
  </si>
  <si>
    <t>soubor</t>
  </si>
  <si>
    <t>1024</t>
  </si>
  <si>
    <t>-1935434878</t>
  </si>
  <si>
    <t>R2</t>
  </si>
  <si>
    <t xml:space="preserve">Zajištění a zabezpečení staveniště, zřízení a likvidace zařízení staveniště, včetně případných přípojek, přístupů, skládek, deponií apod. </t>
  </si>
  <si>
    <t>1352305162</t>
  </si>
  <si>
    <t>R3</t>
  </si>
  <si>
    <t>Zajištění umístění štítku o povolení stavby na viditelném místě u vstupu na staveniště.</t>
  </si>
  <si>
    <t>1633351080</t>
  </si>
  <si>
    <t>R4</t>
  </si>
  <si>
    <t>Provedení opatření vyplývajících z povodňového a havarijního plánu *</t>
  </si>
  <si>
    <t>650527692</t>
  </si>
  <si>
    <t>R5</t>
  </si>
  <si>
    <t xml:space="preserve">Protokolární předání stavbou dotčených pozemků a komunikací, uvedených do původního stavu, zpět jejich vlastníkům. </t>
  </si>
  <si>
    <t>-1085487087</t>
  </si>
  <si>
    <t>R6</t>
  </si>
  <si>
    <t>Zpracování a předání dokumentace skutečného provedení stavby (3 paré + 1 v elektronické formě) objednateli a Pořízení fotodokumentace stavby.</t>
  </si>
  <si>
    <t>-300790509</t>
  </si>
  <si>
    <t>R7</t>
  </si>
  <si>
    <t>Převedení vody v průběhu výstavby.potřebnost opatření a rozsah určí zhotovitel stavby na základě použité technologie při realizaci akce</t>
  </si>
  <si>
    <t>1850183619</t>
  </si>
  <si>
    <t>R8</t>
  </si>
  <si>
    <t xml:space="preserve">Zpracování havarijního plánu. - pouze aktualizace* </t>
  </si>
  <si>
    <t>-801453523</t>
  </si>
  <si>
    <t>R9</t>
  </si>
  <si>
    <t xml:space="preserve">Geodetické zaměření skutečného provedení stavby (3 paré + 1 v elektronické formě) </t>
  </si>
  <si>
    <t>-1243436415</t>
  </si>
  <si>
    <t>P</t>
  </si>
  <si>
    <t>Poznámka k položce:_x000D_
Geodetické zaměření skutečného provedení stavby 3x tištěná podoba, 1x elektronicky</t>
  </si>
  <si>
    <t>R10</t>
  </si>
  <si>
    <t>Zajištění a provedení zkoušek, rozborů a atestů nutných pro řádné provádění a dokončení díla, uvedených v projektové dokumentaci včetně předání jejich výsledků objednateli, jakož i provedení následujících zkoušek a rozborů: HUTNÍCÍ ZKOUŠKY TĚLESA HRÁZE 4x</t>
  </si>
  <si>
    <t>-2087181692</t>
  </si>
  <si>
    <t xml:space="preserve">Zajištění a provedení zkoušek, rozborů a atestů nutných pro řádné provádění a dokončení díla, uvedených v projektové dokumentaci včetně předání jejich výsledků objednateli, jakož i provedení následujících zkoušek a rozborů: HUTNÍCÍ ZKOUŠKY TĚLESA HRÁZE 4x, účast geotechnika na stavbě pro kontrolu založení hráze </t>
  </si>
  <si>
    <t xml:space="preserve">Poznámka k položce:_x000D_
účast geotechnika na stavbě pro kontrolu založení hráze </t>
  </si>
  <si>
    <t>R11</t>
  </si>
  <si>
    <t xml:space="preserve">Vytyčení stavby (případně pozemků nebo provedení jiných geodetických prací*) odborně způsobilou osobou v oboru zeměměřictví.* </t>
  </si>
  <si>
    <t>-996343181</t>
  </si>
  <si>
    <t>Dom</t>
  </si>
  <si>
    <t>" výkop v zemníku " Vhodný zemník včetně dodávky zeminy zajistí zhotovitel stavby do 5ti km od místa stavby</t>
  </si>
</sst>
</file>

<file path=xl/styles.xml><?xml version="1.0" encoding="utf-8"?>
<styleSheet xmlns="http://schemas.openxmlformats.org/spreadsheetml/2006/main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000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68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3" borderId="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7" fillId="5" borderId="0" xfId="0" applyFont="1" applyFill="1" applyAlignment="1" applyProtection="1">
      <alignment horizontal="center" vertical="center"/>
      <protection locked="0"/>
    </xf>
    <xf numFmtId="14" fontId="37" fillId="5" borderId="0" xfId="0" applyNumberFormat="1" applyFont="1" applyFill="1" applyAlignment="1" applyProtection="1">
      <alignment horizontal="left" vertical="center"/>
      <protection locked="0"/>
    </xf>
    <xf numFmtId="4" fontId="19" fillId="5" borderId="22" xfId="0" applyNumberFormat="1" applyFont="1" applyFill="1" applyBorder="1" applyAlignment="1" applyProtection="1">
      <alignment vertical="center"/>
      <protection locked="0"/>
    </xf>
    <xf numFmtId="4" fontId="33" fillId="5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4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7" fillId="5" borderId="0" xfId="0" applyFont="1" applyFill="1" applyAlignment="1" applyProtection="1">
      <alignment horizontal="left" vertical="center"/>
      <protection locked="0"/>
    </xf>
    <xf numFmtId="0" fontId="19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990033"/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2"/>
  <sheetViews>
    <sheetView showGridLines="0" workbookViewId="0">
      <selection activeCell="AN13" sqref="AN13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33" width="2.33203125" style="1" customWidth="1"/>
    <col min="34" max="34" width="2.83203125" style="1" customWidth="1"/>
    <col min="35" max="35" width="27.1640625" style="1" customWidth="1"/>
    <col min="36" max="37" width="2.1640625" style="1" customWidth="1"/>
    <col min="38" max="38" width="7.1640625" style="1" customWidth="1"/>
    <col min="39" max="39" width="2.83203125" style="1" customWidth="1"/>
    <col min="40" max="40" width="11.5" style="1" customWidth="1"/>
    <col min="41" max="41" width="6.5" style="1" customWidth="1"/>
    <col min="42" max="42" width="3.5" style="1" customWidth="1"/>
    <col min="43" max="43" width="13.5" style="1" hidden="1" customWidth="1"/>
    <col min="44" max="44" width="11.6640625" style="1" customWidth="1"/>
    <col min="45" max="47" width="22.1640625" style="1" hidden="1" customWidth="1"/>
    <col min="48" max="49" width="18.5" style="1" hidden="1" customWidth="1"/>
    <col min="50" max="51" width="21.5" style="1" hidden="1" customWidth="1"/>
    <col min="52" max="52" width="18.5" style="1" hidden="1" customWidth="1"/>
    <col min="53" max="53" width="16.5" style="1" hidden="1" customWidth="1"/>
    <col min="54" max="54" width="21.5" style="1" hidden="1" customWidth="1"/>
    <col min="55" max="55" width="18.5" style="1" hidden="1" customWidth="1"/>
    <col min="56" max="56" width="16.5" style="1" hidden="1" customWidth="1"/>
    <col min="57" max="57" width="57" style="1" customWidth="1"/>
    <col min="71" max="91" width="9.1640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R2" s="264" t="s">
        <v>5</v>
      </c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C4" s="141"/>
      <c r="D4" s="20" t="s">
        <v>9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R4" s="19"/>
      <c r="AS4" s="21" t="s">
        <v>10</v>
      </c>
      <c r="BS4" s="16" t="s">
        <v>11</v>
      </c>
    </row>
    <row r="5" spans="1:74" s="1" customFormat="1" ht="12" customHeight="1">
      <c r="B5" s="19"/>
      <c r="C5" s="141"/>
      <c r="D5" s="22" t="s">
        <v>12</v>
      </c>
      <c r="E5" s="141"/>
      <c r="F5" s="141"/>
      <c r="G5" s="141"/>
      <c r="H5" s="141"/>
      <c r="I5" s="141"/>
      <c r="J5" s="141"/>
      <c r="K5" s="261" t="s">
        <v>13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141"/>
      <c r="AR5" s="19"/>
      <c r="BS5" s="16" t="s">
        <v>6</v>
      </c>
    </row>
    <row r="6" spans="1:74" s="1" customFormat="1" ht="36.950000000000003" customHeight="1">
      <c r="B6" s="19"/>
      <c r="C6" s="141"/>
      <c r="D6" s="23" t="s">
        <v>14</v>
      </c>
      <c r="E6" s="141"/>
      <c r="F6" s="141"/>
      <c r="G6" s="141"/>
      <c r="H6" s="141"/>
      <c r="I6" s="141"/>
      <c r="J6" s="141"/>
      <c r="K6" s="263" t="s">
        <v>15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141"/>
      <c r="AR6" s="19"/>
      <c r="BS6" s="16" t="s">
        <v>6</v>
      </c>
    </row>
    <row r="7" spans="1:74" s="1" customFormat="1" ht="12" customHeight="1">
      <c r="B7" s="19"/>
      <c r="C7" s="141"/>
      <c r="D7" s="144" t="s">
        <v>16</v>
      </c>
      <c r="E7" s="141"/>
      <c r="F7" s="141"/>
      <c r="G7" s="141"/>
      <c r="H7" s="141"/>
      <c r="I7" s="141"/>
      <c r="J7" s="141"/>
      <c r="K7" s="140" t="s">
        <v>1</v>
      </c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4" t="s">
        <v>17</v>
      </c>
      <c r="AL7" s="141"/>
      <c r="AM7" s="141"/>
      <c r="AN7" s="140" t="s">
        <v>1</v>
      </c>
      <c r="AO7" s="141"/>
      <c r="AP7" s="141"/>
      <c r="AR7" s="19"/>
      <c r="BS7" s="16" t="s">
        <v>6</v>
      </c>
    </row>
    <row r="8" spans="1:74" s="1" customFormat="1" ht="12" customHeight="1">
      <c r="B8" s="19"/>
      <c r="C8" s="141"/>
      <c r="D8" s="144" t="s">
        <v>18</v>
      </c>
      <c r="E8" s="141"/>
      <c r="F8" s="141"/>
      <c r="G8" s="141"/>
      <c r="H8" s="141"/>
      <c r="I8" s="141"/>
      <c r="J8" s="141"/>
      <c r="K8" s="140" t="s">
        <v>19</v>
      </c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4" t="s">
        <v>20</v>
      </c>
      <c r="AL8" s="141"/>
      <c r="AM8" s="141"/>
      <c r="AN8" s="147"/>
      <c r="AO8" s="141"/>
      <c r="AP8" s="141"/>
      <c r="AR8" s="19"/>
      <c r="BS8" s="16" t="s">
        <v>6</v>
      </c>
    </row>
    <row r="9" spans="1:74" s="1" customFormat="1" ht="14.45" customHeight="1">
      <c r="B9" s="19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R9" s="19"/>
      <c r="BS9" s="16" t="s">
        <v>6</v>
      </c>
    </row>
    <row r="10" spans="1:74" s="1" customFormat="1" ht="12" customHeight="1">
      <c r="B10" s="19"/>
      <c r="C10" s="141"/>
      <c r="D10" s="144" t="s">
        <v>21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4" t="s">
        <v>22</v>
      </c>
      <c r="AL10" s="141"/>
      <c r="AM10" s="141"/>
      <c r="AN10" s="140" t="s">
        <v>23</v>
      </c>
      <c r="AO10" s="141"/>
      <c r="AP10" s="141"/>
      <c r="AR10" s="19"/>
      <c r="BS10" s="16" t="s">
        <v>6</v>
      </c>
    </row>
    <row r="11" spans="1:74" s="1" customFormat="1" ht="18.399999999999999" customHeight="1">
      <c r="B11" s="19"/>
      <c r="C11" s="141"/>
      <c r="D11" s="141"/>
      <c r="E11" s="140" t="s">
        <v>24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4" t="s">
        <v>25</v>
      </c>
      <c r="AL11" s="141"/>
      <c r="AM11" s="141"/>
      <c r="AN11" s="140" t="s">
        <v>1</v>
      </c>
      <c r="AO11" s="141"/>
      <c r="AP11" s="141"/>
      <c r="AR11" s="19"/>
      <c r="BS11" s="16" t="s">
        <v>6</v>
      </c>
    </row>
    <row r="12" spans="1:74" s="1" customFormat="1" ht="6.95" customHeight="1">
      <c r="B12" s="19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R12" s="19"/>
      <c r="BS12" s="16" t="s">
        <v>6</v>
      </c>
    </row>
    <row r="13" spans="1:74" s="1" customFormat="1" ht="12" customHeight="1">
      <c r="B13" s="19"/>
      <c r="C13" s="141"/>
      <c r="D13" s="144" t="s">
        <v>26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4" t="s">
        <v>22</v>
      </c>
      <c r="AL13" s="141"/>
      <c r="AM13" s="145" t="s">
        <v>1</v>
      </c>
      <c r="AN13" s="146"/>
      <c r="AO13" s="141"/>
      <c r="AP13" s="141"/>
      <c r="AR13" s="19"/>
      <c r="BS13" s="16" t="s">
        <v>6</v>
      </c>
    </row>
    <row r="14" spans="1:74" ht="12.75">
      <c r="B14" s="19"/>
      <c r="C14" s="141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141"/>
      <c r="AK14" s="144" t="s">
        <v>25</v>
      </c>
      <c r="AL14" s="141"/>
      <c r="AM14" s="145" t="s">
        <v>1</v>
      </c>
      <c r="AN14" s="146"/>
      <c r="AO14" s="141"/>
      <c r="AP14" s="141"/>
      <c r="AR14" s="19"/>
      <c r="BS14" s="16" t="s">
        <v>6</v>
      </c>
    </row>
    <row r="15" spans="1:74" s="1" customFormat="1" ht="6.95" customHeight="1">
      <c r="B15" s="19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R15" s="19"/>
      <c r="BS15" s="16" t="s">
        <v>3</v>
      </c>
    </row>
    <row r="16" spans="1:74" s="1" customFormat="1" ht="12" customHeight="1">
      <c r="B16" s="19"/>
      <c r="C16" s="141"/>
      <c r="D16" s="144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4" t="s">
        <v>22</v>
      </c>
      <c r="AL16" s="141"/>
      <c r="AM16" s="141"/>
      <c r="AN16" s="140" t="s">
        <v>28</v>
      </c>
      <c r="AO16" s="141"/>
      <c r="AP16" s="141"/>
      <c r="AR16" s="19"/>
      <c r="BS16" s="16" t="s">
        <v>3</v>
      </c>
    </row>
    <row r="17" spans="1:71" s="1" customFormat="1" ht="18.399999999999999" customHeight="1">
      <c r="B17" s="19"/>
      <c r="C17" s="141"/>
      <c r="D17" s="141"/>
      <c r="E17" s="140" t="s">
        <v>29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4" t="s">
        <v>25</v>
      </c>
      <c r="AL17" s="141"/>
      <c r="AM17" s="141"/>
      <c r="AN17" s="140" t="s">
        <v>1</v>
      </c>
      <c r="AO17" s="141"/>
      <c r="AP17" s="141"/>
      <c r="AR17" s="19"/>
      <c r="BS17" s="16" t="s">
        <v>30</v>
      </c>
    </row>
    <row r="18" spans="1:71" s="1" customFormat="1" ht="6.95" customHeight="1">
      <c r="B18" s="19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R18" s="19"/>
      <c r="BS18" s="16" t="s">
        <v>6</v>
      </c>
    </row>
    <row r="19" spans="1:71" s="1" customFormat="1" ht="12" customHeight="1">
      <c r="B19" s="19"/>
      <c r="C19" s="141"/>
      <c r="D19" s="144" t="s">
        <v>31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4" t="s">
        <v>22</v>
      </c>
      <c r="AL19" s="141"/>
      <c r="AM19" s="141"/>
      <c r="AN19" s="140" t="s">
        <v>1</v>
      </c>
      <c r="AO19" s="141"/>
      <c r="AP19" s="141"/>
      <c r="AR19" s="19"/>
      <c r="BS19" s="16" t="s">
        <v>6</v>
      </c>
    </row>
    <row r="20" spans="1:71" s="1" customFormat="1" ht="18.399999999999999" customHeight="1">
      <c r="B20" s="19"/>
      <c r="C20" s="141"/>
      <c r="D20" s="141"/>
      <c r="E20" s="140" t="s">
        <v>32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4" t="s">
        <v>25</v>
      </c>
      <c r="AL20" s="141"/>
      <c r="AM20" s="141"/>
      <c r="AN20" s="140" t="s">
        <v>1</v>
      </c>
      <c r="AO20" s="141"/>
      <c r="AP20" s="141"/>
      <c r="AR20" s="19"/>
      <c r="BS20" s="16" t="s">
        <v>30</v>
      </c>
    </row>
    <row r="21" spans="1:71" s="1" customFormat="1" ht="6.95" customHeight="1">
      <c r="B21" s="19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R21" s="19"/>
    </row>
    <row r="22" spans="1:71" s="1" customFormat="1" ht="12" customHeight="1">
      <c r="B22" s="19"/>
      <c r="C22" s="141"/>
      <c r="D22" s="144" t="s">
        <v>33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R22" s="19"/>
    </row>
    <row r="23" spans="1:71" s="1" customFormat="1" ht="14.45" customHeight="1">
      <c r="B23" s="19"/>
      <c r="C23" s="141"/>
      <c r="D23" s="141"/>
      <c r="E23" s="265" t="s">
        <v>1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141"/>
      <c r="AP23" s="141"/>
      <c r="AR23" s="19"/>
    </row>
    <row r="24" spans="1:71" s="1" customFormat="1" ht="6.95" customHeight="1">
      <c r="B24" s="19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R24" s="19"/>
    </row>
    <row r="25" spans="1:71" s="1" customFormat="1" ht="6.95" customHeight="1">
      <c r="B25" s="19"/>
      <c r="C25" s="14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141"/>
      <c r="AR25" s="19"/>
    </row>
    <row r="26" spans="1:71" s="2" customFormat="1" ht="25.9" customHeight="1">
      <c r="A26" s="25"/>
      <c r="B26" s="26"/>
      <c r="C26" s="143"/>
      <c r="D26" s="27" t="s">
        <v>34</v>
      </c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266">
        <f>ROUND(AG94,2)</f>
        <v>0</v>
      </c>
      <c r="AL26" s="267"/>
      <c r="AM26" s="267"/>
      <c r="AN26" s="267"/>
      <c r="AO26" s="267"/>
      <c r="AP26" s="143"/>
      <c r="AQ26" s="25"/>
      <c r="AR26" s="26"/>
      <c r="BE26" s="25"/>
    </row>
    <row r="27" spans="1:71" s="2" customFormat="1" ht="6.95" customHeight="1">
      <c r="A27" s="25"/>
      <c r="B27" s="26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25"/>
      <c r="AR27" s="26"/>
      <c r="BE27" s="25"/>
    </row>
    <row r="28" spans="1:71" s="2" customFormat="1" ht="12.75">
      <c r="A28" s="25"/>
      <c r="B28" s="26"/>
      <c r="C28" s="143"/>
      <c r="D28" s="143"/>
      <c r="E28" s="143"/>
      <c r="F28" s="143"/>
      <c r="G28" s="143"/>
      <c r="H28" s="143"/>
      <c r="I28" s="143"/>
      <c r="J28" s="143"/>
      <c r="K28" s="143"/>
      <c r="L28" s="260" t="s">
        <v>35</v>
      </c>
      <c r="M28" s="260"/>
      <c r="N28" s="260"/>
      <c r="O28" s="260"/>
      <c r="P28" s="260"/>
      <c r="Q28" s="143"/>
      <c r="R28" s="143"/>
      <c r="S28" s="143"/>
      <c r="T28" s="143"/>
      <c r="U28" s="143"/>
      <c r="V28" s="143"/>
      <c r="W28" s="260" t="s">
        <v>36</v>
      </c>
      <c r="X28" s="260"/>
      <c r="Y28" s="260"/>
      <c r="Z28" s="260"/>
      <c r="AA28" s="260"/>
      <c r="AB28" s="260"/>
      <c r="AC28" s="260"/>
      <c r="AD28" s="260"/>
      <c r="AE28" s="260"/>
      <c r="AF28" s="143"/>
      <c r="AG28" s="143"/>
      <c r="AH28" s="143"/>
      <c r="AI28" s="143"/>
      <c r="AJ28" s="143"/>
      <c r="AK28" s="260" t="s">
        <v>37</v>
      </c>
      <c r="AL28" s="260"/>
      <c r="AM28" s="260"/>
      <c r="AN28" s="260"/>
      <c r="AO28" s="260"/>
      <c r="AP28" s="143"/>
      <c r="AQ28" s="25"/>
      <c r="AR28" s="26"/>
      <c r="BE28" s="107"/>
    </row>
    <row r="29" spans="1:71" s="3" customFormat="1" ht="14.45" customHeight="1">
      <c r="B29" s="28"/>
      <c r="C29" s="139"/>
      <c r="D29" s="144" t="s">
        <v>38</v>
      </c>
      <c r="E29" s="139"/>
      <c r="F29" s="144" t="s">
        <v>39</v>
      </c>
      <c r="G29" s="139"/>
      <c r="H29" s="139"/>
      <c r="I29" s="139"/>
      <c r="J29" s="139"/>
      <c r="K29" s="139"/>
      <c r="L29" s="259">
        <v>0.21</v>
      </c>
      <c r="M29" s="258"/>
      <c r="N29" s="258"/>
      <c r="O29" s="258"/>
      <c r="P29" s="258"/>
      <c r="Q29" s="139"/>
      <c r="R29" s="139"/>
      <c r="S29" s="139"/>
      <c r="T29" s="139"/>
      <c r="U29" s="139"/>
      <c r="V29" s="139"/>
      <c r="W29" s="257">
        <f>ROUND(AZ94, 2)</f>
        <v>0</v>
      </c>
      <c r="X29" s="258"/>
      <c r="Y29" s="258"/>
      <c r="Z29" s="258"/>
      <c r="AA29" s="258"/>
      <c r="AB29" s="258"/>
      <c r="AC29" s="258"/>
      <c r="AD29" s="258"/>
      <c r="AE29" s="258"/>
      <c r="AF29" s="139"/>
      <c r="AG29" s="139"/>
      <c r="AH29" s="139"/>
      <c r="AI29" s="139"/>
      <c r="AJ29" s="139"/>
      <c r="AK29" s="257">
        <f>ROUND(AV94, 2)</f>
        <v>0</v>
      </c>
      <c r="AL29" s="258"/>
      <c r="AM29" s="258"/>
      <c r="AN29" s="258"/>
      <c r="AO29" s="258"/>
      <c r="AP29" s="139"/>
      <c r="AR29" s="28"/>
    </row>
    <row r="30" spans="1:71" s="3" customFormat="1" ht="14.45" customHeight="1">
      <c r="B30" s="28"/>
      <c r="C30" s="139"/>
      <c r="D30" s="139"/>
      <c r="E30" s="139"/>
      <c r="F30" s="144" t="s">
        <v>40</v>
      </c>
      <c r="G30" s="139"/>
      <c r="H30" s="139"/>
      <c r="I30" s="139"/>
      <c r="J30" s="139"/>
      <c r="K30" s="139"/>
      <c r="L30" s="259">
        <v>0.15</v>
      </c>
      <c r="M30" s="258"/>
      <c r="N30" s="258"/>
      <c r="O30" s="258"/>
      <c r="P30" s="258"/>
      <c r="Q30" s="139"/>
      <c r="R30" s="139"/>
      <c r="S30" s="139"/>
      <c r="T30" s="139"/>
      <c r="U30" s="139"/>
      <c r="V30" s="139"/>
      <c r="W30" s="257">
        <f>ROUND(BA94, 2)</f>
        <v>0</v>
      </c>
      <c r="X30" s="258"/>
      <c r="Y30" s="258"/>
      <c r="Z30" s="258"/>
      <c r="AA30" s="258"/>
      <c r="AB30" s="258"/>
      <c r="AC30" s="258"/>
      <c r="AD30" s="258"/>
      <c r="AE30" s="258"/>
      <c r="AF30" s="139"/>
      <c r="AG30" s="139"/>
      <c r="AH30" s="139"/>
      <c r="AI30" s="139"/>
      <c r="AJ30" s="139"/>
      <c r="AK30" s="257">
        <f>ROUND(AW94, 2)</f>
        <v>0</v>
      </c>
      <c r="AL30" s="258"/>
      <c r="AM30" s="258"/>
      <c r="AN30" s="258"/>
      <c r="AO30" s="258"/>
      <c r="AP30" s="139"/>
      <c r="AR30" s="28"/>
    </row>
    <row r="31" spans="1:71" s="3" customFormat="1" ht="14.45" hidden="1" customHeight="1">
      <c r="B31" s="28"/>
      <c r="C31" s="139"/>
      <c r="D31" s="139"/>
      <c r="E31" s="139"/>
      <c r="F31" s="144" t="s">
        <v>41</v>
      </c>
      <c r="G31" s="139"/>
      <c r="H31" s="139"/>
      <c r="I31" s="139"/>
      <c r="J31" s="139"/>
      <c r="K31" s="139"/>
      <c r="L31" s="259">
        <v>0.21</v>
      </c>
      <c r="M31" s="258"/>
      <c r="N31" s="258"/>
      <c r="O31" s="258"/>
      <c r="P31" s="258"/>
      <c r="Q31" s="139"/>
      <c r="R31" s="139"/>
      <c r="S31" s="139"/>
      <c r="T31" s="139"/>
      <c r="U31" s="139"/>
      <c r="V31" s="139"/>
      <c r="W31" s="257">
        <f>ROUND(BB94, 2)</f>
        <v>0</v>
      </c>
      <c r="X31" s="258"/>
      <c r="Y31" s="258"/>
      <c r="Z31" s="258"/>
      <c r="AA31" s="258"/>
      <c r="AB31" s="258"/>
      <c r="AC31" s="258"/>
      <c r="AD31" s="258"/>
      <c r="AE31" s="258"/>
      <c r="AF31" s="139"/>
      <c r="AG31" s="139"/>
      <c r="AH31" s="139"/>
      <c r="AI31" s="139"/>
      <c r="AJ31" s="139"/>
      <c r="AK31" s="257">
        <v>0</v>
      </c>
      <c r="AL31" s="258"/>
      <c r="AM31" s="258"/>
      <c r="AN31" s="258"/>
      <c r="AO31" s="258"/>
      <c r="AP31" s="139"/>
      <c r="AR31" s="28"/>
    </row>
    <row r="32" spans="1:71" s="3" customFormat="1" ht="14.45" hidden="1" customHeight="1">
      <c r="B32" s="28"/>
      <c r="C32" s="139"/>
      <c r="D32" s="139"/>
      <c r="E32" s="139"/>
      <c r="F32" s="144" t="s">
        <v>42</v>
      </c>
      <c r="G32" s="139"/>
      <c r="H32" s="139"/>
      <c r="I32" s="139"/>
      <c r="J32" s="139"/>
      <c r="K32" s="139"/>
      <c r="L32" s="259">
        <v>0.15</v>
      </c>
      <c r="M32" s="258"/>
      <c r="N32" s="258"/>
      <c r="O32" s="258"/>
      <c r="P32" s="258"/>
      <c r="Q32" s="139"/>
      <c r="R32" s="139"/>
      <c r="S32" s="139"/>
      <c r="T32" s="139"/>
      <c r="U32" s="139"/>
      <c r="V32" s="139"/>
      <c r="W32" s="257">
        <f>ROUND(BC94, 2)</f>
        <v>0</v>
      </c>
      <c r="X32" s="258"/>
      <c r="Y32" s="258"/>
      <c r="Z32" s="258"/>
      <c r="AA32" s="258"/>
      <c r="AB32" s="258"/>
      <c r="AC32" s="258"/>
      <c r="AD32" s="258"/>
      <c r="AE32" s="258"/>
      <c r="AF32" s="139"/>
      <c r="AG32" s="139"/>
      <c r="AH32" s="139"/>
      <c r="AI32" s="139"/>
      <c r="AJ32" s="139"/>
      <c r="AK32" s="257">
        <v>0</v>
      </c>
      <c r="AL32" s="258"/>
      <c r="AM32" s="258"/>
      <c r="AN32" s="258"/>
      <c r="AO32" s="258"/>
      <c r="AP32" s="139"/>
      <c r="AR32" s="28"/>
    </row>
    <row r="33" spans="1:57" s="3" customFormat="1" ht="14.45" hidden="1" customHeight="1">
      <c r="B33" s="28"/>
      <c r="C33" s="139"/>
      <c r="D33" s="139"/>
      <c r="E33" s="139"/>
      <c r="F33" s="144" t="s">
        <v>43</v>
      </c>
      <c r="G33" s="139"/>
      <c r="H33" s="139"/>
      <c r="I33" s="139"/>
      <c r="J33" s="139"/>
      <c r="K33" s="139"/>
      <c r="L33" s="259">
        <v>0</v>
      </c>
      <c r="M33" s="258"/>
      <c r="N33" s="258"/>
      <c r="O33" s="258"/>
      <c r="P33" s="258"/>
      <c r="Q33" s="139"/>
      <c r="R33" s="139"/>
      <c r="S33" s="139"/>
      <c r="T33" s="139"/>
      <c r="U33" s="139"/>
      <c r="V33" s="139"/>
      <c r="W33" s="257">
        <f>ROUND(BD94, 2)</f>
        <v>0</v>
      </c>
      <c r="X33" s="258"/>
      <c r="Y33" s="258"/>
      <c r="Z33" s="258"/>
      <c r="AA33" s="258"/>
      <c r="AB33" s="258"/>
      <c r="AC33" s="258"/>
      <c r="AD33" s="258"/>
      <c r="AE33" s="258"/>
      <c r="AF33" s="139"/>
      <c r="AG33" s="139"/>
      <c r="AH33" s="139"/>
      <c r="AI33" s="139"/>
      <c r="AJ33" s="139"/>
      <c r="AK33" s="257">
        <v>0</v>
      </c>
      <c r="AL33" s="258"/>
      <c r="AM33" s="258"/>
      <c r="AN33" s="258"/>
      <c r="AO33" s="258"/>
      <c r="AP33" s="139"/>
      <c r="AR33" s="28"/>
    </row>
    <row r="34" spans="1:57" s="2" customFormat="1" ht="6.95" customHeight="1">
      <c r="A34" s="25"/>
      <c r="B34" s="26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25"/>
      <c r="AR34" s="26"/>
      <c r="BE34" s="25"/>
    </row>
    <row r="35" spans="1:57" s="2" customFormat="1" ht="25.9" customHeight="1">
      <c r="A35" s="25"/>
      <c r="B35" s="26"/>
      <c r="C35" s="29"/>
      <c r="D35" s="30" t="s">
        <v>44</v>
      </c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31" t="s">
        <v>45</v>
      </c>
      <c r="U35" s="137"/>
      <c r="V35" s="137"/>
      <c r="W35" s="137"/>
      <c r="X35" s="248" t="s">
        <v>46</v>
      </c>
      <c r="Y35" s="249"/>
      <c r="Z35" s="249"/>
      <c r="AA35" s="249"/>
      <c r="AB35" s="249"/>
      <c r="AC35" s="137"/>
      <c r="AD35" s="137"/>
      <c r="AE35" s="137"/>
      <c r="AF35" s="137"/>
      <c r="AG35" s="137"/>
      <c r="AH35" s="137"/>
      <c r="AI35" s="137"/>
      <c r="AJ35" s="137"/>
      <c r="AK35" s="250">
        <f>SUM(AK26:AK33)</f>
        <v>0</v>
      </c>
      <c r="AL35" s="249"/>
      <c r="AM35" s="249"/>
      <c r="AN35" s="249"/>
      <c r="AO35" s="251"/>
      <c r="AP35" s="29"/>
      <c r="AQ35" s="29"/>
      <c r="AR35" s="26"/>
      <c r="BE35" s="25"/>
    </row>
    <row r="36" spans="1:57" s="2" customFormat="1" ht="6.95" customHeight="1">
      <c r="A36" s="25"/>
      <c r="B36" s="26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25"/>
      <c r="AR36" s="26"/>
      <c r="BE36" s="25"/>
    </row>
    <row r="37" spans="1:57" s="2" customFormat="1" ht="14.45" customHeight="1">
      <c r="A37" s="25"/>
      <c r="B37" s="26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25"/>
      <c r="AR37" s="26"/>
      <c r="BE37" s="25"/>
    </row>
    <row r="38" spans="1:57" s="1" customFormat="1" ht="14.45" customHeight="1">
      <c r="B38" s="19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R38" s="19"/>
    </row>
    <row r="39" spans="1:57" s="1" customFormat="1" ht="14.45" customHeight="1">
      <c r="B39" s="19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R39" s="19"/>
    </row>
    <row r="40" spans="1:57" s="1" customFormat="1" ht="14.45" customHeight="1">
      <c r="B40" s="19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R40" s="19"/>
    </row>
    <row r="41" spans="1:57" s="1" customFormat="1" ht="14.45" customHeight="1">
      <c r="B41" s="19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R41" s="19"/>
    </row>
    <row r="42" spans="1:57" s="1" customFormat="1" ht="14.45" customHeight="1">
      <c r="B42" s="19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R42" s="19"/>
    </row>
    <row r="43" spans="1:57" s="1" customFormat="1" ht="14.45" customHeight="1">
      <c r="B43" s="19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R43" s="19"/>
    </row>
    <row r="44" spans="1:57" s="1" customFormat="1" ht="14.45" customHeight="1">
      <c r="B44" s="19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R44" s="19"/>
    </row>
    <row r="45" spans="1:57" s="1" customFormat="1" ht="14.45" customHeight="1">
      <c r="B45" s="19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R45" s="19"/>
    </row>
    <row r="46" spans="1:57" s="1" customFormat="1" ht="14.45" customHeight="1">
      <c r="B46" s="19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R46" s="19"/>
    </row>
    <row r="47" spans="1:57" s="1" customFormat="1" ht="14.45" customHeight="1">
      <c r="B47" s="19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R47" s="19"/>
    </row>
    <row r="48" spans="1:57" s="1" customFormat="1" ht="14.45" customHeight="1">
      <c r="B48" s="19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R48" s="19"/>
    </row>
    <row r="49" spans="1:57" s="2" customFormat="1" ht="14.45" customHeight="1">
      <c r="B49" s="32"/>
      <c r="D49" s="33" t="s">
        <v>47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3" t="s">
        <v>48</v>
      </c>
      <c r="AI49" s="34"/>
      <c r="AJ49" s="34"/>
      <c r="AK49" s="34"/>
      <c r="AL49" s="34"/>
      <c r="AM49" s="34"/>
      <c r="AN49" s="34"/>
      <c r="AO49" s="34"/>
      <c r="AR49" s="32"/>
    </row>
    <row r="50" spans="1:57">
      <c r="B50" s="19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R50" s="19"/>
    </row>
    <row r="51" spans="1:57">
      <c r="B51" s="19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R51" s="19"/>
    </row>
    <row r="52" spans="1:57">
      <c r="B52" s="19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R52" s="19"/>
    </row>
    <row r="53" spans="1:57">
      <c r="B53" s="19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R53" s="19"/>
    </row>
    <row r="54" spans="1:57">
      <c r="B54" s="19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R54" s="19"/>
    </row>
    <row r="55" spans="1:57">
      <c r="B55" s="19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R55" s="19"/>
    </row>
    <row r="56" spans="1:57">
      <c r="B56" s="19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R56" s="19"/>
    </row>
    <row r="57" spans="1:57">
      <c r="B57" s="19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R57" s="19"/>
    </row>
    <row r="58" spans="1:57">
      <c r="B58" s="19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R58" s="19"/>
    </row>
    <row r="59" spans="1:57">
      <c r="B59" s="19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R59" s="19"/>
    </row>
    <row r="60" spans="1:57" s="2" customFormat="1" ht="12.75">
      <c r="A60" s="25"/>
      <c r="B60" s="26"/>
      <c r="C60" s="143"/>
      <c r="D60" s="35" t="s">
        <v>49</v>
      </c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35" t="s">
        <v>50</v>
      </c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35" t="s">
        <v>49</v>
      </c>
      <c r="AI60" s="142"/>
      <c r="AJ60" s="142"/>
      <c r="AK60" s="142"/>
      <c r="AL60" s="142"/>
      <c r="AM60" s="35" t="s">
        <v>50</v>
      </c>
      <c r="AN60" s="142"/>
      <c r="AO60" s="142"/>
      <c r="AP60" s="143"/>
      <c r="AQ60" s="25"/>
      <c r="AR60" s="26"/>
      <c r="BE60" s="25"/>
    </row>
    <row r="61" spans="1:57">
      <c r="B61" s="19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R61" s="19"/>
    </row>
    <row r="62" spans="1:57">
      <c r="B62" s="19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R62" s="19"/>
    </row>
    <row r="63" spans="1:57">
      <c r="B63" s="19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R63" s="19"/>
    </row>
    <row r="64" spans="1:57" s="2" customFormat="1" ht="12.75">
      <c r="A64" s="25"/>
      <c r="B64" s="26"/>
      <c r="C64" s="143"/>
      <c r="D64" s="33" t="s">
        <v>51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3" t="s">
        <v>52</v>
      </c>
      <c r="AI64" s="36"/>
      <c r="AJ64" s="36"/>
      <c r="AK64" s="36"/>
      <c r="AL64" s="36"/>
      <c r="AM64" s="36"/>
      <c r="AN64" s="36"/>
      <c r="AO64" s="36"/>
      <c r="AP64" s="143"/>
      <c r="AQ64" s="25"/>
      <c r="AR64" s="26"/>
      <c r="BE64" s="25"/>
    </row>
    <row r="65" spans="1:57">
      <c r="B65" s="19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R65" s="19"/>
    </row>
    <row r="66" spans="1:57">
      <c r="B66" s="19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R66" s="19"/>
    </row>
    <row r="67" spans="1:57">
      <c r="B67" s="19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R67" s="19"/>
    </row>
    <row r="68" spans="1:57">
      <c r="B68" s="19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R68" s="19"/>
    </row>
    <row r="69" spans="1:57">
      <c r="B69" s="19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R69" s="19"/>
    </row>
    <row r="70" spans="1:57">
      <c r="B70" s="19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R70" s="19"/>
    </row>
    <row r="71" spans="1:57">
      <c r="B71" s="19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R71" s="19"/>
    </row>
    <row r="72" spans="1:57">
      <c r="B72" s="19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R72" s="19"/>
    </row>
    <row r="73" spans="1:57">
      <c r="B73" s="19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R73" s="19"/>
    </row>
    <row r="74" spans="1:57">
      <c r="B74" s="19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R74" s="19"/>
    </row>
    <row r="75" spans="1:57" s="2" customFormat="1" ht="12.75">
      <c r="A75" s="25"/>
      <c r="B75" s="26"/>
      <c r="C75" s="143"/>
      <c r="D75" s="35" t="s">
        <v>49</v>
      </c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35" t="s">
        <v>50</v>
      </c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35" t="s">
        <v>49</v>
      </c>
      <c r="AI75" s="142"/>
      <c r="AJ75" s="142"/>
      <c r="AK75" s="142"/>
      <c r="AL75" s="142"/>
      <c r="AM75" s="35" t="s">
        <v>50</v>
      </c>
      <c r="AN75" s="142"/>
      <c r="AO75" s="142"/>
      <c r="AP75" s="143"/>
      <c r="AQ75" s="25"/>
      <c r="AR75" s="26"/>
      <c r="BE75" s="25"/>
    </row>
    <row r="76" spans="1:57" s="2" customFormat="1">
      <c r="A76" s="25"/>
      <c r="B76" s="26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25"/>
      <c r="AR76" s="26"/>
      <c r="BE76" s="25"/>
    </row>
    <row r="77" spans="1:57" s="2" customFormat="1" ht="6.95" customHeight="1">
      <c r="A77" s="25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6"/>
      <c r="BE77" s="25"/>
    </row>
    <row r="78" spans="1:57"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</row>
    <row r="79" spans="1:57"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</row>
    <row r="80" spans="1:57"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</row>
    <row r="81" spans="1:91" s="2" customFormat="1" ht="6.95" customHeight="1">
      <c r="A81" s="25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6"/>
      <c r="BE81" s="25"/>
    </row>
    <row r="82" spans="1:91" s="2" customFormat="1" ht="24.95" customHeight="1">
      <c r="A82" s="25"/>
      <c r="B82" s="26"/>
      <c r="C82" s="20" t="s">
        <v>53</v>
      </c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25"/>
      <c r="AR82" s="26"/>
      <c r="BE82" s="25"/>
    </row>
    <row r="83" spans="1:91" s="2" customFormat="1" ht="6.95" customHeight="1">
      <c r="A83" s="25"/>
      <c r="B83" s="26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25"/>
      <c r="AR83" s="26"/>
      <c r="BE83" s="25"/>
    </row>
    <row r="84" spans="1:91" s="4" customFormat="1" ht="12" customHeight="1">
      <c r="B84" s="41"/>
      <c r="C84" s="144" t="s">
        <v>12</v>
      </c>
      <c r="D84" s="135"/>
      <c r="E84" s="135"/>
      <c r="F84" s="135"/>
      <c r="G84" s="135"/>
      <c r="H84" s="135"/>
      <c r="I84" s="135"/>
      <c r="J84" s="135"/>
      <c r="K84" s="135"/>
      <c r="L84" s="135" t="str">
        <f>K5</f>
        <v>2019J-127</v>
      </c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R84" s="41"/>
    </row>
    <row r="85" spans="1:91" s="5" customFormat="1" ht="36.950000000000003" customHeight="1">
      <c r="B85" s="42"/>
      <c r="C85" s="43" t="s">
        <v>14</v>
      </c>
      <c r="D85" s="138"/>
      <c r="E85" s="138"/>
      <c r="F85" s="138"/>
      <c r="G85" s="138"/>
      <c r="H85" s="138"/>
      <c r="I85" s="138"/>
      <c r="J85" s="138"/>
      <c r="K85" s="138"/>
      <c r="L85" s="253" t="str">
        <f>K6</f>
        <v>Suchá nádrž Týnské předměstí</v>
      </c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138"/>
      <c r="AR85" s="42"/>
    </row>
    <row r="86" spans="1:91" s="2" customFormat="1" ht="6.95" customHeight="1">
      <c r="A86" s="25"/>
      <c r="B86" s="26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25"/>
      <c r="AR86" s="26"/>
      <c r="BE86" s="25"/>
    </row>
    <row r="87" spans="1:91" s="2" customFormat="1" ht="12" customHeight="1">
      <c r="A87" s="25"/>
      <c r="B87" s="26"/>
      <c r="C87" s="144" t="s">
        <v>18</v>
      </c>
      <c r="D87" s="143"/>
      <c r="E87" s="143"/>
      <c r="F87" s="143"/>
      <c r="G87" s="143"/>
      <c r="H87" s="143"/>
      <c r="I87" s="143"/>
      <c r="J87" s="143"/>
      <c r="K87" s="143"/>
      <c r="L87" s="44" t="str">
        <f>IF(K8="","",K8)</f>
        <v>Domažlice</v>
      </c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4" t="s">
        <v>20</v>
      </c>
      <c r="AJ87" s="143"/>
      <c r="AK87" s="143"/>
      <c r="AL87" s="143"/>
      <c r="AM87" s="255" t="str">
        <f>IF(AN8= "","",AN8)</f>
        <v/>
      </c>
      <c r="AN87" s="255"/>
      <c r="AO87" s="143"/>
      <c r="AP87" s="143"/>
      <c r="AQ87" s="25"/>
      <c r="AR87" s="26"/>
      <c r="BE87" s="25"/>
    </row>
    <row r="88" spans="1:91" s="2" customFormat="1" ht="6.95" customHeight="1">
      <c r="A88" s="25"/>
      <c r="B88" s="26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25"/>
      <c r="AR88" s="26"/>
      <c r="BE88" s="25"/>
    </row>
    <row r="89" spans="1:91" s="2" customFormat="1" ht="15.6" customHeight="1">
      <c r="A89" s="25"/>
      <c r="B89" s="26"/>
      <c r="C89" s="144" t="s">
        <v>21</v>
      </c>
      <c r="D89" s="143"/>
      <c r="E89" s="143"/>
      <c r="F89" s="143"/>
      <c r="G89" s="143"/>
      <c r="H89" s="143"/>
      <c r="I89" s="143"/>
      <c r="J89" s="143"/>
      <c r="K89" s="143"/>
      <c r="L89" s="135" t="str">
        <f>IF(E11= "","",E11)</f>
        <v>Město Domažlice</v>
      </c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4" t="s">
        <v>27</v>
      </c>
      <c r="AJ89" s="143"/>
      <c r="AK89" s="143"/>
      <c r="AL89" s="143"/>
      <c r="AM89" s="241" t="str">
        <f>IF(E17="","",E17)</f>
        <v>Ing. Antonín Kavan</v>
      </c>
      <c r="AN89" s="242"/>
      <c r="AO89" s="242"/>
      <c r="AP89" s="242"/>
      <c r="AQ89" s="25"/>
      <c r="AR89" s="26"/>
      <c r="AS89" s="237" t="s">
        <v>54</v>
      </c>
      <c r="AT89" s="238"/>
      <c r="AU89" s="45"/>
      <c r="AV89" s="45"/>
      <c r="AW89" s="45"/>
      <c r="AX89" s="45"/>
      <c r="AY89" s="45"/>
      <c r="AZ89" s="45"/>
      <c r="BA89" s="45"/>
      <c r="BB89" s="45"/>
      <c r="BC89" s="45"/>
      <c r="BD89" s="46"/>
      <c r="BE89" s="25"/>
    </row>
    <row r="90" spans="1:91" s="2" customFormat="1" ht="15.6" customHeight="1">
      <c r="A90" s="25"/>
      <c r="B90" s="26"/>
      <c r="C90" s="144" t="s">
        <v>26</v>
      </c>
      <c r="D90" s="143"/>
      <c r="E90" s="143"/>
      <c r="F90" s="143"/>
      <c r="G90" s="143"/>
      <c r="H90" s="143"/>
      <c r="I90" s="143"/>
      <c r="J90" s="143"/>
      <c r="K90" s="143"/>
      <c r="L90" s="135" t="str">
        <f>IF(D14="","",D14)</f>
        <v/>
      </c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4" t="s">
        <v>31</v>
      </c>
      <c r="AJ90" s="143"/>
      <c r="AK90" s="143"/>
      <c r="AL90" s="143"/>
      <c r="AM90" s="241" t="str">
        <f>IF(E20="","",E20)</f>
        <v>Jitka Durdíková</v>
      </c>
      <c r="AN90" s="242"/>
      <c r="AO90" s="242"/>
      <c r="AP90" s="242"/>
      <c r="AQ90" s="25"/>
      <c r="AR90" s="26"/>
      <c r="AS90" s="239"/>
      <c r="AT90" s="240"/>
      <c r="AU90" s="47"/>
      <c r="AV90" s="47"/>
      <c r="AW90" s="47"/>
      <c r="AX90" s="47"/>
      <c r="AY90" s="47"/>
      <c r="AZ90" s="47"/>
      <c r="BA90" s="47"/>
      <c r="BB90" s="47"/>
      <c r="BC90" s="47"/>
      <c r="BD90" s="48"/>
      <c r="BE90" s="25"/>
    </row>
    <row r="91" spans="1:91" s="2" customFormat="1" ht="10.9" customHeight="1">
      <c r="A91" s="25"/>
      <c r="B91" s="26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25"/>
      <c r="AR91" s="26"/>
      <c r="AS91" s="239"/>
      <c r="AT91" s="240"/>
      <c r="AU91" s="47"/>
      <c r="AV91" s="47"/>
      <c r="AW91" s="47"/>
      <c r="AX91" s="47"/>
      <c r="AY91" s="47"/>
      <c r="AZ91" s="47"/>
      <c r="BA91" s="47"/>
      <c r="BB91" s="47"/>
      <c r="BC91" s="47"/>
      <c r="BD91" s="48"/>
      <c r="BE91" s="25"/>
    </row>
    <row r="92" spans="1:91" s="2" customFormat="1" ht="29.25" customHeight="1">
      <c r="A92" s="25"/>
      <c r="B92" s="26"/>
      <c r="C92" s="252" t="s">
        <v>55</v>
      </c>
      <c r="D92" s="247"/>
      <c r="E92" s="247"/>
      <c r="F92" s="247"/>
      <c r="G92" s="247"/>
      <c r="H92" s="49"/>
      <c r="I92" s="256" t="s">
        <v>56</v>
      </c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6" t="s">
        <v>57</v>
      </c>
      <c r="AH92" s="247"/>
      <c r="AI92" s="247"/>
      <c r="AJ92" s="247"/>
      <c r="AK92" s="247"/>
      <c r="AL92" s="247"/>
      <c r="AM92" s="247"/>
      <c r="AN92" s="256" t="s">
        <v>58</v>
      </c>
      <c r="AO92" s="247"/>
      <c r="AP92" s="269"/>
      <c r="AQ92" s="50" t="s">
        <v>59</v>
      </c>
      <c r="AR92" s="26"/>
      <c r="AS92" s="51" t="s">
        <v>60</v>
      </c>
      <c r="AT92" s="52" t="s">
        <v>61</v>
      </c>
      <c r="AU92" s="52" t="s">
        <v>62</v>
      </c>
      <c r="AV92" s="52" t="s">
        <v>63</v>
      </c>
      <c r="AW92" s="52" t="s">
        <v>64</v>
      </c>
      <c r="AX92" s="52" t="s">
        <v>65</v>
      </c>
      <c r="AY92" s="52" t="s">
        <v>66</v>
      </c>
      <c r="AZ92" s="52" t="s">
        <v>67</v>
      </c>
      <c r="BA92" s="52" t="s">
        <v>68</v>
      </c>
      <c r="BB92" s="52" t="s">
        <v>69</v>
      </c>
      <c r="BC92" s="52" t="s">
        <v>70</v>
      </c>
      <c r="BD92" s="53" t="s">
        <v>71</v>
      </c>
      <c r="BE92" s="25"/>
    </row>
    <row r="93" spans="1:91" s="2" customFormat="1" ht="10.9" customHeight="1">
      <c r="A93" s="25"/>
      <c r="B93" s="26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25"/>
      <c r="AR93" s="26"/>
      <c r="AS93" s="5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  <c r="BE93" s="25"/>
    </row>
    <row r="94" spans="1:91" s="6" customFormat="1" ht="32.450000000000003" customHeight="1">
      <c r="B94" s="57"/>
      <c r="C94" s="58" t="s">
        <v>72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245">
        <f>ROUND(SUM(AG95:AG100),2)</f>
        <v>0</v>
      </c>
      <c r="AH94" s="245"/>
      <c r="AI94" s="245"/>
      <c r="AJ94" s="245"/>
      <c r="AK94" s="245"/>
      <c r="AL94" s="245"/>
      <c r="AM94" s="245"/>
      <c r="AN94" s="270">
        <f t="shared" ref="AN94:AN100" si="0">SUM(AG94,AT94)</f>
        <v>0</v>
      </c>
      <c r="AO94" s="270"/>
      <c r="AP94" s="270"/>
      <c r="AQ94" s="60" t="s">
        <v>1</v>
      </c>
      <c r="AR94" s="57"/>
      <c r="AS94" s="61">
        <f>ROUND(SUM(AS95:AS100),2)</f>
        <v>0</v>
      </c>
      <c r="AT94" s="62">
        <f t="shared" ref="AT94:AT100" si="1">ROUND(SUM(AV94:AW94),2)</f>
        <v>0</v>
      </c>
      <c r="AU94" s="63">
        <f>ROUND(SUM(AU95:AU100),5)</f>
        <v>7187.8712999999998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ROUND(SUM(AZ95:AZ100),2)</f>
        <v>0</v>
      </c>
      <c r="BA94" s="62">
        <f>ROUND(SUM(BA95:BA100),2)</f>
        <v>0</v>
      </c>
      <c r="BB94" s="62">
        <f>ROUND(SUM(BB95:BB100),2)</f>
        <v>0</v>
      </c>
      <c r="BC94" s="62">
        <f>ROUND(SUM(BC95:BC100),2)</f>
        <v>0</v>
      </c>
      <c r="BD94" s="64">
        <f>ROUND(SUM(BD95:BD100),2)</f>
        <v>0</v>
      </c>
      <c r="BS94" s="65" t="s">
        <v>73</v>
      </c>
      <c r="BT94" s="65" t="s">
        <v>74</v>
      </c>
      <c r="BU94" s="66" t="s">
        <v>75</v>
      </c>
      <c r="BV94" s="65" t="s">
        <v>76</v>
      </c>
      <c r="BW94" s="65" t="s">
        <v>4</v>
      </c>
      <c r="BX94" s="65" t="s">
        <v>77</v>
      </c>
      <c r="CL94" s="65" t="s">
        <v>1</v>
      </c>
    </row>
    <row r="95" spans="1:91" s="7" customFormat="1" ht="26.45" customHeight="1">
      <c r="A95" s="67" t="s">
        <v>78</v>
      </c>
      <c r="B95" s="68"/>
      <c r="C95" s="69"/>
      <c r="D95" s="236" t="s">
        <v>79</v>
      </c>
      <c r="E95" s="236"/>
      <c r="F95" s="236"/>
      <c r="G95" s="236"/>
      <c r="H95" s="236"/>
      <c r="I95" s="136"/>
      <c r="J95" s="236" t="s">
        <v>80</v>
      </c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43">
        <f>'SO 01 - STAVBA HRÁZE'!J30</f>
        <v>0</v>
      </c>
      <c r="AH95" s="244"/>
      <c r="AI95" s="244"/>
      <c r="AJ95" s="244"/>
      <c r="AK95" s="244"/>
      <c r="AL95" s="244"/>
      <c r="AM95" s="244"/>
      <c r="AN95" s="243">
        <f t="shared" si="0"/>
        <v>0</v>
      </c>
      <c r="AO95" s="244"/>
      <c r="AP95" s="244"/>
      <c r="AQ95" s="70" t="s">
        <v>81</v>
      </c>
      <c r="AR95" s="68"/>
      <c r="AS95" s="71">
        <v>0</v>
      </c>
      <c r="AT95" s="72">
        <f t="shared" si="1"/>
        <v>0</v>
      </c>
      <c r="AU95" s="73">
        <f>'SO 01 - STAVBA HRÁZE'!P121</f>
        <v>3059.8875160000007</v>
      </c>
      <c r="AV95" s="72">
        <f>'SO 01 - STAVBA HRÁZE'!J33</f>
        <v>0</v>
      </c>
      <c r="AW95" s="72">
        <f>'SO 01 - STAVBA HRÁZE'!J34</f>
        <v>0</v>
      </c>
      <c r="AX95" s="72">
        <f>'SO 01 - STAVBA HRÁZE'!J35</f>
        <v>0</v>
      </c>
      <c r="AY95" s="72">
        <f>'SO 01 - STAVBA HRÁZE'!J36</f>
        <v>0</v>
      </c>
      <c r="AZ95" s="72">
        <f>'SO 01 - STAVBA HRÁZE'!F33</f>
        <v>0</v>
      </c>
      <c r="BA95" s="72">
        <f>'SO 01 - STAVBA HRÁZE'!F34</f>
        <v>0</v>
      </c>
      <c r="BB95" s="72">
        <f>'SO 01 - STAVBA HRÁZE'!F35</f>
        <v>0</v>
      </c>
      <c r="BC95" s="72">
        <f>'SO 01 - STAVBA HRÁZE'!F36</f>
        <v>0</v>
      </c>
      <c r="BD95" s="74">
        <f>'SO 01 - STAVBA HRÁZE'!F37</f>
        <v>0</v>
      </c>
      <c r="BT95" s="75" t="s">
        <v>82</v>
      </c>
      <c r="BV95" s="75" t="s">
        <v>76</v>
      </c>
      <c r="BW95" s="75" t="s">
        <v>83</v>
      </c>
      <c r="BX95" s="75" t="s">
        <v>4</v>
      </c>
      <c r="CL95" s="75" t="s">
        <v>1</v>
      </c>
      <c r="CM95" s="75" t="s">
        <v>84</v>
      </c>
    </row>
    <row r="96" spans="1:91" s="7" customFormat="1" ht="26.45" customHeight="1">
      <c r="A96" s="67" t="s">
        <v>78</v>
      </c>
      <c r="B96" s="68"/>
      <c r="C96" s="69"/>
      <c r="D96" s="236" t="s">
        <v>85</v>
      </c>
      <c r="E96" s="236"/>
      <c r="F96" s="236"/>
      <c r="G96" s="236"/>
      <c r="H96" s="236"/>
      <c r="I96" s="136"/>
      <c r="J96" s="236" t="s">
        <v>86</v>
      </c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43">
        <f>'SO 02 - KAŠNOVÝ PŘELIV'!J30</f>
        <v>0</v>
      </c>
      <c r="AH96" s="244"/>
      <c r="AI96" s="244"/>
      <c r="AJ96" s="244"/>
      <c r="AK96" s="244"/>
      <c r="AL96" s="244"/>
      <c r="AM96" s="244"/>
      <c r="AN96" s="243">
        <f t="shared" si="0"/>
        <v>0</v>
      </c>
      <c r="AO96" s="244"/>
      <c r="AP96" s="244"/>
      <c r="AQ96" s="70" t="s">
        <v>81</v>
      </c>
      <c r="AR96" s="68"/>
      <c r="AS96" s="71">
        <v>0</v>
      </c>
      <c r="AT96" s="72">
        <f t="shared" si="1"/>
        <v>0</v>
      </c>
      <c r="AU96" s="73">
        <f>'SO 02 - KAŠNOVÝ PŘELIV'!P125</f>
        <v>1127.056223</v>
      </c>
      <c r="AV96" s="72">
        <f>'SO 02 - KAŠNOVÝ PŘELIV'!J33</f>
        <v>0</v>
      </c>
      <c r="AW96" s="72">
        <f>'SO 02 - KAŠNOVÝ PŘELIV'!J34</f>
        <v>0</v>
      </c>
      <c r="AX96" s="72">
        <f>'SO 02 - KAŠNOVÝ PŘELIV'!J35</f>
        <v>0</v>
      </c>
      <c r="AY96" s="72">
        <f>'SO 02 - KAŠNOVÝ PŘELIV'!J36</f>
        <v>0</v>
      </c>
      <c r="AZ96" s="72">
        <f>'SO 02 - KAŠNOVÝ PŘELIV'!F33</f>
        <v>0</v>
      </c>
      <c r="BA96" s="72">
        <f>'SO 02 - KAŠNOVÝ PŘELIV'!F34</f>
        <v>0</v>
      </c>
      <c r="BB96" s="72">
        <f>'SO 02 - KAŠNOVÝ PŘELIV'!F35</f>
        <v>0</v>
      </c>
      <c r="BC96" s="72">
        <f>'SO 02 - KAŠNOVÝ PŘELIV'!F36</f>
        <v>0</v>
      </c>
      <c r="BD96" s="74">
        <f>'SO 02 - KAŠNOVÝ PŘELIV'!F37</f>
        <v>0</v>
      </c>
      <c r="BT96" s="75" t="s">
        <v>82</v>
      </c>
      <c r="BV96" s="75" t="s">
        <v>76</v>
      </c>
      <c r="BW96" s="75" t="s">
        <v>87</v>
      </c>
      <c r="BX96" s="75" t="s">
        <v>4</v>
      </c>
      <c r="CL96" s="75" t="s">
        <v>1</v>
      </c>
      <c r="CM96" s="75" t="s">
        <v>84</v>
      </c>
    </row>
    <row r="97" spans="1:91" s="7" customFormat="1" ht="26.45" customHeight="1">
      <c r="A97" s="67" t="s">
        <v>78</v>
      </c>
      <c r="B97" s="68"/>
      <c r="C97" s="69"/>
      <c r="D97" s="236" t="s">
        <v>88</v>
      </c>
      <c r="E97" s="236"/>
      <c r="F97" s="236"/>
      <c r="G97" s="236"/>
      <c r="H97" s="236"/>
      <c r="I97" s="136"/>
      <c r="J97" s="236" t="s">
        <v>89</v>
      </c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43">
        <f>'SO 03 - BEZPEČNOSTNÍ PŘELIV'!J30</f>
        <v>0</v>
      </c>
      <c r="AH97" s="244"/>
      <c r="AI97" s="244"/>
      <c r="AJ97" s="244"/>
      <c r="AK97" s="244"/>
      <c r="AL97" s="244"/>
      <c r="AM97" s="244"/>
      <c r="AN97" s="243">
        <f t="shared" si="0"/>
        <v>0</v>
      </c>
      <c r="AO97" s="244"/>
      <c r="AP97" s="244"/>
      <c r="AQ97" s="70" t="s">
        <v>81</v>
      </c>
      <c r="AR97" s="68"/>
      <c r="AS97" s="71">
        <v>0</v>
      </c>
      <c r="AT97" s="72">
        <f t="shared" si="1"/>
        <v>0</v>
      </c>
      <c r="AU97" s="73">
        <f>'SO 03 - BEZPEČNOSTNÍ PŘELIV'!P121</f>
        <v>1992.0333170000001</v>
      </c>
      <c r="AV97" s="72">
        <f>'SO 03 - BEZPEČNOSTNÍ PŘELIV'!J33</f>
        <v>0</v>
      </c>
      <c r="AW97" s="72">
        <f>'SO 03 - BEZPEČNOSTNÍ PŘELIV'!J34</f>
        <v>0</v>
      </c>
      <c r="AX97" s="72">
        <f>'SO 03 - BEZPEČNOSTNÍ PŘELIV'!J35</f>
        <v>0</v>
      </c>
      <c r="AY97" s="72">
        <f>'SO 03 - BEZPEČNOSTNÍ PŘELIV'!J36</f>
        <v>0</v>
      </c>
      <c r="AZ97" s="72">
        <f>'SO 03 - BEZPEČNOSTNÍ PŘELIV'!F33</f>
        <v>0</v>
      </c>
      <c r="BA97" s="72">
        <f>'SO 03 - BEZPEČNOSTNÍ PŘELIV'!F34</f>
        <v>0</v>
      </c>
      <c r="BB97" s="72">
        <f>'SO 03 - BEZPEČNOSTNÍ PŘELIV'!F35</f>
        <v>0</v>
      </c>
      <c r="BC97" s="72">
        <f>'SO 03 - BEZPEČNOSTNÍ PŘELIV'!F36</f>
        <v>0</v>
      </c>
      <c r="BD97" s="74">
        <f>'SO 03 - BEZPEČNOSTNÍ PŘELIV'!F37</f>
        <v>0</v>
      </c>
      <c r="BT97" s="75" t="s">
        <v>82</v>
      </c>
      <c r="BV97" s="75" t="s">
        <v>76</v>
      </c>
      <c r="BW97" s="75" t="s">
        <v>90</v>
      </c>
      <c r="BX97" s="75" t="s">
        <v>4</v>
      </c>
      <c r="CL97" s="75" t="s">
        <v>1</v>
      </c>
      <c r="CM97" s="75" t="s">
        <v>84</v>
      </c>
    </row>
    <row r="98" spans="1:91" s="7" customFormat="1" ht="26.45" customHeight="1">
      <c r="A98" s="67" t="s">
        <v>78</v>
      </c>
      <c r="B98" s="68"/>
      <c r="C98" s="69"/>
      <c r="D98" s="236" t="s">
        <v>91</v>
      </c>
      <c r="E98" s="236"/>
      <c r="F98" s="236"/>
      <c r="G98" s="236"/>
      <c r="H98" s="236"/>
      <c r="I98" s="136"/>
      <c r="J98" s="236" t="s">
        <v>92</v>
      </c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43">
        <f>'SO 04 - ÚPRAVA STÁVAJÍCÍ ...'!J30</f>
        <v>0</v>
      </c>
      <c r="AH98" s="244"/>
      <c r="AI98" s="244"/>
      <c r="AJ98" s="244"/>
      <c r="AK98" s="244"/>
      <c r="AL98" s="244"/>
      <c r="AM98" s="244"/>
      <c r="AN98" s="243">
        <f t="shared" si="0"/>
        <v>0</v>
      </c>
      <c r="AO98" s="244"/>
      <c r="AP98" s="244"/>
      <c r="AQ98" s="70" t="s">
        <v>81</v>
      </c>
      <c r="AR98" s="68"/>
      <c r="AS98" s="71">
        <v>0</v>
      </c>
      <c r="AT98" s="72">
        <f t="shared" si="1"/>
        <v>0</v>
      </c>
      <c r="AU98" s="73">
        <f>'SO 04 - ÚPRAVA STÁVAJÍCÍ ...'!P123</f>
        <v>378.094246</v>
      </c>
      <c r="AV98" s="72">
        <f>'SO 04 - ÚPRAVA STÁVAJÍCÍ ...'!J33</f>
        <v>0</v>
      </c>
      <c r="AW98" s="72">
        <f>'SO 04 - ÚPRAVA STÁVAJÍCÍ ...'!J34</f>
        <v>0</v>
      </c>
      <c r="AX98" s="72">
        <f>'SO 04 - ÚPRAVA STÁVAJÍCÍ ...'!J35</f>
        <v>0</v>
      </c>
      <c r="AY98" s="72">
        <f>'SO 04 - ÚPRAVA STÁVAJÍCÍ ...'!J36</f>
        <v>0</v>
      </c>
      <c r="AZ98" s="72">
        <f>'SO 04 - ÚPRAVA STÁVAJÍCÍ ...'!F33</f>
        <v>0</v>
      </c>
      <c r="BA98" s="72">
        <f>'SO 04 - ÚPRAVA STÁVAJÍCÍ ...'!F34</f>
        <v>0</v>
      </c>
      <c r="BB98" s="72">
        <f>'SO 04 - ÚPRAVA STÁVAJÍCÍ ...'!F35</f>
        <v>0</v>
      </c>
      <c r="BC98" s="72">
        <f>'SO 04 - ÚPRAVA STÁVAJÍCÍ ...'!F36</f>
        <v>0</v>
      </c>
      <c r="BD98" s="74">
        <f>'SO 04 - ÚPRAVA STÁVAJÍCÍ ...'!F37</f>
        <v>0</v>
      </c>
      <c r="BT98" s="75" t="s">
        <v>82</v>
      </c>
      <c r="BV98" s="75" t="s">
        <v>76</v>
      </c>
      <c r="BW98" s="75" t="s">
        <v>93</v>
      </c>
      <c r="BX98" s="75" t="s">
        <v>4</v>
      </c>
      <c r="CL98" s="75" t="s">
        <v>1</v>
      </c>
      <c r="CM98" s="75" t="s">
        <v>84</v>
      </c>
    </row>
    <row r="99" spans="1:91" s="7" customFormat="1" ht="26.45" customHeight="1">
      <c r="A99" s="67" t="s">
        <v>78</v>
      </c>
      <c r="B99" s="68"/>
      <c r="C99" s="69"/>
      <c r="D99" s="236" t="s">
        <v>94</v>
      </c>
      <c r="E99" s="236"/>
      <c r="F99" s="236"/>
      <c r="G99" s="236"/>
      <c r="H99" s="236"/>
      <c r="I99" s="136"/>
      <c r="J99" s="236" t="s">
        <v>95</v>
      </c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43">
        <f>'SO 05 - TŮNĚ'!J30</f>
        <v>0</v>
      </c>
      <c r="AH99" s="244"/>
      <c r="AI99" s="244"/>
      <c r="AJ99" s="244"/>
      <c r="AK99" s="244"/>
      <c r="AL99" s="244"/>
      <c r="AM99" s="244"/>
      <c r="AN99" s="243">
        <f t="shared" si="0"/>
        <v>0</v>
      </c>
      <c r="AO99" s="244"/>
      <c r="AP99" s="244"/>
      <c r="AQ99" s="70" t="s">
        <v>81</v>
      </c>
      <c r="AR99" s="68"/>
      <c r="AS99" s="71">
        <v>0</v>
      </c>
      <c r="AT99" s="72">
        <f t="shared" si="1"/>
        <v>0</v>
      </c>
      <c r="AU99" s="73">
        <f>'SO 05 - TŮNĚ'!P118</f>
        <v>630.79999999999995</v>
      </c>
      <c r="AV99" s="72">
        <f>'SO 05 - TŮNĚ'!J33</f>
        <v>0</v>
      </c>
      <c r="AW99" s="72">
        <f>'SO 05 - TŮNĚ'!J34</f>
        <v>0</v>
      </c>
      <c r="AX99" s="72">
        <f>'SO 05 - TŮNĚ'!J35</f>
        <v>0</v>
      </c>
      <c r="AY99" s="72">
        <f>'SO 05 - TŮNĚ'!J36</f>
        <v>0</v>
      </c>
      <c r="AZ99" s="72">
        <f>'SO 05 - TŮNĚ'!F33</f>
        <v>0</v>
      </c>
      <c r="BA99" s="72">
        <f>'SO 05 - TŮNĚ'!F34</f>
        <v>0</v>
      </c>
      <c r="BB99" s="72">
        <f>'SO 05 - TŮNĚ'!F35</f>
        <v>0</v>
      </c>
      <c r="BC99" s="72">
        <f>'SO 05 - TŮNĚ'!F36</f>
        <v>0</v>
      </c>
      <c r="BD99" s="74">
        <f>'SO 05 - TŮNĚ'!F37</f>
        <v>0</v>
      </c>
      <c r="BT99" s="75" t="s">
        <v>82</v>
      </c>
      <c r="BV99" s="75" t="s">
        <v>76</v>
      </c>
      <c r="BW99" s="75" t="s">
        <v>96</v>
      </c>
      <c r="BX99" s="75" t="s">
        <v>4</v>
      </c>
      <c r="CL99" s="75" t="s">
        <v>1</v>
      </c>
      <c r="CM99" s="75" t="s">
        <v>84</v>
      </c>
    </row>
    <row r="100" spans="1:91" s="7" customFormat="1" ht="14.45" customHeight="1">
      <c r="A100" s="67" t="s">
        <v>78</v>
      </c>
      <c r="B100" s="68"/>
      <c r="C100" s="69"/>
      <c r="D100" s="236" t="s">
        <v>97</v>
      </c>
      <c r="E100" s="236"/>
      <c r="F100" s="236"/>
      <c r="G100" s="236"/>
      <c r="H100" s="236"/>
      <c r="I100" s="136"/>
      <c r="J100" s="236" t="s">
        <v>98</v>
      </c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43">
        <f>'VON - Vedlejší a ostatní ...'!J30</f>
        <v>0</v>
      </c>
      <c r="AH100" s="244"/>
      <c r="AI100" s="244"/>
      <c r="AJ100" s="244"/>
      <c r="AK100" s="244"/>
      <c r="AL100" s="244"/>
      <c r="AM100" s="244"/>
      <c r="AN100" s="243">
        <f t="shared" si="0"/>
        <v>0</v>
      </c>
      <c r="AO100" s="244"/>
      <c r="AP100" s="244"/>
      <c r="AQ100" s="70" t="s">
        <v>81</v>
      </c>
      <c r="AR100" s="68"/>
      <c r="AS100" s="76">
        <v>0</v>
      </c>
      <c r="AT100" s="77">
        <f t="shared" si="1"/>
        <v>0</v>
      </c>
      <c r="AU100" s="78">
        <f>'VON - Vedlejší a ostatní ...'!P117</f>
        <v>0</v>
      </c>
      <c r="AV100" s="77">
        <f>'VON - Vedlejší a ostatní ...'!J33</f>
        <v>0</v>
      </c>
      <c r="AW100" s="77">
        <f>'VON - Vedlejší a ostatní ...'!J34</f>
        <v>0</v>
      </c>
      <c r="AX100" s="77">
        <f>'VON - Vedlejší a ostatní ...'!J35</f>
        <v>0</v>
      </c>
      <c r="AY100" s="77">
        <f>'VON - Vedlejší a ostatní ...'!J36</f>
        <v>0</v>
      </c>
      <c r="AZ100" s="77">
        <f>'VON - Vedlejší a ostatní ...'!F33</f>
        <v>0</v>
      </c>
      <c r="BA100" s="77">
        <f>'VON - Vedlejší a ostatní ...'!F34</f>
        <v>0</v>
      </c>
      <c r="BB100" s="77">
        <f>'VON - Vedlejší a ostatní ...'!F35</f>
        <v>0</v>
      </c>
      <c r="BC100" s="77">
        <f>'VON - Vedlejší a ostatní ...'!F36</f>
        <v>0</v>
      </c>
      <c r="BD100" s="79">
        <f>'VON - Vedlejší a ostatní ...'!F37</f>
        <v>0</v>
      </c>
      <c r="BT100" s="75" t="s">
        <v>82</v>
      </c>
      <c r="BV100" s="75" t="s">
        <v>76</v>
      </c>
      <c r="BW100" s="75" t="s">
        <v>99</v>
      </c>
      <c r="BX100" s="75" t="s">
        <v>4</v>
      </c>
      <c r="CL100" s="75" t="s">
        <v>1</v>
      </c>
      <c r="CM100" s="75" t="s">
        <v>84</v>
      </c>
    </row>
    <row r="101" spans="1:91" s="2" customFormat="1" ht="30" customHeight="1">
      <c r="A101" s="25"/>
      <c r="B101" s="26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25"/>
      <c r="AR101" s="26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</row>
    <row r="102" spans="1:91" s="2" customFormat="1" ht="6.95" customHeight="1">
      <c r="A102" s="25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26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</row>
  </sheetData>
  <sheetProtection password="CC14" sheet="1" objects="1" scenarios="1" selectLockedCells="1"/>
  <mergeCells count="61">
    <mergeCell ref="AN100:AP100"/>
    <mergeCell ref="AN92:AP92"/>
    <mergeCell ref="AN95:AP95"/>
    <mergeCell ref="AN96:AP96"/>
    <mergeCell ref="AN97:AP97"/>
    <mergeCell ref="AN98:AP98"/>
    <mergeCell ref="AN99:AP99"/>
    <mergeCell ref="AN94:AP94"/>
    <mergeCell ref="K5:AO5"/>
    <mergeCell ref="K6:AO6"/>
    <mergeCell ref="AR2:BE2"/>
    <mergeCell ref="E23:AN23"/>
    <mergeCell ref="AK26:AO26"/>
    <mergeCell ref="D14:AI14"/>
    <mergeCell ref="L28:P28"/>
    <mergeCell ref="W28:AE28"/>
    <mergeCell ref="AK28:AO28"/>
    <mergeCell ref="AK29:AO29"/>
    <mergeCell ref="L29:P29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X35:AB35"/>
    <mergeCell ref="AK35:AO35"/>
    <mergeCell ref="D100:H100"/>
    <mergeCell ref="C92:G92"/>
    <mergeCell ref="D95:H95"/>
    <mergeCell ref="D96:H96"/>
    <mergeCell ref="D97:H97"/>
    <mergeCell ref="D98:H98"/>
    <mergeCell ref="D99:H99"/>
    <mergeCell ref="AM89:AP89"/>
    <mergeCell ref="AG98:AM98"/>
    <mergeCell ref="AG99:AM99"/>
    <mergeCell ref="AG100:AM100"/>
    <mergeCell ref="L85:AO85"/>
    <mergeCell ref="AM87:AN87"/>
    <mergeCell ref="I92:AF92"/>
    <mergeCell ref="AS89:AT91"/>
    <mergeCell ref="AM90:AP90"/>
    <mergeCell ref="AG95:AM95"/>
    <mergeCell ref="AG96:AM96"/>
    <mergeCell ref="AG97:AM97"/>
    <mergeCell ref="AG94:AM94"/>
    <mergeCell ref="AG92:AM92"/>
    <mergeCell ref="J100:AF100"/>
    <mergeCell ref="J95:AF95"/>
    <mergeCell ref="J96:AF96"/>
    <mergeCell ref="J97:AF97"/>
    <mergeCell ref="J98:AF98"/>
    <mergeCell ref="J99:AF99"/>
  </mergeCells>
  <hyperlinks>
    <hyperlink ref="A95" location="'SO 01 - STAVBA HRÁZE'!C2" display="/"/>
    <hyperlink ref="A96" location="'SO 02 - KAŠNOVÝ PŘELIV'!C2" display="/"/>
    <hyperlink ref="A97" location="'SO 03 - BEZPEČNOSTNÍ PŘELIV'!C2" display="/"/>
    <hyperlink ref="A98" location="'SO 04 - ÚPRAVA STÁVAJÍCÍ ...'!C2" display="/"/>
    <hyperlink ref="A99" location="'SO 05 - TŮNĚ'!C2" display="/"/>
    <hyperlink ref="A100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95"/>
  <sheetViews>
    <sheetView showGridLines="0" topLeftCell="A113" workbookViewId="0">
      <selection activeCell="I139" sqref="I139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14.1640625" style="1" bestFit="1" customWidth="1"/>
    <col min="9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1.6640625" style="1" bestFit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1" spans="1:46">
      <c r="A1" s="80"/>
    </row>
    <row r="2" spans="1:46" s="1" customFormat="1" ht="36.950000000000003" customHeight="1">
      <c r="L2" s="264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83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5" customHeight="1">
      <c r="B4" s="19"/>
      <c r="C4" s="80"/>
      <c r="D4" s="155" t="s">
        <v>100</v>
      </c>
      <c r="E4" s="80"/>
      <c r="F4" s="80"/>
      <c r="G4" s="80"/>
      <c r="H4" s="80"/>
      <c r="I4" s="80"/>
      <c r="J4" s="80"/>
      <c r="K4" s="80"/>
      <c r="L4" s="19"/>
      <c r="M4" s="81" t="s">
        <v>10</v>
      </c>
      <c r="AT4" s="16" t="s">
        <v>3</v>
      </c>
    </row>
    <row r="5" spans="1:46" s="1" customFormat="1" ht="6.95" customHeight="1">
      <c r="B5" s="19"/>
      <c r="C5" s="80"/>
      <c r="D5" s="80"/>
      <c r="E5" s="80"/>
      <c r="F5" s="80"/>
      <c r="G5" s="80"/>
      <c r="H5" s="80"/>
      <c r="I5" s="80"/>
      <c r="J5" s="80"/>
      <c r="K5" s="80"/>
      <c r="L5" s="19"/>
    </row>
    <row r="6" spans="1:46" s="1" customFormat="1" ht="12" customHeight="1">
      <c r="B6" s="19"/>
      <c r="C6" s="80"/>
      <c r="D6" s="156" t="s">
        <v>14</v>
      </c>
      <c r="E6" s="80"/>
      <c r="F6" s="80"/>
      <c r="G6" s="80"/>
      <c r="H6" s="80"/>
      <c r="I6" s="80"/>
      <c r="J6" s="80"/>
      <c r="K6" s="80"/>
      <c r="L6" s="19"/>
    </row>
    <row r="7" spans="1:46" s="1" customFormat="1" ht="14.45" customHeight="1">
      <c r="B7" s="19"/>
      <c r="C7" s="80"/>
      <c r="D7" s="80"/>
      <c r="E7" s="273" t="str">
        <f>'Rekapitulace stavby'!K6</f>
        <v>Suchá nádrž Týnské předměstí</v>
      </c>
      <c r="F7" s="274"/>
      <c r="G7" s="274"/>
      <c r="H7" s="274"/>
      <c r="I7" s="80"/>
      <c r="J7" s="80"/>
      <c r="K7" s="80"/>
      <c r="L7" s="19"/>
    </row>
    <row r="8" spans="1:46" s="2" customFormat="1" ht="12" customHeight="1">
      <c r="A8" s="25"/>
      <c r="B8" s="26"/>
      <c r="C8" s="157"/>
      <c r="D8" s="156" t="s">
        <v>101</v>
      </c>
      <c r="E8" s="157"/>
      <c r="F8" s="157"/>
      <c r="G8" s="157"/>
      <c r="H8" s="157"/>
      <c r="I8" s="157"/>
      <c r="J8" s="157"/>
      <c r="K8" s="157"/>
      <c r="L8" s="32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4.45" customHeight="1">
      <c r="A9" s="25"/>
      <c r="B9" s="26"/>
      <c r="C9" s="157"/>
      <c r="D9" s="157"/>
      <c r="E9" s="271" t="s">
        <v>102</v>
      </c>
      <c r="F9" s="272"/>
      <c r="G9" s="272"/>
      <c r="H9" s="272"/>
      <c r="I9" s="157"/>
      <c r="J9" s="157"/>
      <c r="K9" s="157"/>
      <c r="L9" s="32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>
      <c r="A10" s="25"/>
      <c r="B10" s="26"/>
      <c r="C10" s="157"/>
      <c r="D10" s="157"/>
      <c r="E10" s="157"/>
      <c r="F10" s="157"/>
      <c r="G10" s="157"/>
      <c r="H10" s="157"/>
      <c r="I10" s="157"/>
      <c r="J10" s="157"/>
      <c r="K10" s="157"/>
      <c r="L10" s="32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customHeight="1">
      <c r="A11" s="25"/>
      <c r="B11" s="26"/>
      <c r="C11" s="157"/>
      <c r="D11" s="156" t="s">
        <v>16</v>
      </c>
      <c r="E11" s="157"/>
      <c r="F11" s="158" t="s">
        <v>1</v>
      </c>
      <c r="G11" s="157"/>
      <c r="H11" s="157"/>
      <c r="I11" s="156" t="s">
        <v>17</v>
      </c>
      <c r="J11" s="158" t="s">
        <v>1</v>
      </c>
      <c r="K11" s="157"/>
      <c r="L11" s="32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customHeight="1">
      <c r="A12" s="25"/>
      <c r="B12" s="26"/>
      <c r="C12" s="157"/>
      <c r="D12" s="156" t="s">
        <v>18</v>
      </c>
      <c r="E12" s="157"/>
      <c r="F12" s="158" t="s">
        <v>19</v>
      </c>
      <c r="G12" s="157"/>
      <c r="H12" s="157"/>
      <c r="I12" s="156" t="s">
        <v>20</v>
      </c>
      <c r="J12" s="159">
        <f>'Rekapitulace stavby'!AN8</f>
        <v>0</v>
      </c>
      <c r="K12" s="157"/>
      <c r="L12" s="32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customHeight="1">
      <c r="A13" s="25"/>
      <c r="B13" s="26"/>
      <c r="C13" s="157"/>
      <c r="D13" s="157"/>
      <c r="E13" s="157"/>
      <c r="F13" s="157"/>
      <c r="G13" s="157"/>
      <c r="H13" s="157"/>
      <c r="I13" s="157"/>
      <c r="J13" s="157"/>
      <c r="K13" s="157"/>
      <c r="L13" s="32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customHeight="1">
      <c r="A14" s="25"/>
      <c r="B14" s="26"/>
      <c r="C14" s="157"/>
      <c r="D14" s="156" t="s">
        <v>21</v>
      </c>
      <c r="E14" s="157"/>
      <c r="F14" s="157"/>
      <c r="G14" s="157"/>
      <c r="H14" s="157"/>
      <c r="I14" s="156" t="s">
        <v>22</v>
      </c>
      <c r="J14" s="158" t="s">
        <v>23</v>
      </c>
      <c r="K14" s="157"/>
      <c r="L14" s="32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customHeight="1">
      <c r="A15" s="25"/>
      <c r="B15" s="26"/>
      <c r="C15" s="157"/>
      <c r="D15" s="157"/>
      <c r="E15" s="158" t="s">
        <v>24</v>
      </c>
      <c r="F15" s="157"/>
      <c r="G15" s="157"/>
      <c r="H15" s="157"/>
      <c r="I15" s="156" t="s">
        <v>25</v>
      </c>
      <c r="J15" s="158" t="s">
        <v>1</v>
      </c>
      <c r="K15" s="157"/>
      <c r="L15" s="3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customHeight="1">
      <c r="A16" s="25"/>
      <c r="B16" s="26"/>
      <c r="C16" s="157"/>
      <c r="D16" s="157"/>
      <c r="E16" s="157"/>
      <c r="F16" s="157"/>
      <c r="G16" s="157"/>
      <c r="H16" s="157"/>
      <c r="I16" s="157"/>
      <c r="J16" s="157"/>
      <c r="K16" s="157"/>
      <c r="L16" s="3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customHeight="1">
      <c r="A17" s="25"/>
      <c r="B17" s="26"/>
      <c r="C17" s="157"/>
      <c r="D17" s="156" t="s">
        <v>26</v>
      </c>
      <c r="E17" s="157"/>
      <c r="F17" s="157"/>
      <c r="G17" s="157"/>
      <c r="H17" s="157"/>
      <c r="I17" s="156" t="s">
        <v>22</v>
      </c>
      <c r="J17" s="160">
        <f>'Rekapitulace stavby'!AN13</f>
        <v>0</v>
      </c>
      <c r="K17" s="157"/>
      <c r="L17" s="3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customHeight="1">
      <c r="A18" s="25"/>
      <c r="B18" s="26"/>
      <c r="C18" s="157"/>
      <c r="D18" s="157"/>
      <c r="E18" s="275">
        <f>'Rekapitulace stavby'!D14</f>
        <v>0</v>
      </c>
      <c r="F18" s="275"/>
      <c r="G18" s="275"/>
      <c r="H18" s="275"/>
      <c r="I18" s="156" t="s">
        <v>25</v>
      </c>
      <c r="J18" s="160">
        <f>'Rekapitulace stavby'!AN14</f>
        <v>0</v>
      </c>
      <c r="K18" s="157"/>
      <c r="L18" s="3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customHeight="1">
      <c r="A19" s="25"/>
      <c r="B19" s="26"/>
      <c r="C19" s="157"/>
      <c r="D19" s="157"/>
      <c r="E19" s="157"/>
      <c r="F19" s="157"/>
      <c r="G19" s="157"/>
      <c r="H19" s="157"/>
      <c r="I19" s="157"/>
      <c r="J19" s="157"/>
      <c r="K19" s="157"/>
      <c r="L19" s="3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customHeight="1">
      <c r="A20" s="25"/>
      <c r="B20" s="26"/>
      <c r="C20" s="157"/>
      <c r="D20" s="156" t="s">
        <v>27</v>
      </c>
      <c r="E20" s="157"/>
      <c r="F20" s="157"/>
      <c r="G20" s="157"/>
      <c r="H20" s="157"/>
      <c r="I20" s="156" t="s">
        <v>22</v>
      </c>
      <c r="J20" s="158" t="s">
        <v>28</v>
      </c>
      <c r="K20" s="157"/>
      <c r="L20" s="3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customHeight="1">
      <c r="A21" s="25"/>
      <c r="B21" s="26"/>
      <c r="C21" s="157"/>
      <c r="D21" s="157"/>
      <c r="E21" s="158" t="s">
        <v>29</v>
      </c>
      <c r="F21" s="157"/>
      <c r="G21" s="157"/>
      <c r="H21" s="157"/>
      <c r="I21" s="156" t="s">
        <v>25</v>
      </c>
      <c r="J21" s="158" t="s">
        <v>1</v>
      </c>
      <c r="K21" s="157"/>
      <c r="L21" s="3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customHeight="1">
      <c r="A22" s="25"/>
      <c r="B22" s="26"/>
      <c r="C22" s="157"/>
      <c r="D22" s="157"/>
      <c r="E22" s="157"/>
      <c r="F22" s="157"/>
      <c r="G22" s="157"/>
      <c r="H22" s="157"/>
      <c r="I22" s="157"/>
      <c r="J22" s="157"/>
      <c r="K22" s="157"/>
      <c r="L22" s="3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customHeight="1">
      <c r="A23" s="25"/>
      <c r="B23" s="26"/>
      <c r="C23" s="157"/>
      <c r="D23" s="156" t="s">
        <v>31</v>
      </c>
      <c r="E23" s="157"/>
      <c r="F23" s="157"/>
      <c r="G23" s="157"/>
      <c r="H23" s="157"/>
      <c r="I23" s="156" t="s">
        <v>22</v>
      </c>
      <c r="J23" s="158" t="s">
        <v>1</v>
      </c>
      <c r="K23" s="157"/>
      <c r="L23" s="3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customHeight="1">
      <c r="A24" s="25"/>
      <c r="B24" s="26"/>
      <c r="C24" s="157"/>
      <c r="D24" s="157"/>
      <c r="E24" s="158" t="s">
        <v>32</v>
      </c>
      <c r="F24" s="157"/>
      <c r="G24" s="157"/>
      <c r="H24" s="157"/>
      <c r="I24" s="156" t="s">
        <v>25</v>
      </c>
      <c r="J24" s="158" t="s">
        <v>1</v>
      </c>
      <c r="K24" s="157"/>
      <c r="L24" s="3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customHeight="1">
      <c r="A25" s="25"/>
      <c r="B25" s="26"/>
      <c r="C25" s="157"/>
      <c r="D25" s="157"/>
      <c r="E25" s="157"/>
      <c r="F25" s="157"/>
      <c r="G25" s="157"/>
      <c r="H25" s="157"/>
      <c r="I25" s="157"/>
      <c r="J25" s="157"/>
      <c r="K25" s="157"/>
      <c r="L25" s="3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customHeight="1">
      <c r="A26" s="25"/>
      <c r="B26" s="26"/>
      <c r="C26" s="157"/>
      <c r="D26" s="156" t="s">
        <v>33</v>
      </c>
      <c r="E26" s="157"/>
      <c r="F26" s="157"/>
      <c r="G26" s="157"/>
      <c r="H26" s="157"/>
      <c r="I26" s="157"/>
      <c r="J26" s="157"/>
      <c r="K26" s="157"/>
      <c r="L26" s="3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4.45" customHeight="1">
      <c r="A27" s="82"/>
      <c r="B27" s="83"/>
      <c r="C27" s="161"/>
      <c r="D27" s="161"/>
      <c r="E27" s="276" t="s">
        <v>1</v>
      </c>
      <c r="F27" s="276"/>
      <c r="G27" s="276"/>
      <c r="H27" s="276"/>
      <c r="I27" s="161"/>
      <c r="J27" s="161"/>
      <c r="K27" s="161"/>
      <c r="L27" s="84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</row>
    <row r="28" spans="1:31" s="2" customFormat="1" ht="6.95" customHeight="1">
      <c r="A28" s="25"/>
      <c r="B28" s="26"/>
      <c r="C28" s="157"/>
      <c r="D28" s="157"/>
      <c r="E28" s="157"/>
      <c r="F28" s="157"/>
      <c r="G28" s="157"/>
      <c r="H28" s="157"/>
      <c r="I28" s="157"/>
      <c r="J28" s="157"/>
      <c r="K28" s="157"/>
      <c r="L28" s="32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customHeight="1">
      <c r="A29" s="25"/>
      <c r="B29" s="26"/>
      <c r="C29" s="157"/>
      <c r="D29" s="162"/>
      <c r="E29" s="162"/>
      <c r="F29" s="162"/>
      <c r="G29" s="162"/>
      <c r="H29" s="162"/>
      <c r="I29" s="162"/>
      <c r="J29" s="162"/>
      <c r="K29" s="162"/>
      <c r="L29" s="32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customHeight="1">
      <c r="A30" s="25"/>
      <c r="B30" s="26"/>
      <c r="C30" s="157"/>
      <c r="D30" s="163" t="s">
        <v>34</v>
      </c>
      <c r="E30" s="157"/>
      <c r="F30" s="157"/>
      <c r="G30" s="157"/>
      <c r="H30" s="157"/>
      <c r="I30" s="157"/>
      <c r="J30" s="164">
        <f>ROUND(J121, 2)</f>
        <v>0</v>
      </c>
      <c r="K30" s="157"/>
      <c r="L30" s="32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customHeight="1">
      <c r="A31" s="25"/>
      <c r="B31" s="26"/>
      <c r="C31" s="157"/>
      <c r="D31" s="162"/>
      <c r="E31" s="162"/>
      <c r="F31" s="162"/>
      <c r="G31" s="162"/>
      <c r="H31" s="162"/>
      <c r="I31" s="162"/>
      <c r="J31" s="162"/>
      <c r="K31" s="162"/>
      <c r="L31" s="32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customHeight="1">
      <c r="A32" s="25"/>
      <c r="B32" s="26"/>
      <c r="C32" s="157"/>
      <c r="D32" s="157"/>
      <c r="E32" s="157"/>
      <c r="F32" s="165" t="s">
        <v>36</v>
      </c>
      <c r="G32" s="157"/>
      <c r="H32" s="157"/>
      <c r="I32" s="165" t="s">
        <v>35</v>
      </c>
      <c r="J32" s="165" t="s">
        <v>37</v>
      </c>
      <c r="K32" s="157"/>
      <c r="L32" s="32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customHeight="1">
      <c r="A33" s="25"/>
      <c r="B33" s="26"/>
      <c r="C33" s="157"/>
      <c r="D33" s="166" t="s">
        <v>38</v>
      </c>
      <c r="E33" s="156" t="s">
        <v>39</v>
      </c>
      <c r="F33" s="167">
        <f>ROUND((SUM(BE121:BE194)),  2)</f>
        <v>0</v>
      </c>
      <c r="G33" s="157"/>
      <c r="H33" s="157"/>
      <c r="I33" s="168">
        <v>0.21</v>
      </c>
      <c r="J33" s="167">
        <f>ROUND(((SUM(BE121:BE194))*I33),  2)</f>
        <v>0</v>
      </c>
      <c r="K33" s="157"/>
      <c r="L33" s="32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customHeight="1">
      <c r="A34" s="25"/>
      <c r="B34" s="26"/>
      <c r="C34" s="157"/>
      <c r="D34" s="157"/>
      <c r="E34" s="156" t="s">
        <v>40</v>
      </c>
      <c r="F34" s="167">
        <f>ROUND((SUM(BF121:BF194)),  2)</f>
        <v>0</v>
      </c>
      <c r="G34" s="157"/>
      <c r="H34" s="157"/>
      <c r="I34" s="168">
        <v>0.15</v>
      </c>
      <c r="J34" s="167">
        <f>ROUND(((SUM(BF121:BF194))*I34),  2)</f>
        <v>0</v>
      </c>
      <c r="K34" s="157"/>
      <c r="L34" s="32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157"/>
      <c r="D35" s="157"/>
      <c r="E35" s="156" t="s">
        <v>41</v>
      </c>
      <c r="F35" s="167">
        <f>ROUND((SUM(BG121:BG194)),  2)</f>
        <v>0</v>
      </c>
      <c r="G35" s="157"/>
      <c r="H35" s="157"/>
      <c r="I35" s="168">
        <v>0.21</v>
      </c>
      <c r="J35" s="167">
        <f>0</f>
        <v>0</v>
      </c>
      <c r="K35" s="157"/>
      <c r="L35" s="32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157"/>
      <c r="D36" s="157"/>
      <c r="E36" s="156" t="s">
        <v>42</v>
      </c>
      <c r="F36" s="167">
        <f>ROUND((SUM(BH121:BH194)),  2)</f>
        <v>0</v>
      </c>
      <c r="G36" s="157"/>
      <c r="H36" s="157"/>
      <c r="I36" s="168">
        <v>0.15</v>
      </c>
      <c r="J36" s="167">
        <f>0</f>
        <v>0</v>
      </c>
      <c r="K36" s="157"/>
      <c r="L36" s="32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157"/>
      <c r="D37" s="157"/>
      <c r="E37" s="156" t="s">
        <v>43</v>
      </c>
      <c r="F37" s="167">
        <f>ROUND((SUM(BI121:BI194)),  2)</f>
        <v>0</v>
      </c>
      <c r="G37" s="157"/>
      <c r="H37" s="157"/>
      <c r="I37" s="168">
        <v>0</v>
      </c>
      <c r="J37" s="167">
        <f>0</f>
        <v>0</v>
      </c>
      <c r="K37" s="157"/>
      <c r="L37" s="32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customHeight="1">
      <c r="A38" s="25"/>
      <c r="B38" s="26"/>
      <c r="C38" s="157"/>
      <c r="D38" s="157"/>
      <c r="E38" s="157"/>
      <c r="F38" s="157"/>
      <c r="G38" s="157"/>
      <c r="H38" s="157"/>
      <c r="I38" s="157"/>
      <c r="J38" s="157"/>
      <c r="K38" s="157"/>
      <c r="L38" s="32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customHeight="1">
      <c r="A39" s="25"/>
      <c r="B39" s="26"/>
      <c r="C39" s="169"/>
      <c r="D39" s="170" t="s">
        <v>44</v>
      </c>
      <c r="E39" s="171"/>
      <c r="F39" s="171"/>
      <c r="G39" s="172" t="s">
        <v>45</v>
      </c>
      <c r="H39" s="173" t="s">
        <v>46</v>
      </c>
      <c r="I39" s="171"/>
      <c r="J39" s="174">
        <f>SUM(J30:J37)</f>
        <v>0</v>
      </c>
      <c r="K39" s="175"/>
      <c r="L39" s="32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customHeight="1">
      <c r="A40" s="25"/>
      <c r="B40" s="26"/>
      <c r="C40" s="157"/>
      <c r="D40" s="157"/>
      <c r="E40" s="157"/>
      <c r="F40" s="157"/>
      <c r="G40" s="157"/>
      <c r="H40" s="157"/>
      <c r="I40" s="157"/>
      <c r="J40" s="157"/>
      <c r="K40" s="157"/>
      <c r="L40" s="32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customHeight="1">
      <c r="B41" s="19"/>
      <c r="C41" s="80"/>
      <c r="D41" s="80"/>
      <c r="E41" s="80"/>
      <c r="F41" s="80"/>
      <c r="G41" s="80"/>
      <c r="H41" s="80"/>
      <c r="I41" s="80"/>
      <c r="J41" s="80"/>
      <c r="K41" s="80"/>
      <c r="L41" s="19"/>
    </row>
    <row r="42" spans="1:31" s="1" customFormat="1" ht="14.45" customHeight="1">
      <c r="B42" s="19"/>
      <c r="C42" s="80"/>
      <c r="D42" s="80"/>
      <c r="E42" s="80"/>
      <c r="F42" s="80"/>
      <c r="G42" s="80"/>
      <c r="H42" s="80"/>
      <c r="I42" s="80"/>
      <c r="J42" s="80"/>
      <c r="K42" s="80"/>
      <c r="L42" s="19"/>
    </row>
    <row r="43" spans="1:31" s="1" customFormat="1" ht="14.45" customHeight="1">
      <c r="B43" s="19"/>
      <c r="C43" s="80"/>
      <c r="D43" s="80"/>
      <c r="E43" s="80"/>
      <c r="F43" s="80"/>
      <c r="G43" s="80"/>
      <c r="H43" s="80"/>
      <c r="I43" s="80"/>
      <c r="J43" s="80"/>
      <c r="K43" s="80"/>
      <c r="L43" s="19"/>
    </row>
    <row r="44" spans="1:31" s="1" customFormat="1" ht="14.45" customHeight="1">
      <c r="B44" s="19"/>
      <c r="C44" s="80"/>
      <c r="D44" s="80"/>
      <c r="E44" s="80"/>
      <c r="F44" s="80"/>
      <c r="G44" s="80"/>
      <c r="H44" s="80"/>
      <c r="I44" s="80"/>
      <c r="J44" s="80"/>
      <c r="K44" s="80"/>
      <c r="L44" s="19"/>
    </row>
    <row r="45" spans="1:31" s="1" customFormat="1" ht="14.45" customHeight="1">
      <c r="B45" s="19"/>
      <c r="C45" s="80"/>
      <c r="D45" s="80"/>
      <c r="E45" s="80"/>
      <c r="F45" s="80"/>
      <c r="G45" s="80"/>
      <c r="H45" s="80"/>
      <c r="I45" s="80"/>
      <c r="J45" s="80"/>
      <c r="K45" s="80"/>
      <c r="L45" s="19"/>
    </row>
    <row r="46" spans="1:31" s="1" customFormat="1" ht="14.45" customHeight="1">
      <c r="B46" s="19"/>
      <c r="C46" s="80"/>
      <c r="D46" s="80"/>
      <c r="E46" s="80"/>
      <c r="F46" s="80"/>
      <c r="G46" s="80"/>
      <c r="H46" s="80"/>
      <c r="I46" s="80"/>
      <c r="J46" s="80"/>
      <c r="K46" s="80"/>
      <c r="L46" s="19"/>
    </row>
    <row r="47" spans="1:31" s="1" customFormat="1" ht="14.45" customHeight="1">
      <c r="B47" s="19"/>
      <c r="C47" s="80"/>
      <c r="D47" s="80"/>
      <c r="E47" s="80"/>
      <c r="F47" s="80"/>
      <c r="G47" s="80"/>
      <c r="H47" s="80"/>
      <c r="I47" s="80"/>
      <c r="J47" s="80"/>
      <c r="K47" s="80"/>
      <c r="L47" s="19"/>
    </row>
    <row r="48" spans="1:31" s="1" customFormat="1" ht="14.45" customHeight="1">
      <c r="B48" s="19"/>
      <c r="C48" s="80"/>
      <c r="D48" s="80"/>
      <c r="E48" s="80"/>
      <c r="F48" s="80"/>
      <c r="G48" s="80"/>
      <c r="H48" s="80"/>
      <c r="I48" s="80"/>
      <c r="J48" s="80"/>
      <c r="K48" s="80"/>
      <c r="L48" s="19"/>
    </row>
    <row r="49" spans="1:31" s="1" customFormat="1" ht="14.45" customHeight="1">
      <c r="B49" s="19"/>
      <c r="C49" s="80"/>
      <c r="D49" s="80"/>
      <c r="E49" s="80"/>
      <c r="F49" s="80"/>
      <c r="G49" s="80"/>
      <c r="H49" s="80"/>
      <c r="I49" s="80"/>
      <c r="J49" s="80"/>
      <c r="K49" s="80"/>
      <c r="L49" s="19"/>
    </row>
    <row r="50" spans="1:31" s="2" customFormat="1" ht="14.45" customHeight="1">
      <c r="B50" s="32"/>
      <c r="C50" s="176"/>
      <c r="D50" s="177" t="s">
        <v>47</v>
      </c>
      <c r="E50" s="178"/>
      <c r="F50" s="178"/>
      <c r="G50" s="177" t="s">
        <v>48</v>
      </c>
      <c r="H50" s="178"/>
      <c r="I50" s="178"/>
      <c r="J50" s="178"/>
      <c r="K50" s="178"/>
      <c r="L50" s="32"/>
    </row>
    <row r="51" spans="1:31">
      <c r="B51" s="19"/>
      <c r="C51" s="80"/>
      <c r="D51" s="80"/>
      <c r="E51" s="80"/>
      <c r="F51" s="80"/>
      <c r="G51" s="80"/>
      <c r="H51" s="80"/>
      <c r="I51" s="80"/>
      <c r="J51" s="80"/>
      <c r="K51" s="80"/>
      <c r="L51" s="19"/>
    </row>
    <row r="52" spans="1:31">
      <c r="B52" s="19"/>
      <c r="C52" s="80"/>
      <c r="D52" s="80"/>
      <c r="E52" s="80"/>
      <c r="F52" s="80"/>
      <c r="G52" s="80"/>
      <c r="H52" s="80"/>
      <c r="I52" s="80"/>
      <c r="J52" s="80"/>
      <c r="K52" s="80"/>
      <c r="L52" s="19"/>
    </row>
    <row r="53" spans="1:31">
      <c r="B53" s="19"/>
      <c r="C53" s="80"/>
      <c r="D53" s="80"/>
      <c r="E53" s="80"/>
      <c r="F53" s="80"/>
      <c r="G53" s="80"/>
      <c r="H53" s="80"/>
      <c r="I53" s="80"/>
      <c r="J53" s="80"/>
      <c r="K53" s="80"/>
      <c r="L53" s="19"/>
    </row>
    <row r="54" spans="1:31">
      <c r="B54" s="19"/>
      <c r="C54" s="80"/>
      <c r="D54" s="80"/>
      <c r="E54" s="80"/>
      <c r="F54" s="80"/>
      <c r="G54" s="80"/>
      <c r="H54" s="80"/>
      <c r="I54" s="80"/>
      <c r="J54" s="80"/>
      <c r="K54" s="80"/>
      <c r="L54" s="19"/>
    </row>
    <row r="55" spans="1:31">
      <c r="B55" s="19"/>
      <c r="C55" s="80"/>
      <c r="D55" s="80"/>
      <c r="E55" s="80"/>
      <c r="F55" s="80"/>
      <c r="G55" s="80"/>
      <c r="H55" s="80"/>
      <c r="I55" s="80"/>
      <c r="J55" s="80"/>
      <c r="K55" s="80"/>
      <c r="L55" s="19"/>
    </row>
    <row r="56" spans="1:31">
      <c r="B56" s="19"/>
      <c r="C56" s="80"/>
      <c r="D56" s="80"/>
      <c r="E56" s="80"/>
      <c r="F56" s="80"/>
      <c r="G56" s="80"/>
      <c r="H56" s="80"/>
      <c r="I56" s="80"/>
      <c r="J56" s="80"/>
      <c r="K56" s="80"/>
      <c r="L56" s="19"/>
    </row>
    <row r="57" spans="1:31">
      <c r="B57" s="19"/>
      <c r="C57" s="80"/>
      <c r="D57" s="80"/>
      <c r="E57" s="80"/>
      <c r="F57" s="80"/>
      <c r="G57" s="80"/>
      <c r="H57" s="80"/>
      <c r="I57" s="80"/>
      <c r="J57" s="80"/>
      <c r="K57" s="80"/>
      <c r="L57" s="19"/>
    </row>
    <row r="58" spans="1:31">
      <c r="B58" s="19"/>
      <c r="C58" s="80"/>
      <c r="D58" s="80"/>
      <c r="E58" s="80"/>
      <c r="F58" s="80"/>
      <c r="G58" s="80"/>
      <c r="H58" s="80"/>
      <c r="I58" s="80"/>
      <c r="J58" s="80"/>
      <c r="K58" s="80"/>
      <c r="L58" s="19"/>
    </row>
    <row r="59" spans="1:31">
      <c r="B59" s="19"/>
      <c r="C59" s="80"/>
      <c r="D59" s="80"/>
      <c r="E59" s="80"/>
      <c r="F59" s="80"/>
      <c r="G59" s="80"/>
      <c r="H59" s="80"/>
      <c r="I59" s="80"/>
      <c r="J59" s="80"/>
      <c r="K59" s="80"/>
      <c r="L59" s="19"/>
    </row>
    <row r="60" spans="1:31">
      <c r="B60" s="19"/>
      <c r="C60" s="80"/>
      <c r="D60" s="80"/>
      <c r="E60" s="80"/>
      <c r="F60" s="80"/>
      <c r="G60" s="80"/>
      <c r="H60" s="80"/>
      <c r="I60" s="80"/>
      <c r="J60" s="80"/>
      <c r="K60" s="80"/>
      <c r="L60" s="19"/>
    </row>
    <row r="61" spans="1:31" s="2" customFormat="1" ht="12.75">
      <c r="A61" s="25"/>
      <c r="B61" s="26"/>
      <c r="C61" s="157"/>
      <c r="D61" s="179" t="s">
        <v>49</v>
      </c>
      <c r="E61" s="180"/>
      <c r="F61" s="181" t="s">
        <v>50</v>
      </c>
      <c r="G61" s="179" t="s">
        <v>49</v>
      </c>
      <c r="H61" s="180"/>
      <c r="I61" s="180"/>
      <c r="J61" s="182" t="s">
        <v>50</v>
      </c>
      <c r="K61" s="180"/>
      <c r="L61" s="32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>
      <c r="B62" s="19"/>
      <c r="C62" s="80"/>
      <c r="D62" s="80"/>
      <c r="E62" s="80"/>
      <c r="F62" s="80"/>
      <c r="G62" s="80"/>
      <c r="H62" s="80"/>
      <c r="I62" s="80"/>
      <c r="J62" s="80"/>
      <c r="K62" s="80"/>
      <c r="L62" s="19"/>
    </row>
    <row r="63" spans="1:31">
      <c r="B63" s="19"/>
      <c r="C63" s="80"/>
      <c r="D63" s="80"/>
      <c r="E63" s="80"/>
      <c r="F63" s="80"/>
      <c r="G63" s="80"/>
      <c r="H63" s="80"/>
      <c r="I63" s="80"/>
      <c r="J63" s="80"/>
      <c r="K63" s="80"/>
      <c r="L63" s="19"/>
    </row>
    <row r="64" spans="1:31">
      <c r="B64" s="19"/>
      <c r="C64" s="80"/>
      <c r="D64" s="80"/>
      <c r="E64" s="80"/>
      <c r="F64" s="80"/>
      <c r="G64" s="80"/>
      <c r="H64" s="80"/>
      <c r="I64" s="80"/>
      <c r="J64" s="80"/>
      <c r="K64" s="80"/>
      <c r="L64" s="19"/>
    </row>
    <row r="65" spans="1:31" s="2" customFormat="1" ht="12.75">
      <c r="A65" s="25"/>
      <c r="B65" s="26"/>
      <c r="C65" s="157"/>
      <c r="D65" s="177" t="s">
        <v>51</v>
      </c>
      <c r="E65" s="183"/>
      <c r="F65" s="183"/>
      <c r="G65" s="177" t="s">
        <v>52</v>
      </c>
      <c r="H65" s="183"/>
      <c r="I65" s="183"/>
      <c r="J65" s="183"/>
      <c r="K65" s="183"/>
      <c r="L65" s="32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>
      <c r="B66" s="19"/>
      <c r="C66" s="80"/>
      <c r="D66" s="80"/>
      <c r="E66" s="80"/>
      <c r="F66" s="80"/>
      <c r="G66" s="80"/>
      <c r="H66" s="80"/>
      <c r="I66" s="80"/>
      <c r="J66" s="80"/>
      <c r="K66" s="80"/>
      <c r="L66" s="19"/>
    </row>
    <row r="67" spans="1:31">
      <c r="B67" s="19"/>
      <c r="C67" s="80"/>
      <c r="D67" s="80"/>
      <c r="E67" s="80"/>
      <c r="F67" s="80"/>
      <c r="G67" s="80"/>
      <c r="H67" s="80"/>
      <c r="I67" s="80"/>
      <c r="J67" s="80"/>
      <c r="K67" s="80"/>
      <c r="L67" s="19"/>
    </row>
    <row r="68" spans="1:31">
      <c r="B68" s="19"/>
      <c r="C68" s="80"/>
      <c r="D68" s="80"/>
      <c r="E68" s="80"/>
      <c r="F68" s="80"/>
      <c r="G68" s="80"/>
      <c r="H68" s="80"/>
      <c r="I68" s="80"/>
      <c r="J68" s="80"/>
      <c r="K68" s="80"/>
      <c r="L68" s="19"/>
    </row>
    <row r="69" spans="1:31">
      <c r="B69" s="19"/>
      <c r="C69" s="80"/>
      <c r="D69" s="80"/>
      <c r="E69" s="80"/>
      <c r="F69" s="80"/>
      <c r="G69" s="80"/>
      <c r="H69" s="80"/>
      <c r="I69" s="80"/>
      <c r="J69" s="80"/>
      <c r="K69" s="80"/>
      <c r="L69" s="19"/>
    </row>
    <row r="70" spans="1:31">
      <c r="B70" s="19"/>
      <c r="C70" s="80"/>
      <c r="D70" s="80"/>
      <c r="E70" s="80"/>
      <c r="F70" s="80"/>
      <c r="G70" s="80"/>
      <c r="H70" s="80"/>
      <c r="I70" s="80"/>
      <c r="J70" s="80"/>
      <c r="K70" s="80"/>
      <c r="L70" s="19"/>
    </row>
    <row r="71" spans="1:31">
      <c r="B71" s="19"/>
      <c r="C71" s="80"/>
      <c r="D71" s="80"/>
      <c r="E71" s="80"/>
      <c r="F71" s="80"/>
      <c r="G71" s="80"/>
      <c r="H71" s="80"/>
      <c r="I71" s="80"/>
      <c r="J71" s="80"/>
      <c r="K71" s="80"/>
      <c r="L71" s="19"/>
    </row>
    <row r="72" spans="1:31">
      <c r="B72" s="19"/>
      <c r="C72" s="80"/>
      <c r="D72" s="80"/>
      <c r="E72" s="80"/>
      <c r="F72" s="80"/>
      <c r="G72" s="80"/>
      <c r="H72" s="80"/>
      <c r="I72" s="80"/>
      <c r="J72" s="80"/>
      <c r="K72" s="80"/>
      <c r="L72" s="19"/>
    </row>
    <row r="73" spans="1:31">
      <c r="B73" s="19"/>
      <c r="C73" s="80"/>
      <c r="D73" s="80"/>
      <c r="E73" s="80"/>
      <c r="F73" s="80"/>
      <c r="G73" s="80"/>
      <c r="H73" s="80"/>
      <c r="I73" s="80"/>
      <c r="J73" s="80"/>
      <c r="K73" s="80"/>
      <c r="L73" s="19"/>
    </row>
    <row r="74" spans="1:31">
      <c r="B74" s="19"/>
      <c r="C74" s="80"/>
      <c r="D74" s="80"/>
      <c r="E74" s="80"/>
      <c r="F74" s="80"/>
      <c r="G74" s="80"/>
      <c r="H74" s="80"/>
      <c r="I74" s="80"/>
      <c r="J74" s="80"/>
      <c r="K74" s="80"/>
      <c r="L74" s="19"/>
    </row>
    <row r="75" spans="1:31">
      <c r="B75" s="19"/>
      <c r="C75" s="80"/>
      <c r="D75" s="80"/>
      <c r="E75" s="80"/>
      <c r="F75" s="80"/>
      <c r="G75" s="80"/>
      <c r="H75" s="80"/>
      <c r="I75" s="80"/>
      <c r="J75" s="80"/>
      <c r="K75" s="80"/>
      <c r="L75" s="19"/>
    </row>
    <row r="76" spans="1:31" s="2" customFormat="1" ht="12.75">
      <c r="A76" s="25"/>
      <c r="B76" s="26"/>
      <c r="C76" s="157"/>
      <c r="D76" s="179" t="s">
        <v>49</v>
      </c>
      <c r="E76" s="180"/>
      <c r="F76" s="181" t="s">
        <v>50</v>
      </c>
      <c r="G76" s="179" t="s">
        <v>49</v>
      </c>
      <c r="H76" s="180"/>
      <c r="I76" s="180"/>
      <c r="J76" s="182" t="s">
        <v>50</v>
      </c>
      <c r="K76" s="180"/>
      <c r="L76" s="32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customHeight="1">
      <c r="A77" s="25"/>
      <c r="B77" s="37"/>
      <c r="C77" s="184"/>
      <c r="D77" s="184"/>
      <c r="E77" s="184"/>
      <c r="F77" s="184"/>
      <c r="G77" s="184"/>
      <c r="H77" s="184"/>
      <c r="I77" s="184"/>
      <c r="J77" s="184"/>
      <c r="K77" s="184"/>
      <c r="L77" s="32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>
      <c r="C78" s="80"/>
      <c r="D78" s="80"/>
      <c r="E78" s="80"/>
      <c r="F78" s="80"/>
      <c r="G78" s="80"/>
      <c r="H78" s="80"/>
      <c r="I78" s="80"/>
      <c r="J78" s="80"/>
      <c r="K78" s="80"/>
    </row>
    <row r="79" spans="1:31">
      <c r="C79" s="80"/>
      <c r="D79" s="80"/>
      <c r="E79" s="80"/>
      <c r="F79" s="80"/>
      <c r="G79" s="80"/>
      <c r="H79" s="80"/>
      <c r="I79" s="80"/>
      <c r="J79" s="80"/>
      <c r="K79" s="80"/>
    </row>
    <row r="80" spans="1:31">
      <c r="C80" s="80"/>
      <c r="D80" s="80"/>
      <c r="E80" s="80"/>
      <c r="F80" s="80"/>
      <c r="G80" s="80"/>
      <c r="H80" s="80"/>
      <c r="I80" s="80"/>
      <c r="J80" s="80"/>
      <c r="K80" s="80"/>
    </row>
    <row r="81" spans="1:47" s="2" customFormat="1" ht="6.95" customHeight="1">
      <c r="A81" s="25"/>
      <c r="B81" s="39"/>
      <c r="C81" s="185"/>
      <c r="D81" s="185"/>
      <c r="E81" s="185"/>
      <c r="F81" s="185"/>
      <c r="G81" s="185"/>
      <c r="H81" s="185"/>
      <c r="I81" s="185"/>
      <c r="J81" s="185"/>
      <c r="K81" s="185"/>
      <c r="L81" s="32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customHeight="1">
      <c r="A82" s="25"/>
      <c r="B82" s="26"/>
      <c r="C82" s="155" t="s">
        <v>103</v>
      </c>
      <c r="D82" s="157"/>
      <c r="E82" s="157"/>
      <c r="F82" s="157"/>
      <c r="G82" s="157"/>
      <c r="H82" s="157"/>
      <c r="I82" s="157"/>
      <c r="J82" s="157"/>
      <c r="K82" s="157"/>
      <c r="L82" s="32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customHeight="1">
      <c r="A83" s="25"/>
      <c r="B83" s="26"/>
      <c r="C83" s="157"/>
      <c r="D83" s="157"/>
      <c r="E83" s="157"/>
      <c r="F83" s="157"/>
      <c r="G83" s="157"/>
      <c r="H83" s="157"/>
      <c r="I83" s="157"/>
      <c r="J83" s="157"/>
      <c r="K83" s="157"/>
      <c r="L83" s="32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customHeight="1">
      <c r="A84" s="25"/>
      <c r="B84" s="26"/>
      <c r="C84" s="156" t="s">
        <v>14</v>
      </c>
      <c r="D84" s="157"/>
      <c r="E84" s="157"/>
      <c r="F84" s="157"/>
      <c r="G84" s="157"/>
      <c r="H84" s="157"/>
      <c r="I84" s="157"/>
      <c r="J84" s="157"/>
      <c r="K84" s="157"/>
      <c r="L84" s="32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4.45" customHeight="1">
      <c r="A85" s="25"/>
      <c r="B85" s="26"/>
      <c r="C85" s="157"/>
      <c r="D85" s="157"/>
      <c r="E85" s="273" t="str">
        <f>E7</f>
        <v>Suchá nádrž Týnské předměstí</v>
      </c>
      <c r="F85" s="274"/>
      <c r="G85" s="274"/>
      <c r="H85" s="274"/>
      <c r="I85" s="157"/>
      <c r="J85" s="157"/>
      <c r="K85" s="157"/>
      <c r="L85" s="32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customHeight="1">
      <c r="A86" s="25"/>
      <c r="B86" s="26"/>
      <c r="C86" s="156" t="s">
        <v>101</v>
      </c>
      <c r="D86" s="157"/>
      <c r="E86" s="157"/>
      <c r="F86" s="157"/>
      <c r="G86" s="157"/>
      <c r="H86" s="157"/>
      <c r="I86" s="157"/>
      <c r="J86" s="157"/>
      <c r="K86" s="157"/>
      <c r="L86" s="32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4.45" customHeight="1">
      <c r="A87" s="25"/>
      <c r="B87" s="26"/>
      <c r="C87" s="157"/>
      <c r="D87" s="157"/>
      <c r="E87" s="271" t="str">
        <f>E9</f>
        <v>SO 01 - STAVBA HRÁZE</v>
      </c>
      <c r="F87" s="272"/>
      <c r="G87" s="272"/>
      <c r="H87" s="272"/>
      <c r="I87" s="157"/>
      <c r="J87" s="157"/>
      <c r="K87" s="157"/>
      <c r="L87" s="32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customHeight="1">
      <c r="A88" s="25"/>
      <c r="B88" s="26"/>
      <c r="C88" s="157"/>
      <c r="D88" s="157"/>
      <c r="E88" s="157"/>
      <c r="F88" s="157"/>
      <c r="G88" s="157"/>
      <c r="H88" s="157"/>
      <c r="I88" s="157"/>
      <c r="J88" s="157"/>
      <c r="K88" s="157"/>
      <c r="L88" s="32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customHeight="1">
      <c r="A89" s="25"/>
      <c r="B89" s="26"/>
      <c r="C89" s="156" t="s">
        <v>18</v>
      </c>
      <c r="D89" s="157"/>
      <c r="E89" s="157"/>
      <c r="F89" s="158" t="str">
        <f>F12</f>
        <v>Domažlice</v>
      </c>
      <c r="G89" s="157"/>
      <c r="H89" s="157"/>
      <c r="I89" s="156" t="s">
        <v>20</v>
      </c>
      <c r="J89" s="159">
        <f>IF(J12="","",J12)</f>
        <v>0</v>
      </c>
      <c r="K89" s="157"/>
      <c r="L89" s="32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customHeight="1">
      <c r="A90" s="25"/>
      <c r="B90" s="26"/>
      <c r="C90" s="157"/>
      <c r="D90" s="157"/>
      <c r="E90" s="157"/>
      <c r="F90" s="157"/>
      <c r="G90" s="157"/>
      <c r="H90" s="157"/>
      <c r="I90" s="157"/>
      <c r="J90" s="157"/>
      <c r="K90" s="157"/>
      <c r="L90" s="32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26.45" customHeight="1">
      <c r="A91" s="25"/>
      <c r="B91" s="26"/>
      <c r="C91" s="156" t="s">
        <v>21</v>
      </c>
      <c r="D91" s="157"/>
      <c r="E91" s="157"/>
      <c r="F91" s="158" t="str">
        <f>E15</f>
        <v>Město Domažlice</v>
      </c>
      <c r="G91" s="157"/>
      <c r="H91" s="157"/>
      <c r="I91" s="156" t="s">
        <v>27</v>
      </c>
      <c r="J91" s="186" t="str">
        <f>E21</f>
        <v>Ing. Antonín Kavan</v>
      </c>
      <c r="K91" s="157"/>
      <c r="L91" s="32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6" customHeight="1">
      <c r="A92" s="25"/>
      <c r="B92" s="26"/>
      <c r="C92" s="156" t="s">
        <v>26</v>
      </c>
      <c r="D92" s="157"/>
      <c r="E92" s="157"/>
      <c r="F92" s="158">
        <f>IF(E18="","",E18)</f>
        <v>0</v>
      </c>
      <c r="G92" s="157"/>
      <c r="H92" s="157"/>
      <c r="I92" s="156" t="s">
        <v>31</v>
      </c>
      <c r="J92" s="186" t="str">
        <f>E24</f>
        <v>Jitka Durdíková</v>
      </c>
      <c r="K92" s="157"/>
      <c r="L92" s="32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customHeight="1">
      <c r="A93" s="25"/>
      <c r="B93" s="26"/>
      <c r="C93" s="157"/>
      <c r="D93" s="157"/>
      <c r="E93" s="157"/>
      <c r="F93" s="157"/>
      <c r="G93" s="157"/>
      <c r="H93" s="157"/>
      <c r="I93" s="157"/>
      <c r="J93" s="157"/>
      <c r="K93" s="157"/>
      <c r="L93" s="32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customHeight="1">
      <c r="A94" s="25"/>
      <c r="B94" s="26"/>
      <c r="C94" s="187" t="s">
        <v>104</v>
      </c>
      <c r="D94" s="169"/>
      <c r="E94" s="169"/>
      <c r="F94" s="169"/>
      <c r="G94" s="169"/>
      <c r="H94" s="169"/>
      <c r="I94" s="169"/>
      <c r="J94" s="188" t="s">
        <v>105</v>
      </c>
      <c r="K94" s="169"/>
      <c r="L94" s="32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customHeight="1">
      <c r="A95" s="25"/>
      <c r="B95" s="26"/>
      <c r="C95" s="157"/>
      <c r="D95" s="157"/>
      <c r="E95" s="157"/>
      <c r="F95" s="157"/>
      <c r="G95" s="157"/>
      <c r="H95" s="157"/>
      <c r="I95" s="157"/>
      <c r="J95" s="157"/>
      <c r="K95" s="157"/>
      <c r="L95" s="32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customHeight="1">
      <c r="A96" s="25"/>
      <c r="B96" s="26"/>
      <c r="C96" s="189" t="s">
        <v>106</v>
      </c>
      <c r="D96" s="157"/>
      <c r="E96" s="157"/>
      <c r="F96" s="157"/>
      <c r="G96" s="157"/>
      <c r="H96" s="157"/>
      <c r="I96" s="157"/>
      <c r="J96" s="164">
        <f>J121</f>
        <v>0</v>
      </c>
      <c r="K96" s="157"/>
      <c r="L96" s="32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6" t="s">
        <v>107</v>
      </c>
    </row>
    <row r="97" spans="1:31" s="9" customFormat="1" ht="24.95" customHeight="1">
      <c r="B97" s="85"/>
      <c r="C97" s="190"/>
      <c r="D97" s="191" t="s">
        <v>108</v>
      </c>
      <c r="E97" s="192"/>
      <c r="F97" s="192"/>
      <c r="G97" s="192"/>
      <c r="H97" s="192"/>
      <c r="I97" s="192"/>
      <c r="J97" s="193">
        <f>J122</f>
        <v>0</v>
      </c>
      <c r="K97" s="190"/>
      <c r="L97" s="85"/>
    </row>
    <row r="98" spans="1:31" s="10" customFormat="1" ht="19.899999999999999" customHeight="1">
      <c r="B98" s="86"/>
      <c r="C98" s="194"/>
      <c r="D98" s="195" t="s">
        <v>109</v>
      </c>
      <c r="E98" s="196"/>
      <c r="F98" s="196"/>
      <c r="G98" s="196"/>
      <c r="H98" s="196"/>
      <c r="I98" s="196"/>
      <c r="J98" s="197">
        <f>J123</f>
        <v>0</v>
      </c>
      <c r="K98" s="194"/>
      <c r="L98" s="86"/>
    </row>
    <row r="99" spans="1:31" s="10" customFormat="1" ht="19.899999999999999" customHeight="1">
      <c r="B99" s="86"/>
      <c r="C99" s="194"/>
      <c r="D99" s="195" t="s">
        <v>110</v>
      </c>
      <c r="E99" s="196"/>
      <c r="F99" s="196"/>
      <c r="G99" s="196"/>
      <c r="H99" s="196"/>
      <c r="I99" s="196"/>
      <c r="J99" s="197">
        <f>J179</f>
        <v>0</v>
      </c>
      <c r="K99" s="194"/>
      <c r="L99" s="86"/>
    </row>
    <row r="100" spans="1:31" s="10" customFormat="1" ht="19.899999999999999" customHeight="1">
      <c r="B100" s="86"/>
      <c r="C100" s="194"/>
      <c r="D100" s="195" t="s">
        <v>111</v>
      </c>
      <c r="E100" s="196"/>
      <c r="F100" s="196"/>
      <c r="G100" s="196"/>
      <c r="H100" s="196"/>
      <c r="I100" s="196"/>
      <c r="J100" s="197">
        <f>J184</f>
        <v>0</v>
      </c>
      <c r="K100" s="194"/>
      <c r="L100" s="86"/>
    </row>
    <row r="101" spans="1:31" s="10" customFormat="1" ht="19.899999999999999" customHeight="1">
      <c r="B101" s="86"/>
      <c r="C101" s="194"/>
      <c r="D101" s="195" t="s">
        <v>112</v>
      </c>
      <c r="E101" s="196"/>
      <c r="F101" s="196"/>
      <c r="G101" s="196"/>
      <c r="H101" s="196"/>
      <c r="I101" s="196"/>
      <c r="J101" s="197">
        <f>J192</f>
        <v>0</v>
      </c>
      <c r="K101" s="194"/>
      <c r="L101" s="86"/>
    </row>
    <row r="102" spans="1:31" s="2" customFormat="1" ht="21.75" customHeight="1">
      <c r="A102" s="25"/>
      <c r="B102" s="26"/>
      <c r="C102" s="157"/>
      <c r="D102" s="157"/>
      <c r="E102" s="157"/>
      <c r="F102" s="157"/>
      <c r="G102" s="157"/>
      <c r="H102" s="157"/>
      <c r="I102" s="157"/>
      <c r="J102" s="157"/>
      <c r="K102" s="157"/>
      <c r="L102" s="32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</row>
    <row r="103" spans="1:31" s="2" customFormat="1" ht="6.95" customHeight="1">
      <c r="A103" s="25"/>
      <c r="B103" s="37"/>
      <c r="C103" s="184"/>
      <c r="D103" s="184"/>
      <c r="E103" s="184"/>
      <c r="F103" s="184"/>
      <c r="G103" s="184"/>
      <c r="H103" s="184"/>
      <c r="I103" s="184"/>
      <c r="J103" s="184"/>
      <c r="K103" s="184"/>
      <c r="L103" s="32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</row>
    <row r="104" spans="1:31">
      <c r="C104" s="80"/>
      <c r="D104" s="80"/>
      <c r="E104" s="80"/>
      <c r="F104" s="80"/>
      <c r="G104" s="80"/>
      <c r="H104" s="80"/>
      <c r="I104" s="80"/>
      <c r="J104" s="80"/>
      <c r="K104" s="80"/>
    </row>
    <row r="105" spans="1:31">
      <c r="C105" s="80"/>
      <c r="D105" s="80"/>
      <c r="E105" s="80"/>
      <c r="F105" s="80"/>
      <c r="G105" s="80"/>
      <c r="H105" s="80"/>
      <c r="I105" s="80"/>
      <c r="J105" s="80"/>
      <c r="K105" s="80"/>
    </row>
    <row r="106" spans="1:31">
      <c r="C106" s="80"/>
      <c r="D106" s="80"/>
      <c r="E106" s="80"/>
      <c r="F106" s="80"/>
      <c r="G106" s="80"/>
      <c r="H106" s="80"/>
      <c r="I106" s="80"/>
      <c r="J106" s="80"/>
      <c r="K106" s="80"/>
    </row>
    <row r="107" spans="1:31" s="2" customFormat="1" ht="6.95" customHeight="1">
      <c r="A107" s="25"/>
      <c r="B107" s="39"/>
      <c r="C107" s="185"/>
      <c r="D107" s="185"/>
      <c r="E107" s="185"/>
      <c r="F107" s="185"/>
      <c r="G107" s="185"/>
      <c r="H107" s="185"/>
      <c r="I107" s="185"/>
      <c r="J107" s="185"/>
      <c r="K107" s="185"/>
      <c r="L107" s="32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31" s="2" customFormat="1" ht="24.95" customHeight="1">
      <c r="A108" s="25"/>
      <c r="B108" s="26"/>
      <c r="C108" s="155" t="s">
        <v>113</v>
      </c>
      <c r="D108" s="157"/>
      <c r="E108" s="157"/>
      <c r="F108" s="157"/>
      <c r="G108" s="157"/>
      <c r="H108" s="157"/>
      <c r="I108" s="157"/>
      <c r="J108" s="157"/>
      <c r="K108" s="157"/>
      <c r="L108" s="32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31" s="2" customFormat="1" ht="6.95" customHeight="1">
      <c r="A109" s="25"/>
      <c r="B109" s="26"/>
      <c r="C109" s="157"/>
      <c r="D109" s="157"/>
      <c r="E109" s="157"/>
      <c r="F109" s="157"/>
      <c r="G109" s="157"/>
      <c r="H109" s="157"/>
      <c r="I109" s="157"/>
      <c r="J109" s="157"/>
      <c r="K109" s="157"/>
      <c r="L109" s="32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31" s="2" customFormat="1" ht="12" customHeight="1">
      <c r="A110" s="25"/>
      <c r="B110" s="26"/>
      <c r="C110" s="156" t="s">
        <v>14</v>
      </c>
      <c r="D110" s="157"/>
      <c r="E110" s="157"/>
      <c r="F110" s="157"/>
      <c r="G110" s="157"/>
      <c r="H110" s="157"/>
      <c r="I110" s="157"/>
      <c r="J110" s="157"/>
      <c r="K110" s="157"/>
      <c r="L110" s="32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s="2" customFormat="1" ht="14.45" customHeight="1">
      <c r="A111" s="25"/>
      <c r="B111" s="26"/>
      <c r="C111" s="157"/>
      <c r="D111" s="157"/>
      <c r="E111" s="273" t="str">
        <f>E7</f>
        <v>Suchá nádrž Týnské předměstí</v>
      </c>
      <c r="F111" s="274"/>
      <c r="G111" s="274"/>
      <c r="H111" s="274"/>
      <c r="I111" s="157"/>
      <c r="J111" s="157"/>
      <c r="K111" s="157"/>
      <c r="L111" s="32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s="2" customFormat="1" ht="12" customHeight="1">
      <c r="A112" s="25"/>
      <c r="B112" s="26"/>
      <c r="C112" s="156" t="s">
        <v>101</v>
      </c>
      <c r="D112" s="157"/>
      <c r="E112" s="157"/>
      <c r="F112" s="157"/>
      <c r="G112" s="157"/>
      <c r="H112" s="157"/>
      <c r="I112" s="157"/>
      <c r="J112" s="157"/>
      <c r="K112" s="157"/>
      <c r="L112" s="32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5" s="2" customFormat="1" ht="14.45" customHeight="1">
      <c r="A113" s="25"/>
      <c r="B113" s="26"/>
      <c r="C113" s="157"/>
      <c r="D113" s="157"/>
      <c r="E113" s="271" t="str">
        <f>E9</f>
        <v>SO 01 - STAVBA HRÁZE</v>
      </c>
      <c r="F113" s="272"/>
      <c r="G113" s="272"/>
      <c r="H113" s="272"/>
      <c r="I113" s="157"/>
      <c r="J113" s="157"/>
      <c r="K113" s="157"/>
      <c r="L113" s="32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5" s="2" customFormat="1" ht="6.95" customHeight="1">
      <c r="A114" s="25"/>
      <c r="B114" s="26"/>
      <c r="C114" s="157"/>
      <c r="D114" s="157"/>
      <c r="E114" s="157"/>
      <c r="F114" s="157"/>
      <c r="G114" s="157"/>
      <c r="H114" s="157"/>
      <c r="I114" s="157"/>
      <c r="J114" s="157"/>
      <c r="K114" s="157"/>
      <c r="L114" s="32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5" s="2" customFormat="1" ht="12" customHeight="1">
      <c r="A115" s="25"/>
      <c r="B115" s="26"/>
      <c r="C115" s="156" t="s">
        <v>18</v>
      </c>
      <c r="D115" s="157"/>
      <c r="E115" s="157"/>
      <c r="F115" s="158" t="str">
        <f>F12</f>
        <v>Domažlice</v>
      </c>
      <c r="G115" s="157"/>
      <c r="H115" s="157"/>
      <c r="I115" s="156" t="s">
        <v>20</v>
      </c>
      <c r="J115" s="159">
        <f>IF(J12="","",J12)</f>
        <v>0</v>
      </c>
      <c r="K115" s="157"/>
      <c r="L115" s="32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5" s="2" customFormat="1" ht="6.95" customHeight="1">
      <c r="A116" s="25"/>
      <c r="B116" s="26"/>
      <c r="C116" s="157"/>
      <c r="D116" s="157"/>
      <c r="E116" s="157"/>
      <c r="F116" s="157"/>
      <c r="G116" s="157"/>
      <c r="H116" s="157"/>
      <c r="I116" s="157"/>
      <c r="J116" s="157"/>
      <c r="K116" s="157"/>
      <c r="L116" s="32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65" s="2" customFormat="1" ht="26.45" customHeight="1">
      <c r="A117" s="25"/>
      <c r="B117" s="26"/>
      <c r="C117" s="156" t="s">
        <v>21</v>
      </c>
      <c r="D117" s="157"/>
      <c r="E117" s="157"/>
      <c r="F117" s="158" t="str">
        <f>E15</f>
        <v>Město Domažlice</v>
      </c>
      <c r="G117" s="157"/>
      <c r="H117" s="157"/>
      <c r="I117" s="156" t="s">
        <v>27</v>
      </c>
      <c r="J117" s="186" t="str">
        <f>E21</f>
        <v>Ing. Antonín Kavan</v>
      </c>
      <c r="K117" s="157"/>
      <c r="L117" s="32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65" s="2" customFormat="1" ht="15.6" customHeight="1">
      <c r="A118" s="25"/>
      <c r="B118" s="26"/>
      <c r="C118" s="156" t="s">
        <v>26</v>
      </c>
      <c r="D118" s="157"/>
      <c r="E118" s="157"/>
      <c r="F118" s="158">
        <f>IF(E18="","",E18)</f>
        <v>0</v>
      </c>
      <c r="G118" s="157"/>
      <c r="H118" s="157"/>
      <c r="I118" s="156" t="s">
        <v>31</v>
      </c>
      <c r="J118" s="186" t="str">
        <f>E24</f>
        <v>Jitka Durdíková</v>
      </c>
      <c r="K118" s="157"/>
      <c r="L118" s="32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65" s="2" customFormat="1" ht="10.35" customHeight="1">
      <c r="A119" s="25"/>
      <c r="B119" s="26"/>
      <c r="C119" s="157"/>
      <c r="D119" s="157"/>
      <c r="E119" s="157"/>
      <c r="F119" s="157"/>
      <c r="G119" s="157"/>
      <c r="H119" s="157"/>
      <c r="I119" s="157"/>
      <c r="J119" s="157"/>
      <c r="K119" s="157"/>
      <c r="L119" s="32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65" s="11" customFormat="1" ht="29.25" customHeight="1">
      <c r="A120" s="87"/>
      <c r="B120" s="88"/>
      <c r="C120" s="198" t="s">
        <v>114</v>
      </c>
      <c r="D120" s="199" t="s">
        <v>59</v>
      </c>
      <c r="E120" s="199" t="s">
        <v>55</v>
      </c>
      <c r="F120" s="199" t="s">
        <v>56</v>
      </c>
      <c r="G120" s="199" t="s">
        <v>115</v>
      </c>
      <c r="H120" s="199" t="s">
        <v>116</v>
      </c>
      <c r="I120" s="199" t="s">
        <v>117</v>
      </c>
      <c r="J120" s="199" t="s">
        <v>105</v>
      </c>
      <c r="K120" s="200" t="s">
        <v>118</v>
      </c>
      <c r="L120" s="89"/>
      <c r="M120" s="51" t="s">
        <v>1</v>
      </c>
      <c r="N120" s="52" t="s">
        <v>38</v>
      </c>
      <c r="O120" s="52" t="s">
        <v>119</v>
      </c>
      <c r="P120" s="52" t="s">
        <v>120</v>
      </c>
      <c r="Q120" s="52" t="s">
        <v>121</v>
      </c>
      <c r="R120" s="52" t="s">
        <v>122</v>
      </c>
      <c r="S120" s="52" t="s">
        <v>123</v>
      </c>
      <c r="T120" s="53" t="s">
        <v>124</v>
      </c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</row>
    <row r="121" spans="1:65" s="2" customFormat="1" ht="22.9" customHeight="1">
      <c r="A121" s="25"/>
      <c r="B121" s="26"/>
      <c r="C121" s="201" t="s">
        <v>125</v>
      </c>
      <c r="D121" s="157"/>
      <c r="E121" s="157"/>
      <c r="F121" s="157"/>
      <c r="G121" s="157"/>
      <c r="H121" s="157"/>
      <c r="I121" s="157"/>
      <c r="J121" s="202">
        <f>BK121</f>
        <v>0</v>
      </c>
      <c r="K121" s="157"/>
      <c r="L121" s="26"/>
      <c r="M121" s="54"/>
      <c r="N121" s="45"/>
      <c r="O121" s="55"/>
      <c r="P121" s="90">
        <f>P122</f>
        <v>3059.8875160000007</v>
      </c>
      <c r="Q121" s="55"/>
      <c r="R121" s="90">
        <f>R122</f>
        <v>158.52180999999999</v>
      </c>
      <c r="S121" s="55"/>
      <c r="T121" s="91">
        <f>T122</f>
        <v>0</v>
      </c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T121" s="16" t="s">
        <v>73</v>
      </c>
      <c r="AU121" s="16" t="s">
        <v>107</v>
      </c>
      <c r="BK121" s="92">
        <f>BK122</f>
        <v>0</v>
      </c>
    </row>
    <row r="122" spans="1:65" s="12" customFormat="1" ht="25.9" customHeight="1">
      <c r="B122" s="93"/>
      <c r="C122" s="203"/>
      <c r="D122" s="204" t="s">
        <v>73</v>
      </c>
      <c r="E122" s="205" t="s">
        <v>126</v>
      </c>
      <c r="F122" s="205" t="s">
        <v>127</v>
      </c>
      <c r="G122" s="203"/>
      <c r="H122" s="203"/>
      <c r="I122" s="203"/>
      <c r="J122" s="206">
        <f>BK122</f>
        <v>0</v>
      </c>
      <c r="K122" s="203"/>
      <c r="L122" s="93"/>
      <c r="M122" s="95"/>
      <c r="N122" s="96"/>
      <c r="O122" s="96"/>
      <c r="P122" s="97">
        <f>P123+P179+P184+P192</f>
        <v>3059.8875160000007</v>
      </c>
      <c r="Q122" s="96"/>
      <c r="R122" s="97">
        <f>R123+R179+R184+R192</f>
        <v>158.52180999999999</v>
      </c>
      <c r="S122" s="96"/>
      <c r="T122" s="98">
        <f>T123+T179+T184+T192</f>
        <v>0</v>
      </c>
      <c r="AR122" s="94" t="s">
        <v>82</v>
      </c>
      <c r="AT122" s="99" t="s">
        <v>73</v>
      </c>
      <c r="AU122" s="99" t="s">
        <v>74</v>
      </c>
      <c r="AY122" s="94" t="s">
        <v>128</v>
      </c>
      <c r="BK122" s="100">
        <f>BK123+BK179+BK184+BK192</f>
        <v>0</v>
      </c>
    </row>
    <row r="123" spans="1:65" s="12" customFormat="1" ht="22.9" customHeight="1">
      <c r="B123" s="93"/>
      <c r="C123" s="203"/>
      <c r="D123" s="204" t="s">
        <v>73</v>
      </c>
      <c r="E123" s="207" t="s">
        <v>82</v>
      </c>
      <c r="F123" s="207" t="s">
        <v>129</v>
      </c>
      <c r="G123" s="203"/>
      <c r="H123" s="203"/>
      <c r="I123" s="203"/>
      <c r="J123" s="208">
        <f>BK123</f>
        <v>0</v>
      </c>
      <c r="K123" s="203"/>
      <c r="L123" s="93"/>
      <c r="M123" s="95"/>
      <c r="N123" s="96"/>
      <c r="O123" s="96"/>
      <c r="P123" s="97">
        <f>SUM(P124:P178)</f>
        <v>2796.2110800000005</v>
      </c>
      <c r="Q123" s="96"/>
      <c r="R123" s="97">
        <f>SUM(R124:R178)</f>
        <v>0.37525000000000003</v>
      </c>
      <c r="S123" s="96"/>
      <c r="T123" s="98">
        <f>SUM(T124:T178)</f>
        <v>0</v>
      </c>
      <c r="AR123" s="94" t="s">
        <v>82</v>
      </c>
      <c r="AT123" s="99" t="s">
        <v>73</v>
      </c>
      <c r="AU123" s="99" t="s">
        <v>82</v>
      </c>
      <c r="AY123" s="94" t="s">
        <v>128</v>
      </c>
      <c r="BK123" s="100">
        <f>SUM(BK124:BK178)</f>
        <v>0</v>
      </c>
    </row>
    <row r="124" spans="1:65" s="2" customFormat="1" ht="12">
      <c r="A124" s="25"/>
      <c r="B124" s="101"/>
      <c r="C124" s="209" t="s">
        <v>82</v>
      </c>
      <c r="D124" s="209" t="s">
        <v>130</v>
      </c>
      <c r="E124" s="210" t="s">
        <v>131</v>
      </c>
      <c r="F124" s="211" t="s">
        <v>132</v>
      </c>
      <c r="G124" s="212" t="s">
        <v>133</v>
      </c>
      <c r="H124" s="213">
        <v>987.5</v>
      </c>
      <c r="I124" s="148">
        <v>0</v>
      </c>
      <c r="J124" s="214">
        <f>ROUND(I124*H124,2)</f>
        <v>0</v>
      </c>
      <c r="K124" s="211" t="s">
        <v>134</v>
      </c>
      <c r="L124" s="26"/>
      <c r="M124" s="102" t="s">
        <v>1</v>
      </c>
      <c r="N124" s="103" t="s">
        <v>39</v>
      </c>
      <c r="O124" s="104">
        <v>9.7000000000000003E-2</v>
      </c>
      <c r="P124" s="104">
        <f>O124*H124</f>
        <v>95.787500000000009</v>
      </c>
      <c r="Q124" s="104">
        <v>0</v>
      </c>
      <c r="R124" s="104">
        <f>Q124*H124</f>
        <v>0</v>
      </c>
      <c r="S124" s="104">
        <v>0</v>
      </c>
      <c r="T124" s="105">
        <f>S124*H124</f>
        <v>0</v>
      </c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R124" s="106" t="s">
        <v>135</v>
      </c>
      <c r="AT124" s="106" t="s">
        <v>130</v>
      </c>
      <c r="AU124" s="106" t="s">
        <v>84</v>
      </c>
      <c r="AY124" s="16" t="s">
        <v>128</v>
      </c>
      <c r="BE124" s="107">
        <f>IF(N124="základní",J124,0)</f>
        <v>0</v>
      </c>
      <c r="BF124" s="107">
        <f>IF(N124="snížená",J124,0)</f>
        <v>0</v>
      </c>
      <c r="BG124" s="107">
        <f>IF(N124="zákl. přenesená",J124,0)</f>
        <v>0</v>
      </c>
      <c r="BH124" s="107">
        <f>IF(N124="sníž. přenesená",J124,0)</f>
        <v>0</v>
      </c>
      <c r="BI124" s="107">
        <f>IF(N124="nulová",J124,0)</f>
        <v>0</v>
      </c>
      <c r="BJ124" s="16" t="s">
        <v>82</v>
      </c>
      <c r="BK124" s="107">
        <f>ROUND(I124*H124,2)</f>
        <v>0</v>
      </c>
      <c r="BL124" s="16" t="s">
        <v>135</v>
      </c>
      <c r="BM124" s="106" t="s">
        <v>136</v>
      </c>
    </row>
    <row r="125" spans="1:65" s="2" customFormat="1" ht="19.5">
      <c r="A125" s="25"/>
      <c r="B125" s="26"/>
      <c r="C125" s="157"/>
      <c r="D125" s="215" t="s">
        <v>137</v>
      </c>
      <c r="E125" s="157"/>
      <c r="F125" s="216" t="s">
        <v>138</v>
      </c>
      <c r="G125" s="157"/>
      <c r="H125" s="157"/>
      <c r="I125" s="150"/>
      <c r="J125" s="157"/>
      <c r="K125" s="157"/>
      <c r="L125" s="26"/>
      <c r="M125" s="108"/>
      <c r="N125" s="109"/>
      <c r="O125" s="47"/>
      <c r="P125" s="47"/>
      <c r="Q125" s="47"/>
      <c r="R125" s="47"/>
      <c r="S125" s="47"/>
      <c r="T125" s="48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T125" s="16" t="s">
        <v>137</v>
      </c>
      <c r="AU125" s="16" t="s">
        <v>84</v>
      </c>
    </row>
    <row r="126" spans="1:65" s="13" customFormat="1">
      <c r="B126" s="110"/>
      <c r="C126" s="217"/>
      <c r="D126" s="215" t="s">
        <v>139</v>
      </c>
      <c r="E126" s="218" t="s">
        <v>1</v>
      </c>
      <c r="F126" s="219" t="s">
        <v>140</v>
      </c>
      <c r="G126" s="217"/>
      <c r="H126" s="218" t="s">
        <v>1</v>
      </c>
      <c r="I126" s="151"/>
      <c r="J126" s="217"/>
      <c r="K126" s="217"/>
      <c r="L126" s="110"/>
      <c r="M126" s="112"/>
      <c r="N126" s="113"/>
      <c r="O126" s="113"/>
      <c r="P126" s="113"/>
      <c r="Q126" s="113"/>
      <c r="R126" s="113"/>
      <c r="S126" s="113"/>
      <c r="T126" s="114"/>
      <c r="AT126" s="111" t="s">
        <v>139</v>
      </c>
      <c r="AU126" s="111" t="s">
        <v>84</v>
      </c>
      <c r="AV126" s="13" t="s">
        <v>82</v>
      </c>
      <c r="AW126" s="13" t="s">
        <v>30</v>
      </c>
      <c r="AX126" s="13" t="s">
        <v>74</v>
      </c>
      <c r="AY126" s="111" t="s">
        <v>128</v>
      </c>
    </row>
    <row r="127" spans="1:65" s="14" customFormat="1">
      <c r="B127" s="115"/>
      <c r="C127" s="220"/>
      <c r="D127" s="215" t="s">
        <v>139</v>
      </c>
      <c r="E127" s="221" t="s">
        <v>1</v>
      </c>
      <c r="F127" s="222" t="s">
        <v>141</v>
      </c>
      <c r="G127" s="220"/>
      <c r="H127" s="223">
        <v>987.5</v>
      </c>
      <c r="I127" s="152"/>
      <c r="J127" s="220"/>
      <c r="K127" s="220"/>
      <c r="L127" s="115"/>
      <c r="M127" s="117"/>
      <c r="N127" s="118"/>
      <c r="O127" s="118"/>
      <c r="P127" s="118"/>
      <c r="Q127" s="118"/>
      <c r="R127" s="118"/>
      <c r="S127" s="118"/>
      <c r="T127" s="119"/>
      <c r="AT127" s="116" t="s">
        <v>139</v>
      </c>
      <c r="AU127" s="116" t="s">
        <v>84</v>
      </c>
      <c r="AV127" s="14" t="s">
        <v>84</v>
      </c>
      <c r="AW127" s="14" t="s">
        <v>30</v>
      </c>
      <c r="AX127" s="14" t="s">
        <v>74</v>
      </c>
      <c r="AY127" s="116" t="s">
        <v>128</v>
      </c>
    </row>
    <row r="128" spans="1:65" s="2" customFormat="1" ht="12">
      <c r="A128" s="25"/>
      <c r="B128" s="101"/>
      <c r="C128" s="209" t="s">
        <v>84</v>
      </c>
      <c r="D128" s="209" t="s">
        <v>130</v>
      </c>
      <c r="E128" s="210" t="s">
        <v>142</v>
      </c>
      <c r="F128" s="211" t="s">
        <v>143</v>
      </c>
      <c r="G128" s="212" t="s">
        <v>133</v>
      </c>
      <c r="H128" s="213">
        <v>4073.17</v>
      </c>
      <c r="I128" s="148">
        <v>0</v>
      </c>
      <c r="J128" s="214">
        <f>ROUND(I128*H128,2)</f>
        <v>0</v>
      </c>
      <c r="K128" s="211" t="s">
        <v>134</v>
      </c>
      <c r="L128" s="26"/>
      <c r="M128" s="102" t="s">
        <v>1</v>
      </c>
      <c r="N128" s="103" t="s">
        <v>39</v>
      </c>
      <c r="O128" s="104">
        <v>6.2E-2</v>
      </c>
      <c r="P128" s="104">
        <f>O128*H128</f>
        <v>252.53654</v>
      </c>
      <c r="Q128" s="104">
        <v>0</v>
      </c>
      <c r="R128" s="104">
        <f>Q128*H128</f>
        <v>0</v>
      </c>
      <c r="S128" s="104">
        <v>0</v>
      </c>
      <c r="T128" s="105">
        <f>S128*H128</f>
        <v>0</v>
      </c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R128" s="106" t="s">
        <v>135</v>
      </c>
      <c r="AT128" s="106" t="s">
        <v>130</v>
      </c>
      <c r="AU128" s="106" t="s">
        <v>84</v>
      </c>
      <c r="AY128" s="16" t="s">
        <v>128</v>
      </c>
      <c r="BE128" s="107">
        <f>IF(N128="základní",J128,0)</f>
        <v>0</v>
      </c>
      <c r="BF128" s="107">
        <f>IF(N128="snížená",J128,0)</f>
        <v>0</v>
      </c>
      <c r="BG128" s="107">
        <f>IF(N128="zákl. přenesená",J128,0)</f>
        <v>0</v>
      </c>
      <c r="BH128" s="107">
        <f>IF(N128="sníž. přenesená",J128,0)</f>
        <v>0</v>
      </c>
      <c r="BI128" s="107">
        <f>IF(N128="nulová",J128,0)</f>
        <v>0</v>
      </c>
      <c r="BJ128" s="16" t="s">
        <v>82</v>
      </c>
      <c r="BK128" s="107">
        <f>ROUND(I128*H128,2)</f>
        <v>0</v>
      </c>
      <c r="BL128" s="16" t="s">
        <v>135</v>
      </c>
      <c r="BM128" s="106" t="s">
        <v>144</v>
      </c>
    </row>
    <row r="129" spans="1:65" s="2" customFormat="1" ht="19.5">
      <c r="A129" s="25"/>
      <c r="B129" s="26"/>
      <c r="C129" s="157"/>
      <c r="D129" s="215" t="s">
        <v>137</v>
      </c>
      <c r="E129" s="157"/>
      <c r="F129" s="216" t="s">
        <v>145</v>
      </c>
      <c r="G129" s="157"/>
      <c r="H129" s="157"/>
      <c r="I129" s="150"/>
      <c r="J129" s="157"/>
      <c r="K129" s="157"/>
      <c r="L129" s="26"/>
      <c r="M129" s="108"/>
      <c r="N129" s="109"/>
      <c r="O129" s="47"/>
      <c r="P129" s="47"/>
      <c r="Q129" s="47"/>
      <c r="R129" s="47"/>
      <c r="S129" s="47"/>
      <c r="T129" s="48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T129" s="16" t="s">
        <v>137</v>
      </c>
      <c r="AU129" s="16" t="s">
        <v>84</v>
      </c>
    </row>
    <row r="130" spans="1:65" s="13" customFormat="1" ht="22.5">
      <c r="B130" s="110"/>
      <c r="C130" s="217"/>
      <c r="D130" s="215" t="s">
        <v>139</v>
      </c>
      <c r="E130" s="218" t="s">
        <v>1</v>
      </c>
      <c r="F130" s="219" t="s">
        <v>582</v>
      </c>
      <c r="G130" s="217"/>
      <c r="H130" s="218" t="s">
        <v>1</v>
      </c>
      <c r="I130" s="151"/>
      <c r="J130" s="217"/>
      <c r="K130" s="217"/>
      <c r="L130" s="110"/>
      <c r="M130" s="112"/>
      <c r="N130" s="113"/>
      <c r="O130" s="113"/>
      <c r="P130" s="113"/>
      <c r="Q130" s="113"/>
      <c r="R130" s="113"/>
      <c r="S130" s="113"/>
      <c r="T130" s="114"/>
      <c r="AT130" s="111" t="s">
        <v>139</v>
      </c>
      <c r="AU130" s="111" t="s">
        <v>84</v>
      </c>
      <c r="AV130" s="13" t="s">
        <v>82</v>
      </c>
      <c r="AW130" s="13" t="s">
        <v>30</v>
      </c>
      <c r="AX130" s="13" t="s">
        <v>74</v>
      </c>
      <c r="AY130" s="111" t="s">
        <v>128</v>
      </c>
    </row>
    <row r="131" spans="1:65" s="14" customFormat="1">
      <c r="B131" s="115"/>
      <c r="C131" s="220"/>
      <c r="D131" s="215" t="s">
        <v>139</v>
      </c>
      <c r="E131" s="221" t="s">
        <v>1</v>
      </c>
      <c r="F131" s="222" t="s">
        <v>146</v>
      </c>
      <c r="G131" s="220"/>
      <c r="H131" s="223">
        <v>6882</v>
      </c>
      <c r="I131" s="152"/>
      <c r="J131" s="220"/>
      <c r="K131" s="220"/>
      <c r="L131" s="115"/>
      <c r="M131" s="117"/>
      <c r="N131" s="118"/>
      <c r="O131" s="118"/>
      <c r="P131" s="118"/>
      <c r="Q131" s="118"/>
      <c r="R131" s="118"/>
      <c r="S131" s="118"/>
      <c r="T131" s="119"/>
      <c r="AT131" s="116" t="s">
        <v>139</v>
      </c>
      <c r="AU131" s="116" t="s">
        <v>84</v>
      </c>
      <c r="AV131" s="14" t="s">
        <v>84</v>
      </c>
      <c r="AW131" s="14" t="s">
        <v>30</v>
      </c>
      <c r="AX131" s="14" t="s">
        <v>74</v>
      </c>
      <c r="AY131" s="116" t="s">
        <v>128</v>
      </c>
    </row>
    <row r="132" spans="1:65" s="14" customFormat="1">
      <c r="B132" s="115"/>
      <c r="C132" s="220"/>
      <c r="D132" s="215" t="s">
        <v>139</v>
      </c>
      <c r="E132" s="221" t="s">
        <v>1</v>
      </c>
      <c r="F132" s="222" t="s">
        <v>147</v>
      </c>
      <c r="G132" s="220"/>
      <c r="H132" s="223">
        <v>-520.20000000000005</v>
      </c>
      <c r="I132" s="152"/>
      <c r="J132" s="220"/>
      <c r="K132" s="220"/>
      <c r="L132" s="115"/>
      <c r="M132" s="117"/>
      <c r="N132" s="118"/>
      <c r="O132" s="118"/>
      <c r="P132" s="118"/>
      <c r="Q132" s="118"/>
      <c r="R132" s="118"/>
      <c r="S132" s="118"/>
      <c r="T132" s="119"/>
      <c r="AT132" s="116" t="s">
        <v>139</v>
      </c>
      <c r="AU132" s="116" t="s">
        <v>84</v>
      </c>
      <c r="AV132" s="14" t="s">
        <v>84</v>
      </c>
      <c r="AW132" s="14" t="s">
        <v>30</v>
      </c>
      <c r="AX132" s="14" t="s">
        <v>74</v>
      </c>
      <c r="AY132" s="116" t="s">
        <v>128</v>
      </c>
    </row>
    <row r="133" spans="1:65" s="14" customFormat="1">
      <c r="B133" s="115"/>
      <c r="C133" s="220"/>
      <c r="D133" s="215" t="s">
        <v>139</v>
      </c>
      <c r="E133" s="221" t="s">
        <v>1</v>
      </c>
      <c r="F133" s="222" t="s">
        <v>148</v>
      </c>
      <c r="G133" s="220"/>
      <c r="H133" s="223">
        <v>-99.64</v>
      </c>
      <c r="I133" s="152"/>
      <c r="J133" s="220"/>
      <c r="K133" s="220"/>
      <c r="L133" s="115"/>
      <c r="M133" s="117"/>
      <c r="N133" s="118"/>
      <c r="O133" s="118"/>
      <c r="P133" s="118"/>
      <c r="Q133" s="118"/>
      <c r="R133" s="118"/>
      <c r="S133" s="118"/>
      <c r="T133" s="119"/>
      <c r="AT133" s="116" t="s">
        <v>139</v>
      </c>
      <c r="AU133" s="116" t="s">
        <v>84</v>
      </c>
      <c r="AV133" s="14" t="s">
        <v>84</v>
      </c>
      <c r="AW133" s="14" t="s">
        <v>30</v>
      </c>
      <c r="AX133" s="14" t="s">
        <v>74</v>
      </c>
      <c r="AY133" s="116" t="s">
        <v>128</v>
      </c>
    </row>
    <row r="134" spans="1:65" s="14" customFormat="1">
      <c r="B134" s="115"/>
      <c r="C134" s="220"/>
      <c r="D134" s="215" t="s">
        <v>139</v>
      </c>
      <c r="E134" s="221" t="s">
        <v>1</v>
      </c>
      <c r="F134" s="222" t="s">
        <v>149</v>
      </c>
      <c r="G134" s="220"/>
      <c r="H134" s="223">
        <v>-528.99</v>
      </c>
      <c r="I134" s="152"/>
      <c r="J134" s="220"/>
      <c r="K134" s="220"/>
      <c r="L134" s="115"/>
      <c r="M134" s="117"/>
      <c r="N134" s="118"/>
      <c r="O134" s="118"/>
      <c r="P134" s="118"/>
      <c r="Q134" s="118"/>
      <c r="R134" s="118"/>
      <c r="S134" s="118"/>
      <c r="T134" s="119"/>
      <c r="AT134" s="116" t="s">
        <v>139</v>
      </c>
      <c r="AU134" s="116" t="s">
        <v>84</v>
      </c>
      <c r="AV134" s="14" t="s">
        <v>84</v>
      </c>
      <c r="AW134" s="14" t="s">
        <v>30</v>
      </c>
      <c r="AX134" s="14" t="s">
        <v>74</v>
      </c>
      <c r="AY134" s="116" t="s">
        <v>128</v>
      </c>
    </row>
    <row r="135" spans="1:65" s="14" customFormat="1">
      <c r="B135" s="115"/>
      <c r="C135" s="220"/>
      <c r="D135" s="215" t="s">
        <v>139</v>
      </c>
      <c r="E135" s="221" t="s">
        <v>1</v>
      </c>
      <c r="F135" s="222" t="s">
        <v>150</v>
      </c>
      <c r="G135" s="220"/>
      <c r="H135" s="223">
        <v>-1660</v>
      </c>
      <c r="I135" s="152"/>
      <c r="J135" s="220"/>
      <c r="K135" s="220"/>
      <c r="L135" s="115"/>
      <c r="M135" s="117"/>
      <c r="N135" s="118"/>
      <c r="O135" s="118"/>
      <c r="P135" s="118"/>
      <c r="Q135" s="118"/>
      <c r="R135" s="118"/>
      <c r="S135" s="118"/>
      <c r="T135" s="119"/>
      <c r="AT135" s="116" t="s">
        <v>139</v>
      </c>
      <c r="AU135" s="116" t="s">
        <v>84</v>
      </c>
      <c r="AV135" s="14" t="s">
        <v>84</v>
      </c>
      <c r="AW135" s="14" t="s">
        <v>30</v>
      </c>
      <c r="AX135" s="14" t="s">
        <v>74</v>
      </c>
      <c r="AY135" s="116" t="s">
        <v>128</v>
      </c>
    </row>
    <row r="136" spans="1:65" s="2" customFormat="1" ht="12">
      <c r="A136" s="25"/>
      <c r="B136" s="101"/>
      <c r="C136" s="209" t="s">
        <v>151</v>
      </c>
      <c r="D136" s="209" t="s">
        <v>130</v>
      </c>
      <c r="E136" s="210" t="s">
        <v>152</v>
      </c>
      <c r="F136" s="211" t="s">
        <v>153</v>
      </c>
      <c r="G136" s="212" t="s">
        <v>133</v>
      </c>
      <c r="H136" s="213">
        <v>441</v>
      </c>
      <c r="I136" s="148">
        <v>0</v>
      </c>
      <c r="J136" s="214">
        <f>ROUND(I136*H136,2)</f>
        <v>0</v>
      </c>
      <c r="K136" s="211" t="s">
        <v>134</v>
      </c>
      <c r="L136" s="26"/>
      <c r="M136" s="102" t="s">
        <v>1</v>
      </c>
      <c r="N136" s="103" t="s">
        <v>39</v>
      </c>
      <c r="O136" s="104">
        <v>0.46700000000000003</v>
      </c>
      <c r="P136" s="104">
        <f>O136*H136</f>
        <v>205.947</v>
      </c>
      <c r="Q136" s="104">
        <v>0</v>
      </c>
      <c r="R136" s="104">
        <f>Q136*H136</f>
        <v>0</v>
      </c>
      <c r="S136" s="104">
        <v>0</v>
      </c>
      <c r="T136" s="105">
        <f>S136*H136</f>
        <v>0</v>
      </c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R136" s="106" t="s">
        <v>135</v>
      </c>
      <c r="AT136" s="106" t="s">
        <v>130</v>
      </c>
      <c r="AU136" s="106" t="s">
        <v>84</v>
      </c>
      <c r="AY136" s="16" t="s">
        <v>128</v>
      </c>
      <c r="BE136" s="107">
        <f>IF(N136="základní",J136,0)</f>
        <v>0</v>
      </c>
      <c r="BF136" s="107">
        <f>IF(N136="snížená",J136,0)</f>
        <v>0</v>
      </c>
      <c r="BG136" s="107">
        <f>IF(N136="zákl. přenesená",J136,0)</f>
        <v>0</v>
      </c>
      <c r="BH136" s="107">
        <f>IF(N136="sníž. přenesená",J136,0)</f>
        <v>0</v>
      </c>
      <c r="BI136" s="107">
        <f>IF(N136="nulová",J136,0)</f>
        <v>0</v>
      </c>
      <c r="BJ136" s="16" t="s">
        <v>82</v>
      </c>
      <c r="BK136" s="107">
        <f>ROUND(I136*H136,2)</f>
        <v>0</v>
      </c>
      <c r="BL136" s="16" t="s">
        <v>135</v>
      </c>
      <c r="BM136" s="106" t="s">
        <v>154</v>
      </c>
    </row>
    <row r="137" spans="1:65" s="2" customFormat="1" ht="19.5">
      <c r="A137" s="25"/>
      <c r="B137" s="26"/>
      <c r="C137" s="157"/>
      <c r="D137" s="215" t="s">
        <v>137</v>
      </c>
      <c r="E137" s="157"/>
      <c r="F137" s="216" t="s">
        <v>155</v>
      </c>
      <c r="G137" s="157"/>
      <c r="H137" s="157"/>
      <c r="I137" s="150"/>
      <c r="J137" s="157"/>
      <c r="K137" s="157"/>
      <c r="L137" s="26"/>
      <c r="M137" s="108"/>
      <c r="N137" s="109"/>
      <c r="O137" s="47"/>
      <c r="P137" s="47"/>
      <c r="Q137" s="47"/>
      <c r="R137" s="47"/>
      <c r="S137" s="47"/>
      <c r="T137" s="48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T137" s="16" t="s">
        <v>137</v>
      </c>
      <c r="AU137" s="16" t="s">
        <v>84</v>
      </c>
    </row>
    <row r="138" spans="1:65" s="14" customFormat="1">
      <c r="B138" s="115"/>
      <c r="C138" s="220"/>
      <c r="D138" s="215" t="s">
        <v>139</v>
      </c>
      <c r="E138" s="221" t="s">
        <v>1</v>
      </c>
      <c r="F138" s="222" t="s">
        <v>156</v>
      </c>
      <c r="G138" s="220"/>
      <c r="H138" s="223">
        <v>441</v>
      </c>
      <c r="I138" s="152"/>
      <c r="J138" s="220"/>
      <c r="K138" s="220"/>
      <c r="L138" s="115"/>
      <c r="M138" s="117"/>
      <c r="N138" s="118"/>
      <c r="O138" s="118"/>
      <c r="P138" s="118"/>
      <c r="Q138" s="118"/>
      <c r="R138" s="118"/>
      <c r="S138" s="118"/>
      <c r="T138" s="119"/>
      <c r="AT138" s="116" t="s">
        <v>139</v>
      </c>
      <c r="AU138" s="116" t="s">
        <v>84</v>
      </c>
      <c r="AV138" s="14" t="s">
        <v>84</v>
      </c>
      <c r="AW138" s="14" t="s">
        <v>30</v>
      </c>
      <c r="AX138" s="14" t="s">
        <v>74</v>
      </c>
      <c r="AY138" s="116" t="s">
        <v>128</v>
      </c>
    </row>
    <row r="139" spans="1:65" s="2" customFormat="1" ht="12">
      <c r="A139" s="25"/>
      <c r="B139" s="101"/>
      <c r="C139" s="209" t="s">
        <v>135</v>
      </c>
      <c r="D139" s="209" t="s">
        <v>130</v>
      </c>
      <c r="E139" s="210" t="s">
        <v>157</v>
      </c>
      <c r="F139" s="211" t="s">
        <v>158</v>
      </c>
      <c r="G139" s="212" t="s">
        <v>133</v>
      </c>
      <c r="H139" s="213">
        <v>79.2</v>
      </c>
      <c r="I139" s="148">
        <v>0</v>
      </c>
      <c r="J139" s="214">
        <f>ROUND(I139*H139,2)</f>
        <v>0</v>
      </c>
      <c r="K139" s="211" t="s">
        <v>134</v>
      </c>
      <c r="L139" s="26"/>
      <c r="M139" s="102" t="s">
        <v>1</v>
      </c>
      <c r="N139" s="103" t="s">
        <v>39</v>
      </c>
      <c r="O139" s="104">
        <v>1.43</v>
      </c>
      <c r="P139" s="104">
        <f>O139*H139</f>
        <v>113.256</v>
      </c>
      <c r="Q139" s="104">
        <v>0</v>
      </c>
      <c r="R139" s="104">
        <f>Q139*H139</f>
        <v>0</v>
      </c>
      <c r="S139" s="104">
        <v>0</v>
      </c>
      <c r="T139" s="105">
        <f>S139*H139</f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06" t="s">
        <v>135</v>
      </c>
      <c r="AT139" s="106" t="s">
        <v>130</v>
      </c>
      <c r="AU139" s="106" t="s">
        <v>84</v>
      </c>
      <c r="AY139" s="16" t="s">
        <v>128</v>
      </c>
      <c r="BE139" s="107">
        <f>IF(N139="základní",J139,0)</f>
        <v>0</v>
      </c>
      <c r="BF139" s="107">
        <f>IF(N139="snížená",J139,0)</f>
        <v>0</v>
      </c>
      <c r="BG139" s="107">
        <f>IF(N139="zákl. přenesená",J139,0)</f>
        <v>0</v>
      </c>
      <c r="BH139" s="107">
        <f>IF(N139="sníž. přenesená",J139,0)</f>
        <v>0</v>
      </c>
      <c r="BI139" s="107">
        <f>IF(N139="nulová",J139,0)</f>
        <v>0</v>
      </c>
      <c r="BJ139" s="16" t="s">
        <v>82</v>
      </c>
      <c r="BK139" s="107">
        <f>ROUND(I139*H139,2)</f>
        <v>0</v>
      </c>
      <c r="BL139" s="16" t="s">
        <v>135</v>
      </c>
      <c r="BM139" s="106" t="s">
        <v>159</v>
      </c>
    </row>
    <row r="140" spans="1:65" s="2" customFormat="1" ht="19.5">
      <c r="A140" s="25"/>
      <c r="B140" s="26"/>
      <c r="C140" s="157"/>
      <c r="D140" s="215" t="s">
        <v>137</v>
      </c>
      <c r="E140" s="157"/>
      <c r="F140" s="216" t="s">
        <v>160</v>
      </c>
      <c r="G140" s="157"/>
      <c r="H140" s="157"/>
      <c r="I140" s="150"/>
      <c r="J140" s="157"/>
      <c r="K140" s="157"/>
      <c r="L140" s="26"/>
      <c r="M140" s="108"/>
      <c r="N140" s="109"/>
      <c r="O140" s="47"/>
      <c r="P140" s="47"/>
      <c r="Q140" s="47"/>
      <c r="R140" s="47"/>
      <c r="S140" s="47"/>
      <c r="T140" s="48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T140" s="16" t="s">
        <v>137</v>
      </c>
      <c r="AU140" s="16" t="s">
        <v>84</v>
      </c>
    </row>
    <row r="141" spans="1:65" s="14" customFormat="1">
      <c r="B141" s="115"/>
      <c r="C141" s="220"/>
      <c r="D141" s="215" t="s">
        <v>139</v>
      </c>
      <c r="E141" s="221" t="s">
        <v>1</v>
      </c>
      <c r="F141" s="222" t="s">
        <v>161</v>
      </c>
      <c r="G141" s="220"/>
      <c r="H141" s="223">
        <v>79.2</v>
      </c>
      <c r="I141" s="152"/>
      <c r="J141" s="220"/>
      <c r="K141" s="220"/>
      <c r="L141" s="115"/>
      <c r="M141" s="117"/>
      <c r="N141" s="118"/>
      <c r="O141" s="118"/>
      <c r="P141" s="118"/>
      <c r="Q141" s="118"/>
      <c r="R141" s="118"/>
      <c r="S141" s="118"/>
      <c r="T141" s="119"/>
      <c r="AT141" s="116" t="s">
        <v>139</v>
      </c>
      <c r="AU141" s="116" t="s">
        <v>84</v>
      </c>
      <c r="AV141" s="14" t="s">
        <v>84</v>
      </c>
      <c r="AW141" s="14" t="s">
        <v>30</v>
      </c>
      <c r="AX141" s="14" t="s">
        <v>74</v>
      </c>
      <c r="AY141" s="116" t="s">
        <v>128</v>
      </c>
    </row>
    <row r="142" spans="1:65" s="2" customFormat="1" ht="12">
      <c r="A142" s="25"/>
      <c r="B142" s="101"/>
      <c r="C142" s="209" t="s">
        <v>162</v>
      </c>
      <c r="D142" s="209" t="s">
        <v>130</v>
      </c>
      <c r="E142" s="210" t="s">
        <v>163</v>
      </c>
      <c r="F142" s="211" t="s">
        <v>164</v>
      </c>
      <c r="G142" s="212" t="s">
        <v>133</v>
      </c>
      <c r="H142" s="213">
        <v>1040.4000000000001</v>
      </c>
      <c r="I142" s="148">
        <v>0</v>
      </c>
      <c r="J142" s="214">
        <f>ROUND(I142*H142,2)</f>
        <v>0</v>
      </c>
      <c r="K142" s="211" t="s">
        <v>134</v>
      </c>
      <c r="L142" s="26"/>
      <c r="M142" s="102" t="s">
        <v>1</v>
      </c>
      <c r="N142" s="103" t="s">
        <v>39</v>
      </c>
      <c r="O142" s="104">
        <v>4.3999999999999997E-2</v>
      </c>
      <c r="P142" s="104">
        <f>O142*H142</f>
        <v>45.7776</v>
      </c>
      <c r="Q142" s="104">
        <v>0</v>
      </c>
      <c r="R142" s="104">
        <f>Q142*H142</f>
        <v>0</v>
      </c>
      <c r="S142" s="104">
        <v>0</v>
      </c>
      <c r="T142" s="105">
        <f>S142*H142</f>
        <v>0</v>
      </c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R142" s="106" t="s">
        <v>135</v>
      </c>
      <c r="AT142" s="106" t="s">
        <v>130</v>
      </c>
      <c r="AU142" s="106" t="s">
        <v>84</v>
      </c>
      <c r="AY142" s="16" t="s">
        <v>128</v>
      </c>
      <c r="BE142" s="107">
        <f>IF(N142="základní",J142,0)</f>
        <v>0</v>
      </c>
      <c r="BF142" s="107">
        <f>IF(N142="snížená",J142,0)</f>
        <v>0</v>
      </c>
      <c r="BG142" s="107">
        <f>IF(N142="zákl. přenesená",J142,0)</f>
        <v>0</v>
      </c>
      <c r="BH142" s="107">
        <f>IF(N142="sníž. přenesená",J142,0)</f>
        <v>0</v>
      </c>
      <c r="BI142" s="107">
        <f>IF(N142="nulová",J142,0)</f>
        <v>0</v>
      </c>
      <c r="BJ142" s="16" t="s">
        <v>82</v>
      </c>
      <c r="BK142" s="107">
        <f>ROUND(I142*H142,2)</f>
        <v>0</v>
      </c>
      <c r="BL142" s="16" t="s">
        <v>135</v>
      </c>
      <c r="BM142" s="106" t="s">
        <v>165</v>
      </c>
    </row>
    <row r="143" spans="1:65" s="2" customFormat="1" ht="19.5">
      <c r="A143" s="25"/>
      <c r="B143" s="26"/>
      <c r="C143" s="157"/>
      <c r="D143" s="215" t="s">
        <v>137</v>
      </c>
      <c r="E143" s="157"/>
      <c r="F143" s="216" t="s">
        <v>166</v>
      </c>
      <c r="G143" s="157"/>
      <c r="H143" s="157"/>
      <c r="I143" s="150"/>
      <c r="J143" s="157"/>
      <c r="K143" s="157"/>
      <c r="L143" s="26"/>
      <c r="M143" s="108"/>
      <c r="N143" s="109"/>
      <c r="O143" s="47"/>
      <c r="P143" s="47"/>
      <c r="Q143" s="47"/>
      <c r="R143" s="47"/>
      <c r="S143" s="47"/>
      <c r="T143" s="48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T143" s="16" t="s">
        <v>137</v>
      </c>
      <c r="AU143" s="16" t="s">
        <v>84</v>
      </c>
    </row>
    <row r="144" spans="1:65" s="13" customFormat="1">
      <c r="B144" s="110"/>
      <c r="C144" s="217"/>
      <c r="D144" s="215" t="s">
        <v>139</v>
      </c>
      <c r="E144" s="218" t="s">
        <v>1</v>
      </c>
      <c r="F144" s="219" t="s">
        <v>167</v>
      </c>
      <c r="G144" s="217"/>
      <c r="H144" s="218" t="s">
        <v>1</v>
      </c>
      <c r="I144" s="151"/>
      <c r="J144" s="217"/>
      <c r="K144" s="217"/>
      <c r="L144" s="110"/>
      <c r="M144" s="112"/>
      <c r="N144" s="113"/>
      <c r="O144" s="113"/>
      <c r="P144" s="113"/>
      <c r="Q144" s="113"/>
      <c r="R144" s="113"/>
      <c r="S144" s="113"/>
      <c r="T144" s="114"/>
      <c r="AT144" s="111" t="s">
        <v>139</v>
      </c>
      <c r="AU144" s="111" t="s">
        <v>84</v>
      </c>
      <c r="AV144" s="13" t="s">
        <v>82</v>
      </c>
      <c r="AW144" s="13" t="s">
        <v>30</v>
      </c>
      <c r="AX144" s="13" t="s">
        <v>74</v>
      </c>
      <c r="AY144" s="111" t="s">
        <v>128</v>
      </c>
    </row>
    <row r="145" spans="1:65" s="14" customFormat="1">
      <c r="B145" s="115"/>
      <c r="C145" s="220"/>
      <c r="D145" s="215" t="s">
        <v>139</v>
      </c>
      <c r="E145" s="221" t="s">
        <v>1</v>
      </c>
      <c r="F145" s="222" t="s">
        <v>168</v>
      </c>
      <c r="G145" s="220"/>
      <c r="H145" s="223">
        <v>882</v>
      </c>
      <c r="I145" s="152"/>
      <c r="J145" s="220"/>
      <c r="K145" s="220"/>
      <c r="L145" s="115"/>
      <c r="M145" s="117"/>
      <c r="N145" s="118"/>
      <c r="O145" s="118"/>
      <c r="P145" s="118"/>
      <c r="Q145" s="118"/>
      <c r="R145" s="118"/>
      <c r="S145" s="118"/>
      <c r="T145" s="119"/>
      <c r="AT145" s="116" t="s">
        <v>139</v>
      </c>
      <c r="AU145" s="116" t="s">
        <v>84</v>
      </c>
      <c r="AV145" s="14" t="s">
        <v>84</v>
      </c>
      <c r="AW145" s="14" t="s">
        <v>30</v>
      </c>
      <c r="AX145" s="14" t="s">
        <v>74</v>
      </c>
      <c r="AY145" s="116" t="s">
        <v>128</v>
      </c>
    </row>
    <row r="146" spans="1:65" s="14" customFormat="1">
      <c r="B146" s="115"/>
      <c r="C146" s="220"/>
      <c r="D146" s="215" t="s">
        <v>139</v>
      </c>
      <c r="E146" s="221" t="s">
        <v>1</v>
      </c>
      <c r="F146" s="222" t="s">
        <v>169</v>
      </c>
      <c r="G146" s="220"/>
      <c r="H146" s="223">
        <v>158.4</v>
      </c>
      <c r="I146" s="152"/>
      <c r="J146" s="220"/>
      <c r="K146" s="220"/>
      <c r="L146" s="115"/>
      <c r="M146" s="117"/>
      <c r="N146" s="118"/>
      <c r="O146" s="118"/>
      <c r="P146" s="118"/>
      <c r="Q146" s="118"/>
      <c r="R146" s="118"/>
      <c r="S146" s="118"/>
      <c r="T146" s="119"/>
      <c r="AT146" s="116" t="s">
        <v>139</v>
      </c>
      <c r="AU146" s="116" t="s">
        <v>84</v>
      </c>
      <c r="AV146" s="14" t="s">
        <v>84</v>
      </c>
      <c r="AW146" s="14" t="s">
        <v>30</v>
      </c>
      <c r="AX146" s="14" t="s">
        <v>74</v>
      </c>
      <c r="AY146" s="116" t="s">
        <v>128</v>
      </c>
    </row>
    <row r="147" spans="1:65" s="2" customFormat="1" ht="12">
      <c r="A147" s="25"/>
      <c r="B147" s="101"/>
      <c r="C147" s="209" t="s">
        <v>170</v>
      </c>
      <c r="D147" s="209" t="s">
        <v>130</v>
      </c>
      <c r="E147" s="210" t="s">
        <v>171</v>
      </c>
      <c r="F147" s="211" t="s">
        <v>172</v>
      </c>
      <c r="G147" s="212" t="s">
        <v>133</v>
      </c>
      <c r="H147" s="213">
        <v>4073.17</v>
      </c>
      <c r="I147" s="148">
        <v>0</v>
      </c>
      <c r="J147" s="214">
        <f>ROUND(I147*H147,2)</f>
        <v>0</v>
      </c>
      <c r="K147" s="211" t="s">
        <v>134</v>
      </c>
      <c r="L147" s="26"/>
      <c r="M147" s="102" t="s">
        <v>1</v>
      </c>
      <c r="N147" s="103" t="s">
        <v>39</v>
      </c>
      <c r="O147" s="104">
        <v>6.2E-2</v>
      </c>
      <c r="P147" s="104">
        <f>O147*H147</f>
        <v>252.53654</v>
      </c>
      <c r="Q147" s="104">
        <v>0</v>
      </c>
      <c r="R147" s="104">
        <f>Q147*H147</f>
        <v>0</v>
      </c>
      <c r="S147" s="104">
        <v>0</v>
      </c>
      <c r="T147" s="105">
        <f>S147*H147</f>
        <v>0</v>
      </c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R147" s="106" t="s">
        <v>135</v>
      </c>
      <c r="AT147" s="106" t="s">
        <v>130</v>
      </c>
      <c r="AU147" s="106" t="s">
        <v>84</v>
      </c>
      <c r="AY147" s="16" t="s">
        <v>128</v>
      </c>
      <c r="BE147" s="107">
        <f>IF(N147="základní",J147,0)</f>
        <v>0</v>
      </c>
      <c r="BF147" s="107">
        <f>IF(N147="snížená",J147,0)</f>
        <v>0</v>
      </c>
      <c r="BG147" s="107">
        <f>IF(N147="zákl. přenesená",J147,0)</f>
        <v>0</v>
      </c>
      <c r="BH147" s="107">
        <f>IF(N147="sníž. přenesená",J147,0)</f>
        <v>0</v>
      </c>
      <c r="BI147" s="107">
        <f>IF(N147="nulová",J147,0)</f>
        <v>0</v>
      </c>
      <c r="BJ147" s="16" t="s">
        <v>82</v>
      </c>
      <c r="BK147" s="107">
        <f>ROUND(I147*H147,2)</f>
        <v>0</v>
      </c>
      <c r="BL147" s="16" t="s">
        <v>135</v>
      </c>
      <c r="BM147" s="106" t="s">
        <v>173</v>
      </c>
    </row>
    <row r="148" spans="1:65" s="2" customFormat="1" ht="19.5">
      <c r="A148" s="25"/>
      <c r="B148" s="26"/>
      <c r="C148" s="157"/>
      <c r="D148" s="215" t="s">
        <v>137</v>
      </c>
      <c r="E148" s="157"/>
      <c r="F148" s="216" t="s">
        <v>174</v>
      </c>
      <c r="G148" s="157"/>
      <c r="H148" s="157"/>
      <c r="I148" s="150"/>
      <c r="J148" s="157"/>
      <c r="K148" s="157"/>
      <c r="L148" s="26"/>
      <c r="M148" s="108"/>
      <c r="N148" s="109"/>
      <c r="O148" s="47"/>
      <c r="P148" s="47"/>
      <c r="Q148" s="47"/>
      <c r="R148" s="47"/>
      <c r="S148" s="47"/>
      <c r="T148" s="48"/>
      <c r="U148" s="25"/>
      <c r="V148" s="107"/>
      <c r="W148" s="25"/>
      <c r="X148" s="25"/>
      <c r="Y148" s="25"/>
      <c r="Z148" s="25"/>
      <c r="AA148" s="25"/>
      <c r="AB148" s="25"/>
      <c r="AC148" s="25"/>
      <c r="AD148" s="25"/>
      <c r="AE148" s="25"/>
      <c r="AT148" s="16" t="s">
        <v>137</v>
      </c>
      <c r="AU148" s="16" t="s">
        <v>84</v>
      </c>
    </row>
    <row r="149" spans="1:65" s="13" customFormat="1">
      <c r="B149" s="110"/>
      <c r="C149" s="217"/>
      <c r="D149" s="215" t="s">
        <v>139</v>
      </c>
      <c r="E149" s="218" t="s">
        <v>1</v>
      </c>
      <c r="F149" s="219" t="s">
        <v>175</v>
      </c>
      <c r="G149" s="217"/>
      <c r="H149" s="218" t="s">
        <v>1</v>
      </c>
      <c r="I149" s="151"/>
      <c r="J149" s="217"/>
      <c r="K149" s="217"/>
      <c r="L149" s="110"/>
      <c r="M149" s="112"/>
      <c r="N149" s="113"/>
      <c r="O149" s="113"/>
      <c r="P149" s="113"/>
      <c r="Q149" s="113"/>
      <c r="R149" s="113"/>
      <c r="S149" s="113"/>
      <c r="T149" s="114"/>
      <c r="AT149" s="111" t="s">
        <v>139</v>
      </c>
      <c r="AU149" s="111" t="s">
        <v>84</v>
      </c>
      <c r="AV149" s="13" t="s">
        <v>82</v>
      </c>
      <c r="AW149" s="13" t="s">
        <v>30</v>
      </c>
      <c r="AX149" s="13" t="s">
        <v>74</v>
      </c>
      <c r="AY149" s="111" t="s">
        <v>128</v>
      </c>
    </row>
    <row r="150" spans="1:65" s="14" customFormat="1">
      <c r="B150" s="115"/>
      <c r="C150" s="220"/>
      <c r="D150" s="215" t="s">
        <v>139</v>
      </c>
      <c r="E150" s="221" t="s">
        <v>1</v>
      </c>
      <c r="F150" s="222" t="s">
        <v>146</v>
      </c>
      <c r="G150" s="220"/>
      <c r="H150" s="223">
        <v>6882</v>
      </c>
      <c r="I150" s="152"/>
      <c r="J150" s="220"/>
      <c r="K150" s="220"/>
      <c r="L150" s="115"/>
      <c r="M150" s="117"/>
      <c r="N150" s="118"/>
      <c r="O150" s="118"/>
      <c r="P150" s="118"/>
      <c r="Q150" s="118"/>
      <c r="R150" s="118"/>
      <c r="S150" s="118"/>
      <c r="T150" s="119"/>
      <c r="AT150" s="116" t="s">
        <v>139</v>
      </c>
      <c r="AU150" s="116" t="s">
        <v>84</v>
      </c>
      <c r="AV150" s="14" t="s">
        <v>84</v>
      </c>
      <c r="AW150" s="14" t="s">
        <v>30</v>
      </c>
      <c r="AX150" s="14" t="s">
        <v>74</v>
      </c>
      <c r="AY150" s="116" t="s">
        <v>128</v>
      </c>
    </row>
    <row r="151" spans="1:65" s="14" customFormat="1">
      <c r="B151" s="115"/>
      <c r="C151" s="220"/>
      <c r="D151" s="215" t="s">
        <v>139</v>
      </c>
      <c r="E151" s="221" t="s">
        <v>1</v>
      </c>
      <c r="F151" s="222" t="s">
        <v>147</v>
      </c>
      <c r="G151" s="220"/>
      <c r="H151" s="223">
        <v>-520.20000000000005</v>
      </c>
      <c r="I151" s="152"/>
      <c r="J151" s="220"/>
      <c r="K151" s="220"/>
      <c r="L151" s="115"/>
      <c r="M151" s="117"/>
      <c r="N151" s="118"/>
      <c r="O151" s="118"/>
      <c r="P151" s="118"/>
      <c r="Q151" s="118"/>
      <c r="R151" s="118"/>
      <c r="S151" s="118"/>
      <c r="T151" s="119"/>
      <c r="AT151" s="116" t="s">
        <v>139</v>
      </c>
      <c r="AU151" s="116" t="s">
        <v>84</v>
      </c>
      <c r="AV151" s="14" t="s">
        <v>84</v>
      </c>
      <c r="AW151" s="14" t="s">
        <v>30</v>
      </c>
      <c r="AX151" s="14" t="s">
        <v>74</v>
      </c>
      <c r="AY151" s="116" t="s">
        <v>128</v>
      </c>
    </row>
    <row r="152" spans="1:65" s="14" customFormat="1">
      <c r="B152" s="115"/>
      <c r="C152" s="220"/>
      <c r="D152" s="215" t="s">
        <v>139</v>
      </c>
      <c r="E152" s="221" t="s">
        <v>1</v>
      </c>
      <c r="F152" s="222" t="s">
        <v>148</v>
      </c>
      <c r="G152" s="220"/>
      <c r="H152" s="223">
        <v>-99.64</v>
      </c>
      <c r="I152" s="152"/>
      <c r="J152" s="220"/>
      <c r="K152" s="220"/>
      <c r="L152" s="115"/>
      <c r="M152" s="117"/>
      <c r="N152" s="118"/>
      <c r="O152" s="118"/>
      <c r="P152" s="118"/>
      <c r="Q152" s="118"/>
      <c r="R152" s="118"/>
      <c r="S152" s="118"/>
      <c r="T152" s="119"/>
      <c r="AT152" s="116" t="s">
        <v>139</v>
      </c>
      <c r="AU152" s="116" t="s">
        <v>84</v>
      </c>
      <c r="AV152" s="14" t="s">
        <v>84</v>
      </c>
      <c r="AW152" s="14" t="s">
        <v>30</v>
      </c>
      <c r="AX152" s="14" t="s">
        <v>74</v>
      </c>
      <c r="AY152" s="116" t="s">
        <v>128</v>
      </c>
    </row>
    <row r="153" spans="1:65" s="14" customFormat="1">
      <c r="B153" s="115"/>
      <c r="C153" s="220"/>
      <c r="D153" s="215" t="s">
        <v>139</v>
      </c>
      <c r="E153" s="221" t="s">
        <v>1</v>
      </c>
      <c r="F153" s="222" t="s">
        <v>149</v>
      </c>
      <c r="G153" s="220"/>
      <c r="H153" s="223">
        <v>-528.99</v>
      </c>
      <c r="I153" s="152"/>
      <c r="J153" s="220"/>
      <c r="K153" s="220"/>
      <c r="L153" s="115"/>
      <c r="M153" s="117"/>
      <c r="N153" s="118"/>
      <c r="O153" s="118"/>
      <c r="P153" s="118"/>
      <c r="Q153" s="118"/>
      <c r="R153" s="118"/>
      <c r="S153" s="118"/>
      <c r="T153" s="119"/>
      <c r="AT153" s="116" t="s">
        <v>139</v>
      </c>
      <c r="AU153" s="116" t="s">
        <v>84</v>
      </c>
      <c r="AV153" s="14" t="s">
        <v>84</v>
      </c>
      <c r="AW153" s="14" t="s">
        <v>30</v>
      </c>
      <c r="AX153" s="14" t="s">
        <v>74</v>
      </c>
      <c r="AY153" s="116" t="s">
        <v>128</v>
      </c>
    </row>
    <row r="154" spans="1:65" s="14" customFormat="1">
      <c r="B154" s="115"/>
      <c r="C154" s="220"/>
      <c r="D154" s="215" t="s">
        <v>139</v>
      </c>
      <c r="E154" s="221" t="s">
        <v>1</v>
      </c>
      <c r="F154" s="222" t="s">
        <v>150</v>
      </c>
      <c r="G154" s="220"/>
      <c r="H154" s="223">
        <v>-1660</v>
      </c>
      <c r="I154" s="152"/>
      <c r="J154" s="220"/>
      <c r="K154" s="220"/>
      <c r="L154" s="115"/>
      <c r="M154" s="117"/>
      <c r="N154" s="118"/>
      <c r="O154" s="118"/>
      <c r="P154" s="118"/>
      <c r="Q154" s="118"/>
      <c r="R154" s="118"/>
      <c r="S154" s="118"/>
      <c r="T154" s="119"/>
      <c r="AT154" s="116" t="s">
        <v>139</v>
      </c>
      <c r="AU154" s="116" t="s">
        <v>84</v>
      </c>
      <c r="AV154" s="14" t="s">
        <v>84</v>
      </c>
      <c r="AW154" s="14" t="s">
        <v>30</v>
      </c>
      <c r="AX154" s="14" t="s">
        <v>74</v>
      </c>
      <c r="AY154" s="116" t="s">
        <v>128</v>
      </c>
    </row>
    <row r="155" spans="1:65" s="2" customFormat="1" ht="12">
      <c r="A155" s="25"/>
      <c r="B155" s="101"/>
      <c r="C155" s="209" t="s">
        <v>176</v>
      </c>
      <c r="D155" s="209" t="s">
        <v>130</v>
      </c>
      <c r="E155" s="210" t="s">
        <v>177</v>
      </c>
      <c r="F155" s="211" t="s">
        <v>178</v>
      </c>
      <c r="G155" s="212" t="s">
        <v>133</v>
      </c>
      <c r="H155" s="213">
        <v>1507.7</v>
      </c>
      <c r="I155" s="148">
        <v>0</v>
      </c>
      <c r="J155" s="214">
        <f>ROUND(I155*H155,2)</f>
        <v>0</v>
      </c>
      <c r="K155" s="211" t="s">
        <v>134</v>
      </c>
      <c r="L155" s="26"/>
      <c r="M155" s="102" t="s">
        <v>1</v>
      </c>
      <c r="N155" s="103" t="s">
        <v>39</v>
      </c>
      <c r="O155" s="104">
        <v>9.7000000000000003E-2</v>
      </c>
      <c r="P155" s="104">
        <f>O155*H155</f>
        <v>146.24690000000001</v>
      </c>
      <c r="Q155" s="104">
        <v>0</v>
      </c>
      <c r="R155" s="104">
        <f>Q155*H155</f>
        <v>0</v>
      </c>
      <c r="S155" s="104">
        <v>0</v>
      </c>
      <c r="T155" s="105">
        <f>S155*H155</f>
        <v>0</v>
      </c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R155" s="106" t="s">
        <v>135</v>
      </c>
      <c r="AT155" s="106" t="s">
        <v>130</v>
      </c>
      <c r="AU155" s="106" t="s">
        <v>84</v>
      </c>
      <c r="AY155" s="16" t="s">
        <v>128</v>
      </c>
      <c r="BE155" s="107">
        <f>IF(N155="základní",J155,0)</f>
        <v>0</v>
      </c>
      <c r="BF155" s="107">
        <f>IF(N155="snížená",J155,0)</f>
        <v>0</v>
      </c>
      <c r="BG155" s="107">
        <f>IF(N155="zákl. přenesená",J155,0)</f>
        <v>0</v>
      </c>
      <c r="BH155" s="107">
        <f>IF(N155="sníž. přenesená",J155,0)</f>
        <v>0</v>
      </c>
      <c r="BI155" s="107">
        <f>IF(N155="nulová",J155,0)</f>
        <v>0</v>
      </c>
      <c r="BJ155" s="16" t="s">
        <v>82</v>
      </c>
      <c r="BK155" s="107">
        <f>ROUND(I155*H155,2)</f>
        <v>0</v>
      </c>
      <c r="BL155" s="16" t="s">
        <v>135</v>
      </c>
      <c r="BM155" s="106" t="s">
        <v>179</v>
      </c>
    </row>
    <row r="156" spans="1:65" s="2" customFormat="1" ht="19.5">
      <c r="A156" s="25"/>
      <c r="B156" s="26"/>
      <c r="C156" s="157"/>
      <c r="D156" s="215" t="s">
        <v>137</v>
      </c>
      <c r="E156" s="157"/>
      <c r="F156" s="216" t="s">
        <v>180</v>
      </c>
      <c r="G156" s="157"/>
      <c r="H156" s="157"/>
      <c r="I156" s="150"/>
      <c r="J156" s="157"/>
      <c r="K156" s="157"/>
      <c r="L156" s="26"/>
      <c r="M156" s="108"/>
      <c r="N156" s="109"/>
      <c r="O156" s="47"/>
      <c r="P156" s="47"/>
      <c r="Q156" s="47"/>
      <c r="R156" s="47"/>
      <c r="S156" s="47"/>
      <c r="T156" s="48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T156" s="16" t="s">
        <v>137</v>
      </c>
      <c r="AU156" s="16" t="s">
        <v>84</v>
      </c>
    </row>
    <row r="157" spans="1:65" s="13" customFormat="1">
      <c r="B157" s="110"/>
      <c r="C157" s="217"/>
      <c r="D157" s="215" t="s">
        <v>139</v>
      </c>
      <c r="E157" s="218" t="s">
        <v>1</v>
      </c>
      <c r="F157" s="219" t="s">
        <v>181</v>
      </c>
      <c r="G157" s="217"/>
      <c r="H157" s="218" t="s">
        <v>1</v>
      </c>
      <c r="I157" s="151"/>
      <c r="J157" s="217"/>
      <c r="K157" s="217"/>
      <c r="L157" s="110"/>
      <c r="M157" s="112"/>
      <c r="N157" s="113"/>
      <c r="O157" s="113"/>
      <c r="P157" s="113"/>
      <c r="Q157" s="113"/>
      <c r="R157" s="113"/>
      <c r="S157" s="113"/>
      <c r="T157" s="114"/>
      <c r="AT157" s="111" t="s">
        <v>139</v>
      </c>
      <c r="AU157" s="111" t="s">
        <v>84</v>
      </c>
      <c r="AV157" s="13" t="s">
        <v>82</v>
      </c>
      <c r="AW157" s="13" t="s">
        <v>30</v>
      </c>
      <c r="AX157" s="13" t="s">
        <v>74</v>
      </c>
      <c r="AY157" s="111" t="s">
        <v>128</v>
      </c>
    </row>
    <row r="158" spans="1:65" s="14" customFormat="1">
      <c r="B158" s="115"/>
      <c r="C158" s="220"/>
      <c r="D158" s="215" t="s">
        <v>139</v>
      </c>
      <c r="E158" s="221" t="s">
        <v>1</v>
      </c>
      <c r="F158" s="222" t="s">
        <v>182</v>
      </c>
      <c r="G158" s="220"/>
      <c r="H158" s="223">
        <v>987.5</v>
      </c>
      <c r="I158" s="152"/>
      <c r="J158" s="220"/>
      <c r="K158" s="220"/>
      <c r="L158" s="115"/>
      <c r="M158" s="117"/>
      <c r="N158" s="118"/>
      <c r="O158" s="118"/>
      <c r="P158" s="118"/>
      <c r="Q158" s="118"/>
      <c r="R158" s="118"/>
      <c r="S158" s="118"/>
      <c r="T158" s="119"/>
      <c r="AT158" s="116" t="s">
        <v>139</v>
      </c>
      <c r="AU158" s="116" t="s">
        <v>84</v>
      </c>
      <c r="AV158" s="14" t="s">
        <v>84</v>
      </c>
      <c r="AW158" s="14" t="s">
        <v>30</v>
      </c>
      <c r="AX158" s="14" t="s">
        <v>74</v>
      </c>
      <c r="AY158" s="116" t="s">
        <v>128</v>
      </c>
    </row>
    <row r="159" spans="1:65" s="13" customFormat="1">
      <c r="B159" s="110"/>
      <c r="C159" s="217"/>
      <c r="D159" s="215" t="s">
        <v>139</v>
      </c>
      <c r="E159" s="218" t="s">
        <v>1</v>
      </c>
      <c r="F159" s="219" t="s">
        <v>183</v>
      </c>
      <c r="G159" s="217"/>
      <c r="H159" s="218" t="s">
        <v>1</v>
      </c>
      <c r="I159" s="151"/>
      <c r="J159" s="217"/>
      <c r="K159" s="217"/>
      <c r="L159" s="110"/>
      <c r="M159" s="112"/>
      <c r="N159" s="113"/>
      <c r="O159" s="113"/>
      <c r="P159" s="113"/>
      <c r="Q159" s="113"/>
      <c r="R159" s="113"/>
      <c r="S159" s="113"/>
      <c r="T159" s="114"/>
      <c r="AT159" s="111" t="s">
        <v>139</v>
      </c>
      <c r="AU159" s="111" t="s">
        <v>84</v>
      </c>
      <c r="AV159" s="13" t="s">
        <v>82</v>
      </c>
      <c r="AW159" s="13" t="s">
        <v>30</v>
      </c>
      <c r="AX159" s="13" t="s">
        <v>74</v>
      </c>
      <c r="AY159" s="111" t="s">
        <v>128</v>
      </c>
    </row>
    <row r="160" spans="1:65" s="14" customFormat="1">
      <c r="B160" s="115"/>
      <c r="C160" s="220"/>
      <c r="D160" s="215" t="s">
        <v>139</v>
      </c>
      <c r="E160" s="221" t="s">
        <v>1</v>
      </c>
      <c r="F160" s="222" t="s">
        <v>156</v>
      </c>
      <c r="G160" s="220"/>
      <c r="H160" s="223">
        <v>441</v>
      </c>
      <c r="I160" s="152"/>
      <c r="J160" s="220"/>
      <c r="K160" s="220"/>
      <c r="L160" s="115"/>
      <c r="M160" s="117"/>
      <c r="N160" s="118"/>
      <c r="O160" s="118"/>
      <c r="P160" s="118"/>
      <c r="Q160" s="118"/>
      <c r="R160" s="118"/>
      <c r="S160" s="118"/>
      <c r="T160" s="119"/>
      <c r="AT160" s="116" t="s">
        <v>139</v>
      </c>
      <c r="AU160" s="116" t="s">
        <v>84</v>
      </c>
      <c r="AV160" s="14" t="s">
        <v>84</v>
      </c>
      <c r="AW160" s="14" t="s">
        <v>30</v>
      </c>
      <c r="AX160" s="14" t="s">
        <v>74</v>
      </c>
      <c r="AY160" s="116" t="s">
        <v>128</v>
      </c>
    </row>
    <row r="161" spans="1:65" s="14" customFormat="1">
      <c r="B161" s="115"/>
      <c r="C161" s="220"/>
      <c r="D161" s="215" t="s">
        <v>139</v>
      </c>
      <c r="E161" s="221" t="s">
        <v>1</v>
      </c>
      <c r="F161" s="222" t="s">
        <v>161</v>
      </c>
      <c r="G161" s="220"/>
      <c r="H161" s="223">
        <v>79.2</v>
      </c>
      <c r="I161" s="152"/>
      <c r="J161" s="220"/>
      <c r="K161" s="220"/>
      <c r="L161" s="115"/>
      <c r="M161" s="117"/>
      <c r="N161" s="118"/>
      <c r="O161" s="118"/>
      <c r="P161" s="118"/>
      <c r="Q161" s="118"/>
      <c r="R161" s="118"/>
      <c r="S161" s="118"/>
      <c r="T161" s="119"/>
      <c r="AT161" s="116" t="s">
        <v>139</v>
      </c>
      <c r="AU161" s="116" t="s">
        <v>84</v>
      </c>
      <c r="AV161" s="14" t="s">
        <v>84</v>
      </c>
      <c r="AW161" s="14" t="s">
        <v>30</v>
      </c>
      <c r="AX161" s="14" t="s">
        <v>74</v>
      </c>
      <c r="AY161" s="116" t="s">
        <v>128</v>
      </c>
    </row>
    <row r="162" spans="1:65" s="2" customFormat="1" ht="12">
      <c r="A162" s="25"/>
      <c r="B162" s="101"/>
      <c r="C162" s="209" t="s">
        <v>184</v>
      </c>
      <c r="D162" s="209" t="s">
        <v>130</v>
      </c>
      <c r="E162" s="210" t="s">
        <v>185</v>
      </c>
      <c r="F162" s="211" t="s">
        <v>186</v>
      </c>
      <c r="G162" s="212" t="s">
        <v>133</v>
      </c>
      <c r="H162" s="213">
        <v>6882</v>
      </c>
      <c r="I162" s="148">
        <v>0</v>
      </c>
      <c r="J162" s="214">
        <f>ROUND(I162*H162,2)</f>
        <v>0</v>
      </c>
      <c r="K162" s="211" t="s">
        <v>134</v>
      </c>
      <c r="L162" s="26"/>
      <c r="M162" s="102" t="s">
        <v>1</v>
      </c>
      <c r="N162" s="103" t="s">
        <v>39</v>
      </c>
      <c r="O162" s="104">
        <v>4.2999999999999997E-2</v>
      </c>
      <c r="P162" s="104">
        <f>O162*H162</f>
        <v>295.92599999999999</v>
      </c>
      <c r="Q162" s="104">
        <v>0</v>
      </c>
      <c r="R162" s="104">
        <f>Q162*H162</f>
        <v>0</v>
      </c>
      <c r="S162" s="104">
        <v>0</v>
      </c>
      <c r="T162" s="105">
        <f>S162*H162</f>
        <v>0</v>
      </c>
      <c r="U162" s="25"/>
      <c r="V162" s="25"/>
      <c r="W162" s="25"/>
      <c r="X162" s="25"/>
      <c r="Z162" s="25"/>
      <c r="AA162" s="25"/>
      <c r="AB162" s="25"/>
      <c r="AC162" s="25"/>
      <c r="AD162" s="25"/>
      <c r="AE162" s="25"/>
      <c r="AR162" s="106" t="s">
        <v>135</v>
      </c>
      <c r="AT162" s="106" t="s">
        <v>130</v>
      </c>
      <c r="AU162" s="106" t="s">
        <v>84</v>
      </c>
      <c r="AY162" s="16" t="s">
        <v>128</v>
      </c>
      <c r="BE162" s="107">
        <f>IF(N162="základní",J162,0)</f>
        <v>0</v>
      </c>
      <c r="BF162" s="107">
        <f>IF(N162="snížená",J162,0)</f>
        <v>0</v>
      </c>
      <c r="BG162" s="107">
        <f>IF(N162="zákl. přenesená",J162,0)</f>
        <v>0</v>
      </c>
      <c r="BH162" s="107">
        <f>IF(N162="sníž. přenesená",J162,0)</f>
        <v>0</v>
      </c>
      <c r="BI162" s="107">
        <f>IF(N162="nulová",J162,0)</f>
        <v>0</v>
      </c>
      <c r="BJ162" s="16" t="s">
        <v>82</v>
      </c>
      <c r="BK162" s="107">
        <f>ROUND(I162*H162,2)</f>
        <v>0</v>
      </c>
      <c r="BL162" s="16" t="s">
        <v>135</v>
      </c>
      <c r="BM162" s="106" t="s">
        <v>187</v>
      </c>
    </row>
    <row r="163" spans="1:65" s="2" customFormat="1" ht="29.25">
      <c r="A163" s="25"/>
      <c r="B163" s="26"/>
      <c r="C163" s="157"/>
      <c r="D163" s="215" t="s">
        <v>137</v>
      </c>
      <c r="E163" s="157"/>
      <c r="F163" s="216" t="s">
        <v>188</v>
      </c>
      <c r="G163" s="157"/>
      <c r="H163" s="157"/>
      <c r="I163" s="150"/>
      <c r="J163" s="157"/>
      <c r="K163" s="157"/>
      <c r="L163" s="26"/>
      <c r="M163" s="108"/>
      <c r="N163" s="109"/>
      <c r="O163" s="47"/>
      <c r="P163" s="47"/>
      <c r="Q163" s="47"/>
      <c r="R163" s="47"/>
      <c r="S163" s="47"/>
      <c r="T163" s="48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T163" s="16" t="s">
        <v>137</v>
      </c>
      <c r="AU163" s="16" t="s">
        <v>84</v>
      </c>
    </row>
    <row r="164" spans="1:65" s="14" customFormat="1">
      <c r="B164" s="115"/>
      <c r="C164" s="220"/>
      <c r="D164" s="215" t="s">
        <v>139</v>
      </c>
      <c r="E164" s="221" t="s">
        <v>1</v>
      </c>
      <c r="F164" s="222" t="s">
        <v>189</v>
      </c>
      <c r="G164" s="220"/>
      <c r="H164" s="223">
        <v>6441</v>
      </c>
      <c r="I164" s="152"/>
      <c r="J164" s="220"/>
      <c r="K164" s="220"/>
      <c r="L164" s="115"/>
      <c r="M164" s="117"/>
      <c r="N164" s="118"/>
      <c r="O164" s="118"/>
      <c r="P164" s="118"/>
      <c r="Q164" s="118"/>
      <c r="R164" s="118"/>
      <c r="S164" s="118"/>
      <c r="T164" s="119"/>
      <c r="AT164" s="116" t="s">
        <v>139</v>
      </c>
      <c r="AU164" s="116" t="s">
        <v>84</v>
      </c>
      <c r="AV164" s="14" t="s">
        <v>84</v>
      </c>
      <c r="AW164" s="14" t="s">
        <v>30</v>
      </c>
      <c r="AX164" s="14" t="s">
        <v>74</v>
      </c>
      <c r="AY164" s="116" t="s">
        <v>128</v>
      </c>
    </row>
    <row r="165" spans="1:65" s="14" customFormat="1">
      <c r="B165" s="115"/>
      <c r="C165" s="220"/>
      <c r="D165" s="215" t="s">
        <v>139</v>
      </c>
      <c r="E165" s="221" t="s">
        <v>1</v>
      </c>
      <c r="F165" s="222" t="s">
        <v>190</v>
      </c>
      <c r="G165" s="220"/>
      <c r="H165" s="223">
        <v>441</v>
      </c>
      <c r="I165" s="152"/>
      <c r="J165" s="220"/>
      <c r="K165" s="220"/>
      <c r="L165" s="115"/>
      <c r="M165" s="117"/>
      <c r="N165" s="118"/>
      <c r="O165" s="118"/>
      <c r="P165" s="118"/>
      <c r="Q165" s="118"/>
      <c r="R165" s="118"/>
      <c r="S165" s="118"/>
      <c r="T165" s="119"/>
      <c r="AT165" s="116" t="s">
        <v>139</v>
      </c>
      <c r="AU165" s="116" t="s">
        <v>84</v>
      </c>
      <c r="AV165" s="14" t="s">
        <v>84</v>
      </c>
      <c r="AW165" s="14" t="s">
        <v>30</v>
      </c>
      <c r="AX165" s="14" t="s">
        <v>74</v>
      </c>
      <c r="AY165" s="116" t="s">
        <v>128</v>
      </c>
    </row>
    <row r="166" spans="1:65" s="2" customFormat="1" ht="12">
      <c r="A166" s="25"/>
      <c r="B166" s="101"/>
      <c r="C166" s="209" t="s">
        <v>191</v>
      </c>
      <c r="D166" s="209" t="s">
        <v>130</v>
      </c>
      <c r="E166" s="210" t="s">
        <v>192</v>
      </c>
      <c r="F166" s="211" t="s">
        <v>193</v>
      </c>
      <c r="G166" s="212" t="s">
        <v>194</v>
      </c>
      <c r="H166" s="213">
        <v>3950</v>
      </c>
      <c r="I166" s="148">
        <v>0</v>
      </c>
      <c r="J166" s="214">
        <f>ROUND(I166*H166,2)</f>
        <v>0</v>
      </c>
      <c r="K166" s="211" t="s">
        <v>134</v>
      </c>
      <c r="L166" s="26"/>
      <c r="M166" s="102" t="s">
        <v>1</v>
      </c>
      <c r="N166" s="103" t="s">
        <v>39</v>
      </c>
      <c r="O166" s="104">
        <v>0.13700000000000001</v>
      </c>
      <c r="P166" s="104">
        <f>O166*H166</f>
        <v>541.15000000000009</v>
      </c>
      <c r="Q166" s="104">
        <v>0</v>
      </c>
      <c r="R166" s="104">
        <f>Q166*H166</f>
        <v>0</v>
      </c>
      <c r="S166" s="104">
        <v>0</v>
      </c>
      <c r="T166" s="105">
        <f>S166*H166</f>
        <v>0</v>
      </c>
      <c r="U166" s="25"/>
      <c r="V166" s="134"/>
      <c r="W166" s="25"/>
      <c r="X166" s="25"/>
      <c r="Y166" s="25"/>
      <c r="Z166" s="25"/>
      <c r="AA166" s="25"/>
      <c r="AB166" s="25"/>
      <c r="AC166" s="25"/>
      <c r="AD166" s="25"/>
      <c r="AE166" s="25"/>
      <c r="AR166" s="106" t="s">
        <v>135</v>
      </c>
      <c r="AT166" s="106" t="s">
        <v>130</v>
      </c>
      <c r="AU166" s="106" t="s">
        <v>84</v>
      </c>
      <c r="AY166" s="16" t="s">
        <v>128</v>
      </c>
      <c r="BE166" s="107">
        <f>IF(N166="základní",J166,0)</f>
        <v>0</v>
      </c>
      <c r="BF166" s="107">
        <f>IF(N166="snížená",J166,0)</f>
        <v>0</v>
      </c>
      <c r="BG166" s="107">
        <f>IF(N166="zákl. přenesená",J166,0)</f>
        <v>0</v>
      </c>
      <c r="BH166" s="107">
        <f>IF(N166="sníž. přenesená",J166,0)</f>
        <v>0</v>
      </c>
      <c r="BI166" s="107">
        <f>IF(N166="nulová",J166,0)</f>
        <v>0</v>
      </c>
      <c r="BJ166" s="16" t="s">
        <v>82</v>
      </c>
      <c r="BK166" s="107">
        <f>ROUND(I166*H166,2)</f>
        <v>0</v>
      </c>
      <c r="BL166" s="16" t="s">
        <v>135</v>
      </c>
      <c r="BM166" s="106" t="s">
        <v>195</v>
      </c>
    </row>
    <row r="167" spans="1:65" s="2" customFormat="1" ht="19.5">
      <c r="A167" s="25"/>
      <c r="B167" s="26"/>
      <c r="C167" s="157"/>
      <c r="D167" s="215" t="s">
        <v>137</v>
      </c>
      <c r="E167" s="157"/>
      <c r="F167" s="216" t="s">
        <v>196</v>
      </c>
      <c r="G167" s="157"/>
      <c r="H167" s="157"/>
      <c r="I167" s="150"/>
      <c r="J167" s="157"/>
      <c r="K167" s="157"/>
      <c r="L167" s="26"/>
      <c r="M167" s="108"/>
      <c r="N167" s="109"/>
      <c r="O167" s="47"/>
      <c r="P167" s="47"/>
      <c r="Q167" s="47"/>
      <c r="R167" s="47"/>
      <c r="S167" s="47"/>
      <c r="T167" s="48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T167" s="16" t="s">
        <v>137</v>
      </c>
      <c r="AU167" s="16" t="s">
        <v>84</v>
      </c>
    </row>
    <row r="168" spans="1:65" s="13" customFormat="1">
      <c r="B168" s="110"/>
      <c r="C168" s="217"/>
      <c r="D168" s="215" t="s">
        <v>139</v>
      </c>
      <c r="E168" s="218" t="s">
        <v>1</v>
      </c>
      <c r="F168" s="219" t="s">
        <v>197</v>
      </c>
      <c r="G168" s="217"/>
      <c r="H168" s="218" t="s">
        <v>1</v>
      </c>
      <c r="I168" s="151"/>
      <c r="J168" s="217"/>
      <c r="K168" s="217"/>
      <c r="L168" s="110"/>
      <c r="M168" s="112"/>
      <c r="N168" s="113"/>
      <c r="O168" s="113"/>
      <c r="P168" s="113"/>
      <c r="Q168" s="113"/>
      <c r="R168" s="113"/>
      <c r="S168" s="113"/>
      <c r="T168" s="114"/>
      <c r="AT168" s="111" t="s">
        <v>139</v>
      </c>
      <c r="AU168" s="111" t="s">
        <v>84</v>
      </c>
      <c r="AV168" s="13" t="s">
        <v>82</v>
      </c>
      <c r="AW168" s="13" t="s">
        <v>30</v>
      </c>
      <c r="AX168" s="13" t="s">
        <v>74</v>
      </c>
      <c r="AY168" s="111" t="s">
        <v>128</v>
      </c>
    </row>
    <row r="169" spans="1:65" s="14" customFormat="1">
      <c r="B169" s="115"/>
      <c r="C169" s="220"/>
      <c r="D169" s="215" t="s">
        <v>139</v>
      </c>
      <c r="E169" s="221" t="s">
        <v>1</v>
      </c>
      <c r="F169" s="222" t="s">
        <v>198</v>
      </c>
      <c r="G169" s="220"/>
      <c r="H169" s="223">
        <v>3950</v>
      </c>
      <c r="I169" s="152"/>
      <c r="J169" s="220"/>
      <c r="K169" s="220"/>
      <c r="L169" s="115"/>
      <c r="M169" s="117"/>
      <c r="N169" s="118"/>
      <c r="O169" s="118"/>
      <c r="P169" s="118"/>
      <c r="Q169" s="118"/>
      <c r="R169" s="118"/>
      <c r="S169" s="118"/>
      <c r="T169" s="119"/>
      <c r="AT169" s="116" t="s">
        <v>139</v>
      </c>
      <c r="AU169" s="116" t="s">
        <v>84</v>
      </c>
      <c r="AV169" s="14" t="s">
        <v>84</v>
      </c>
      <c r="AW169" s="14" t="s">
        <v>30</v>
      </c>
      <c r="AX169" s="14" t="s">
        <v>74</v>
      </c>
      <c r="AY169" s="116" t="s">
        <v>128</v>
      </c>
    </row>
    <row r="170" spans="1:65" s="2" customFormat="1" ht="12">
      <c r="A170" s="25"/>
      <c r="B170" s="101"/>
      <c r="C170" s="209" t="s">
        <v>199</v>
      </c>
      <c r="D170" s="209" t="s">
        <v>130</v>
      </c>
      <c r="E170" s="210" t="s">
        <v>200</v>
      </c>
      <c r="F170" s="211" t="s">
        <v>201</v>
      </c>
      <c r="G170" s="212" t="s">
        <v>194</v>
      </c>
      <c r="H170" s="213">
        <v>3950</v>
      </c>
      <c r="I170" s="148">
        <v>0</v>
      </c>
      <c r="J170" s="214">
        <f>ROUND(I170*H170,2)</f>
        <v>0</v>
      </c>
      <c r="K170" s="211" t="s">
        <v>134</v>
      </c>
      <c r="L170" s="26"/>
      <c r="M170" s="102" t="s">
        <v>1</v>
      </c>
      <c r="N170" s="103" t="s">
        <v>39</v>
      </c>
      <c r="O170" s="104">
        <v>0.115</v>
      </c>
      <c r="P170" s="104">
        <f>O170*H170</f>
        <v>454.25</v>
      </c>
      <c r="Q170" s="104">
        <v>8.0000000000000007E-5</v>
      </c>
      <c r="R170" s="104">
        <f>Q170*H170</f>
        <v>0.316</v>
      </c>
      <c r="S170" s="104">
        <v>0</v>
      </c>
      <c r="T170" s="105">
        <f>S170*H170</f>
        <v>0</v>
      </c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R170" s="106" t="s">
        <v>135</v>
      </c>
      <c r="AT170" s="106" t="s">
        <v>130</v>
      </c>
      <c r="AU170" s="106" t="s">
        <v>84</v>
      </c>
      <c r="AY170" s="16" t="s">
        <v>128</v>
      </c>
      <c r="BE170" s="107">
        <f>IF(N170="základní",J170,0)</f>
        <v>0</v>
      </c>
      <c r="BF170" s="107">
        <f>IF(N170="snížená",J170,0)</f>
        <v>0</v>
      </c>
      <c r="BG170" s="107">
        <f>IF(N170="zákl. přenesená",J170,0)</f>
        <v>0</v>
      </c>
      <c r="BH170" s="107">
        <f>IF(N170="sníž. přenesená",J170,0)</f>
        <v>0</v>
      </c>
      <c r="BI170" s="107">
        <f>IF(N170="nulová",J170,0)</f>
        <v>0</v>
      </c>
      <c r="BJ170" s="16" t="s">
        <v>82</v>
      </c>
      <c r="BK170" s="107">
        <f>ROUND(I170*H170,2)</f>
        <v>0</v>
      </c>
      <c r="BL170" s="16" t="s">
        <v>135</v>
      </c>
      <c r="BM170" s="106" t="s">
        <v>202</v>
      </c>
    </row>
    <row r="171" spans="1:65" s="2" customFormat="1">
      <c r="A171" s="25"/>
      <c r="B171" s="26"/>
      <c r="C171" s="157"/>
      <c r="D171" s="215" t="s">
        <v>137</v>
      </c>
      <c r="E171" s="157"/>
      <c r="F171" s="216" t="s">
        <v>203</v>
      </c>
      <c r="G171" s="157"/>
      <c r="H171" s="157"/>
      <c r="I171" s="150"/>
      <c r="J171" s="157"/>
      <c r="K171" s="157"/>
      <c r="L171" s="26"/>
      <c r="M171" s="108"/>
      <c r="N171" s="109"/>
      <c r="O171" s="47"/>
      <c r="P171" s="47"/>
      <c r="Q171" s="47"/>
      <c r="R171" s="47"/>
      <c r="S171" s="47"/>
      <c r="T171" s="48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T171" s="16" t="s">
        <v>137</v>
      </c>
      <c r="AU171" s="16" t="s">
        <v>84</v>
      </c>
    </row>
    <row r="172" spans="1:65" s="2" customFormat="1" ht="12">
      <c r="A172" s="25"/>
      <c r="B172" s="101"/>
      <c r="C172" s="224" t="s">
        <v>204</v>
      </c>
      <c r="D172" s="224" t="s">
        <v>205</v>
      </c>
      <c r="E172" s="225" t="s">
        <v>206</v>
      </c>
      <c r="F172" s="226" t="s">
        <v>207</v>
      </c>
      <c r="G172" s="227" t="s">
        <v>208</v>
      </c>
      <c r="H172" s="228">
        <v>59.25</v>
      </c>
      <c r="I172" s="149">
        <v>0</v>
      </c>
      <c r="J172" s="229">
        <f>ROUND(I172*H172,2)</f>
        <v>0</v>
      </c>
      <c r="K172" s="226" t="s">
        <v>134</v>
      </c>
      <c r="L172" s="120"/>
      <c r="M172" s="121" t="s">
        <v>1</v>
      </c>
      <c r="N172" s="122" t="s">
        <v>39</v>
      </c>
      <c r="O172" s="104">
        <v>0</v>
      </c>
      <c r="P172" s="104">
        <f>O172*H172</f>
        <v>0</v>
      </c>
      <c r="Q172" s="104">
        <v>1E-3</v>
      </c>
      <c r="R172" s="104">
        <f>Q172*H172</f>
        <v>5.9250000000000004E-2</v>
      </c>
      <c r="S172" s="104">
        <v>0</v>
      </c>
      <c r="T172" s="105">
        <f>S172*H172</f>
        <v>0</v>
      </c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R172" s="106" t="s">
        <v>184</v>
      </c>
      <c r="AT172" s="106" t="s">
        <v>205</v>
      </c>
      <c r="AU172" s="106" t="s">
        <v>84</v>
      </c>
      <c r="AY172" s="16" t="s">
        <v>128</v>
      </c>
      <c r="BE172" s="107">
        <f>IF(N172="základní",J172,0)</f>
        <v>0</v>
      </c>
      <c r="BF172" s="107">
        <f>IF(N172="snížená",J172,0)</f>
        <v>0</v>
      </c>
      <c r="BG172" s="107">
        <f>IF(N172="zákl. přenesená",J172,0)</f>
        <v>0</v>
      </c>
      <c r="BH172" s="107">
        <f>IF(N172="sníž. přenesená",J172,0)</f>
        <v>0</v>
      </c>
      <c r="BI172" s="107">
        <f>IF(N172="nulová",J172,0)</f>
        <v>0</v>
      </c>
      <c r="BJ172" s="16" t="s">
        <v>82</v>
      </c>
      <c r="BK172" s="107">
        <f>ROUND(I172*H172,2)</f>
        <v>0</v>
      </c>
      <c r="BL172" s="16" t="s">
        <v>135</v>
      </c>
      <c r="BM172" s="106" t="s">
        <v>209</v>
      </c>
    </row>
    <row r="173" spans="1:65" s="2" customFormat="1">
      <c r="A173" s="25"/>
      <c r="B173" s="26"/>
      <c r="C173" s="157"/>
      <c r="D173" s="215" t="s">
        <v>137</v>
      </c>
      <c r="E173" s="157"/>
      <c r="F173" s="216" t="s">
        <v>207</v>
      </c>
      <c r="G173" s="157"/>
      <c r="H173" s="157"/>
      <c r="I173" s="150"/>
      <c r="J173" s="157"/>
      <c r="K173" s="157"/>
      <c r="L173" s="26"/>
      <c r="M173" s="108"/>
      <c r="N173" s="109"/>
      <c r="O173" s="47"/>
      <c r="P173" s="47"/>
      <c r="Q173" s="47"/>
      <c r="R173" s="47"/>
      <c r="S173" s="47"/>
      <c r="T173" s="48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T173" s="16" t="s">
        <v>137</v>
      </c>
      <c r="AU173" s="16" t="s">
        <v>84</v>
      </c>
    </row>
    <row r="174" spans="1:65" s="14" customFormat="1">
      <c r="B174" s="115"/>
      <c r="C174" s="220"/>
      <c r="D174" s="215" t="s">
        <v>139</v>
      </c>
      <c r="E174" s="220"/>
      <c r="F174" s="222" t="s">
        <v>210</v>
      </c>
      <c r="G174" s="220"/>
      <c r="H174" s="223">
        <v>59.25</v>
      </c>
      <c r="I174" s="152"/>
      <c r="J174" s="220"/>
      <c r="K174" s="220"/>
      <c r="L174" s="115"/>
      <c r="M174" s="117"/>
      <c r="N174" s="118"/>
      <c r="O174" s="118"/>
      <c r="P174" s="118"/>
      <c r="Q174" s="118"/>
      <c r="R174" s="118"/>
      <c r="S174" s="118"/>
      <c r="T174" s="119"/>
      <c r="AT174" s="116" t="s">
        <v>139</v>
      </c>
      <c r="AU174" s="116" t="s">
        <v>84</v>
      </c>
      <c r="AV174" s="14" t="s">
        <v>84</v>
      </c>
      <c r="AW174" s="14" t="s">
        <v>3</v>
      </c>
      <c r="AX174" s="14" t="s">
        <v>82</v>
      </c>
      <c r="AY174" s="116" t="s">
        <v>128</v>
      </c>
    </row>
    <row r="175" spans="1:65" s="2" customFormat="1" ht="12">
      <c r="A175" s="25"/>
      <c r="B175" s="101"/>
      <c r="C175" s="209" t="s">
        <v>211</v>
      </c>
      <c r="D175" s="209" t="s">
        <v>130</v>
      </c>
      <c r="E175" s="210" t="s">
        <v>212</v>
      </c>
      <c r="F175" s="211" t="s">
        <v>213</v>
      </c>
      <c r="G175" s="212" t="s">
        <v>194</v>
      </c>
      <c r="H175" s="213">
        <v>3671</v>
      </c>
      <c r="I175" s="148">
        <v>0</v>
      </c>
      <c r="J175" s="214">
        <f>ROUND(I175*H175,2)</f>
        <v>0</v>
      </c>
      <c r="K175" s="211" t="s">
        <v>134</v>
      </c>
      <c r="L175" s="26"/>
      <c r="M175" s="102" t="s">
        <v>1</v>
      </c>
      <c r="N175" s="103" t="s">
        <v>39</v>
      </c>
      <c r="O175" s="104">
        <v>0.107</v>
      </c>
      <c r="P175" s="104">
        <f>O175*H175</f>
        <v>392.79699999999997</v>
      </c>
      <c r="Q175" s="104">
        <v>0</v>
      </c>
      <c r="R175" s="104">
        <f>Q175*H175</f>
        <v>0</v>
      </c>
      <c r="S175" s="104">
        <v>0</v>
      </c>
      <c r="T175" s="105">
        <f>S175*H175</f>
        <v>0</v>
      </c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R175" s="106" t="s">
        <v>135</v>
      </c>
      <c r="AT175" s="106" t="s">
        <v>130</v>
      </c>
      <c r="AU175" s="106" t="s">
        <v>84</v>
      </c>
      <c r="AY175" s="16" t="s">
        <v>128</v>
      </c>
      <c r="BE175" s="107">
        <f>IF(N175="základní",J175,0)</f>
        <v>0</v>
      </c>
      <c r="BF175" s="107">
        <f>IF(N175="snížená",J175,0)</f>
        <v>0</v>
      </c>
      <c r="BG175" s="107">
        <f>IF(N175="zákl. přenesená",J175,0)</f>
        <v>0</v>
      </c>
      <c r="BH175" s="107">
        <f>IF(N175="sníž. přenesená",J175,0)</f>
        <v>0</v>
      </c>
      <c r="BI175" s="107">
        <f>IF(N175="nulová",J175,0)</f>
        <v>0</v>
      </c>
      <c r="BJ175" s="16" t="s">
        <v>82</v>
      </c>
      <c r="BK175" s="107">
        <f>ROUND(I175*H175,2)</f>
        <v>0</v>
      </c>
      <c r="BL175" s="16" t="s">
        <v>135</v>
      </c>
      <c r="BM175" s="106" t="s">
        <v>214</v>
      </c>
    </row>
    <row r="176" spans="1:65" s="2" customFormat="1" ht="19.5">
      <c r="A176" s="25"/>
      <c r="B176" s="26"/>
      <c r="C176" s="157"/>
      <c r="D176" s="215" t="s">
        <v>137</v>
      </c>
      <c r="E176" s="157"/>
      <c r="F176" s="216" t="s">
        <v>215</v>
      </c>
      <c r="G176" s="157"/>
      <c r="H176" s="157"/>
      <c r="I176" s="150"/>
      <c r="J176" s="157"/>
      <c r="K176" s="157"/>
      <c r="L176" s="26"/>
      <c r="M176" s="108"/>
      <c r="N176" s="109"/>
      <c r="O176" s="47"/>
      <c r="P176" s="47"/>
      <c r="Q176" s="47"/>
      <c r="R176" s="47"/>
      <c r="S176" s="47"/>
      <c r="T176" s="48"/>
      <c r="U176" s="25"/>
      <c r="V176" s="107"/>
      <c r="W176" s="25"/>
      <c r="X176" s="25"/>
      <c r="Y176" s="25"/>
      <c r="Z176" s="25"/>
      <c r="AA176" s="25"/>
      <c r="AB176" s="25"/>
      <c r="AC176" s="25"/>
      <c r="AD176" s="25"/>
      <c r="AE176" s="25"/>
      <c r="AT176" s="16" t="s">
        <v>137</v>
      </c>
      <c r="AU176" s="16" t="s">
        <v>84</v>
      </c>
    </row>
    <row r="177" spans="1:65" s="13" customFormat="1">
      <c r="B177" s="110"/>
      <c r="C177" s="217"/>
      <c r="D177" s="215" t="s">
        <v>139</v>
      </c>
      <c r="E177" s="218" t="s">
        <v>1</v>
      </c>
      <c r="F177" s="219" t="s">
        <v>216</v>
      </c>
      <c r="G177" s="217"/>
      <c r="H177" s="218" t="s">
        <v>1</v>
      </c>
      <c r="I177" s="151"/>
      <c r="J177" s="217"/>
      <c r="K177" s="217"/>
      <c r="L177" s="110"/>
      <c r="M177" s="112"/>
      <c r="N177" s="113"/>
      <c r="O177" s="113"/>
      <c r="P177" s="113"/>
      <c r="Q177" s="113"/>
      <c r="R177" s="113"/>
      <c r="S177" s="113"/>
      <c r="T177" s="114"/>
      <c r="AT177" s="111" t="s">
        <v>139</v>
      </c>
      <c r="AU177" s="111" t="s">
        <v>84</v>
      </c>
      <c r="AV177" s="13" t="s">
        <v>82</v>
      </c>
      <c r="AW177" s="13" t="s">
        <v>30</v>
      </c>
      <c r="AX177" s="13" t="s">
        <v>74</v>
      </c>
      <c r="AY177" s="111" t="s">
        <v>128</v>
      </c>
    </row>
    <row r="178" spans="1:65" s="14" customFormat="1">
      <c r="B178" s="115"/>
      <c r="C178" s="220"/>
      <c r="D178" s="215" t="s">
        <v>139</v>
      </c>
      <c r="E178" s="221" t="s">
        <v>1</v>
      </c>
      <c r="F178" s="222" t="s">
        <v>217</v>
      </c>
      <c r="G178" s="220"/>
      <c r="H178" s="223">
        <v>3671</v>
      </c>
      <c r="I178" s="152"/>
      <c r="J178" s="220"/>
      <c r="K178" s="220"/>
      <c r="L178" s="115"/>
      <c r="M178" s="117"/>
      <c r="N178" s="118"/>
      <c r="O178" s="118"/>
      <c r="P178" s="118"/>
      <c r="Q178" s="118"/>
      <c r="R178" s="118"/>
      <c r="S178" s="118"/>
      <c r="T178" s="119"/>
      <c r="AT178" s="116" t="s">
        <v>139</v>
      </c>
      <c r="AU178" s="116" t="s">
        <v>84</v>
      </c>
      <c r="AV178" s="14" t="s">
        <v>84</v>
      </c>
      <c r="AW178" s="14" t="s">
        <v>30</v>
      </c>
      <c r="AX178" s="14" t="s">
        <v>74</v>
      </c>
      <c r="AY178" s="116" t="s">
        <v>128</v>
      </c>
    </row>
    <row r="179" spans="1:65" s="12" customFormat="1" ht="12.75">
      <c r="B179" s="93"/>
      <c r="C179" s="203"/>
      <c r="D179" s="204" t="s">
        <v>73</v>
      </c>
      <c r="E179" s="207" t="s">
        <v>135</v>
      </c>
      <c r="F179" s="207" t="s">
        <v>218</v>
      </c>
      <c r="G179" s="203"/>
      <c r="H179" s="203"/>
      <c r="I179" s="153"/>
      <c r="J179" s="208">
        <f>BK179</f>
        <v>0</v>
      </c>
      <c r="K179" s="203"/>
      <c r="L179" s="93"/>
      <c r="M179" s="95"/>
      <c r="N179" s="96"/>
      <c r="O179" s="96"/>
      <c r="P179" s="97">
        <f>SUM(P180:P183)</f>
        <v>186.12</v>
      </c>
      <c r="Q179" s="96"/>
      <c r="R179" s="97">
        <f>SUM(R180:R183)</f>
        <v>158.14655999999999</v>
      </c>
      <c r="S179" s="96"/>
      <c r="T179" s="98">
        <f>SUM(T180:T183)</f>
        <v>0</v>
      </c>
      <c r="AR179" s="94" t="s">
        <v>82</v>
      </c>
      <c r="AT179" s="99" t="s">
        <v>73</v>
      </c>
      <c r="AU179" s="99" t="s">
        <v>82</v>
      </c>
      <c r="AY179" s="94" t="s">
        <v>128</v>
      </c>
      <c r="BK179" s="100">
        <f>SUM(BK180:BK183)</f>
        <v>0</v>
      </c>
    </row>
    <row r="180" spans="1:65" s="2" customFormat="1" ht="12">
      <c r="A180" s="25"/>
      <c r="B180" s="101"/>
      <c r="C180" s="209" t="s">
        <v>219</v>
      </c>
      <c r="D180" s="209" t="s">
        <v>130</v>
      </c>
      <c r="E180" s="210" t="s">
        <v>220</v>
      </c>
      <c r="F180" s="211" t="s">
        <v>221</v>
      </c>
      <c r="G180" s="212" t="s">
        <v>133</v>
      </c>
      <c r="H180" s="213">
        <v>79.2</v>
      </c>
      <c r="I180" s="148">
        <v>0</v>
      </c>
      <c r="J180" s="214">
        <f>ROUND(I180*H180,2)</f>
        <v>0</v>
      </c>
      <c r="K180" s="211" t="s">
        <v>134</v>
      </c>
      <c r="L180" s="26"/>
      <c r="M180" s="102" t="s">
        <v>1</v>
      </c>
      <c r="N180" s="103" t="s">
        <v>39</v>
      </c>
      <c r="O180" s="104">
        <v>2.35</v>
      </c>
      <c r="P180" s="104">
        <f>O180*H180</f>
        <v>186.12</v>
      </c>
      <c r="Q180" s="104">
        <v>1.9967999999999999</v>
      </c>
      <c r="R180" s="104">
        <f>Q180*H180</f>
        <v>158.14655999999999</v>
      </c>
      <c r="S180" s="104">
        <v>0</v>
      </c>
      <c r="T180" s="105">
        <f>S180*H180</f>
        <v>0</v>
      </c>
      <c r="U180" s="25"/>
      <c r="V180" s="107"/>
      <c r="W180" s="25"/>
      <c r="X180" s="25"/>
      <c r="Y180" s="25"/>
      <c r="Z180" s="25"/>
      <c r="AA180" s="25"/>
      <c r="AB180" s="25"/>
      <c r="AC180" s="25"/>
      <c r="AD180" s="25"/>
      <c r="AE180" s="25"/>
      <c r="AR180" s="106" t="s">
        <v>135</v>
      </c>
      <c r="AT180" s="106" t="s">
        <v>130</v>
      </c>
      <c r="AU180" s="106" t="s">
        <v>84</v>
      </c>
      <c r="AY180" s="16" t="s">
        <v>128</v>
      </c>
      <c r="BE180" s="107">
        <f>IF(N180="základní",J180,0)</f>
        <v>0</v>
      </c>
      <c r="BF180" s="107">
        <f>IF(N180="snížená",J180,0)</f>
        <v>0</v>
      </c>
      <c r="BG180" s="107">
        <f>IF(N180="zákl. přenesená",J180,0)</f>
        <v>0</v>
      </c>
      <c r="BH180" s="107">
        <f>IF(N180="sníž. přenesená",J180,0)</f>
        <v>0</v>
      </c>
      <c r="BI180" s="107">
        <f>IF(N180="nulová",J180,0)</f>
        <v>0</v>
      </c>
      <c r="BJ180" s="16" t="s">
        <v>82</v>
      </c>
      <c r="BK180" s="107">
        <f>ROUND(I180*H180,2)</f>
        <v>0</v>
      </c>
      <c r="BL180" s="16" t="s">
        <v>135</v>
      </c>
      <c r="BM180" s="106" t="s">
        <v>222</v>
      </c>
    </row>
    <row r="181" spans="1:65" s="2" customFormat="1" ht="19.5">
      <c r="A181" s="25"/>
      <c r="B181" s="26"/>
      <c r="C181" s="157"/>
      <c r="D181" s="215" t="s">
        <v>137</v>
      </c>
      <c r="E181" s="157"/>
      <c r="F181" s="216" t="s">
        <v>223</v>
      </c>
      <c r="G181" s="157"/>
      <c r="H181" s="157"/>
      <c r="I181" s="150"/>
      <c r="J181" s="157"/>
      <c r="K181" s="157"/>
      <c r="L181" s="26"/>
      <c r="M181" s="108"/>
      <c r="N181" s="109"/>
      <c r="O181" s="47"/>
      <c r="P181" s="47"/>
      <c r="Q181" s="47"/>
      <c r="R181" s="47"/>
      <c r="S181" s="47"/>
      <c r="T181" s="48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T181" s="16" t="s">
        <v>137</v>
      </c>
      <c r="AU181" s="16" t="s">
        <v>84</v>
      </c>
    </row>
    <row r="182" spans="1:65" s="13" customFormat="1">
      <c r="B182" s="110"/>
      <c r="C182" s="217"/>
      <c r="D182" s="215" t="s">
        <v>139</v>
      </c>
      <c r="E182" s="218" t="s">
        <v>1</v>
      </c>
      <c r="F182" s="219" t="s">
        <v>224</v>
      </c>
      <c r="G182" s="217"/>
      <c r="H182" s="218" t="s">
        <v>1</v>
      </c>
      <c r="I182" s="151"/>
      <c r="J182" s="217"/>
      <c r="K182" s="217"/>
      <c r="L182" s="110"/>
      <c r="M182" s="112"/>
      <c r="N182" s="113"/>
      <c r="O182" s="113"/>
      <c r="P182" s="113"/>
      <c r="Q182" s="113"/>
      <c r="R182" s="113"/>
      <c r="S182" s="113"/>
      <c r="T182" s="114"/>
      <c r="AT182" s="111" t="s">
        <v>139</v>
      </c>
      <c r="AU182" s="111" t="s">
        <v>84</v>
      </c>
      <c r="AV182" s="13" t="s">
        <v>82</v>
      </c>
      <c r="AW182" s="13" t="s">
        <v>30</v>
      </c>
      <c r="AX182" s="13" t="s">
        <v>74</v>
      </c>
      <c r="AY182" s="111" t="s">
        <v>128</v>
      </c>
    </row>
    <row r="183" spans="1:65" s="14" customFormat="1">
      <c r="B183" s="115"/>
      <c r="C183" s="220"/>
      <c r="D183" s="215" t="s">
        <v>139</v>
      </c>
      <c r="E183" s="221" t="s">
        <v>1</v>
      </c>
      <c r="F183" s="222" t="s">
        <v>225</v>
      </c>
      <c r="G183" s="220"/>
      <c r="H183" s="223">
        <v>79.2</v>
      </c>
      <c r="I183" s="152"/>
      <c r="J183" s="220"/>
      <c r="K183" s="220"/>
      <c r="L183" s="115"/>
      <c r="M183" s="117"/>
      <c r="N183" s="118"/>
      <c r="O183" s="118"/>
      <c r="P183" s="118"/>
      <c r="Q183" s="118"/>
      <c r="R183" s="118"/>
      <c r="S183" s="118"/>
      <c r="T183" s="119"/>
      <c r="AT183" s="116" t="s">
        <v>139</v>
      </c>
      <c r="AU183" s="116" t="s">
        <v>84</v>
      </c>
      <c r="AV183" s="14" t="s">
        <v>84</v>
      </c>
      <c r="AW183" s="14" t="s">
        <v>30</v>
      </c>
      <c r="AX183" s="14" t="s">
        <v>74</v>
      </c>
      <c r="AY183" s="116" t="s">
        <v>128</v>
      </c>
    </row>
    <row r="184" spans="1:65" s="12" customFormat="1" ht="12.75">
      <c r="B184" s="93"/>
      <c r="C184" s="203"/>
      <c r="D184" s="204" t="s">
        <v>73</v>
      </c>
      <c r="E184" s="207" t="s">
        <v>162</v>
      </c>
      <c r="F184" s="207" t="s">
        <v>226</v>
      </c>
      <c r="G184" s="203"/>
      <c r="H184" s="203"/>
      <c r="I184" s="153"/>
      <c r="J184" s="208">
        <f>BK184</f>
        <v>0</v>
      </c>
      <c r="K184" s="203"/>
      <c r="L184" s="93"/>
      <c r="M184" s="95"/>
      <c r="N184" s="96"/>
      <c r="O184" s="96"/>
      <c r="P184" s="97">
        <f>SUM(P185:P191)</f>
        <v>23.975999999999999</v>
      </c>
      <c r="Q184" s="96"/>
      <c r="R184" s="97">
        <f>SUM(R185:R191)</f>
        <v>0</v>
      </c>
      <c r="S184" s="96"/>
      <c r="T184" s="98">
        <f>SUM(T185:T191)</f>
        <v>0</v>
      </c>
      <c r="AR184" s="94" t="s">
        <v>82</v>
      </c>
      <c r="AT184" s="99" t="s">
        <v>73</v>
      </c>
      <c r="AU184" s="99" t="s">
        <v>82</v>
      </c>
      <c r="AY184" s="94" t="s">
        <v>128</v>
      </c>
      <c r="BK184" s="100">
        <f>SUM(BK185:BK191)</f>
        <v>0</v>
      </c>
    </row>
    <row r="185" spans="1:65" s="2" customFormat="1" ht="12">
      <c r="A185" s="25"/>
      <c r="B185" s="101"/>
      <c r="C185" s="209" t="s">
        <v>227</v>
      </c>
      <c r="D185" s="209" t="s">
        <v>130</v>
      </c>
      <c r="E185" s="210" t="s">
        <v>228</v>
      </c>
      <c r="F185" s="211" t="s">
        <v>229</v>
      </c>
      <c r="G185" s="212" t="s">
        <v>194</v>
      </c>
      <c r="H185" s="213">
        <v>296</v>
      </c>
      <c r="I185" s="148">
        <v>0</v>
      </c>
      <c r="J185" s="214">
        <f>ROUND(I185*H185,2)</f>
        <v>0</v>
      </c>
      <c r="K185" s="211" t="s">
        <v>134</v>
      </c>
      <c r="L185" s="26"/>
      <c r="M185" s="102" t="s">
        <v>1</v>
      </c>
      <c r="N185" s="103" t="s">
        <v>39</v>
      </c>
      <c r="O185" s="104">
        <v>5.5E-2</v>
      </c>
      <c r="P185" s="104">
        <f>O185*H185</f>
        <v>16.28</v>
      </c>
      <c r="Q185" s="104">
        <v>0</v>
      </c>
      <c r="R185" s="104">
        <f>Q185*H185</f>
        <v>0</v>
      </c>
      <c r="S185" s="104">
        <v>0</v>
      </c>
      <c r="T185" s="105">
        <f>S185*H185</f>
        <v>0</v>
      </c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R185" s="106" t="s">
        <v>135</v>
      </c>
      <c r="AT185" s="106" t="s">
        <v>130</v>
      </c>
      <c r="AU185" s="106" t="s">
        <v>84</v>
      </c>
      <c r="AY185" s="16" t="s">
        <v>128</v>
      </c>
      <c r="BE185" s="107">
        <f>IF(N185="základní",J185,0)</f>
        <v>0</v>
      </c>
      <c r="BF185" s="107">
        <f>IF(N185="snížená",J185,0)</f>
        <v>0</v>
      </c>
      <c r="BG185" s="107">
        <f>IF(N185="zákl. přenesená",J185,0)</f>
        <v>0</v>
      </c>
      <c r="BH185" s="107">
        <f>IF(N185="sníž. přenesená",J185,0)</f>
        <v>0</v>
      </c>
      <c r="BI185" s="107">
        <f>IF(N185="nulová",J185,0)</f>
        <v>0</v>
      </c>
      <c r="BJ185" s="16" t="s">
        <v>82</v>
      </c>
      <c r="BK185" s="107">
        <f>ROUND(I185*H185,2)</f>
        <v>0</v>
      </c>
      <c r="BL185" s="16" t="s">
        <v>135</v>
      </c>
      <c r="BM185" s="106" t="s">
        <v>230</v>
      </c>
    </row>
    <row r="186" spans="1:65" s="2" customFormat="1">
      <c r="A186" s="25"/>
      <c r="B186" s="26"/>
      <c r="C186" s="157"/>
      <c r="D186" s="215" t="s">
        <v>137</v>
      </c>
      <c r="E186" s="157"/>
      <c r="F186" s="216" t="s">
        <v>231</v>
      </c>
      <c r="G186" s="157"/>
      <c r="H186" s="157"/>
      <c r="I186" s="150"/>
      <c r="J186" s="157"/>
      <c r="K186" s="157"/>
      <c r="L186" s="26"/>
      <c r="M186" s="108"/>
      <c r="N186" s="109"/>
      <c r="O186" s="47"/>
      <c r="P186" s="47"/>
      <c r="Q186" s="47"/>
      <c r="R186" s="47"/>
      <c r="S186" s="47"/>
      <c r="T186" s="48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T186" s="16" t="s">
        <v>137</v>
      </c>
      <c r="AU186" s="16" t="s">
        <v>84</v>
      </c>
    </row>
    <row r="187" spans="1:65" s="13" customFormat="1">
      <c r="B187" s="110"/>
      <c r="C187" s="217"/>
      <c r="D187" s="215" t="s">
        <v>139</v>
      </c>
      <c r="E187" s="218" t="s">
        <v>1</v>
      </c>
      <c r="F187" s="219" t="s">
        <v>232</v>
      </c>
      <c r="G187" s="217"/>
      <c r="H187" s="218" t="s">
        <v>1</v>
      </c>
      <c r="I187" s="151"/>
      <c r="J187" s="217"/>
      <c r="K187" s="217"/>
      <c r="L187" s="110"/>
      <c r="M187" s="112"/>
      <c r="N187" s="113"/>
      <c r="O187" s="113"/>
      <c r="P187" s="113"/>
      <c r="Q187" s="113"/>
      <c r="R187" s="113"/>
      <c r="S187" s="113"/>
      <c r="T187" s="114"/>
      <c r="AT187" s="111" t="s">
        <v>139</v>
      </c>
      <c r="AU187" s="111" t="s">
        <v>84</v>
      </c>
      <c r="AV187" s="13" t="s">
        <v>82</v>
      </c>
      <c r="AW187" s="13" t="s">
        <v>30</v>
      </c>
      <c r="AX187" s="13" t="s">
        <v>74</v>
      </c>
      <c r="AY187" s="111" t="s">
        <v>128</v>
      </c>
    </row>
    <row r="188" spans="1:65" s="14" customFormat="1">
      <c r="B188" s="115"/>
      <c r="C188" s="220"/>
      <c r="D188" s="215" t="s">
        <v>139</v>
      </c>
      <c r="E188" s="221" t="s">
        <v>1</v>
      </c>
      <c r="F188" s="222" t="s">
        <v>233</v>
      </c>
      <c r="G188" s="220"/>
      <c r="H188" s="223">
        <v>296</v>
      </c>
      <c r="I188" s="152"/>
      <c r="J188" s="220"/>
      <c r="K188" s="220"/>
      <c r="L188" s="115"/>
      <c r="M188" s="117"/>
      <c r="N188" s="118"/>
      <c r="O188" s="118"/>
      <c r="P188" s="118"/>
      <c r="Q188" s="118"/>
      <c r="R188" s="118"/>
      <c r="S188" s="118"/>
      <c r="T188" s="119"/>
      <c r="AT188" s="116" t="s">
        <v>139</v>
      </c>
      <c r="AU188" s="116" t="s">
        <v>84</v>
      </c>
      <c r="AV188" s="14" t="s">
        <v>84</v>
      </c>
      <c r="AW188" s="14" t="s">
        <v>30</v>
      </c>
      <c r="AX188" s="14" t="s">
        <v>74</v>
      </c>
      <c r="AY188" s="116" t="s">
        <v>128</v>
      </c>
    </row>
    <row r="189" spans="1:65" s="2" customFormat="1" ht="12">
      <c r="A189" s="25"/>
      <c r="B189" s="101"/>
      <c r="C189" s="209" t="s">
        <v>8</v>
      </c>
      <c r="D189" s="209" t="s">
        <v>130</v>
      </c>
      <c r="E189" s="210" t="s">
        <v>234</v>
      </c>
      <c r="F189" s="211" t="s">
        <v>235</v>
      </c>
      <c r="G189" s="212" t="s">
        <v>194</v>
      </c>
      <c r="H189" s="213">
        <v>296</v>
      </c>
      <c r="I189" s="148">
        <v>0</v>
      </c>
      <c r="J189" s="214">
        <f>ROUND(I189*H189,2)</f>
        <v>0</v>
      </c>
      <c r="K189" s="211" t="s">
        <v>134</v>
      </c>
      <c r="L189" s="26"/>
      <c r="M189" s="102" t="s">
        <v>1</v>
      </c>
      <c r="N189" s="103" t="s">
        <v>39</v>
      </c>
      <c r="O189" s="104">
        <v>2.5999999999999999E-2</v>
      </c>
      <c r="P189" s="104">
        <f>O189*H189</f>
        <v>7.6959999999999997</v>
      </c>
      <c r="Q189" s="104">
        <v>0</v>
      </c>
      <c r="R189" s="104">
        <f>Q189*H189</f>
        <v>0</v>
      </c>
      <c r="S189" s="104">
        <v>0</v>
      </c>
      <c r="T189" s="105">
        <f>S189*H189</f>
        <v>0</v>
      </c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R189" s="106" t="s">
        <v>135</v>
      </c>
      <c r="AT189" s="106" t="s">
        <v>130</v>
      </c>
      <c r="AU189" s="106" t="s">
        <v>84</v>
      </c>
      <c r="AY189" s="16" t="s">
        <v>128</v>
      </c>
      <c r="BE189" s="107">
        <f>IF(N189="základní",J189,0)</f>
        <v>0</v>
      </c>
      <c r="BF189" s="107">
        <f>IF(N189="snížená",J189,0)</f>
        <v>0</v>
      </c>
      <c r="BG189" s="107">
        <f>IF(N189="zákl. přenesená",J189,0)</f>
        <v>0</v>
      </c>
      <c r="BH189" s="107">
        <f>IF(N189="sníž. přenesená",J189,0)</f>
        <v>0</v>
      </c>
      <c r="BI189" s="107">
        <f>IF(N189="nulová",J189,0)</f>
        <v>0</v>
      </c>
      <c r="BJ189" s="16" t="s">
        <v>82</v>
      </c>
      <c r="BK189" s="107">
        <f>ROUND(I189*H189,2)</f>
        <v>0</v>
      </c>
      <c r="BL189" s="16" t="s">
        <v>135</v>
      </c>
      <c r="BM189" s="106" t="s">
        <v>236</v>
      </c>
    </row>
    <row r="190" spans="1:65" s="2" customFormat="1">
      <c r="A190" s="25"/>
      <c r="B190" s="26"/>
      <c r="C190" s="157"/>
      <c r="D190" s="215" t="s">
        <v>137</v>
      </c>
      <c r="E190" s="157"/>
      <c r="F190" s="216" t="s">
        <v>237</v>
      </c>
      <c r="G190" s="157"/>
      <c r="H190" s="157"/>
      <c r="I190" s="150"/>
      <c r="J190" s="157"/>
      <c r="K190" s="157"/>
      <c r="L190" s="26"/>
      <c r="M190" s="108"/>
      <c r="N190" s="109"/>
      <c r="O190" s="47"/>
      <c r="P190" s="47"/>
      <c r="Q190" s="47"/>
      <c r="R190" s="47"/>
      <c r="S190" s="47"/>
      <c r="T190" s="48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T190" s="16" t="s">
        <v>137</v>
      </c>
      <c r="AU190" s="16" t="s">
        <v>84</v>
      </c>
    </row>
    <row r="191" spans="1:65" s="14" customFormat="1">
      <c r="B191" s="115"/>
      <c r="C191" s="220"/>
      <c r="D191" s="215" t="s">
        <v>139</v>
      </c>
      <c r="E191" s="221" t="s">
        <v>1</v>
      </c>
      <c r="F191" s="222" t="s">
        <v>233</v>
      </c>
      <c r="G191" s="220"/>
      <c r="H191" s="223">
        <v>296</v>
      </c>
      <c r="I191" s="152"/>
      <c r="J191" s="220"/>
      <c r="K191" s="220"/>
      <c r="L191" s="115"/>
      <c r="M191" s="117"/>
      <c r="N191" s="118"/>
      <c r="O191" s="118"/>
      <c r="P191" s="118"/>
      <c r="Q191" s="118"/>
      <c r="R191" s="118"/>
      <c r="S191" s="118"/>
      <c r="T191" s="119"/>
      <c r="AT191" s="116" t="s">
        <v>139</v>
      </c>
      <c r="AU191" s="116" t="s">
        <v>84</v>
      </c>
      <c r="AV191" s="14" t="s">
        <v>84</v>
      </c>
      <c r="AW191" s="14" t="s">
        <v>30</v>
      </c>
      <c r="AX191" s="14" t="s">
        <v>74</v>
      </c>
      <c r="AY191" s="116" t="s">
        <v>128</v>
      </c>
    </row>
    <row r="192" spans="1:65" s="12" customFormat="1" ht="12.75">
      <c r="B192" s="93"/>
      <c r="C192" s="203"/>
      <c r="D192" s="204" t="s">
        <v>73</v>
      </c>
      <c r="E192" s="207" t="s">
        <v>238</v>
      </c>
      <c r="F192" s="207" t="s">
        <v>239</v>
      </c>
      <c r="G192" s="203"/>
      <c r="H192" s="203"/>
      <c r="I192" s="153"/>
      <c r="J192" s="208">
        <f>BK192</f>
        <v>0</v>
      </c>
      <c r="K192" s="203"/>
      <c r="L192" s="93"/>
      <c r="M192" s="95"/>
      <c r="N192" s="96"/>
      <c r="O192" s="96"/>
      <c r="P192" s="97">
        <f>SUM(P193:P194)</f>
        <v>53.580435999999999</v>
      </c>
      <c r="Q192" s="96"/>
      <c r="R192" s="97">
        <f>SUM(R193:R194)</f>
        <v>0</v>
      </c>
      <c r="S192" s="96"/>
      <c r="T192" s="98">
        <f>SUM(T193:T194)</f>
        <v>0</v>
      </c>
      <c r="AR192" s="94" t="s">
        <v>82</v>
      </c>
      <c r="AT192" s="99" t="s">
        <v>73</v>
      </c>
      <c r="AU192" s="99" t="s">
        <v>82</v>
      </c>
      <c r="AY192" s="94" t="s">
        <v>128</v>
      </c>
      <c r="BK192" s="100">
        <f>SUM(BK193:BK194)</f>
        <v>0</v>
      </c>
    </row>
    <row r="193" spans="1:65" s="2" customFormat="1" ht="12">
      <c r="A193" s="25"/>
      <c r="B193" s="101"/>
      <c r="C193" s="209" t="s">
        <v>240</v>
      </c>
      <c r="D193" s="209" t="s">
        <v>130</v>
      </c>
      <c r="E193" s="210" t="s">
        <v>241</v>
      </c>
      <c r="F193" s="211" t="s">
        <v>242</v>
      </c>
      <c r="G193" s="212" t="s">
        <v>243</v>
      </c>
      <c r="H193" s="213">
        <v>158.52199999999999</v>
      </c>
      <c r="I193" s="148">
        <v>0</v>
      </c>
      <c r="J193" s="214">
        <f>ROUND(I193*H193,2)</f>
        <v>0</v>
      </c>
      <c r="K193" s="211" t="s">
        <v>134</v>
      </c>
      <c r="L193" s="26"/>
      <c r="M193" s="102" t="s">
        <v>1</v>
      </c>
      <c r="N193" s="103" t="s">
        <v>39</v>
      </c>
      <c r="O193" s="104">
        <v>0.33800000000000002</v>
      </c>
      <c r="P193" s="104">
        <f>O193*H193</f>
        <v>53.580435999999999</v>
      </c>
      <c r="Q193" s="104">
        <v>0</v>
      </c>
      <c r="R193" s="104">
        <f>Q193*H193</f>
        <v>0</v>
      </c>
      <c r="S193" s="104">
        <v>0</v>
      </c>
      <c r="T193" s="105">
        <f>S193*H193</f>
        <v>0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R193" s="106" t="s">
        <v>135</v>
      </c>
      <c r="AT193" s="106" t="s">
        <v>130</v>
      </c>
      <c r="AU193" s="106" t="s">
        <v>84</v>
      </c>
      <c r="AY193" s="16" t="s">
        <v>128</v>
      </c>
      <c r="BE193" s="107">
        <f>IF(N193="základní",J193,0)</f>
        <v>0</v>
      </c>
      <c r="BF193" s="107">
        <f>IF(N193="snížená",J193,0)</f>
        <v>0</v>
      </c>
      <c r="BG193" s="107">
        <f>IF(N193="zákl. přenesená",J193,0)</f>
        <v>0</v>
      </c>
      <c r="BH193" s="107">
        <f>IF(N193="sníž. přenesená",J193,0)</f>
        <v>0</v>
      </c>
      <c r="BI193" s="107">
        <f>IF(N193="nulová",J193,0)</f>
        <v>0</v>
      </c>
      <c r="BJ193" s="16" t="s">
        <v>82</v>
      </c>
      <c r="BK193" s="107">
        <f>ROUND(I193*H193,2)</f>
        <v>0</v>
      </c>
      <c r="BL193" s="16" t="s">
        <v>135</v>
      </c>
      <c r="BM193" s="106" t="s">
        <v>244</v>
      </c>
    </row>
    <row r="194" spans="1:65" s="2" customFormat="1">
      <c r="A194" s="25"/>
      <c r="B194" s="26"/>
      <c r="C194" s="157"/>
      <c r="D194" s="215" t="s">
        <v>137</v>
      </c>
      <c r="E194" s="157"/>
      <c r="F194" s="216" t="s">
        <v>245</v>
      </c>
      <c r="G194" s="157"/>
      <c r="H194" s="157"/>
      <c r="I194" s="150"/>
      <c r="J194" s="157"/>
      <c r="K194" s="157"/>
      <c r="L194" s="26"/>
      <c r="M194" s="123"/>
      <c r="N194" s="124"/>
      <c r="O194" s="125"/>
      <c r="P194" s="125"/>
      <c r="Q194" s="125"/>
      <c r="R194" s="125"/>
      <c r="S194" s="125"/>
      <c r="T194" s="126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T194" s="16" t="s">
        <v>137</v>
      </c>
      <c r="AU194" s="16" t="s">
        <v>84</v>
      </c>
    </row>
    <row r="195" spans="1:65" s="2" customFormat="1">
      <c r="A195" s="25"/>
      <c r="B195" s="37"/>
      <c r="C195" s="184"/>
      <c r="D195" s="184"/>
      <c r="E195" s="184"/>
      <c r="F195" s="184"/>
      <c r="G195" s="184"/>
      <c r="H195" s="184"/>
      <c r="I195" s="154"/>
      <c r="J195" s="184"/>
      <c r="K195" s="184"/>
      <c r="L195" s="26"/>
      <c r="M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</row>
  </sheetData>
  <sheetProtection password="CC14" sheet="1" objects="1" scenarios="1" selectLockedCells="1"/>
  <autoFilter ref="C120:K19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12"/>
  <sheetViews>
    <sheetView showGridLines="0" topLeftCell="A139" workbookViewId="0">
      <selection activeCell="I170" sqref="I170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9.83203125" style="1" customWidth="1"/>
    <col min="9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1" spans="1:46">
      <c r="A1" s="80"/>
    </row>
    <row r="2" spans="1:46" s="1" customFormat="1" ht="36.950000000000003" customHeight="1">
      <c r="L2" s="264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87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5" customHeight="1">
      <c r="B4" s="19"/>
      <c r="C4" s="80"/>
      <c r="D4" s="155" t="s">
        <v>100</v>
      </c>
      <c r="E4" s="80"/>
      <c r="F4" s="80"/>
      <c r="G4" s="80"/>
      <c r="H4" s="80"/>
      <c r="I4" s="80"/>
      <c r="J4" s="80"/>
      <c r="K4" s="80"/>
      <c r="L4" s="19"/>
      <c r="M4" s="81" t="s">
        <v>10</v>
      </c>
      <c r="AT4" s="16" t="s">
        <v>3</v>
      </c>
    </row>
    <row r="5" spans="1:46" s="1" customFormat="1" ht="6.95" customHeight="1">
      <c r="B5" s="19"/>
      <c r="C5" s="80"/>
      <c r="D5" s="80"/>
      <c r="E5" s="80"/>
      <c r="F5" s="80"/>
      <c r="G5" s="80"/>
      <c r="H5" s="80"/>
      <c r="I5" s="80"/>
      <c r="J5" s="80"/>
      <c r="K5" s="80"/>
      <c r="L5" s="19"/>
    </row>
    <row r="6" spans="1:46" s="1" customFormat="1" ht="12" customHeight="1">
      <c r="B6" s="19"/>
      <c r="C6" s="80"/>
      <c r="D6" s="156" t="s">
        <v>14</v>
      </c>
      <c r="E6" s="80"/>
      <c r="F6" s="80"/>
      <c r="G6" s="80"/>
      <c r="H6" s="80"/>
      <c r="I6" s="80"/>
      <c r="J6" s="80"/>
      <c r="K6" s="80"/>
      <c r="L6" s="19"/>
    </row>
    <row r="7" spans="1:46" s="1" customFormat="1" ht="14.45" customHeight="1">
      <c r="B7" s="19"/>
      <c r="C7" s="80"/>
      <c r="D7" s="80"/>
      <c r="E7" s="273" t="str">
        <f>'Rekapitulace stavby'!K6</f>
        <v>Suchá nádrž Týnské předměstí</v>
      </c>
      <c r="F7" s="274"/>
      <c r="G7" s="274"/>
      <c r="H7" s="274"/>
      <c r="I7" s="80"/>
      <c r="J7" s="80"/>
      <c r="K7" s="80"/>
      <c r="L7" s="19"/>
    </row>
    <row r="8" spans="1:46" s="2" customFormat="1" ht="12" customHeight="1">
      <c r="A8" s="25"/>
      <c r="B8" s="26"/>
      <c r="C8" s="157"/>
      <c r="D8" s="156" t="s">
        <v>101</v>
      </c>
      <c r="E8" s="157"/>
      <c r="F8" s="157"/>
      <c r="G8" s="157"/>
      <c r="H8" s="157"/>
      <c r="I8" s="157"/>
      <c r="J8" s="157"/>
      <c r="K8" s="157"/>
      <c r="L8" s="32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4.45" customHeight="1">
      <c r="A9" s="25"/>
      <c r="B9" s="26"/>
      <c r="C9" s="157"/>
      <c r="D9" s="157"/>
      <c r="E9" s="271" t="s">
        <v>246</v>
      </c>
      <c r="F9" s="272"/>
      <c r="G9" s="272"/>
      <c r="H9" s="272"/>
      <c r="I9" s="157"/>
      <c r="J9" s="157"/>
      <c r="K9" s="157"/>
      <c r="L9" s="32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>
      <c r="A10" s="25"/>
      <c r="B10" s="26"/>
      <c r="C10" s="157"/>
      <c r="D10" s="157"/>
      <c r="E10" s="157"/>
      <c r="F10" s="157"/>
      <c r="G10" s="157"/>
      <c r="H10" s="157"/>
      <c r="I10" s="157"/>
      <c r="J10" s="157"/>
      <c r="K10" s="157"/>
      <c r="L10" s="32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customHeight="1">
      <c r="A11" s="25"/>
      <c r="B11" s="26"/>
      <c r="C11" s="157"/>
      <c r="D11" s="156" t="s">
        <v>16</v>
      </c>
      <c r="E11" s="157"/>
      <c r="F11" s="158" t="s">
        <v>1</v>
      </c>
      <c r="G11" s="157"/>
      <c r="H11" s="157"/>
      <c r="I11" s="156" t="s">
        <v>17</v>
      </c>
      <c r="J11" s="158" t="s">
        <v>1</v>
      </c>
      <c r="K11" s="157"/>
      <c r="L11" s="32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customHeight="1">
      <c r="A12" s="25"/>
      <c r="B12" s="26"/>
      <c r="C12" s="157"/>
      <c r="D12" s="156" t="s">
        <v>18</v>
      </c>
      <c r="E12" s="157"/>
      <c r="F12" s="158" t="s">
        <v>19</v>
      </c>
      <c r="G12" s="157"/>
      <c r="H12" s="157"/>
      <c r="I12" s="156" t="s">
        <v>20</v>
      </c>
      <c r="J12" s="159">
        <f>'Rekapitulace stavby'!AN8</f>
        <v>0</v>
      </c>
      <c r="K12" s="157"/>
      <c r="L12" s="32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customHeight="1">
      <c r="A13" s="25"/>
      <c r="B13" s="26"/>
      <c r="C13" s="157"/>
      <c r="D13" s="157"/>
      <c r="E13" s="157"/>
      <c r="F13" s="157"/>
      <c r="G13" s="157"/>
      <c r="H13" s="157"/>
      <c r="I13" s="157"/>
      <c r="J13" s="157"/>
      <c r="K13" s="157"/>
      <c r="L13" s="32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customHeight="1">
      <c r="A14" s="25"/>
      <c r="B14" s="26"/>
      <c r="C14" s="157"/>
      <c r="D14" s="156" t="s">
        <v>21</v>
      </c>
      <c r="E14" s="157"/>
      <c r="F14" s="157"/>
      <c r="G14" s="157"/>
      <c r="H14" s="157"/>
      <c r="I14" s="156" t="s">
        <v>22</v>
      </c>
      <c r="J14" s="158" t="s">
        <v>23</v>
      </c>
      <c r="K14" s="157"/>
      <c r="L14" s="32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customHeight="1">
      <c r="A15" s="25"/>
      <c r="B15" s="26"/>
      <c r="C15" s="157"/>
      <c r="D15" s="157"/>
      <c r="E15" s="158" t="s">
        <v>24</v>
      </c>
      <c r="F15" s="157"/>
      <c r="G15" s="157"/>
      <c r="H15" s="157"/>
      <c r="I15" s="156" t="s">
        <v>25</v>
      </c>
      <c r="J15" s="158" t="s">
        <v>1</v>
      </c>
      <c r="K15" s="157"/>
      <c r="L15" s="3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customHeight="1">
      <c r="A16" s="25"/>
      <c r="B16" s="26"/>
      <c r="C16" s="157"/>
      <c r="D16" s="157"/>
      <c r="E16" s="157"/>
      <c r="F16" s="157"/>
      <c r="G16" s="157"/>
      <c r="H16" s="157"/>
      <c r="I16" s="157"/>
      <c r="J16" s="157"/>
      <c r="K16" s="157"/>
      <c r="L16" s="3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customHeight="1">
      <c r="A17" s="25"/>
      <c r="B17" s="26"/>
      <c r="C17" s="157"/>
      <c r="D17" s="156" t="s">
        <v>26</v>
      </c>
      <c r="E17" s="157"/>
      <c r="F17" s="157"/>
      <c r="G17" s="157"/>
      <c r="H17" s="157"/>
      <c r="I17" s="156" t="s">
        <v>22</v>
      </c>
      <c r="J17" s="158">
        <f>'Rekapitulace stavby'!AN13</f>
        <v>0</v>
      </c>
      <c r="K17" s="157"/>
      <c r="L17" s="3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customHeight="1">
      <c r="A18" s="25"/>
      <c r="B18" s="26"/>
      <c r="C18" s="157"/>
      <c r="D18" s="157"/>
      <c r="E18" s="277">
        <f>'Rekapitulace stavby'!D14</f>
        <v>0</v>
      </c>
      <c r="F18" s="277"/>
      <c r="G18" s="277"/>
      <c r="H18" s="277"/>
      <c r="I18" s="156" t="s">
        <v>25</v>
      </c>
      <c r="J18" s="158">
        <f>'Rekapitulace stavby'!AN14</f>
        <v>0</v>
      </c>
      <c r="K18" s="157"/>
      <c r="L18" s="3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customHeight="1">
      <c r="A19" s="25"/>
      <c r="B19" s="26"/>
      <c r="C19" s="157"/>
      <c r="D19" s="157"/>
      <c r="E19" s="157"/>
      <c r="F19" s="157"/>
      <c r="G19" s="157"/>
      <c r="H19" s="157"/>
      <c r="I19" s="157"/>
      <c r="J19" s="157"/>
      <c r="K19" s="157"/>
      <c r="L19" s="3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customHeight="1">
      <c r="A20" s="25"/>
      <c r="B20" s="26"/>
      <c r="C20" s="157"/>
      <c r="D20" s="156" t="s">
        <v>27</v>
      </c>
      <c r="E20" s="157"/>
      <c r="F20" s="157"/>
      <c r="G20" s="157"/>
      <c r="H20" s="157"/>
      <c r="I20" s="156" t="s">
        <v>22</v>
      </c>
      <c r="J20" s="158" t="s">
        <v>28</v>
      </c>
      <c r="K20" s="157"/>
      <c r="L20" s="3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customHeight="1">
      <c r="A21" s="25"/>
      <c r="B21" s="26"/>
      <c r="C21" s="157"/>
      <c r="D21" s="157"/>
      <c r="E21" s="158" t="s">
        <v>29</v>
      </c>
      <c r="F21" s="157"/>
      <c r="G21" s="157"/>
      <c r="H21" s="157"/>
      <c r="I21" s="156" t="s">
        <v>25</v>
      </c>
      <c r="J21" s="158" t="s">
        <v>1</v>
      </c>
      <c r="K21" s="157"/>
      <c r="L21" s="3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customHeight="1">
      <c r="A22" s="25"/>
      <c r="B22" s="26"/>
      <c r="C22" s="157"/>
      <c r="D22" s="157"/>
      <c r="E22" s="157"/>
      <c r="F22" s="157"/>
      <c r="G22" s="157"/>
      <c r="H22" s="157"/>
      <c r="I22" s="157"/>
      <c r="J22" s="157"/>
      <c r="K22" s="157"/>
      <c r="L22" s="3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customHeight="1">
      <c r="A23" s="25"/>
      <c r="B23" s="26"/>
      <c r="C23" s="157"/>
      <c r="D23" s="156" t="s">
        <v>31</v>
      </c>
      <c r="E23" s="157"/>
      <c r="F23" s="157"/>
      <c r="G23" s="157"/>
      <c r="H23" s="157"/>
      <c r="I23" s="156" t="s">
        <v>22</v>
      </c>
      <c r="J23" s="158" t="s">
        <v>1</v>
      </c>
      <c r="K23" s="157"/>
      <c r="L23" s="3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customHeight="1">
      <c r="A24" s="25"/>
      <c r="B24" s="26"/>
      <c r="C24" s="157"/>
      <c r="D24" s="157"/>
      <c r="E24" s="158" t="s">
        <v>32</v>
      </c>
      <c r="F24" s="157"/>
      <c r="G24" s="157"/>
      <c r="H24" s="157"/>
      <c r="I24" s="156" t="s">
        <v>25</v>
      </c>
      <c r="J24" s="158" t="s">
        <v>1</v>
      </c>
      <c r="K24" s="157"/>
      <c r="L24" s="3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customHeight="1">
      <c r="A25" s="25"/>
      <c r="B25" s="26"/>
      <c r="C25" s="157"/>
      <c r="D25" s="157"/>
      <c r="E25" s="157"/>
      <c r="F25" s="157"/>
      <c r="G25" s="157"/>
      <c r="H25" s="157"/>
      <c r="I25" s="157"/>
      <c r="J25" s="157"/>
      <c r="K25" s="157"/>
      <c r="L25" s="3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customHeight="1">
      <c r="A26" s="25"/>
      <c r="B26" s="26"/>
      <c r="C26" s="157"/>
      <c r="D26" s="156" t="s">
        <v>33</v>
      </c>
      <c r="E26" s="157"/>
      <c r="F26" s="157"/>
      <c r="G26" s="157"/>
      <c r="H26" s="157"/>
      <c r="I26" s="157"/>
      <c r="J26" s="157"/>
      <c r="K26" s="157"/>
      <c r="L26" s="3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4.45" customHeight="1">
      <c r="A27" s="82"/>
      <c r="B27" s="83"/>
      <c r="C27" s="161"/>
      <c r="D27" s="161"/>
      <c r="E27" s="276" t="s">
        <v>1</v>
      </c>
      <c r="F27" s="276"/>
      <c r="G27" s="276"/>
      <c r="H27" s="276"/>
      <c r="I27" s="161"/>
      <c r="J27" s="161"/>
      <c r="K27" s="161"/>
      <c r="L27" s="84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</row>
    <row r="28" spans="1:31" s="2" customFormat="1" ht="6.95" customHeight="1">
      <c r="A28" s="25"/>
      <c r="B28" s="26"/>
      <c r="C28" s="157"/>
      <c r="D28" s="157"/>
      <c r="E28" s="157"/>
      <c r="F28" s="157"/>
      <c r="G28" s="157"/>
      <c r="H28" s="157"/>
      <c r="I28" s="157"/>
      <c r="J28" s="157"/>
      <c r="K28" s="157"/>
      <c r="L28" s="32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customHeight="1">
      <c r="A29" s="25"/>
      <c r="B29" s="26"/>
      <c r="C29" s="157"/>
      <c r="D29" s="162"/>
      <c r="E29" s="162"/>
      <c r="F29" s="162"/>
      <c r="G29" s="162"/>
      <c r="H29" s="162"/>
      <c r="I29" s="162"/>
      <c r="J29" s="162"/>
      <c r="K29" s="162"/>
      <c r="L29" s="32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customHeight="1">
      <c r="A30" s="25"/>
      <c r="B30" s="26"/>
      <c r="C30" s="157"/>
      <c r="D30" s="163" t="s">
        <v>34</v>
      </c>
      <c r="E30" s="157"/>
      <c r="F30" s="157"/>
      <c r="G30" s="157"/>
      <c r="H30" s="157"/>
      <c r="I30" s="157"/>
      <c r="J30" s="164">
        <f>ROUND(J125, 2)</f>
        <v>0</v>
      </c>
      <c r="K30" s="157"/>
      <c r="L30" s="32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customHeight="1">
      <c r="A31" s="25"/>
      <c r="B31" s="26"/>
      <c r="C31" s="157"/>
      <c r="D31" s="162"/>
      <c r="E31" s="162"/>
      <c r="F31" s="162"/>
      <c r="G31" s="162"/>
      <c r="H31" s="162"/>
      <c r="I31" s="162"/>
      <c r="J31" s="162"/>
      <c r="K31" s="162"/>
      <c r="L31" s="32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customHeight="1">
      <c r="A32" s="25"/>
      <c r="B32" s="26"/>
      <c r="C32" s="157"/>
      <c r="D32" s="157"/>
      <c r="E32" s="157"/>
      <c r="F32" s="165" t="s">
        <v>36</v>
      </c>
      <c r="G32" s="157"/>
      <c r="H32" s="157"/>
      <c r="I32" s="165" t="s">
        <v>35</v>
      </c>
      <c r="J32" s="165" t="s">
        <v>37</v>
      </c>
      <c r="K32" s="157"/>
      <c r="L32" s="32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customHeight="1">
      <c r="A33" s="25"/>
      <c r="B33" s="26"/>
      <c r="C33" s="157"/>
      <c r="D33" s="166" t="s">
        <v>38</v>
      </c>
      <c r="E33" s="156" t="s">
        <v>39</v>
      </c>
      <c r="F33" s="167">
        <f>ROUND((SUM(BE125:BE211)),  2)</f>
        <v>0</v>
      </c>
      <c r="G33" s="157"/>
      <c r="H33" s="157"/>
      <c r="I33" s="168">
        <v>0.21</v>
      </c>
      <c r="J33" s="167">
        <f>ROUND(((SUM(BE125:BE211))*I33),  2)</f>
        <v>0</v>
      </c>
      <c r="K33" s="157"/>
      <c r="L33" s="32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customHeight="1">
      <c r="A34" s="25"/>
      <c r="B34" s="26"/>
      <c r="C34" s="157"/>
      <c r="D34" s="157"/>
      <c r="E34" s="156" t="s">
        <v>40</v>
      </c>
      <c r="F34" s="167">
        <f>ROUND((SUM(BF125:BF211)),  2)</f>
        <v>0</v>
      </c>
      <c r="G34" s="157"/>
      <c r="H34" s="157"/>
      <c r="I34" s="168">
        <v>0.15</v>
      </c>
      <c r="J34" s="167">
        <f>ROUND(((SUM(BF125:BF211))*I34),  2)</f>
        <v>0</v>
      </c>
      <c r="K34" s="157"/>
      <c r="L34" s="32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157"/>
      <c r="D35" s="157"/>
      <c r="E35" s="156" t="s">
        <v>41</v>
      </c>
      <c r="F35" s="167">
        <f>ROUND((SUM(BG125:BG211)),  2)</f>
        <v>0</v>
      </c>
      <c r="G35" s="157"/>
      <c r="H35" s="157"/>
      <c r="I35" s="168">
        <v>0.21</v>
      </c>
      <c r="J35" s="167">
        <f>0</f>
        <v>0</v>
      </c>
      <c r="K35" s="157"/>
      <c r="L35" s="32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157"/>
      <c r="D36" s="157"/>
      <c r="E36" s="156" t="s">
        <v>42</v>
      </c>
      <c r="F36" s="167">
        <f>ROUND((SUM(BH125:BH211)),  2)</f>
        <v>0</v>
      </c>
      <c r="G36" s="157"/>
      <c r="H36" s="157"/>
      <c r="I36" s="168">
        <v>0.15</v>
      </c>
      <c r="J36" s="167">
        <f>0</f>
        <v>0</v>
      </c>
      <c r="K36" s="157"/>
      <c r="L36" s="32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157"/>
      <c r="D37" s="157"/>
      <c r="E37" s="156" t="s">
        <v>43</v>
      </c>
      <c r="F37" s="167">
        <f>ROUND((SUM(BI125:BI211)),  2)</f>
        <v>0</v>
      </c>
      <c r="G37" s="157"/>
      <c r="H37" s="157"/>
      <c r="I37" s="168">
        <v>0</v>
      </c>
      <c r="J37" s="167">
        <f>0</f>
        <v>0</v>
      </c>
      <c r="K37" s="157"/>
      <c r="L37" s="32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customHeight="1">
      <c r="A38" s="25"/>
      <c r="B38" s="26"/>
      <c r="C38" s="157"/>
      <c r="D38" s="157"/>
      <c r="E38" s="157"/>
      <c r="F38" s="157"/>
      <c r="G38" s="157"/>
      <c r="H38" s="157"/>
      <c r="I38" s="157"/>
      <c r="J38" s="157"/>
      <c r="K38" s="157"/>
      <c r="L38" s="32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customHeight="1">
      <c r="A39" s="25"/>
      <c r="B39" s="26"/>
      <c r="C39" s="169"/>
      <c r="D39" s="170" t="s">
        <v>44</v>
      </c>
      <c r="E39" s="171"/>
      <c r="F39" s="171"/>
      <c r="G39" s="172" t="s">
        <v>45</v>
      </c>
      <c r="H39" s="173" t="s">
        <v>46</v>
      </c>
      <c r="I39" s="171"/>
      <c r="J39" s="174">
        <f>SUM(J30:J37)</f>
        <v>0</v>
      </c>
      <c r="K39" s="175"/>
      <c r="L39" s="32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customHeight="1">
      <c r="A40" s="25"/>
      <c r="B40" s="26"/>
      <c r="C40" s="157"/>
      <c r="D40" s="157"/>
      <c r="E40" s="157"/>
      <c r="F40" s="157"/>
      <c r="G40" s="157"/>
      <c r="H40" s="157"/>
      <c r="I40" s="157"/>
      <c r="J40" s="157"/>
      <c r="K40" s="157"/>
      <c r="L40" s="32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customHeight="1">
      <c r="B41" s="19"/>
      <c r="C41" s="80"/>
      <c r="D41" s="80"/>
      <c r="E41" s="80"/>
      <c r="F41" s="80"/>
      <c r="G41" s="80"/>
      <c r="H41" s="80"/>
      <c r="I41" s="80"/>
      <c r="J41" s="80"/>
      <c r="K41" s="80"/>
      <c r="L41" s="19"/>
    </row>
    <row r="42" spans="1:31" s="1" customFormat="1" ht="14.45" customHeight="1">
      <c r="B42" s="19"/>
      <c r="C42" s="80"/>
      <c r="D42" s="80"/>
      <c r="E42" s="80"/>
      <c r="F42" s="80"/>
      <c r="G42" s="80"/>
      <c r="H42" s="80"/>
      <c r="I42" s="80"/>
      <c r="J42" s="80"/>
      <c r="K42" s="80"/>
      <c r="L42" s="19"/>
    </row>
    <row r="43" spans="1:31" s="1" customFormat="1" ht="14.45" customHeight="1">
      <c r="B43" s="19"/>
      <c r="C43" s="80"/>
      <c r="D43" s="80"/>
      <c r="E43" s="80"/>
      <c r="F43" s="80"/>
      <c r="G43" s="80"/>
      <c r="H43" s="80"/>
      <c r="I43" s="80"/>
      <c r="J43" s="80"/>
      <c r="K43" s="80"/>
      <c r="L43" s="19"/>
    </row>
    <row r="44" spans="1:31" s="1" customFormat="1" ht="14.45" customHeight="1">
      <c r="B44" s="19"/>
      <c r="C44" s="80"/>
      <c r="D44" s="80"/>
      <c r="E44" s="80"/>
      <c r="F44" s="80"/>
      <c r="G44" s="80"/>
      <c r="H44" s="80"/>
      <c r="I44" s="80"/>
      <c r="J44" s="80"/>
      <c r="K44" s="80"/>
      <c r="L44" s="19"/>
    </row>
    <row r="45" spans="1:31" s="1" customFormat="1" ht="14.45" customHeight="1">
      <c r="B45" s="19"/>
      <c r="C45" s="80"/>
      <c r="D45" s="80"/>
      <c r="E45" s="80"/>
      <c r="F45" s="80"/>
      <c r="G45" s="80"/>
      <c r="H45" s="80"/>
      <c r="I45" s="80"/>
      <c r="J45" s="80"/>
      <c r="K45" s="80"/>
      <c r="L45" s="19"/>
    </row>
    <row r="46" spans="1:31" s="1" customFormat="1" ht="14.45" customHeight="1">
      <c r="B46" s="19"/>
      <c r="C46" s="80"/>
      <c r="D46" s="80"/>
      <c r="E46" s="80"/>
      <c r="F46" s="80"/>
      <c r="G46" s="80"/>
      <c r="H46" s="80"/>
      <c r="I46" s="80"/>
      <c r="J46" s="80"/>
      <c r="K46" s="80"/>
      <c r="L46" s="19"/>
    </row>
    <row r="47" spans="1:31" s="1" customFormat="1" ht="14.45" customHeight="1">
      <c r="B47" s="19"/>
      <c r="C47" s="80"/>
      <c r="D47" s="80"/>
      <c r="E47" s="80"/>
      <c r="F47" s="80"/>
      <c r="G47" s="80"/>
      <c r="H47" s="80"/>
      <c r="I47" s="80"/>
      <c r="J47" s="80"/>
      <c r="K47" s="80"/>
      <c r="L47" s="19"/>
    </row>
    <row r="48" spans="1:31" s="1" customFormat="1" ht="14.45" customHeight="1">
      <c r="B48" s="19"/>
      <c r="C48" s="80"/>
      <c r="D48" s="80"/>
      <c r="E48" s="80"/>
      <c r="F48" s="80"/>
      <c r="G48" s="80"/>
      <c r="H48" s="80"/>
      <c r="I48" s="80"/>
      <c r="J48" s="80"/>
      <c r="K48" s="80"/>
      <c r="L48" s="19"/>
    </row>
    <row r="49" spans="1:31" s="1" customFormat="1" ht="14.45" customHeight="1">
      <c r="B49" s="19"/>
      <c r="C49" s="80"/>
      <c r="D49" s="80"/>
      <c r="E49" s="80"/>
      <c r="F49" s="80"/>
      <c r="G49" s="80"/>
      <c r="H49" s="80"/>
      <c r="I49" s="80"/>
      <c r="J49" s="80"/>
      <c r="K49" s="80"/>
      <c r="L49" s="19"/>
    </row>
    <row r="50" spans="1:31" s="2" customFormat="1" ht="14.45" customHeight="1">
      <c r="B50" s="32"/>
      <c r="C50" s="176"/>
      <c r="D50" s="177" t="s">
        <v>47</v>
      </c>
      <c r="E50" s="178"/>
      <c r="F50" s="178"/>
      <c r="G50" s="177" t="s">
        <v>48</v>
      </c>
      <c r="H50" s="178"/>
      <c r="I50" s="178"/>
      <c r="J50" s="178"/>
      <c r="K50" s="178"/>
      <c r="L50" s="32"/>
    </row>
    <row r="51" spans="1:31">
      <c r="B51" s="19"/>
      <c r="C51" s="80"/>
      <c r="D51" s="80"/>
      <c r="E51" s="80"/>
      <c r="F51" s="80"/>
      <c r="G51" s="80"/>
      <c r="H51" s="80"/>
      <c r="I51" s="80"/>
      <c r="J51" s="80"/>
      <c r="K51" s="80"/>
      <c r="L51" s="19"/>
    </row>
    <row r="52" spans="1:31">
      <c r="B52" s="19"/>
      <c r="C52" s="80"/>
      <c r="D52" s="80"/>
      <c r="E52" s="80"/>
      <c r="F52" s="80"/>
      <c r="G52" s="80"/>
      <c r="H52" s="80"/>
      <c r="I52" s="80"/>
      <c r="J52" s="80"/>
      <c r="K52" s="80"/>
      <c r="L52" s="19"/>
    </row>
    <row r="53" spans="1:31">
      <c r="B53" s="19"/>
      <c r="C53" s="80"/>
      <c r="D53" s="80"/>
      <c r="E53" s="80"/>
      <c r="F53" s="80"/>
      <c r="G53" s="80"/>
      <c r="H53" s="80"/>
      <c r="I53" s="80"/>
      <c r="J53" s="80"/>
      <c r="K53" s="80"/>
      <c r="L53" s="19"/>
    </row>
    <row r="54" spans="1:31">
      <c r="B54" s="19"/>
      <c r="C54" s="80"/>
      <c r="D54" s="80"/>
      <c r="E54" s="80"/>
      <c r="F54" s="80"/>
      <c r="G54" s="80"/>
      <c r="H54" s="80"/>
      <c r="I54" s="80"/>
      <c r="J54" s="80"/>
      <c r="K54" s="80"/>
      <c r="L54" s="19"/>
    </row>
    <row r="55" spans="1:31">
      <c r="B55" s="19"/>
      <c r="C55" s="80"/>
      <c r="D55" s="80"/>
      <c r="E55" s="80"/>
      <c r="F55" s="80"/>
      <c r="G55" s="80"/>
      <c r="H55" s="80"/>
      <c r="I55" s="80"/>
      <c r="J55" s="80"/>
      <c r="K55" s="80"/>
      <c r="L55" s="19"/>
    </row>
    <row r="56" spans="1:31">
      <c r="B56" s="19"/>
      <c r="C56" s="80"/>
      <c r="D56" s="80"/>
      <c r="E56" s="80"/>
      <c r="F56" s="80"/>
      <c r="G56" s="80"/>
      <c r="H56" s="80"/>
      <c r="I56" s="80"/>
      <c r="J56" s="80"/>
      <c r="K56" s="80"/>
      <c r="L56" s="19"/>
    </row>
    <row r="57" spans="1:31">
      <c r="B57" s="19"/>
      <c r="C57" s="80"/>
      <c r="D57" s="80"/>
      <c r="E57" s="80"/>
      <c r="F57" s="80"/>
      <c r="G57" s="80"/>
      <c r="H57" s="80"/>
      <c r="I57" s="80"/>
      <c r="J57" s="80"/>
      <c r="K57" s="80"/>
      <c r="L57" s="19"/>
    </row>
    <row r="58" spans="1:31">
      <c r="B58" s="19"/>
      <c r="C58" s="80"/>
      <c r="D58" s="80"/>
      <c r="E58" s="80"/>
      <c r="F58" s="80"/>
      <c r="G58" s="80"/>
      <c r="H58" s="80"/>
      <c r="I58" s="80"/>
      <c r="J58" s="80"/>
      <c r="K58" s="80"/>
      <c r="L58" s="19"/>
    </row>
    <row r="59" spans="1:31">
      <c r="B59" s="19"/>
      <c r="C59" s="80"/>
      <c r="D59" s="80"/>
      <c r="E59" s="80"/>
      <c r="F59" s="80"/>
      <c r="G59" s="80"/>
      <c r="H59" s="80"/>
      <c r="I59" s="80"/>
      <c r="J59" s="80"/>
      <c r="K59" s="80"/>
      <c r="L59" s="19"/>
    </row>
    <row r="60" spans="1:31">
      <c r="B60" s="19"/>
      <c r="C60" s="80"/>
      <c r="D60" s="80"/>
      <c r="E60" s="80"/>
      <c r="F60" s="80"/>
      <c r="G60" s="80"/>
      <c r="H60" s="80"/>
      <c r="I60" s="80"/>
      <c r="J60" s="80"/>
      <c r="K60" s="80"/>
      <c r="L60" s="19"/>
    </row>
    <row r="61" spans="1:31" s="2" customFormat="1" ht="12.75">
      <c r="A61" s="25"/>
      <c r="B61" s="26"/>
      <c r="C61" s="157"/>
      <c r="D61" s="179" t="s">
        <v>49</v>
      </c>
      <c r="E61" s="180"/>
      <c r="F61" s="181" t="s">
        <v>50</v>
      </c>
      <c r="G61" s="179" t="s">
        <v>49</v>
      </c>
      <c r="H61" s="180"/>
      <c r="I61" s="180"/>
      <c r="J61" s="182" t="s">
        <v>50</v>
      </c>
      <c r="K61" s="180"/>
      <c r="L61" s="32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>
      <c r="B62" s="19"/>
      <c r="C62" s="80"/>
      <c r="D62" s="80"/>
      <c r="E62" s="80"/>
      <c r="F62" s="80"/>
      <c r="G62" s="80"/>
      <c r="H62" s="80"/>
      <c r="I62" s="80"/>
      <c r="J62" s="80"/>
      <c r="K62" s="80"/>
      <c r="L62" s="19"/>
    </row>
    <row r="63" spans="1:31">
      <c r="B63" s="19"/>
      <c r="C63" s="80"/>
      <c r="D63" s="80"/>
      <c r="E63" s="80"/>
      <c r="F63" s="80"/>
      <c r="G63" s="80"/>
      <c r="H63" s="80"/>
      <c r="I63" s="80"/>
      <c r="J63" s="80"/>
      <c r="K63" s="80"/>
      <c r="L63" s="19"/>
    </row>
    <row r="64" spans="1:31">
      <c r="B64" s="19"/>
      <c r="C64" s="80"/>
      <c r="D64" s="80"/>
      <c r="E64" s="80"/>
      <c r="F64" s="80"/>
      <c r="G64" s="80"/>
      <c r="H64" s="80"/>
      <c r="I64" s="80"/>
      <c r="J64" s="80"/>
      <c r="K64" s="80"/>
      <c r="L64" s="19"/>
    </row>
    <row r="65" spans="1:31" s="2" customFormat="1" ht="12.75">
      <c r="A65" s="25"/>
      <c r="B65" s="26"/>
      <c r="C65" s="157"/>
      <c r="D65" s="177" t="s">
        <v>51</v>
      </c>
      <c r="E65" s="183"/>
      <c r="F65" s="183"/>
      <c r="G65" s="177" t="s">
        <v>52</v>
      </c>
      <c r="H65" s="183"/>
      <c r="I65" s="183"/>
      <c r="J65" s="183"/>
      <c r="K65" s="183"/>
      <c r="L65" s="32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>
      <c r="B66" s="19"/>
      <c r="C66" s="80"/>
      <c r="D66" s="80"/>
      <c r="E66" s="80"/>
      <c r="F66" s="80"/>
      <c r="G66" s="80"/>
      <c r="H66" s="80"/>
      <c r="I66" s="80"/>
      <c r="J66" s="80"/>
      <c r="K66" s="80"/>
      <c r="L66" s="19"/>
    </row>
    <row r="67" spans="1:31">
      <c r="B67" s="19"/>
      <c r="C67" s="80"/>
      <c r="D67" s="80"/>
      <c r="E67" s="80"/>
      <c r="F67" s="80"/>
      <c r="G67" s="80"/>
      <c r="H67" s="80"/>
      <c r="I67" s="80"/>
      <c r="J67" s="80"/>
      <c r="K67" s="80"/>
      <c r="L67" s="19"/>
    </row>
    <row r="68" spans="1:31">
      <c r="B68" s="19"/>
      <c r="C68" s="80"/>
      <c r="D68" s="80"/>
      <c r="E68" s="80"/>
      <c r="F68" s="80"/>
      <c r="G68" s="80"/>
      <c r="H68" s="80"/>
      <c r="I68" s="80"/>
      <c r="J68" s="80"/>
      <c r="K68" s="80"/>
      <c r="L68" s="19"/>
    </row>
    <row r="69" spans="1:31">
      <c r="B69" s="19"/>
      <c r="C69" s="80"/>
      <c r="D69" s="80"/>
      <c r="E69" s="80"/>
      <c r="F69" s="80"/>
      <c r="G69" s="80"/>
      <c r="H69" s="80"/>
      <c r="I69" s="80"/>
      <c r="J69" s="80"/>
      <c r="K69" s="80"/>
      <c r="L69" s="19"/>
    </row>
    <row r="70" spans="1:31">
      <c r="B70" s="19"/>
      <c r="C70" s="80"/>
      <c r="D70" s="80"/>
      <c r="E70" s="80"/>
      <c r="F70" s="80"/>
      <c r="G70" s="80"/>
      <c r="H70" s="80"/>
      <c r="I70" s="80"/>
      <c r="J70" s="80"/>
      <c r="K70" s="80"/>
      <c r="L70" s="19"/>
    </row>
    <row r="71" spans="1:31">
      <c r="B71" s="19"/>
      <c r="C71" s="80"/>
      <c r="D71" s="80"/>
      <c r="E71" s="80"/>
      <c r="F71" s="80"/>
      <c r="G71" s="80"/>
      <c r="H71" s="80"/>
      <c r="I71" s="80"/>
      <c r="J71" s="80"/>
      <c r="K71" s="80"/>
      <c r="L71" s="19"/>
    </row>
    <row r="72" spans="1:31">
      <c r="B72" s="19"/>
      <c r="C72" s="80"/>
      <c r="D72" s="80"/>
      <c r="E72" s="80"/>
      <c r="F72" s="80"/>
      <c r="G72" s="80"/>
      <c r="H72" s="80"/>
      <c r="I72" s="80"/>
      <c r="J72" s="80"/>
      <c r="K72" s="80"/>
      <c r="L72" s="19"/>
    </row>
    <row r="73" spans="1:31">
      <c r="B73" s="19"/>
      <c r="C73" s="80"/>
      <c r="D73" s="80"/>
      <c r="E73" s="80"/>
      <c r="F73" s="80"/>
      <c r="G73" s="80"/>
      <c r="H73" s="80"/>
      <c r="I73" s="80"/>
      <c r="J73" s="80"/>
      <c r="K73" s="80"/>
      <c r="L73" s="19"/>
    </row>
    <row r="74" spans="1:31">
      <c r="B74" s="19"/>
      <c r="C74" s="80"/>
      <c r="D74" s="80"/>
      <c r="E74" s="80"/>
      <c r="F74" s="80"/>
      <c r="G74" s="80"/>
      <c r="H74" s="80"/>
      <c r="I74" s="80"/>
      <c r="J74" s="80"/>
      <c r="K74" s="80"/>
      <c r="L74" s="19"/>
    </row>
    <row r="75" spans="1:31">
      <c r="B75" s="19"/>
      <c r="C75" s="80"/>
      <c r="D75" s="80"/>
      <c r="E75" s="80"/>
      <c r="F75" s="80"/>
      <c r="G75" s="80"/>
      <c r="H75" s="80"/>
      <c r="I75" s="80"/>
      <c r="J75" s="80"/>
      <c r="K75" s="80"/>
      <c r="L75" s="19"/>
    </row>
    <row r="76" spans="1:31" s="2" customFormat="1" ht="12.75">
      <c r="A76" s="25"/>
      <c r="B76" s="26"/>
      <c r="C76" s="157"/>
      <c r="D76" s="179" t="s">
        <v>49</v>
      </c>
      <c r="E76" s="180"/>
      <c r="F76" s="181" t="s">
        <v>50</v>
      </c>
      <c r="G76" s="179" t="s">
        <v>49</v>
      </c>
      <c r="H76" s="180"/>
      <c r="I76" s="180"/>
      <c r="J76" s="182" t="s">
        <v>50</v>
      </c>
      <c r="K76" s="180"/>
      <c r="L76" s="32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customHeight="1">
      <c r="A77" s="25"/>
      <c r="B77" s="37"/>
      <c r="C77" s="184"/>
      <c r="D77" s="184"/>
      <c r="E77" s="184"/>
      <c r="F77" s="184"/>
      <c r="G77" s="184"/>
      <c r="H77" s="184"/>
      <c r="I77" s="184"/>
      <c r="J77" s="184"/>
      <c r="K77" s="184"/>
      <c r="L77" s="32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>
      <c r="C78" s="80"/>
      <c r="D78" s="80"/>
      <c r="E78" s="80"/>
      <c r="F78" s="80"/>
      <c r="G78" s="80"/>
      <c r="H78" s="80"/>
      <c r="I78" s="80"/>
      <c r="J78" s="80"/>
      <c r="K78" s="80"/>
    </row>
    <row r="79" spans="1:31">
      <c r="C79" s="80"/>
      <c r="D79" s="80"/>
      <c r="E79" s="80"/>
      <c r="F79" s="80"/>
      <c r="G79" s="80"/>
      <c r="H79" s="80"/>
      <c r="I79" s="80"/>
      <c r="J79" s="80"/>
      <c r="K79" s="80"/>
    </row>
    <row r="80" spans="1:31">
      <c r="C80" s="80"/>
      <c r="D80" s="80"/>
      <c r="E80" s="80"/>
      <c r="F80" s="80"/>
      <c r="G80" s="80"/>
      <c r="H80" s="80"/>
      <c r="I80" s="80"/>
      <c r="J80" s="80"/>
      <c r="K80" s="80"/>
    </row>
    <row r="81" spans="1:47" s="2" customFormat="1" ht="6.95" customHeight="1">
      <c r="A81" s="25"/>
      <c r="B81" s="39"/>
      <c r="C81" s="185"/>
      <c r="D81" s="185"/>
      <c r="E81" s="185"/>
      <c r="F81" s="185"/>
      <c r="G81" s="185"/>
      <c r="H81" s="185"/>
      <c r="I81" s="185"/>
      <c r="J81" s="185"/>
      <c r="K81" s="185"/>
      <c r="L81" s="32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customHeight="1">
      <c r="A82" s="25"/>
      <c r="B82" s="26"/>
      <c r="C82" s="155" t="s">
        <v>103</v>
      </c>
      <c r="D82" s="157"/>
      <c r="E82" s="157"/>
      <c r="F82" s="157"/>
      <c r="G82" s="157"/>
      <c r="H82" s="157"/>
      <c r="I82" s="157"/>
      <c r="J82" s="157"/>
      <c r="K82" s="157"/>
      <c r="L82" s="32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customHeight="1">
      <c r="A83" s="25"/>
      <c r="B83" s="26"/>
      <c r="C83" s="157"/>
      <c r="D83" s="157"/>
      <c r="E83" s="157"/>
      <c r="F83" s="157"/>
      <c r="G83" s="157"/>
      <c r="H83" s="157"/>
      <c r="I83" s="157"/>
      <c r="J83" s="157"/>
      <c r="K83" s="157"/>
      <c r="L83" s="32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customHeight="1">
      <c r="A84" s="25"/>
      <c r="B84" s="26"/>
      <c r="C84" s="156" t="s">
        <v>14</v>
      </c>
      <c r="D84" s="157"/>
      <c r="E84" s="157"/>
      <c r="F84" s="157"/>
      <c r="G84" s="157"/>
      <c r="H84" s="157"/>
      <c r="I84" s="157"/>
      <c r="J84" s="157"/>
      <c r="K84" s="157"/>
      <c r="L84" s="32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4.45" customHeight="1">
      <c r="A85" s="25"/>
      <c r="B85" s="26"/>
      <c r="C85" s="157"/>
      <c r="D85" s="157"/>
      <c r="E85" s="273" t="str">
        <f>E7</f>
        <v>Suchá nádrž Týnské předměstí</v>
      </c>
      <c r="F85" s="274"/>
      <c r="G85" s="274"/>
      <c r="H85" s="274"/>
      <c r="I85" s="157"/>
      <c r="J85" s="157"/>
      <c r="K85" s="157"/>
      <c r="L85" s="32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customHeight="1">
      <c r="A86" s="25"/>
      <c r="B86" s="26"/>
      <c r="C86" s="156" t="s">
        <v>101</v>
      </c>
      <c r="D86" s="157"/>
      <c r="E86" s="157"/>
      <c r="F86" s="157"/>
      <c r="G86" s="157"/>
      <c r="H86" s="157"/>
      <c r="I86" s="157"/>
      <c r="J86" s="157"/>
      <c r="K86" s="157"/>
      <c r="L86" s="32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4.45" customHeight="1">
      <c r="A87" s="25"/>
      <c r="B87" s="26"/>
      <c r="C87" s="157"/>
      <c r="D87" s="157"/>
      <c r="E87" s="271" t="str">
        <f>E9</f>
        <v>SO 02 - KAŠNOVÝ PŘELIV</v>
      </c>
      <c r="F87" s="272"/>
      <c r="G87" s="272"/>
      <c r="H87" s="272"/>
      <c r="I87" s="157"/>
      <c r="J87" s="157"/>
      <c r="K87" s="157"/>
      <c r="L87" s="32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customHeight="1">
      <c r="A88" s="25"/>
      <c r="B88" s="26"/>
      <c r="C88" s="157"/>
      <c r="D88" s="157"/>
      <c r="E88" s="157"/>
      <c r="F88" s="157"/>
      <c r="G88" s="157"/>
      <c r="H88" s="157"/>
      <c r="I88" s="157"/>
      <c r="J88" s="157"/>
      <c r="K88" s="157"/>
      <c r="L88" s="32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customHeight="1">
      <c r="A89" s="25"/>
      <c r="B89" s="26"/>
      <c r="C89" s="156" t="s">
        <v>18</v>
      </c>
      <c r="D89" s="157"/>
      <c r="E89" s="157"/>
      <c r="F89" s="158" t="str">
        <f>F12</f>
        <v>Domažlice</v>
      </c>
      <c r="G89" s="157"/>
      <c r="H89" s="157"/>
      <c r="I89" s="156" t="s">
        <v>20</v>
      </c>
      <c r="J89" s="159">
        <f>IF(J12="","",J12)</f>
        <v>0</v>
      </c>
      <c r="K89" s="157"/>
      <c r="L89" s="32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customHeight="1">
      <c r="A90" s="25"/>
      <c r="B90" s="26"/>
      <c r="C90" s="157"/>
      <c r="D90" s="157"/>
      <c r="E90" s="157"/>
      <c r="F90" s="157"/>
      <c r="G90" s="157"/>
      <c r="H90" s="157"/>
      <c r="I90" s="157"/>
      <c r="J90" s="157"/>
      <c r="K90" s="157"/>
      <c r="L90" s="32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26.45" customHeight="1">
      <c r="A91" s="25"/>
      <c r="B91" s="26"/>
      <c r="C91" s="156" t="s">
        <v>21</v>
      </c>
      <c r="D91" s="157"/>
      <c r="E91" s="157"/>
      <c r="F91" s="158" t="str">
        <f>E15</f>
        <v>Město Domažlice</v>
      </c>
      <c r="G91" s="157"/>
      <c r="H91" s="157"/>
      <c r="I91" s="156" t="s">
        <v>27</v>
      </c>
      <c r="J91" s="186" t="str">
        <f>E21</f>
        <v>Ing. Antonín Kavan</v>
      </c>
      <c r="K91" s="157"/>
      <c r="L91" s="32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6" customHeight="1">
      <c r="A92" s="25"/>
      <c r="B92" s="26"/>
      <c r="C92" s="156" t="s">
        <v>26</v>
      </c>
      <c r="D92" s="157"/>
      <c r="E92" s="157"/>
      <c r="F92" s="158">
        <f>IF(E18="","",E18)</f>
        <v>0</v>
      </c>
      <c r="G92" s="157"/>
      <c r="H92" s="157"/>
      <c r="I92" s="156" t="s">
        <v>31</v>
      </c>
      <c r="J92" s="186" t="str">
        <f>E24</f>
        <v>Jitka Durdíková</v>
      </c>
      <c r="K92" s="157"/>
      <c r="L92" s="32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customHeight="1">
      <c r="A93" s="25"/>
      <c r="B93" s="26"/>
      <c r="C93" s="157"/>
      <c r="D93" s="157"/>
      <c r="E93" s="157"/>
      <c r="F93" s="157"/>
      <c r="G93" s="157"/>
      <c r="H93" s="157"/>
      <c r="I93" s="157"/>
      <c r="J93" s="157"/>
      <c r="K93" s="157"/>
      <c r="L93" s="32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customHeight="1">
      <c r="A94" s="25"/>
      <c r="B94" s="26"/>
      <c r="C94" s="187" t="s">
        <v>104</v>
      </c>
      <c r="D94" s="169"/>
      <c r="E94" s="169"/>
      <c r="F94" s="169"/>
      <c r="G94" s="169"/>
      <c r="H94" s="169"/>
      <c r="I94" s="169"/>
      <c r="J94" s="188" t="s">
        <v>105</v>
      </c>
      <c r="K94" s="169"/>
      <c r="L94" s="32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customHeight="1">
      <c r="A95" s="25"/>
      <c r="B95" s="26"/>
      <c r="C95" s="157"/>
      <c r="D95" s="157"/>
      <c r="E95" s="157"/>
      <c r="F95" s="157"/>
      <c r="G95" s="157"/>
      <c r="H95" s="157"/>
      <c r="I95" s="157"/>
      <c r="J95" s="157"/>
      <c r="K95" s="157"/>
      <c r="L95" s="32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customHeight="1">
      <c r="A96" s="25"/>
      <c r="B96" s="26"/>
      <c r="C96" s="189" t="s">
        <v>106</v>
      </c>
      <c r="D96" s="157"/>
      <c r="E96" s="157"/>
      <c r="F96" s="157"/>
      <c r="G96" s="157"/>
      <c r="H96" s="157"/>
      <c r="I96" s="157"/>
      <c r="J96" s="164">
        <f>J125</f>
        <v>0</v>
      </c>
      <c r="K96" s="157"/>
      <c r="L96" s="32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6" t="s">
        <v>107</v>
      </c>
    </row>
    <row r="97" spans="1:31" s="9" customFormat="1" ht="24.95" customHeight="1">
      <c r="B97" s="85"/>
      <c r="C97" s="190"/>
      <c r="D97" s="191" t="s">
        <v>108</v>
      </c>
      <c r="E97" s="192"/>
      <c r="F97" s="192"/>
      <c r="G97" s="192"/>
      <c r="H97" s="192"/>
      <c r="I97" s="192"/>
      <c r="J97" s="193">
        <f>J126</f>
        <v>0</v>
      </c>
      <c r="K97" s="190"/>
      <c r="L97" s="85"/>
    </row>
    <row r="98" spans="1:31" s="10" customFormat="1" ht="19.899999999999999" customHeight="1">
      <c r="B98" s="86"/>
      <c r="C98" s="194"/>
      <c r="D98" s="195" t="s">
        <v>109</v>
      </c>
      <c r="E98" s="196"/>
      <c r="F98" s="196"/>
      <c r="G98" s="196"/>
      <c r="H98" s="196"/>
      <c r="I98" s="196"/>
      <c r="J98" s="197">
        <f>J127</f>
        <v>0</v>
      </c>
      <c r="K98" s="194"/>
      <c r="L98" s="86"/>
    </row>
    <row r="99" spans="1:31" s="10" customFormat="1" ht="19.899999999999999" customHeight="1">
      <c r="B99" s="86"/>
      <c r="C99" s="194"/>
      <c r="D99" s="195" t="s">
        <v>247</v>
      </c>
      <c r="E99" s="196"/>
      <c r="F99" s="196"/>
      <c r="G99" s="196"/>
      <c r="H99" s="196"/>
      <c r="I99" s="196"/>
      <c r="J99" s="197">
        <f>J152</f>
        <v>0</v>
      </c>
      <c r="K99" s="194"/>
      <c r="L99" s="86"/>
    </row>
    <row r="100" spans="1:31" s="10" customFormat="1" ht="19.899999999999999" customHeight="1">
      <c r="B100" s="86"/>
      <c r="C100" s="194"/>
      <c r="D100" s="195" t="s">
        <v>110</v>
      </c>
      <c r="E100" s="196"/>
      <c r="F100" s="196"/>
      <c r="G100" s="196"/>
      <c r="H100" s="196"/>
      <c r="I100" s="196"/>
      <c r="J100" s="197">
        <f>J178</f>
        <v>0</v>
      </c>
      <c r="K100" s="194"/>
      <c r="L100" s="86"/>
    </row>
    <row r="101" spans="1:31" s="10" customFormat="1" ht="19.899999999999999" customHeight="1">
      <c r="B101" s="86"/>
      <c r="C101" s="194"/>
      <c r="D101" s="195" t="s">
        <v>248</v>
      </c>
      <c r="E101" s="196"/>
      <c r="F101" s="196"/>
      <c r="G101" s="196"/>
      <c r="H101" s="196"/>
      <c r="I101" s="196"/>
      <c r="J101" s="197">
        <f>J190</f>
        <v>0</v>
      </c>
      <c r="K101" s="194"/>
      <c r="L101" s="86"/>
    </row>
    <row r="102" spans="1:31" s="10" customFormat="1" ht="19.899999999999999" customHeight="1">
      <c r="B102" s="86"/>
      <c r="C102" s="194"/>
      <c r="D102" s="195" t="s">
        <v>249</v>
      </c>
      <c r="E102" s="196"/>
      <c r="F102" s="196"/>
      <c r="G102" s="196"/>
      <c r="H102" s="196"/>
      <c r="I102" s="196"/>
      <c r="J102" s="197">
        <f>J195</f>
        <v>0</v>
      </c>
      <c r="K102" s="194"/>
      <c r="L102" s="86"/>
    </row>
    <row r="103" spans="1:31" s="10" customFormat="1" ht="19.899999999999999" customHeight="1">
      <c r="B103" s="86"/>
      <c r="C103" s="194"/>
      <c r="D103" s="195" t="s">
        <v>112</v>
      </c>
      <c r="E103" s="196"/>
      <c r="F103" s="196"/>
      <c r="G103" s="196"/>
      <c r="H103" s="196"/>
      <c r="I103" s="196"/>
      <c r="J103" s="197">
        <f>J199</f>
        <v>0</v>
      </c>
      <c r="K103" s="194"/>
      <c r="L103" s="86"/>
    </row>
    <row r="104" spans="1:31" s="9" customFormat="1" ht="24.95" customHeight="1">
      <c r="B104" s="85"/>
      <c r="C104" s="190"/>
      <c r="D104" s="191" t="s">
        <v>250</v>
      </c>
      <c r="E104" s="192"/>
      <c r="F104" s="192"/>
      <c r="G104" s="192"/>
      <c r="H104" s="192"/>
      <c r="I104" s="192"/>
      <c r="J104" s="193">
        <f>J202</f>
        <v>0</v>
      </c>
      <c r="K104" s="190"/>
      <c r="L104" s="85"/>
    </row>
    <row r="105" spans="1:31" s="10" customFormat="1" ht="19.899999999999999" customHeight="1">
      <c r="B105" s="86"/>
      <c r="C105" s="194"/>
      <c r="D105" s="195" t="s">
        <v>251</v>
      </c>
      <c r="E105" s="196"/>
      <c r="F105" s="196"/>
      <c r="G105" s="196"/>
      <c r="H105" s="196"/>
      <c r="I105" s="196"/>
      <c r="J105" s="197">
        <f>J203</f>
        <v>0</v>
      </c>
      <c r="K105" s="194"/>
      <c r="L105" s="86"/>
    </row>
    <row r="106" spans="1:31" s="2" customFormat="1" ht="21.75" customHeight="1">
      <c r="A106" s="25"/>
      <c r="B106" s="26"/>
      <c r="C106" s="157"/>
      <c r="D106" s="157"/>
      <c r="E106" s="157"/>
      <c r="F106" s="157"/>
      <c r="G106" s="157"/>
      <c r="H106" s="157"/>
      <c r="I106" s="157"/>
      <c r="J106" s="157"/>
      <c r="K106" s="157"/>
      <c r="L106" s="32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</row>
    <row r="107" spans="1:31" s="2" customFormat="1" ht="6.95" customHeight="1">
      <c r="A107" s="25"/>
      <c r="B107" s="37"/>
      <c r="C107" s="184"/>
      <c r="D107" s="184"/>
      <c r="E107" s="184"/>
      <c r="F107" s="184"/>
      <c r="G107" s="184"/>
      <c r="H107" s="184"/>
      <c r="I107" s="184"/>
      <c r="J107" s="184"/>
      <c r="K107" s="184"/>
      <c r="L107" s="32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31">
      <c r="C108" s="80"/>
      <c r="D108" s="80"/>
      <c r="E108" s="80"/>
      <c r="F108" s="80"/>
      <c r="G108" s="80"/>
      <c r="H108" s="80"/>
      <c r="I108" s="80"/>
      <c r="J108" s="80"/>
      <c r="K108" s="80"/>
    </row>
    <row r="109" spans="1:31">
      <c r="C109" s="80"/>
      <c r="D109" s="80"/>
      <c r="E109" s="80"/>
      <c r="F109" s="80"/>
      <c r="G109" s="80"/>
      <c r="H109" s="80"/>
      <c r="I109" s="80"/>
      <c r="J109" s="80"/>
      <c r="K109" s="80"/>
    </row>
    <row r="110" spans="1:31">
      <c r="C110" s="80"/>
      <c r="D110" s="80"/>
      <c r="E110" s="80"/>
      <c r="F110" s="80"/>
      <c r="G110" s="80"/>
      <c r="H110" s="80"/>
      <c r="I110" s="80"/>
      <c r="J110" s="80"/>
      <c r="K110" s="80"/>
    </row>
    <row r="111" spans="1:31" s="2" customFormat="1" ht="6.95" customHeight="1">
      <c r="A111" s="25"/>
      <c r="B111" s="39"/>
      <c r="C111" s="185"/>
      <c r="D111" s="185"/>
      <c r="E111" s="185"/>
      <c r="F111" s="185"/>
      <c r="G111" s="185"/>
      <c r="H111" s="185"/>
      <c r="I111" s="185"/>
      <c r="J111" s="185"/>
      <c r="K111" s="185"/>
      <c r="L111" s="32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s="2" customFormat="1" ht="24.95" customHeight="1">
      <c r="A112" s="25"/>
      <c r="B112" s="26"/>
      <c r="C112" s="155" t="s">
        <v>113</v>
      </c>
      <c r="D112" s="157"/>
      <c r="E112" s="157"/>
      <c r="F112" s="157"/>
      <c r="G112" s="157"/>
      <c r="H112" s="157"/>
      <c r="I112" s="157"/>
      <c r="J112" s="157"/>
      <c r="K112" s="157"/>
      <c r="L112" s="32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5" s="2" customFormat="1" ht="6.95" customHeight="1">
      <c r="A113" s="25"/>
      <c r="B113" s="26"/>
      <c r="C113" s="157"/>
      <c r="D113" s="157"/>
      <c r="E113" s="157"/>
      <c r="F113" s="157"/>
      <c r="G113" s="157"/>
      <c r="H113" s="157"/>
      <c r="I113" s="157"/>
      <c r="J113" s="157"/>
      <c r="K113" s="157"/>
      <c r="L113" s="32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5" s="2" customFormat="1" ht="12" customHeight="1">
      <c r="A114" s="25"/>
      <c r="B114" s="26"/>
      <c r="C114" s="156" t="s">
        <v>14</v>
      </c>
      <c r="D114" s="157"/>
      <c r="E114" s="157"/>
      <c r="F114" s="157"/>
      <c r="G114" s="157"/>
      <c r="H114" s="157"/>
      <c r="I114" s="157"/>
      <c r="J114" s="157"/>
      <c r="K114" s="157"/>
      <c r="L114" s="32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5" s="2" customFormat="1" ht="14.45" customHeight="1">
      <c r="A115" s="25"/>
      <c r="B115" s="26"/>
      <c r="C115" s="157"/>
      <c r="D115" s="157"/>
      <c r="E115" s="273" t="str">
        <f>E7</f>
        <v>Suchá nádrž Týnské předměstí</v>
      </c>
      <c r="F115" s="274"/>
      <c r="G115" s="274"/>
      <c r="H115" s="274"/>
      <c r="I115" s="157"/>
      <c r="J115" s="157"/>
      <c r="K115" s="157"/>
      <c r="L115" s="32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5" s="2" customFormat="1" ht="12" customHeight="1">
      <c r="A116" s="25"/>
      <c r="B116" s="26"/>
      <c r="C116" s="156" t="s">
        <v>101</v>
      </c>
      <c r="D116" s="157"/>
      <c r="E116" s="157"/>
      <c r="F116" s="157"/>
      <c r="G116" s="157"/>
      <c r="H116" s="157"/>
      <c r="I116" s="157"/>
      <c r="J116" s="157"/>
      <c r="K116" s="157"/>
      <c r="L116" s="32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65" s="2" customFormat="1" ht="14.45" customHeight="1">
      <c r="A117" s="25"/>
      <c r="B117" s="26"/>
      <c r="C117" s="157"/>
      <c r="D117" s="157"/>
      <c r="E117" s="271" t="str">
        <f>E9</f>
        <v>SO 02 - KAŠNOVÝ PŘELIV</v>
      </c>
      <c r="F117" s="272"/>
      <c r="G117" s="272"/>
      <c r="H117" s="272"/>
      <c r="I117" s="157"/>
      <c r="J117" s="157"/>
      <c r="K117" s="157"/>
      <c r="L117" s="32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65" s="2" customFormat="1" ht="6.95" customHeight="1">
      <c r="A118" s="25"/>
      <c r="B118" s="26"/>
      <c r="C118" s="157"/>
      <c r="D118" s="157"/>
      <c r="E118" s="157"/>
      <c r="F118" s="157"/>
      <c r="G118" s="157"/>
      <c r="H118" s="157"/>
      <c r="I118" s="157"/>
      <c r="J118" s="157"/>
      <c r="K118" s="157"/>
      <c r="L118" s="32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65" s="2" customFormat="1" ht="12" customHeight="1">
      <c r="A119" s="25"/>
      <c r="B119" s="26"/>
      <c r="C119" s="156" t="s">
        <v>18</v>
      </c>
      <c r="D119" s="157"/>
      <c r="E119" s="157"/>
      <c r="F119" s="158" t="str">
        <f>F12</f>
        <v>Domažlice</v>
      </c>
      <c r="G119" s="157"/>
      <c r="H119" s="157"/>
      <c r="I119" s="156" t="s">
        <v>20</v>
      </c>
      <c r="J119" s="159">
        <f>IF(J12="","",J12)</f>
        <v>0</v>
      </c>
      <c r="K119" s="157"/>
      <c r="L119" s="32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65" s="2" customFormat="1" ht="6.95" customHeight="1">
      <c r="A120" s="25"/>
      <c r="B120" s="26"/>
      <c r="C120" s="157"/>
      <c r="D120" s="157"/>
      <c r="E120" s="157"/>
      <c r="F120" s="157"/>
      <c r="G120" s="157"/>
      <c r="H120" s="157"/>
      <c r="I120" s="157"/>
      <c r="J120" s="157"/>
      <c r="K120" s="157"/>
      <c r="L120" s="32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65" s="2" customFormat="1" ht="26.45" customHeight="1">
      <c r="A121" s="25"/>
      <c r="B121" s="26"/>
      <c r="C121" s="156" t="s">
        <v>21</v>
      </c>
      <c r="D121" s="157"/>
      <c r="E121" s="157"/>
      <c r="F121" s="158" t="str">
        <f>E15</f>
        <v>Město Domažlice</v>
      </c>
      <c r="G121" s="157"/>
      <c r="H121" s="157"/>
      <c r="I121" s="156" t="s">
        <v>27</v>
      </c>
      <c r="J121" s="186" t="str">
        <f>E21</f>
        <v>Ing. Antonín Kavan</v>
      </c>
      <c r="K121" s="157"/>
      <c r="L121" s="32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65" s="2" customFormat="1" ht="15.6" customHeight="1">
      <c r="A122" s="25"/>
      <c r="B122" s="26"/>
      <c r="C122" s="156" t="s">
        <v>26</v>
      </c>
      <c r="D122" s="157"/>
      <c r="E122" s="157"/>
      <c r="F122" s="158">
        <f>IF(E18="","",E18)</f>
        <v>0</v>
      </c>
      <c r="G122" s="157"/>
      <c r="H122" s="157"/>
      <c r="I122" s="156" t="s">
        <v>31</v>
      </c>
      <c r="J122" s="186" t="str">
        <f>E24</f>
        <v>Jitka Durdíková</v>
      </c>
      <c r="K122" s="157"/>
      <c r="L122" s="32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65" s="2" customFormat="1" ht="10.35" customHeight="1">
      <c r="A123" s="25"/>
      <c r="B123" s="26"/>
      <c r="C123" s="157"/>
      <c r="D123" s="157"/>
      <c r="E123" s="157"/>
      <c r="F123" s="157"/>
      <c r="G123" s="157"/>
      <c r="H123" s="157"/>
      <c r="I123" s="157"/>
      <c r="J123" s="157"/>
      <c r="K123" s="157"/>
      <c r="L123" s="32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65" s="11" customFormat="1" ht="29.25" customHeight="1">
      <c r="A124" s="87"/>
      <c r="B124" s="88"/>
      <c r="C124" s="198" t="s">
        <v>114</v>
      </c>
      <c r="D124" s="199" t="s">
        <v>59</v>
      </c>
      <c r="E124" s="199" t="s">
        <v>55</v>
      </c>
      <c r="F124" s="199" t="s">
        <v>56</v>
      </c>
      <c r="G124" s="199" t="s">
        <v>115</v>
      </c>
      <c r="H124" s="199" t="s">
        <v>116</v>
      </c>
      <c r="I124" s="199" t="s">
        <v>117</v>
      </c>
      <c r="J124" s="199" t="s">
        <v>105</v>
      </c>
      <c r="K124" s="200" t="s">
        <v>118</v>
      </c>
      <c r="L124" s="89"/>
      <c r="M124" s="51" t="s">
        <v>1</v>
      </c>
      <c r="N124" s="52" t="s">
        <v>38</v>
      </c>
      <c r="O124" s="52" t="s">
        <v>119</v>
      </c>
      <c r="P124" s="52" t="s">
        <v>120</v>
      </c>
      <c r="Q124" s="52" t="s">
        <v>121</v>
      </c>
      <c r="R124" s="52" t="s">
        <v>122</v>
      </c>
      <c r="S124" s="52" t="s">
        <v>123</v>
      </c>
      <c r="T124" s="53" t="s">
        <v>124</v>
      </c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</row>
    <row r="125" spans="1:65" s="2" customFormat="1" ht="22.9" customHeight="1">
      <c r="A125" s="25"/>
      <c r="B125" s="26"/>
      <c r="C125" s="201" t="s">
        <v>125</v>
      </c>
      <c r="D125" s="157"/>
      <c r="E125" s="157"/>
      <c r="F125" s="157"/>
      <c r="G125" s="157"/>
      <c r="H125" s="157"/>
      <c r="I125" s="157"/>
      <c r="J125" s="202">
        <f>BK125</f>
        <v>0</v>
      </c>
      <c r="K125" s="157"/>
      <c r="L125" s="26"/>
      <c r="M125" s="54"/>
      <c r="N125" s="45"/>
      <c r="O125" s="55"/>
      <c r="P125" s="90">
        <f>P126+P202</f>
        <v>1127.056223</v>
      </c>
      <c r="Q125" s="55"/>
      <c r="R125" s="90">
        <f>R126+R202</f>
        <v>231.35249478000003</v>
      </c>
      <c r="S125" s="55"/>
      <c r="T125" s="91">
        <f>T126+T202</f>
        <v>0</v>
      </c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T125" s="16" t="s">
        <v>73</v>
      </c>
      <c r="AU125" s="16" t="s">
        <v>107</v>
      </c>
      <c r="BK125" s="92">
        <f>BK126+BK202</f>
        <v>0</v>
      </c>
    </row>
    <row r="126" spans="1:65" s="12" customFormat="1" ht="25.9" customHeight="1">
      <c r="B126" s="93"/>
      <c r="C126" s="203"/>
      <c r="D126" s="204" t="s">
        <v>73</v>
      </c>
      <c r="E126" s="205" t="s">
        <v>126</v>
      </c>
      <c r="F126" s="205" t="s">
        <v>127</v>
      </c>
      <c r="G126" s="203"/>
      <c r="H126" s="203"/>
      <c r="I126" s="203"/>
      <c r="J126" s="206">
        <f>BK126</f>
        <v>0</v>
      </c>
      <c r="K126" s="203"/>
      <c r="L126" s="93"/>
      <c r="M126" s="95"/>
      <c r="N126" s="96"/>
      <c r="O126" s="96"/>
      <c r="P126" s="97">
        <f>P127+P152+P178+P190+P195+P199</f>
        <v>1122.7500250000001</v>
      </c>
      <c r="Q126" s="96"/>
      <c r="R126" s="97">
        <f>R127+R152+R178+R190+R195+R199</f>
        <v>231.27899478000003</v>
      </c>
      <c r="S126" s="96"/>
      <c r="T126" s="98">
        <f>T127+T152+T178+T190+T195+T199</f>
        <v>0</v>
      </c>
      <c r="AR126" s="94" t="s">
        <v>82</v>
      </c>
      <c r="AT126" s="99" t="s">
        <v>73</v>
      </c>
      <c r="AU126" s="99" t="s">
        <v>74</v>
      </c>
      <c r="AY126" s="94" t="s">
        <v>128</v>
      </c>
      <c r="BK126" s="100">
        <f>BK127+BK152+BK178+BK190+BK195+BK199</f>
        <v>0</v>
      </c>
    </row>
    <row r="127" spans="1:65" s="12" customFormat="1" ht="22.9" customHeight="1">
      <c r="B127" s="93"/>
      <c r="C127" s="203"/>
      <c r="D127" s="204" t="s">
        <v>73</v>
      </c>
      <c r="E127" s="207" t="s">
        <v>82</v>
      </c>
      <c r="F127" s="207" t="s">
        <v>129</v>
      </c>
      <c r="G127" s="203"/>
      <c r="H127" s="203"/>
      <c r="I127" s="203"/>
      <c r="J127" s="208">
        <f>BK127</f>
        <v>0</v>
      </c>
      <c r="K127" s="203"/>
      <c r="L127" s="93"/>
      <c r="M127" s="95"/>
      <c r="N127" s="96"/>
      <c r="O127" s="96"/>
      <c r="P127" s="97">
        <f>SUM(P128:P151)</f>
        <v>106.44735399999999</v>
      </c>
      <c r="Q127" s="96"/>
      <c r="R127" s="97">
        <f>SUM(R128:R151)</f>
        <v>0</v>
      </c>
      <c r="S127" s="96"/>
      <c r="T127" s="98">
        <f>SUM(T128:T151)</f>
        <v>0</v>
      </c>
      <c r="AR127" s="94" t="s">
        <v>82</v>
      </c>
      <c r="AT127" s="99" t="s">
        <v>73</v>
      </c>
      <c r="AU127" s="99" t="s">
        <v>82</v>
      </c>
      <c r="AY127" s="94" t="s">
        <v>128</v>
      </c>
      <c r="BK127" s="100">
        <f>SUM(BK128:BK151)</f>
        <v>0</v>
      </c>
    </row>
    <row r="128" spans="1:65" s="2" customFormat="1" ht="12">
      <c r="A128" s="25"/>
      <c r="B128" s="101"/>
      <c r="C128" s="209" t="s">
        <v>82</v>
      </c>
      <c r="D128" s="209" t="s">
        <v>130</v>
      </c>
      <c r="E128" s="210" t="s">
        <v>252</v>
      </c>
      <c r="F128" s="211" t="s">
        <v>253</v>
      </c>
      <c r="G128" s="212" t="s">
        <v>133</v>
      </c>
      <c r="H128" s="213">
        <v>85.314999999999998</v>
      </c>
      <c r="I128" s="148">
        <v>0</v>
      </c>
      <c r="J128" s="214">
        <f>ROUND(I128*H128,2)</f>
        <v>0</v>
      </c>
      <c r="K128" s="211" t="s">
        <v>134</v>
      </c>
      <c r="L128" s="26"/>
      <c r="M128" s="102" t="s">
        <v>1</v>
      </c>
      <c r="N128" s="103" t="s">
        <v>39</v>
      </c>
      <c r="O128" s="104">
        <v>0.871</v>
      </c>
      <c r="P128" s="104">
        <f>O128*H128</f>
        <v>74.309365</v>
      </c>
      <c r="Q128" s="104">
        <v>0</v>
      </c>
      <c r="R128" s="104">
        <f>Q128*H128</f>
        <v>0</v>
      </c>
      <c r="S128" s="104">
        <v>0</v>
      </c>
      <c r="T128" s="105">
        <f>S128*H128</f>
        <v>0</v>
      </c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R128" s="106" t="s">
        <v>135</v>
      </c>
      <c r="AT128" s="106" t="s">
        <v>130</v>
      </c>
      <c r="AU128" s="106" t="s">
        <v>84</v>
      </c>
      <c r="AY128" s="16" t="s">
        <v>128</v>
      </c>
      <c r="BE128" s="107">
        <f>IF(N128="základní",J128,0)</f>
        <v>0</v>
      </c>
      <c r="BF128" s="107">
        <f>IF(N128="snížená",J128,0)</f>
        <v>0</v>
      </c>
      <c r="BG128" s="107">
        <f>IF(N128="zákl. přenesená",J128,0)</f>
        <v>0</v>
      </c>
      <c r="BH128" s="107">
        <f>IF(N128="sníž. přenesená",J128,0)</f>
        <v>0</v>
      </c>
      <c r="BI128" s="107">
        <f>IF(N128="nulová",J128,0)</f>
        <v>0</v>
      </c>
      <c r="BJ128" s="16" t="s">
        <v>82</v>
      </c>
      <c r="BK128" s="107">
        <f>ROUND(I128*H128,2)</f>
        <v>0</v>
      </c>
      <c r="BL128" s="16" t="s">
        <v>135</v>
      </c>
      <c r="BM128" s="106" t="s">
        <v>254</v>
      </c>
    </row>
    <row r="129" spans="1:65" s="2" customFormat="1">
      <c r="A129" s="25"/>
      <c r="B129" s="26"/>
      <c r="C129" s="157"/>
      <c r="D129" s="215" t="s">
        <v>137</v>
      </c>
      <c r="E129" s="157"/>
      <c r="F129" s="216" t="s">
        <v>255</v>
      </c>
      <c r="G129" s="157"/>
      <c r="H129" s="157"/>
      <c r="I129" s="150"/>
      <c r="J129" s="157"/>
      <c r="K129" s="157"/>
      <c r="L129" s="26"/>
      <c r="M129" s="108"/>
      <c r="N129" s="109"/>
      <c r="O129" s="47"/>
      <c r="P129" s="47"/>
      <c r="Q129" s="47"/>
      <c r="R129" s="47"/>
      <c r="S129" s="47"/>
      <c r="T129" s="48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T129" s="16" t="s">
        <v>137</v>
      </c>
      <c r="AU129" s="16" t="s">
        <v>84</v>
      </c>
    </row>
    <row r="130" spans="1:65" s="14" customFormat="1">
      <c r="B130" s="115"/>
      <c r="C130" s="220"/>
      <c r="D130" s="215" t="s">
        <v>139</v>
      </c>
      <c r="E130" s="221" t="s">
        <v>1</v>
      </c>
      <c r="F130" s="222" t="s">
        <v>256</v>
      </c>
      <c r="G130" s="220"/>
      <c r="H130" s="223">
        <v>2.415</v>
      </c>
      <c r="I130" s="152"/>
      <c r="J130" s="220"/>
      <c r="K130" s="220"/>
      <c r="L130" s="115"/>
      <c r="M130" s="117"/>
      <c r="N130" s="118"/>
      <c r="O130" s="118"/>
      <c r="P130" s="118"/>
      <c r="Q130" s="118"/>
      <c r="R130" s="118"/>
      <c r="S130" s="118"/>
      <c r="T130" s="119"/>
      <c r="AT130" s="116" t="s">
        <v>139</v>
      </c>
      <c r="AU130" s="116" t="s">
        <v>84</v>
      </c>
      <c r="AV130" s="14" t="s">
        <v>84</v>
      </c>
      <c r="AW130" s="14" t="s">
        <v>30</v>
      </c>
      <c r="AX130" s="14" t="s">
        <v>74</v>
      </c>
      <c r="AY130" s="116" t="s">
        <v>128</v>
      </c>
    </row>
    <row r="131" spans="1:65" s="14" customFormat="1">
      <c r="B131" s="115"/>
      <c r="C131" s="220"/>
      <c r="D131" s="215" t="s">
        <v>139</v>
      </c>
      <c r="E131" s="221" t="s">
        <v>1</v>
      </c>
      <c r="F131" s="222" t="s">
        <v>257</v>
      </c>
      <c r="G131" s="220"/>
      <c r="H131" s="223">
        <v>4.5</v>
      </c>
      <c r="I131" s="152"/>
      <c r="J131" s="220"/>
      <c r="K131" s="220"/>
      <c r="L131" s="115"/>
      <c r="M131" s="117"/>
      <c r="N131" s="118"/>
      <c r="O131" s="118"/>
      <c r="P131" s="118"/>
      <c r="Q131" s="118"/>
      <c r="R131" s="118"/>
      <c r="S131" s="118"/>
      <c r="T131" s="119"/>
      <c r="AT131" s="116" t="s">
        <v>139</v>
      </c>
      <c r="AU131" s="116" t="s">
        <v>84</v>
      </c>
      <c r="AV131" s="14" t="s">
        <v>84</v>
      </c>
      <c r="AW131" s="14" t="s">
        <v>30</v>
      </c>
      <c r="AX131" s="14" t="s">
        <v>74</v>
      </c>
      <c r="AY131" s="116" t="s">
        <v>128</v>
      </c>
    </row>
    <row r="132" spans="1:65" s="14" customFormat="1">
      <c r="B132" s="115"/>
      <c r="C132" s="220"/>
      <c r="D132" s="215" t="s">
        <v>139</v>
      </c>
      <c r="E132" s="221" t="s">
        <v>1</v>
      </c>
      <c r="F132" s="222" t="s">
        <v>258</v>
      </c>
      <c r="G132" s="220"/>
      <c r="H132" s="223">
        <v>78.400000000000006</v>
      </c>
      <c r="I132" s="152"/>
      <c r="J132" s="220"/>
      <c r="K132" s="220"/>
      <c r="L132" s="115"/>
      <c r="M132" s="117"/>
      <c r="N132" s="118"/>
      <c r="O132" s="118"/>
      <c r="P132" s="118"/>
      <c r="Q132" s="118"/>
      <c r="R132" s="118"/>
      <c r="S132" s="118"/>
      <c r="T132" s="119"/>
      <c r="AT132" s="116" t="s">
        <v>139</v>
      </c>
      <c r="AU132" s="116" t="s">
        <v>84</v>
      </c>
      <c r="AV132" s="14" t="s">
        <v>84</v>
      </c>
      <c r="AW132" s="14" t="s">
        <v>30</v>
      </c>
      <c r="AX132" s="14" t="s">
        <v>74</v>
      </c>
      <c r="AY132" s="116" t="s">
        <v>128</v>
      </c>
    </row>
    <row r="133" spans="1:65" s="2" customFormat="1" ht="12">
      <c r="A133" s="25"/>
      <c r="B133" s="101"/>
      <c r="C133" s="209" t="s">
        <v>84</v>
      </c>
      <c r="D133" s="209" t="s">
        <v>130</v>
      </c>
      <c r="E133" s="210" t="s">
        <v>157</v>
      </c>
      <c r="F133" s="211" t="s">
        <v>158</v>
      </c>
      <c r="G133" s="212" t="s">
        <v>133</v>
      </c>
      <c r="H133" s="213">
        <v>14.321999999999999</v>
      </c>
      <c r="I133" s="148">
        <v>0</v>
      </c>
      <c r="J133" s="214">
        <f>ROUND(I133*H133,2)</f>
        <v>0</v>
      </c>
      <c r="K133" s="211" t="s">
        <v>134</v>
      </c>
      <c r="L133" s="26"/>
      <c r="M133" s="102" t="s">
        <v>1</v>
      </c>
      <c r="N133" s="103" t="s">
        <v>39</v>
      </c>
      <c r="O133" s="104">
        <v>1.43</v>
      </c>
      <c r="P133" s="104">
        <f>O133*H133</f>
        <v>20.480459999999997</v>
      </c>
      <c r="Q133" s="104">
        <v>0</v>
      </c>
      <c r="R133" s="104">
        <f>Q133*H133</f>
        <v>0</v>
      </c>
      <c r="S133" s="104">
        <v>0</v>
      </c>
      <c r="T133" s="105">
        <f>S133*H133</f>
        <v>0</v>
      </c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R133" s="106" t="s">
        <v>135</v>
      </c>
      <c r="AT133" s="106" t="s">
        <v>130</v>
      </c>
      <c r="AU133" s="106" t="s">
        <v>84</v>
      </c>
      <c r="AY133" s="16" t="s">
        <v>128</v>
      </c>
      <c r="BE133" s="107">
        <f>IF(N133="základní",J133,0)</f>
        <v>0</v>
      </c>
      <c r="BF133" s="107">
        <f>IF(N133="snížená",J133,0)</f>
        <v>0</v>
      </c>
      <c r="BG133" s="107">
        <f>IF(N133="zákl. přenesená",J133,0)</f>
        <v>0</v>
      </c>
      <c r="BH133" s="107">
        <f>IF(N133="sníž. přenesená",J133,0)</f>
        <v>0</v>
      </c>
      <c r="BI133" s="107">
        <f>IF(N133="nulová",J133,0)</f>
        <v>0</v>
      </c>
      <c r="BJ133" s="16" t="s">
        <v>82</v>
      </c>
      <c r="BK133" s="107">
        <f>ROUND(I133*H133,2)</f>
        <v>0</v>
      </c>
      <c r="BL133" s="16" t="s">
        <v>135</v>
      </c>
      <c r="BM133" s="106" t="s">
        <v>259</v>
      </c>
    </row>
    <row r="134" spans="1:65" s="2" customFormat="1" ht="19.5">
      <c r="A134" s="25"/>
      <c r="B134" s="26"/>
      <c r="C134" s="157"/>
      <c r="D134" s="215" t="s">
        <v>137</v>
      </c>
      <c r="E134" s="157"/>
      <c r="F134" s="216" t="s">
        <v>160</v>
      </c>
      <c r="G134" s="157"/>
      <c r="H134" s="157"/>
      <c r="I134" s="150"/>
      <c r="J134" s="157"/>
      <c r="K134" s="157"/>
      <c r="L134" s="26"/>
      <c r="M134" s="108"/>
      <c r="N134" s="109"/>
      <c r="O134" s="47"/>
      <c r="P134" s="47"/>
      <c r="Q134" s="47"/>
      <c r="R134" s="47"/>
      <c r="S134" s="47"/>
      <c r="T134" s="48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T134" s="16" t="s">
        <v>137</v>
      </c>
      <c r="AU134" s="16" t="s">
        <v>84</v>
      </c>
    </row>
    <row r="135" spans="1:65" s="14" customFormat="1">
      <c r="B135" s="115"/>
      <c r="C135" s="220"/>
      <c r="D135" s="215" t="s">
        <v>139</v>
      </c>
      <c r="E135" s="221" t="s">
        <v>1</v>
      </c>
      <c r="F135" s="222" t="s">
        <v>260</v>
      </c>
      <c r="G135" s="220"/>
      <c r="H135" s="223">
        <v>8.3160000000000007</v>
      </c>
      <c r="I135" s="152"/>
      <c r="J135" s="220"/>
      <c r="K135" s="220"/>
      <c r="L135" s="115"/>
      <c r="M135" s="117"/>
      <c r="N135" s="118"/>
      <c r="O135" s="118"/>
      <c r="P135" s="118"/>
      <c r="Q135" s="118"/>
      <c r="R135" s="118"/>
      <c r="S135" s="118"/>
      <c r="T135" s="119"/>
      <c r="AT135" s="116" t="s">
        <v>139</v>
      </c>
      <c r="AU135" s="116" t="s">
        <v>84</v>
      </c>
      <c r="AV135" s="14" t="s">
        <v>84</v>
      </c>
      <c r="AW135" s="14" t="s">
        <v>30</v>
      </c>
      <c r="AX135" s="14" t="s">
        <v>74</v>
      </c>
      <c r="AY135" s="116" t="s">
        <v>128</v>
      </c>
    </row>
    <row r="136" spans="1:65" s="14" customFormat="1">
      <c r="B136" s="115"/>
      <c r="C136" s="220"/>
      <c r="D136" s="215" t="s">
        <v>139</v>
      </c>
      <c r="E136" s="221" t="s">
        <v>1</v>
      </c>
      <c r="F136" s="222" t="s">
        <v>261</v>
      </c>
      <c r="G136" s="220"/>
      <c r="H136" s="223">
        <v>6.0060000000000002</v>
      </c>
      <c r="I136" s="152"/>
      <c r="J136" s="220"/>
      <c r="K136" s="220"/>
      <c r="L136" s="115"/>
      <c r="M136" s="117"/>
      <c r="N136" s="118"/>
      <c r="O136" s="118"/>
      <c r="P136" s="118"/>
      <c r="Q136" s="118"/>
      <c r="R136" s="118"/>
      <c r="S136" s="118"/>
      <c r="T136" s="119"/>
      <c r="AT136" s="116" t="s">
        <v>139</v>
      </c>
      <c r="AU136" s="116" t="s">
        <v>84</v>
      </c>
      <c r="AV136" s="14" t="s">
        <v>84</v>
      </c>
      <c r="AW136" s="14" t="s">
        <v>30</v>
      </c>
      <c r="AX136" s="14" t="s">
        <v>74</v>
      </c>
      <c r="AY136" s="116" t="s">
        <v>128</v>
      </c>
    </row>
    <row r="137" spans="1:65" s="2" customFormat="1" ht="12">
      <c r="A137" s="25"/>
      <c r="B137" s="101"/>
      <c r="C137" s="209" t="s">
        <v>151</v>
      </c>
      <c r="D137" s="209" t="s">
        <v>130</v>
      </c>
      <c r="E137" s="210" t="s">
        <v>262</v>
      </c>
      <c r="F137" s="211" t="s">
        <v>263</v>
      </c>
      <c r="G137" s="212" t="s">
        <v>133</v>
      </c>
      <c r="H137" s="213">
        <v>99.637</v>
      </c>
      <c r="I137" s="148">
        <v>0</v>
      </c>
      <c r="J137" s="214">
        <f>ROUND(I137*H137,2)</f>
        <v>0</v>
      </c>
      <c r="K137" s="211" t="s">
        <v>134</v>
      </c>
      <c r="L137" s="26"/>
      <c r="M137" s="102" t="s">
        <v>1</v>
      </c>
      <c r="N137" s="103" t="s">
        <v>39</v>
      </c>
      <c r="O137" s="104">
        <v>7.3999999999999996E-2</v>
      </c>
      <c r="P137" s="104">
        <f>O137*H137</f>
        <v>7.373138</v>
      </c>
      <c r="Q137" s="104">
        <v>0</v>
      </c>
      <c r="R137" s="104">
        <f>Q137*H137</f>
        <v>0</v>
      </c>
      <c r="S137" s="104">
        <v>0</v>
      </c>
      <c r="T137" s="105">
        <f>S137*H137</f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06" t="s">
        <v>135</v>
      </c>
      <c r="AT137" s="106" t="s">
        <v>130</v>
      </c>
      <c r="AU137" s="106" t="s">
        <v>84</v>
      </c>
      <c r="AY137" s="16" t="s">
        <v>128</v>
      </c>
      <c r="BE137" s="107">
        <f>IF(N137="základní",J137,0)</f>
        <v>0</v>
      </c>
      <c r="BF137" s="107">
        <f>IF(N137="snížená",J137,0)</f>
        <v>0</v>
      </c>
      <c r="BG137" s="107">
        <f>IF(N137="zákl. přenesená",J137,0)</f>
        <v>0</v>
      </c>
      <c r="BH137" s="107">
        <f>IF(N137="sníž. přenesená",J137,0)</f>
        <v>0</v>
      </c>
      <c r="BI137" s="107">
        <f>IF(N137="nulová",J137,0)</f>
        <v>0</v>
      </c>
      <c r="BJ137" s="16" t="s">
        <v>82</v>
      </c>
      <c r="BK137" s="107">
        <f>ROUND(I137*H137,2)</f>
        <v>0</v>
      </c>
      <c r="BL137" s="16" t="s">
        <v>135</v>
      </c>
      <c r="BM137" s="106" t="s">
        <v>264</v>
      </c>
    </row>
    <row r="138" spans="1:65" s="2" customFormat="1" ht="19.5">
      <c r="A138" s="25"/>
      <c r="B138" s="26"/>
      <c r="C138" s="157"/>
      <c r="D138" s="215" t="s">
        <v>137</v>
      </c>
      <c r="E138" s="157"/>
      <c r="F138" s="216" t="s">
        <v>265</v>
      </c>
      <c r="G138" s="157"/>
      <c r="H138" s="157"/>
      <c r="I138" s="150"/>
      <c r="J138" s="157"/>
      <c r="K138" s="157"/>
      <c r="L138" s="26"/>
      <c r="M138" s="108"/>
      <c r="N138" s="109"/>
      <c r="O138" s="47"/>
      <c r="P138" s="47"/>
      <c r="Q138" s="47"/>
      <c r="R138" s="47"/>
      <c r="S138" s="47"/>
      <c r="T138" s="48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T138" s="16" t="s">
        <v>137</v>
      </c>
      <c r="AU138" s="16" t="s">
        <v>84</v>
      </c>
    </row>
    <row r="139" spans="1:65" s="14" customFormat="1">
      <c r="B139" s="115"/>
      <c r="C139" s="220"/>
      <c r="D139" s="215" t="s">
        <v>139</v>
      </c>
      <c r="E139" s="221" t="s">
        <v>1</v>
      </c>
      <c r="F139" s="222" t="s">
        <v>260</v>
      </c>
      <c r="G139" s="220"/>
      <c r="H139" s="223">
        <v>8.3160000000000007</v>
      </c>
      <c r="I139" s="152"/>
      <c r="J139" s="220"/>
      <c r="K139" s="220"/>
      <c r="L139" s="115"/>
      <c r="M139" s="117"/>
      <c r="N139" s="118"/>
      <c r="O139" s="118"/>
      <c r="P139" s="118"/>
      <c r="Q139" s="118"/>
      <c r="R139" s="118"/>
      <c r="S139" s="118"/>
      <c r="T139" s="119"/>
      <c r="AT139" s="116" t="s">
        <v>139</v>
      </c>
      <c r="AU139" s="116" t="s">
        <v>84</v>
      </c>
      <c r="AV139" s="14" t="s">
        <v>84</v>
      </c>
      <c r="AW139" s="14" t="s">
        <v>30</v>
      </c>
      <c r="AX139" s="14" t="s">
        <v>74</v>
      </c>
      <c r="AY139" s="116" t="s">
        <v>128</v>
      </c>
    </row>
    <row r="140" spans="1:65" s="14" customFormat="1">
      <c r="B140" s="115"/>
      <c r="C140" s="220"/>
      <c r="D140" s="215" t="s">
        <v>139</v>
      </c>
      <c r="E140" s="221" t="s">
        <v>1</v>
      </c>
      <c r="F140" s="222" t="s">
        <v>261</v>
      </c>
      <c r="G140" s="220"/>
      <c r="H140" s="223">
        <v>6.0060000000000002</v>
      </c>
      <c r="I140" s="152"/>
      <c r="J140" s="220"/>
      <c r="K140" s="220"/>
      <c r="L140" s="115"/>
      <c r="M140" s="117"/>
      <c r="N140" s="118"/>
      <c r="O140" s="118"/>
      <c r="P140" s="118"/>
      <c r="Q140" s="118"/>
      <c r="R140" s="118"/>
      <c r="S140" s="118"/>
      <c r="T140" s="119"/>
      <c r="AT140" s="116" t="s">
        <v>139</v>
      </c>
      <c r="AU140" s="116" t="s">
        <v>84</v>
      </c>
      <c r="AV140" s="14" t="s">
        <v>84</v>
      </c>
      <c r="AW140" s="14" t="s">
        <v>30</v>
      </c>
      <c r="AX140" s="14" t="s">
        <v>74</v>
      </c>
      <c r="AY140" s="116" t="s">
        <v>128</v>
      </c>
    </row>
    <row r="141" spans="1:65" s="14" customFormat="1">
      <c r="B141" s="115"/>
      <c r="C141" s="220"/>
      <c r="D141" s="215" t="s">
        <v>139</v>
      </c>
      <c r="E141" s="221" t="s">
        <v>1</v>
      </c>
      <c r="F141" s="222" t="s">
        <v>256</v>
      </c>
      <c r="G141" s="220"/>
      <c r="H141" s="223">
        <v>2.415</v>
      </c>
      <c r="I141" s="152"/>
      <c r="J141" s="220"/>
      <c r="K141" s="220"/>
      <c r="L141" s="115"/>
      <c r="M141" s="117"/>
      <c r="N141" s="118"/>
      <c r="O141" s="118"/>
      <c r="P141" s="118"/>
      <c r="Q141" s="118"/>
      <c r="R141" s="118"/>
      <c r="S141" s="118"/>
      <c r="T141" s="119"/>
      <c r="AT141" s="116" t="s">
        <v>139</v>
      </c>
      <c r="AU141" s="116" t="s">
        <v>84</v>
      </c>
      <c r="AV141" s="14" t="s">
        <v>84</v>
      </c>
      <c r="AW141" s="14" t="s">
        <v>30</v>
      </c>
      <c r="AX141" s="14" t="s">
        <v>74</v>
      </c>
      <c r="AY141" s="116" t="s">
        <v>128</v>
      </c>
    </row>
    <row r="142" spans="1:65" s="14" customFormat="1">
      <c r="B142" s="115"/>
      <c r="C142" s="220"/>
      <c r="D142" s="215" t="s">
        <v>139</v>
      </c>
      <c r="E142" s="221" t="s">
        <v>1</v>
      </c>
      <c r="F142" s="222" t="s">
        <v>257</v>
      </c>
      <c r="G142" s="220"/>
      <c r="H142" s="223">
        <v>4.5</v>
      </c>
      <c r="I142" s="152"/>
      <c r="J142" s="220"/>
      <c r="K142" s="220"/>
      <c r="L142" s="115"/>
      <c r="M142" s="117"/>
      <c r="N142" s="118"/>
      <c r="O142" s="118"/>
      <c r="P142" s="118"/>
      <c r="Q142" s="118"/>
      <c r="R142" s="118"/>
      <c r="S142" s="118"/>
      <c r="T142" s="119"/>
      <c r="AT142" s="116" t="s">
        <v>139</v>
      </c>
      <c r="AU142" s="116" t="s">
        <v>84</v>
      </c>
      <c r="AV142" s="14" t="s">
        <v>84</v>
      </c>
      <c r="AW142" s="14" t="s">
        <v>30</v>
      </c>
      <c r="AX142" s="14" t="s">
        <v>74</v>
      </c>
      <c r="AY142" s="116" t="s">
        <v>128</v>
      </c>
    </row>
    <row r="143" spans="1:65" s="14" customFormat="1">
      <c r="B143" s="115"/>
      <c r="C143" s="220"/>
      <c r="D143" s="215" t="s">
        <v>139</v>
      </c>
      <c r="E143" s="221" t="s">
        <v>1</v>
      </c>
      <c r="F143" s="222" t="s">
        <v>258</v>
      </c>
      <c r="G143" s="220"/>
      <c r="H143" s="223">
        <v>78.400000000000006</v>
      </c>
      <c r="I143" s="152"/>
      <c r="J143" s="220"/>
      <c r="K143" s="220"/>
      <c r="L143" s="115"/>
      <c r="M143" s="117"/>
      <c r="N143" s="118"/>
      <c r="O143" s="118"/>
      <c r="P143" s="118"/>
      <c r="Q143" s="118"/>
      <c r="R143" s="118"/>
      <c r="S143" s="118"/>
      <c r="T143" s="119"/>
      <c r="AT143" s="116" t="s">
        <v>139</v>
      </c>
      <c r="AU143" s="116" t="s">
        <v>84</v>
      </c>
      <c r="AV143" s="14" t="s">
        <v>84</v>
      </c>
      <c r="AW143" s="14" t="s">
        <v>30</v>
      </c>
      <c r="AX143" s="14" t="s">
        <v>74</v>
      </c>
      <c r="AY143" s="116" t="s">
        <v>128</v>
      </c>
    </row>
    <row r="144" spans="1:65" s="2" customFormat="1" ht="12">
      <c r="A144" s="25"/>
      <c r="B144" s="101"/>
      <c r="C144" s="209" t="s">
        <v>135</v>
      </c>
      <c r="D144" s="209" t="s">
        <v>130</v>
      </c>
      <c r="E144" s="210" t="s">
        <v>185</v>
      </c>
      <c r="F144" s="211" t="s">
        <v>186</v>
      </c>
      <c r="G144" s="212" t="s">
        <v>133</v>
      </c>
      <c r="H144" s="213">
        <v>99.637</v>
      </c>
      <c r="I144" s="148">
        <v>0</v>
      </c>
      <c r="J144" s="214">
        <f>ROUND(I144*H144,2)</f>
        <v>0</v>
      </c>
      <c r="K144" s="211" t="s">
        <v>134</v>
      </c>
      <c r="L144" s="26"/>
      <c r="M144" s="102" t="s">
        <v>1</v>
      </c>
      <c r="N144" s="103" t="s">
        <v>39</v>
      </c>
      <c r="O144" s="104">
        <v>4.2999999999999997E-2</v>
      </c>
      <c r="P144" s="104">
        <f>O144*H144</f>
        <v>4.2843909999999994</v>
      </c>
      <c r="Q144" s="104">
        <v>0</v>
      </c>
      <c r="R144" s="104">
        <f>Q144*H144</f>
        <v>0</v>
      </c>
      <c r="S144" s="104">
        <v>0</v>
      </c>
      <c r="T144" s="105">
        <f>S144*H144</f>
        <v>0</v>
      </c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R144" s="106" t="s">
        <v>135</v>
      </c>
      <c r="AT144" s="106" t="s">
        <v>130</v>
      </c>
      <c r="AU144" s="106" t="s">
        <v>84</v>
      </c>
      <c r="AY144" s="16" t="s">
        <v>128</v>
      </c>
      <c r="BE144" s="107">
        <f>IF(N144="základní",J144,0)</f>
        <v>0</v>
      </c>
      <c r="BF144" s="107">
        <f>IF(N144="snížená",J144,0)</f>
        <v>0</v>
      </c>
      <c r="BG144" s="107">
        <f>IF(N144="zákl. přenesená",J144,0)</f>
        <v>0</v>
      </c>
      <c r="BH144" s="107">
        <f>IF(N144="sníž. přenesená",J144,0)</f>
        <v>0</v>
      </c>
      <c r="BI144" s="107">
        <f>IF(N144="nulová",J144,0)</f>
        <v>0</v>
      </c>
      <c r="BJ144" s="16" t="s">
        <v>82</v>
      </c>
      <c r="BK144" s="107">
        <f>ROUND(I144*H144,2)</f>
        <v>0</v>
      </c>
      <c r="BL144" s="16" t="s">
        <v>135</v>
      </c>
      <c r="BM144" s="106" t="s">
        <v>266</v>
      </c>
    </row>
    <row r="145" spans="1:65" s="2" customFormat="1" ht="29.25">
      <c r="A145" s="25"/>
      <c r="B145" s="26"/>
      <c r="C145" s="157"/>
      <c r="D145" s="215" t="s">
        <v>137</v>
      </c>
      <c r="E145" s="157"/>
      <c r="F145" s="216" t="s">
        <v>188</v>
      </c>
      <c r="G145" s="157"/>
      <c r="H145" s="157"/>
      <c r="I145" s="150"/>
      <c r="J145" s="157"/>
      <c r="K145" s="157"/>
      <c r="L145" s="26"/>
      <c r="M145" s="108"/>
      <c r="N145" s="109"/>
      <c r="O145" s="47"/>
      <c r="P145" s="47"/>
      <c r="Q145" s="47"/>
      <c r="R145" s="47"/>
      <c r="S145" s="47"/>
      <c r="T145" s="48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T145" s="16" t="s">
        <v>137</v>
      </c>
      <c r="AU145" s="16" t="s">
        <v>84</v>
      </c>
    </row>
    <row r="146" spans="1:65" s="13" customFormat="1">
      <c r="B146" s="110"/>
      <c r="C146" s="217"/>
      <c r="D146" s="215" t="s">
        <v>139</v>
      </c>
      <c r="E146" s="218" t="s">
        <v>1</v>
      </c>
      <c r="F146" s="219" t="s">
        <v>267</v>
      </c>
      <c r="G146" s="217"/>
      <c r="H146" s="218" t="s">
        <v>1</v>
      </c>
      <c r="I146" s="151"/>
      <c r="J146" s="217"/>
      <c r="K146" s="217"/>
      <c r="L146" s="110"/>
      <c r="M146" s="112"/>
      <c r="N146" s="113"/>
      <c r="O146" s="113"/>
      <c r="P146" s="113"/>
      <c r="Q146" s="113"/>
      <c r="R146" s="113"/>
      <c r="S146" s="113"/>
      <c r="T146" s="114"/>
      <c r="AT146" s="111" t="s">
        <v>139</v>
      </c>
      <c r="AU146" s="111" t="s">
        <v>84</v>
      </c>
      <c r="AV146" s="13" t="s">
        <v>82</v>
      </c>
      <c r="AW146" s="13" t="s">
        <v>30</v>
      </c>
      <c r="AX146" s="13" t="s">
        <v>74</v>
      </c>
      <c r="AY146" s="111" t="s">
        <v>128</v>
      </c>
    </row>
    <row r="147" spans="1:65" s="14" customFormat="1">
      <c r="B147" s="115"/>
      <c r="C147" s="220"/>
      <c r="D147" s="215" t="s">
        <v>139</v>
      </c>
      <c r="E147" s="221" t="s">
        <v>1</v>
      </c>
      <c r="F147" s="222" t="s">
        <v>260</v>
      </c>
      <c r="G147" s="220"/>
      <c r="H147" s="223">
        <v>8.3160000000000007</v>
      </c>
      <c r="I147" s="152"/>
      <c r="J147" s="220"/>
      <c r="K147" s="220"/>
      <c r="L147" s="115"/>
      <c r="M147" s="117"/>
      <c r="N147" s="118"/>
      <c r="O147" s="118"/>
      <c r="P147" s="118"/>
      <c r="Q147" s="118"/>
      <c r="R147" s="118"/>
      <c r="S147" s="118"/>
      <c r="T147" s="119"/>
      <c r="AT147" s="116" t="s">
        <v>139</v>
      </c>
      <c r="AU147" s="116" t="s">
        <v>84</v>
      </c>
      <c r="AV147" s="14" t="s">
        <v>84</v>
      </c>
      <c r="AW147" s="14" t="s">
        <v>30</v>
      </c>
      <c r="AX147" s="14" t="s">
        <v>74</v>
      </c>
      <c r="AY147" s="116" t="s">
        <v>128</v>
      </c>
    </row>
    <row r="148" spans="1:65" s="14" customFormat="1">
      <c r="B148" s="115"/>
      <c r="C148" s="220"/>
      <c r="D148" s="215" t="s">
        <v>139</v>
      </c>
      <c r="E148" s="221" t="s">
        <v>1</v>
      </c>
      <c r="F148" s="222" t="s">
        <v>261</v>
      </c>
      <c r="G148" s="220"/>
      <c r="H148" s="223">
        <v>6.0060000000000002</v>
      </c>
      <c r="I148" s="152"/>
      <c r="J148" s="220"/>
      <c r="K148" s="220"/>
      <c r="L148" s="115"/>
      <c r="M148" s="117"/>
      <c r="N148" s="118"/>
      <c r="O148" s="118"/>
      <c r="P148" s="118"/>
      <c r="Q148" s="118"/>
      <c r="R148" s="118"/>
      <c r="S148" s="118"/>
      <c r="T148" s="119"/>
      <c r="AT148" s="116" t="s">
        <v>139</v>
      </c>
      <c r="AU148" s="116" t="s">
        <v>84</v>
      </c>
      <c r="AV148" s="14" t="s">
        <v>84</v>
      </c>
      <c r="AW148" s="14" t="s">
        <v>30</v>
      </c>
      <c r="AX148" s="14" t="s">
        <v>74</v>
      </c>
      <c r="AY148" s="116" t="s">
        <v>128</v>
      </c>
    </row>
    <row r="149" spans="1:65" s="14" customFormat="1">
      <c r="B149" s="115"/>
      <c r="C149" s="220"/>
      <c r="D149" s="215" t="s">
        <v>139</v>
      </c>
      <c r="E149" s="221" t="s">
        <v>1</v>
      </c>
      <c r="F149" s="222" t="s">
        <v>256</v>
      </c>
      <c r="G149" s="220"/>
      <c r="H149" s="223">
        <v>2.415</v>
      </c>
      <c r="I149" s="152"/>
      <c r="J149" s="220"/>
      <c r="K149" s="220"/>
      <c r="L149" s="115"/>
      <c r="M149" s="117"/>
      <c r="N149" s="118"/>
      <c r="O149" s="118"/>
      <c r="P149" s="118"/>
      <c r="Q149" s="118"/>
      <c r="R149" s="118"/>
      <c r="S149" s="118"/>
      <c r="T149" s="119"/>
      <c r="AT149" s="116" t="s">
        <v>139</v>
      </c>
      <c r="AU149" s="116" t="s">
        <v>84</v>
      </c>
      <c r="AV149" s="14" t="s">
        <v>84</v>
      </c>
      <c r="AW149" s="14" t="s">
        <v>30</v>
      </c>
      <c r="AX149" s="14" t="s">
        <v>74</v>
      </c>
      <c r="AY149" s="116" t="s">
        <v>128</v>
      </c>
    </row>
    <row r="150" spans="1:65" s="14" customFormat="1">
      <c r="B150" s="115"/>
      <c r="C150" s="220"/>
      <c r="D150" s="215" t="s">
        <v>139</v>
      </c>
      <c r="E150" s="221" t="s">
        <v>1</v>
      </c>
      <c r="F150" s="222" t="s">
        <v>257</v>
      </c>
      <c r="G150" s="220"/>
      <c r="H150" s="223">
        <v>4.5</v>
      </c>
      <c r="I150" s="152"/>
      <c r="J150" s="220"/>
      <c r="K150" s="220"/>
      <c r="L150" s="115"/>
      <c r="M150" s="117"/>
      <c r="N150" s="118"/>
      <c r="O150" s="118"/>
      <c r="P150" s="118"/>
      <c r="Q150" s="118"/>
      <c r="R150" s="118"/>
      <c r="S150" s="118"/>
      <c r="T150" s="119"/>
      <c r="AT150" s="116" t="s">
        <v>139</v>
      </c>
      <c r="AU150" s="116" t="s">
        <v>84</v>
      </c>
      <c r="AV150" s="14" t="s">
        <v>84</v>
      </c>
      <c r="AW150" s="14" t="s">
        <v>30</v>
      </c>
      <c r="AX150" s="14" t="s">
        <v>74</v>
      </c>
      <c r="AY150" s="116" t="s">
        <v>128</v>
      </c>
    </row>
    <row r="151" spans="1:65" s="14" customFormat="1">
      <c r="B151" s="115"/>
      <c r="C151" s="220"/>
      <c r="D151" s="215" t="s">
        <v>139</v>
      </c>
      <c r="E151" s="221" t="s">
        <v>1</v>
      </c>
      <c r="F151" s="222" t="s">
        <v>258</v>
      </c>
      <c r="G151" s="220"/>
      <c r="H151" s="223">
        <v>78.400000000000006</v>
      </c>
      <c r="I151" s="152"/>
      <c r="J151" s="220"/>
      <c r="K151" s="220"/>
      <c r="L151" s="115"/>
      <c r="M151" s="117"/>
      <c r="N151" s="118"/>
      <c r="O151" s="118"/>
      <c r="P151" s="118"/>
      <c r="Q151" s="118"/>
      <c r="R151" s="118"/>
      <c r="S151" s="118"/>
      <c r="T151" s="119"/>
      <c r="AT151" s="116" t="s">
        <v>139</v>
      </c>
      <c r="AU151" s="116" t="s">
        <v>84</v>
      </c>
      <c r="AV151" s="14" t="s">
        <v>84</v>
      </c>
      <c r="AW151" s="14" t="s">
        <v>30</v>
      </c>
      <c r="AX151" s="14" t="s">
        <v>74</v>
      </c>
      <c r="AY151" s="116" t="s">
        <v>128</v>
      </c>
    </row>
    <row r="152" spans="1:65" s="12" customFormat="1" ht="12.75">
      <c r="B152" s="93"/>
      <c r="C152" s="203"/>
      <c r="D152" s="204" t="s">
        <v>73</v>
      </c>
      <c r="E152" s="207" t="s">
        <v>151</v>
      </c>
      <c r="F152" s="207" t="s">
        <v>268</v>
      </c>
      <c r="G152" s="203"/>
      <c r="H152" s="203"/>
      <c r="I152" s="153"/>
      <c r="J152" s="208">
        <f>BK152</f>
        <v>0</v>
      </c>
      <c r="K152" s="203"/>
      <c r="L152" s="93"/>
      <c r="M152" s="95"/>
      <c r="N152" s="96"/>
      <c r="O152" s="96"/>
      <c r="P152" s="97">
        <f>SUM(P153:P177)</f>
        <v>851.26192900000012</v>
      </c>
      <c r="Q152" s="96"/>
      <c r="R152" s="97">
        <f>SUM(R153:R177)</f>
        <v>221.06893078000002</v>
      </c>
      <c r="S152" s="96"/>
      <c r="T152" s="98">
        <f>SUM(T153:T177)</f>
        <v>0</v>
      </c>
      <c r="AR152" s="94" t="s">
        <v>82</v>
      </c>
      <c r="AT152" s="99" t="s">
        <v>73</v>
      </c>
      <c r="AU152" s="99" t="s">
        <v>82</v>
      </c>
      <c r="AY152" s="94" t="s">
        <v>128</v>
      </c>
      <c r="BK152" s="100">
        <f>SUM(BK153:BK177)</f>
        <v>0</v>
      </c>
    </row>
    <row r="153" spans="1:65" s="2" customFormat="1" ht="12">
      <c r="A153" s="25"/>
      <c r="B153" s="101"/>
      <c r="C153" s="209" t="s">
        <v>162</v>
      </c>
      <c r="D153" s="209" t="s">
        <v>130</v>
      </c>
      <c r="E153" s="210" t="s">
        <v>269</v>
      </c>
      <c r="F153" s="211" t="s">
        <v>270</v>
      </c>
      <c r="G153" s="212" t="s">
        <v>133</v>
      </c>
      <c r="H153" s="213">
        <v>77.722999999999999</v>
      </c>
      <c r="I153" s="148">
        <v>0</v>
      </c>
      <c r="J153" s="214">
        <f>ROUND(I153*H153,2)</f>
        <v>0</v>
      </c>
      <c r="K153" s="211" t="s">
        <v>134</v>
      </c>
      <c r="L153" s="26"/>
      <c r="M153" s="102" t="s">
        <v>1</v>
      </c>
      <c r="N153" s="103" t="s">
        <v>39</v>
      </c>
      <c r="O153" s="104">
        <v>4.5910000000000002</v>
      </c>
      <c r="P153" s="104">
        <f>O153*H153</f>
        <v>356.82629300000002</v>
      </c>
      <c r="Q153" s="104">
        <v>2.8089400000000002</v>
      </c>
      <c r="R153" s="104">
        <f>Q153*H153</f>
        <v>218.31924362000001</v>
      </c>
      <c r="S153" s="104">
        <v>0</v>
      </c>
      <c r="T153" s="105">
        <f>S153*H153</f>
        <v>0</v>
      </c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R153" s="106" t="s">
        <v>135</v>
      </c>
      <c r="AT153" s="106" t="s">
        <v>130</v>
      </c>
      <c r="AU153" s="106" t="s">
        <v>84</v>
      </c>
      <c r="AY153" s="16" t="s">
        <v>128</v>
      </c>
      <c r="BE153" s="107">
        <f>IF(N153="základní",J153,0)</f>
        <v>0</v>
      </c>
      <c r="BF153" s="107">
        <f>IF(N153="snížená",J153,0)</f>
        <v>0</v>
      </c>
      <c r="BG153" s="107">
        <f>IF(N153="zákl. přenesená",J153,0)</f>
        <v>0</v>
      </c>
      <c r="BH153" s="107">
        <f>IF(N153="sníž. přenesená",J153,0)</f>
        <v>0</v>
      </c>
      <c r="BI153" s="107">
        <f>IF(N153="nulová",J153,0)</f>
        <v>0</v>
      </c>
      <c r="BJ153" s="16" t="s">
        <v>82</v>
      </c>
      <c r="BK153" s="107">
        <f>ROUND(I153*H153,2)</f>
        <v>0</v>
      </c>
      <c r="BL153" s="16" t="s">
        <v>135</v>
      </c>
      <c r="BM153" s="106" t="s">
        <v>271</v>
      </c>
    </row>
    <row r="154" spans="1:65" s="2" customFormat="1" ht="29.25">
      <c r="A154" s="25"/>
      <c r="B154" s="26"/>
      <c r="C154" s="157"/>
      <c r="D154" s="215" t="s">
        <v>137</v>
      </c>
      <c r="E154" s="157"/>
      <c r="F154" s="216" t="s">
        <v>272</v>
      </c>
      <c r="G154" s="157"/>
      <c r="H154" s="157"/>
      <c r="I154" s="150"/>
      <c r="J154" s="157"/>
      <c r="K154" s="157"/>
      <c r="L154" s="26"/>
      <c r="M154" s="108"/>
      <c r="N154" s="109"/>
      <c r="O154" s="47"/>
      <c r="P154" s="47"/>
      <c r="Q154" s="47"/>
      <c r="R154" s="47"/>
      <c r="S154" s="47"/>
      <c r="T154" s="48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T154" s="16" t="s">
        <v>137</v>
      </c>
      <c r="AU154" s="16" t="s">
        <v>84</v>
      </c>
    </row>
    <row r="155" spans="1:65" s="13" customFormat="1">
      <c r="B155" s="110"/>
      <c r="C155" s="217"/>
      <c r="D155" s="215" t="s">
        <v>139</v>
      </c>
      <c r="E155" s="218" t="s">
        <v>1</v>
      </c>
      <c r="F155" s="219" t="s">
        <v>273</v>
      </c>
      <c r="G155" s="217"/>
      <c r="H155" s="218" t="s">
        <v>1</v>
      </c>
      <c r="I155" s="151"/>
      <c r="J155" s="217"/>
      <c r="K155" s="217"/>
      <c r="L155" s="110"/>
      <c r="M155" s="112"/>
      <c r="N155" s="113"/>
      <c r="O155" s="113"/>
      <c r="P155" s="113"/>
      <c r="Q155" s="113"/>
      <c r="R155" s="113"/>
      <c r="S155" s="113"/>
      <c r="T155" s="114"/>
      <c r="AT155" s="111" t="s">
        <v>139</v>
      </c>
      <c r="AU155" s="111" t="s">
        <v>84</v>
      </c>
      <c r="AV155" s="13" t="s">
        <v>82</v>
      </c>
      <c r="AW155" s="13" t="s">
        <v>30</v>
      </c>
      <c r="AX155" s="13" t="s">
        <v>74</v>
      </c>
      <c r="AY155" s="111" t="s">
        <v>128</v>
      </c>
    </row>
    <row r="156" spans="1:65" s="14" customFormat="1">
      <c r="B156" s="115"/>
      <c r="C156" s="220"/>
      <c r="D156" s="215" t="s">
        <v>139</v>
      </c>
      <c r="E156" s="221" t="s">
        <v>1</v>
      </c>
      <c r="F156" s="222" t="s">
        <v>274</v>
      </c>
      <c r="G156" s="220"/>
      <c r="H156" s="223">
        <v>5.4720000000000004</v>
      </c>
      <c r="I156" s="152"/>
      <c r="J156" s="220"/>
      <c r="K156" s="220"/>
      <c r="L156" s="115"/>
      <c r="M156" s="117"/>
      <c r="N156" s="118"/>
      <c r="O156" s="118"/>
      <c r="P156" s="118"/>
      <c r="Q156" s="118"/>
      <c r="R156" s="118"/>
      <c r="S156" s="118"/>
      <c r="T156" s="119"/>
      <c r="AT156" s="116" t="s">
        <v>139</v>
      </c>
      <c r="AU156" s="116" t="s">
        <v>84</v>
      </c>
      <c r="AV156" s="14" t="s">
        <v>84</v>
      </c>
      <c r="AW156" s="14" t="s">
        <v>30</v>
      </c>
      <c r="AX156" s="14" t="s">
        <v>74</v>
      </c>
      <c r="AY156" s="116" t="s">
        <v>128</v>
      </c>
    </row>
    <row r="157" spans="1:65" s="14" customFormat="1">
      <c r="B157" s="115"/>
      <c r="C157" s="220"/>
      <c r="D157" s="215" t="s">
        <v>139</v>
      </c>
      <c r="E157" s="221" t="s">
        <v>1</v>
      </c>
      <c r="F157" s="222" t="s">
        <v>275</v>
      </c>
      <c r="G157" s="220"/>
      <c r="H157" s="223">
        <v>-1.8</v>
      </c>
      <c r="I157" s="152"/>
      <c r="J157" s="220"/>
      <c r="K157" s="220"/>
      <c r="L157" s="115"/>
      <c r="M157" s="117"/>
      <c r="N157" s="118"/>
      <c r="O157" s="118"/>
      <c r="P157" s="118"/>
      <c r="Q157" s="118"/>
      <c r="R157" s="118"/>
      <c r="S157" s="118"/>
      <c r="T157" s="119"/>
      <c r="AT157" s="116" t="s">
        <v>139</v>
      </c>
      <c r="AU157" s="116" t="s">
        <v>84</v>
      </c>
      <c r="AV157" s="14" t="s">
        <v>84</v>
      </c>
      <c r="AW157" s="14" t="s">
        <v>30</v>
      </c>
      <c r="AX157" s="14" t="s">
        <v>74</v>
      </c>
      <c r="AY157" s="116" t="s">
        <v>128</v>
      </c>
    </row>
    <row r="158" spans="1:65" s="14" customFormat="1">
      <c r="B158" s="115"/>
      <c r="C158" s="220"/>
      <c r="D158" s="215" t="s">
        <v>139</v>
      </c>
      <c r="E158" s="221" t="s">
        <v>1</v>
      </c>
      <c r="F158" s="222" t="s">
        <v>276</v>
      </c>
      <c r="G158" s="220"/>
      <c r="H158" s="223">
        <v>4.6849999999999996</v>
      </c>
      <c r="I158" s="152"/>
      <c r="J158" s="220"/>
      <c r="K158" s="220"/>
      <c r="L158" s="115"/>
      <c r="M158" s="117"/>
      <c r="N158" s="118"/>
      <c r="O158" s="118"/>
      <c r="P158" s="118"/>
      <c r="Q158" s="118"/>
      <c r="R158" s="118"/>
      <c r="S158" s="118"/>
      <c r="T158" s="119"/>
      <c r="AT158" s="116" t="s">
        <v>139</v>
      </c>
      <c r="AU158" s="116" t="s">
        <v>84</v>
      </c>
      <c r="AV158" s="14" t="s">
        <v>84</v>
      </c>
      <c r="AW158" s="14" t="s">
        <v>30</v>
      </c>
      <c r="AX158" s="14" t="s">
        <v>74</v>
      </c>
      <c r="AY158" s="116" t="s">
        <v>128</v>
      </c>
    </row>
    <row r="159" spans="1:65" s="14" customFormat="1">
      <c r="B159" s="115"/>
      <c r="C159" s="220"/>
      <c r="D159" s="215" t="s">
        <v>139</v>
      </c>
      <c r="E159" s="221" t="s">
        <v>1</v>
      </c>
      <c r="F159" s="222" t="s">
        <v>277</v>
      </c>
      <c r="G159" s="220"/>
      <c r="H159" s="223">
        <v>-0.68</v>
      </c>
      <c r="I159" s="152"/>
      <c r="J159" s="220"/>
      <c r="K159" s="220"/>
      <c r="L159" s="115"/>
      <c r="M159" s="117"/>
      <c r="N159" s="118"/>
      <c r="O159" s="118"/>
      <c r="P159" s="118"/>
      <c r="Q159" s="118"/>
      <c r="R159" s="118"/>
      <c r="S159" s="118"/>
      <c r="T159" s="119"/>
      <c r="AT159" s="116" t="s">
        <v>139</v>
      </c>
      <c r="AU159" s="116" t="s">
        <v>84</v>
      </c>
      <c r="AV159" s="14" t="s">
        <v>84</v>
      </c>
      <c r="AW159" s="14" t="s">
        <v>30</v>
      </c>
      <c r="AX159" s="14" t="s">
        <v>74</v>
      </c>
      <c r="AY159" s="116" t="s">
        <v>128</v>
      </c>
    </row>
    <row r="160" spans="1:65" s="14" customFormat="1">
      <c r="B160" s="115"/>
      <c r="C160" s="220"/>
      <c r="D160" s="215" t="s">
        <v>139</v>
      </c>
      <c r="E160" s="221" t="s">
        <v>1</v>
      </c>
      <c r="F160" s="222" t="s">
        <v>278</v>
      </c>
      <c r="G160" s="220"/>
      <c r="H160" s="223">
        <v>2.496</v>
      </c>
      <c r="I160" s="152"/>
      <c r="J160" s="220"/>
      <c r="K160" s="220"/>
      <c r="L160" s="115"/>
      <c r="M160" s="117"/>
      <c r="N160" s="118"/>
      <c r="O160" s="118"/>
      <c r="P160" s="118"/>
      <c r="Q160" s="118"/>
      <c r="R160" s="118"/>
      <c r="S160" s="118"/>
      <c r="T160" s="119"/>
      <c r="AT160" s="116" t="s">
        <v>139</v>
      </c>
      <c r="AU160" s="116" t="s">
        <v>84</v>
      </c>
      <c r="AV160" s="14" t="s">
        <v>84</v>
      </c>
      <c r="AW160" s="14" t="s">
        <v>30</v>
      </c>
      <c r="AX160" s="14" t="s">
        <v>74</v>
      </c>
      <c r="AY160" s="116" t="s">
        <v>128</v>
      </c>
    </row>
    <row r="161" spans="1:65" s="14" customFormat="1">
      <c r="B161" s="115"/>
      <c r="C161" s="220"/>
      <c r="D161" s="215" t="s">
        <v>139</v>
      </c>
      <c r="E161" s="221" t="s">
        <v>1</v>
      </c>
      <c r="F161" s="222" t="s">
        <v>279</v>
      </c>
      <c r="G161" s="220"/>
      <c r="H161" s="223">
        <v>107.1</v>
      </c>
      <c r="I161" s="152"/>
      <c r="J161" s="220"/>
      <c r="K161" s="220"/>
      <c r="L161" s="115"/>
      <c r="M161" s="117"/>
      <c r="N161" s="118"/>
      <c r="O161" s="118"/>
      <c r="P161" s="118"/>
      <c r="Q161" s="118"/>
      <c r="R161" s="118"/>
      <c r="S161" s="118"/>
      <c r="T161" s="119"/>
      <c r="AT161" s="116" t="s">
        <v>139</v>
      </c>
      <c r="AU161" s="116" t="s">
        <v>84</v>
      </c>
      <c r="AV161" s="14" t="s">
        <v>84</v>
      </c>
      <c r="AW161" s="14" t="s">
        <v>30</v>
      </c>
      <c r="AX161" s="14" t="s">
        <v>74</v>
      </c>
      <c r="AY161" s="116" t="s">
        <v>128</v>
      </c>
    </row>
    <row r="162" spans="1:65" s="14" customFormat="1">
      <c r="B162" s="115"/>
      <c r="C162" s="220"/>
      <c r="D162" s="215" t="s">
        <v>139</v>
      </c>
      <c r="E162" s="221" t="s">
        <v>1</v>
      </c>
      <c r="F162" s="222" t="s">
        <v>280</v>
      </c>
      <c r="G162" s="220"/>
      <c r="H162" s="223">
        <v>-39.549999999999997</v>
      </c>
      <c r="I162" s="152"/>
      <c r="J162" s="220"/>
      <c r="K162" s="220"/>
      <c r="L162" s="115"/>
      <c r="M162" s="117"/>
      <c r="N162" s="118"/>
      <c r="O162" s="118"/>
      <c r="P162" s="118"/>
      <c r="Q162" s="118"/>
      <c r="R162" s="118"/>
      <c r="S162" s="118"/>
      <c r="T162" s="119"/>
      <c r="AT162" s="116" t="s">
        <v>139</v>
      </c>
      <c r="AU162" s="116" t="s">
        <v>84</v>
      </c>
      <c r="AV162" s="14" t="s">
        <v>84</v>
      </c>
      <c r="AW162" s="14" t="s">
        <v>30</v>
      </c>
      <c r="AX162" s="14" t="s">
        <v>74</v>
      </c>
      <c r="AY162" s="116" t="s">
        <v>128</v>
      </c>
    </row>
    <row r="163" spans="1:65" s="2" customFormat="1" ht="12">
      <c r="A163" s="25"/>
      <c r="B163" s="101"/>
      <c r="C163" s="209" t="s">
        <v>170</v>
      </c>
      <c r="D163" s="209" t="s">
        <v>130</v>
      </c>
      <c r="E163" s="210" t="s">
        <v>281</v>
      </c>
      <c r="F163" s="211" t="s">
        <v>282</v>
      </c>
      <c r="G163" s="212" t="s">
        <v>194</v>
      </c>
      <c r="H163" s="213">
        <v>176.304</v>
      </c>
      <c r="I163" s="148">
        <v>0</v>
      </c>
      <c r="J163" s="214">
        <f>ROUND(I163*H163,2)</f>
        <v>0</v>
      </c>
      <c r="K163" s="211" t="s">
        <v>134</v>
      </c>
      <c r="L163" s="26"/>
      <c r="M163" s="102" t="s">
        <v>1</v>
      </c>
      <c r="N163" s="103" t="s">
        <v>39</v>
      </c>
      <c r="O163" s="104">
        <v>1.895</v>
      </c>
      <c r="P163" s="104">
        <f>O163*H163</f>
        <v>334.09608000000003</v>
      </c>
      <c r="Q163" s="104">
        <v>7.26E-3</v>
      </c>
      <c r="R163" s="104">
        <f>Q163*H163</f>
        <v>1.2799670400000001</v>
      </c>
      <c r="S163" s="104">
        <v>0</v>
      </c>
      <c r="T163" s="105">
        <f>S163*H163</f>
        <v>0</v>
      </c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R163" s="106" t="s">
        <v>135</v>
      </c>
      <c r="AT163" s="106" t="s">
        <v>130</v>
      </c>
      <c r="AU163" s="106" t="s">
        <v>84</v>
      </c>
      <c r="AY163" s="16" t="s">
        <v>128</v>
      </c>
      <c r="BE163" s="107">
        <f>IF(N163="základní",J163,0)</f>
        <v>0</v>
      </c>
      <c r="BF163" s="107">
        <f>IF(N163="snížená",J163,0)</f>
        <v>0</v>
      </c>
      <c r="BG163" s="107">
        <f>IF(N163="zákl. přenesená",J163,0)</f>
        <v>0</v>
      </c>
      <c r="BH163" s="107">
        <f>IF(N163="sníž. přenesená",J163,0)</f>
        <v>0</v>
      </c>
      <c r="BI163" s="107">
        <f>IF(N163="nulová",J163,0)</f>
        <v>0</v>
      </c>
      <c r="BJ163" s="16" t="s">
        <v>82</v>
      </c>
      <c r="BK163" s="107">
        <f>ROUND(I163*H163,2)</f>
        <v>0</v>
      </c>
      <c r="BL163" s="16" t="s">
        <v>135</v>
      </c>
      <c r="BM163" s="106" t="s">
        <v>283</v>
      </c>
    </row>
    <row r="164" spans="1:65" s="2" customFormat="1" ht="29.25">
      <c r="A164" s="25"/>
      <c r="B164" s="26"/>
      <c r="C164" s="157"/>
      <c r="D164" s="215" t="s">
        <v>137</v>
      </c>
      <c r="E164" s="157"/>
      <c r="F164" s="216" t="s">
        <v>284</v>
      </c>
      <c r="G164" s="157"/>
      <c r="H164" s="157"/>
      <c r="I164" s="150"/>
      <c r="J164" s="157"/>
      <c r="K164" s="157"/>
      <c r="L164" s="26"/>
      <c r="M164" s="108"/>
      <c r="N164" s="109"/>
      <c r="O164" s="47"/>
      <c r="P164" s="47"/>
      <c r="Q164" s="47"/>
      <c r="R164" s="47"/>
      <c r="S164" s="47"/>
      <c r="T164" s="48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T164" s="16" t="s">
        <v>137</v>
      </c>
      <c r="AU164" s="16" t="s">
        <v>84</v>
      </c>
    </row>
    <row r="165" spans="1:65" s="14" customFormat="1">
      <c r="B165" s="115"/>
      <c r="C165" s="220"/>
      <c r="D165" s="215" t="s">
        <v>139</v>
      </c>
      <c r="E165" s="221" t="s">
        <v>1</v>
      </c>
      <c r="F165" s="222" t="s">
        <v>285</v>
      </c>
      <c r="G165" s="220"/>
      <c r="H165" s="223">
        <v>27.36</v>
      </c>
      <c r="I165" s="152"/>
      <c r="J165" s="220"/>
      <c r="K165" s="220"/>
      <c r="L165" s="115"/>
      <c r="M165" s="117"/>
      <c r="N165" s="118"/>
      <c r="O165" s="118"/>
      <c r="P165" s="118"/>
      <c r="Q165" s="118"/>
      <c r="R165" s="118"/>
      <c r="S165" s="118"/>
      <c r="T165" s="119"/>
      <c r="AT165" s="116" t="s">
        <v>139</v>
      </c>
      <c r="AU165" s="116" t="s">
        <v>84</v>
      </c>
      <c r="AV165" s="14" t="s">
        <v>84</v>
      </c>
      <c r="AW165" s="14" t="s">
        <v>30</v>
      </c>
      <c r="AX165" s="14" t="s">
        <v>74</v>
      </c>
      <c r="AY165" s="116" t="s">
        <v>128</v>
      </c>
    </row>
    <row r="166" spans="1:65" s="14" customFormat="1">
      <c r="B166" s="115"/>
      <c r="C166" s="220"/>
      <c r="D166" s="215" t="s">
        <v>139</v>
      </c>
      <c r="E166" s="221" t="s">
        <v>1</v>
      </c>
      <c r="F166" s="222" t="s">
        <v>286</v>
      </c>
      <c r="G166" s="220"/>
      <c r="H166" s="223">
        <v>18.544</v>
      </c>
      <c r="I166" s="152"/>
      <c r="J166" s="220"/>
      <c r="K166" s="220"/>
      <c r="L166" s="115"/>
      <c r="M166" s="117"/>
      <c r="N166" s="118"/>
      <c r="O166" s="118"/>
      <c r="P166" s="118"/>
      <c r="Q166" s="118"/>
      <c r="R166" s="118"/>
      <c r="S166" s="118"/>
      <c r="T166" s="119"/>
      <c r="AT166" s="116" t="s">
        <v>139</v>
      </c>
      <c r="AU166" s="116" t="s">
        <v>84</v>
      </c>
      <c r="AV166" s="14" t="s">
        <v>84</v>
      </c>
      <c r="AW166" s="14" t="s">
        <v>30</v>
      </c>
      <c r="AX166" s="14" t="s">
        <v>74</v>
      </c>
      <c r="AY166" s="116" t="s">
        <v>128</v>
      </c>
    </row>
    <row r="167" spans="1:65" s="14" customFormat="1">
      <c r="B167" s="115"/>
      <c r="C167" s="220"/>
      <c r="D167" s="215" t="s">
        <v>139</v>
      </c>
      <c r="E167" s="221" t="s">
        <v>1</v>
      </c>
      <c r="F167" s="222" t="s">
        <v>287</v>
      </c>
      <c r="G167" s="220"/>
      <c r="H167" s="223">
        <v>11.4</v>
      </c>
      <c r="I167" s="152"/>
      <c r="J167" s="220"/>
      <c r="K167" s="220"/>
      <c r="L167" s="115"/>
      <c r="M167" s="117"/>
      <c r="N167" s="118"/>
      <c r="O167" s="118"/>
      <c r="P167" s="118"/>
      <c r="Q167" s="118"/>
      <c r="R167" s="118"/>
      <c r="S167" s="118"/>
      <c r="T167" s="119"/>
      <c r="AT167" s="116" t="s">
        <v>139</v>
      </c>
      <c r="AU167" s="116" t="s">
        <v>84</v>
      </c>
      <c r="AV167" s="14" t="s">
        <v>84</v>
      </c>
      <c r="AW167" s="14" t="s">
        <v>30</v>
      </c>
      <c r="AX167" s="14" t="s">
        <v>74</v>
      </c>
      <c r="AY167" s="116" t="s">
        <v>128</v>
      </c>
    </row>
    <row r="168" spans="1:65" s="14" customFormat="1">
      <c r="B168" s="115"/>
      <c r="C168" s="220"/>
      <c r="D168" s="215" t="s">
        <v>139</v>
      </c>
      <c r="E168" s="221" t="s">
        <v>1</v>
      </c>
      <c r="F168" s="222" t="s">
        <v>288</v>
      </c>
      <c r="G168" s="220"/>
      <c r="H168" s="223">
        <v>119</v>
      </c>
      <c r="I168" s="152"/>
      <c r="J168" s="220"/>
      <c r="K168" s="220"/>
      <c r="L168" s="115"/>
      <c r="M168" s="117"/>
      <c r="N168" s="118"/>
      <c r="O168" s="118"/>
      <c r="P168" s="118"/>
      <c r="Q168" s="118"/>
      <c r="R168" s="118"/>
      <c r="S168" s="118"/>
      <c r="T168" s="119"/>
      <c r="AT168" s="116" t="s">
        <v>139</v>
      </c>
      <c r="AU168" s="116" t="s">
        <v>84</v>
      </c>
      <c r="AV168" s="14" t="s">
        <v>84</v>
      </c>
      <c r="AW168" s="14" t="s">
        <v>30</v>
      </c>
      <c r="AX168" s="14" t="s">
        <v>74</v>
      </c>
      <c r="AY168" s="116" t="s">
        <v>128</v>
      </c>
    </row>
    <row r="169" spans="1:65" s="2" customFormat="1" ht="12">
      <c r="A169" s="25"/>
      <c r="B169" s="101"/>
      <c r="C169" s="209" t="s">
        <v>176</v>
      </c>
      <c r="D169" s="209" t="s">
        <v>130</v>
      </c>
      <c r="E169" s="210" t="s">
        <v>289</v>
      </c>
      <c r="F169" s="211" t="s">
        <v>290</v>
      </c>
      <c r="G169" s="212" t="s">
        <v>194</v>
      </c>
      <c r="H169" s="213">
        <v>176.304</v>
      </c>
      <c r="I169" s="148">
        <v>0</v>
      </c>
      <c r="J169" s="214">
        <f>ROUND(I169*H169,2)</f>
        <v>0</v>
      </c>
      <c r="K169" s="211" t="s">
        <v>134</v>
      </c>
      <c r="L169" s="26"/>
      <c r="M169" s="102" t="s">
        <v>1</v>
      </c>
      <c r="N169" s="103" t="s">
        <v>39</v>
      </c>
      <c r="O169" s="104">
        <v>0.628</v>
      </c>
      <c r="P169" s="104">
        <f>O169*H169</f>
        <v>110.718912</v>
      </c>
      <c r="Q169" s="104">
        <v>8.5999999999999998E-4</v>
      </c>
      <c r="R169" s="104">
        <f>Q169*H169</f>
        <v>0.15162144</v>
      </c>
      <c r="S169" s="104">
        <v>0</v>
      </c>
      <c r="T169" s="105">
        <f>S169*H169</f>
        <v>0</v>
      </c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R169" s="106" t="s">
        <v>135</v>
      </c>
      <c r="AT169" s="106" t="s">
        <v>130</v>
      </c>
      <c r="AU169" s="106" t="s">
        <v>84</v>
      </c>
      <c r="AY169" s="16" t="s">
        <v>128</v>
      </c>
      <c r="BE169" s="107">
        <f>IF(N169="základní",J169,0)</f>
        <v>0</v>
      </c>
      <c r="BF169" s="107">
        <f>IF(N169="snížená",J169,0)</f>
        <v>0</v>
      </c>
      <c r="BG169" s="107">
        <f>IF(N169="zákl. přenesená",J169,0)</f>
        <v>0</v>
      </c>
      <c r="BH169" s="107">
        <f>IF(N169="sníž. přenesená",J169,0)</f>
        <v>0</v>
      </c>
      <c r="BI169" s="107">
        <f>IF(N169="nulová",J169,0)</f>
        <v>0</v>
      </c>
      <c r="BJ169" s="16" t="s">
        <v>82</v>
      </c>
      <c r="BK169" s="107">
        <f>ROUND(I169*H169,2)</f>
        <v>0</v>
      </c>
      <c r="BL169" s="16" t="s">
        <v>135</v>
      </c>
      <c r="BM169" s="106" t="s">
        <v>291</v>
      </c>
    </row>
    <row r="170" spans="1:65" s="2" customFormat="1" ht="29.25">
      <c r="A170" s="25"/>
      <c r="B170" s="26"/>
      <c r="C170" s="157"/>
      <c r="D170" s="215" t="s">
        <v>137</v>
      </c>
      <c r="E170" s="157"/>
      <c r="F170" s="216" t="s">
        <v>292</v>
      </c>
      <c r="G170" s="157"/>
      <c r="H170" s="157"/>
      <c r="I170" s="150"/>
      <c r="J170" s="157"/>
      <c r="K170" s="157"/>
      <c r="L170" s="26"/>
      <c r="M170" s="108"/>
      <c r="N170" s="109"/>
      <c r="O170" s="47"/>
      <c r="P170" s="47"/>
      <c r="Q170" s="47"/>
      <c r="R170" s="47"/>
      <c r="S170" s="47"/>
      <c r="T170" s="48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T170" s="16" t="s">
        <v>137</v>
      </c>
      <c r="AU170" s="16" t="s">
        <v>84</v>
      </c>
    </row>
    <row r="171" spans="1:65" s="2" customFormat="1" ht="12">
      <c r="A171" s="25"/>
      <c r="B171" s="101"/>
      <c r="C171" s="209" t="s">
        <v>184</v>
      </c>
      <c r="D171" s="209" t="s">
        <v>130</v>
      </c>
      <c r="E171" s="210" t="s">
        <v>293</v>
      </c>
      <c r="F171" s="211" t="s">
        <v>294</v>
      </c>
      <c r="G171" s="212" t="s">
        <v>243</v>
      </c>
      <c r="H171" s="213">
        <v>1.268</v>
      </c>
      <c r="I171" s="148">
        <v>0</v>
      </c>
      <c r="J171" s="214">
        <f>ROUND(I171*H171,2)</f>
        <v>0</v>
      </c>
      <c r="K171" s="211" t="s">
        <v>134</v>
      </c>
      <c r="L171" s="26"/>
      <c r="M171" s="102" t="s">
        <v>1</v>
      </c>
      <c r="N171" s="103" t="s">
        <v>39</v>
      </c>
      <c r="O171" s="104">
        <v>39.133000000000003</v>
      </c>
      <c r="P171" s="104">
        <f>O171*H171</f>
        <v>49.620644000000006</v>
      </c>
      <c r="Q171" s="104">
        <v>1.0395099999999999</v>
      </c>
      <c r="R171" s="104">
        <f>Q171*H171</f>
        <v>1.3180986799999999</v>
      </c>
      <c r="S171" s="104">
        <v>0</v>
      </c>
      <c r="T171" s="105">
        <f>S171*H171</f>
        <v>0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R171" s="106" t="s">
        <v>135</v>
      </c>
      <c r="AT171" s="106" t="s">
        <v>130</v>
      </c>
      <c r="AU171" s="106" t="s">
        <v>84</v>
      </c>
      <c r="AY171" s="16" t="s">
        <v>128</v>
      </c>
      <c r="BE171" s="107">
        <f>IF(N171="základní",J171,0)</f>
        <v>0</v>
      </c>
      <c r="BF171" s="107">
        <f>IF(N171="snížená",J171,0)</f>
        <v>0</v>
      </c>
      <c r="BG171" s="107">
        <f>IF(N171="zákl. přenesená",J171,0)</f>
        <v>0</v>
      </c>
      <c r="BH171" s="107">
        <f>IF(N171="sníž. přenesená",J171,0)</f>
        <v>0</v>
      </c>
      <c r="BI171" s="107">
        <f>IF(N171="nulová",J171,0)</f>
        <v>0</v>
      </c>
      <c r="BJ171" s="16" t="s">
        <v>82</v>
      </c>
      <c r="BK171" s="107">
        <f>ROUND(I171*H171,2)</f>
        <v>0</v>
      </c>
      <c r="BL171" s="16" t="s">
        <v>135</v>
      </c>
      <c r="BM171" s="106" t="s">
        <v>295</v>
      </c>
    </row>
    <row r="172" spans="1:65" s="2" customFormat="1" ht="29.25">
      <c r="A172" s="25"/>
      <c r="B172" s="26"/>
      <c r="C172" s="157"/>
      <c r="D172" s="215" t="s">
        <v>137</v>
      </c>
      <c r="E172" s="157"/>
      <c r="F172" s="216" t="s">
        <v>296</v>
      </c>
      <c r="G172" s="157"/>
      <c r="H172" s="157"/>
      <c r="I172" s="150"/>
      <c r="J172" s="157"/>
      <c r="K172" s="157"/>
      <c r="L172" s="26"/>
      <c r="M172" s="108"/>
      <c r="N172" s="109"/>
      <c r="O172" s="47"/>
      <c r="P172" s="47"/>
      <c r="Q172" s="47"/>
      <c r="R172" s="47"/>
      <c r="S172" s="47"/>
      <c r="T172" s="48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T172" s="16" t="s">
        <v>137</v>
      </c>
      <c r="AU172" s="16" t="s">
        <v>84</v>
      </c>
    </row>
    <row r="173" spans="1:65" s="13" customFormat="1">
      <c r="B173" s="110"/>
      <c r="C173" s="217"/>
      <c r="D173" s="215" t="s">
        <v>139</v>
      </c>
      <c r="E173" s="218" t="s">
        <v>1</v>
      </c>
      <c r="F173" s="219" t="s">
        <v>297</v>
      </c>
      <c r="G173" s="217"/>
      <c r="H173" s="218" t="s">
        <v>1</v>
      </c>
      <c r="I173" s="151"/>
      <c r="J173" s="217"/>
      <c r="K173" s="217"/>
      <c r="L173" s="110"/>
      <c r="M173" s="112"/>
      <c r="N173" s="113"/>
      <c r="O173" s="113"/>
      <c r="P173" s="113"/>
      <c r="Q173" s="113"/>
      <c r="R173" s="113"/>
      <c r="S173" s="113"/>
      <c r="T173" s="114"/>
      <c r="AT173" s="111" t="s">
        <v>139</v>
      </c>
      <c r="AU173" s="111" t="s">
        <v>84</v>
      </c>
      <c r="AV173" s="13" t="s">
        <v>82</v>
      </c>
      <c r="AW173" s="13" t="s">
        <v>30</v>
      </c>
      <c r="AX173" s="13" t="s">
        <v>74</v>
      </c>
      <c r="AY173" s="111" t="s">
        <v>128</v>
      </c>
    </row>
    <row r="174" spans="1:65" s="14" customFormat="1">
      <c r="B174" s="115"/>
      <c r="C174" s="220"/>
      <c r="D174" s="215" t="s">
        <v>139</v>
      </c>
      <c r="E174" s="221" t="s">
        <v>1</v>
      </c>
      <c r="F174" s="222" t="s">
        <v>298</v>
      </c>
      <c r="G174" s="220"/>
      <c r="H174" s="223">
        <v>8.5000000000000006E-2</v>
      </c>
      <c r="I174" s="152"/>
      <c r="J174" s="220"/>
      <c r="K174" s="220"/>
      <c r="L174" s="115"/>
      <c r="M174" s="117"/>
      <c r="N174" s="118"/>
      <c r="O174" s="118"/>
      <c r="P174" s="118"/>
      <c r="Q174" s="118"/>
      <c r="R174" s="118"/>
      <c r="S174" s="118"/>
      <c r="T174" s="119"/>
      <c r="AT174" s="116" t="s">
        <v>139</v>
      </c>
      <c r="AU174" s="116" t="s">
        <v>84</v>
      </c>
      <c r="AV174" s="14" t="s">
        <v>84</v>
      </c>
      <c r="AW174" s="14" t="s">
        <v>30</v>
      </c>
      <c r="AX174" s="14" t="s">
        <v>74</v>
      </c>
      <c r="AY174" s="116" t="s">
        <v>128</v>
      </c>
    </row>
    <row r="175" spans="1:65" s="14" customFormat="1">
      <c r="B175" s="115"/>
      <c r="C175" s="220"/>
      <c r="D175" s="215" t="s">
        <v>139</v>
      </c>
      <c r="E175" s="221" t="s">
        <v>1</v>
      </c>
      <c r="F175" s="222" t="s">
        <v>299</v>
      </c>
      <c r="G175" s="220"/>
      <c r="H175" s="223">
        <v>4.2000000000000003E-2</v>
      </c>
      <c r="I175" s="152"/>
      <c r="J175" s="220"/>
      <c r="K175" s="220"/>
      <c r="L175" s="115"/>
      <c r="M175" s="117"/>
      <c r="N175" s="118"/>
      <c r="O175" s="118"/>
      <c r="P175" s="118"/>
      <c r="Q175" s="118"/>
      <c r="R175" s="118"/>
      <c r="S175" s="118"/>
      <c r="T175" s="119"/>
      <c r="AT175" s="116" t="s">
        <v>139</v>
      </c>
      <c r="AU175" s="116" t="s">
        <v>84</v>
      </c>
      <c r="AV175" s="14" t="s">
        <v>84</v>
      </c>
      <c r="AW175" s="14" t="s">
        <v>30</v>
      </c>
      <c r="AX175" s="14" t="s">
        <v>74</v>
      </c>
      <c r="AY175" s="116" t="s">
        <v>128</v>
      </c>
    </row>
    <row r="176" spans="1:65" s="14" customFormat="1">
      <c r="B176" s="115"/>
      <c r="C176" s="220"/>
      <c r="D176" s="215" t="s">
        <v>139</v>
      </c>
      <c r="E176" s="221" t="s">
        <v>1</v>
      </c>
      <c r="F176" s="222" t="s">
        <v>300</v>
      </c>
      <c r="G176" s="220"/>
      <c r="H176" s="223">
        <v>2.5999999999999999E-2</v>
      </c>
      <c r="I176" s="152"/>
      <c r="J176" s="220"/>
      <c r="K176" s="220"/>
      <c r="L176" s="115"/>
      <c r="M176" s="117"/>
      <c r="N176" s="118"/>
      <c r="O176" s="118"/>
      <c r="P176" s="118"/>
      <c r="Q176" s="118"/>
      <c r="R176" s="118"/>
      <c r="S176" s="118"/>
      <c r="T176" s="119"/>
      <c r="AT176" s="116" t="s">
        <v>139</v>
      </c>
      <c r="AU176" s="116" t="s">
        <v>84</v>
      </c>
      <c r="AV176" s="14" t="s">
        <v>84</v>
      </c>
      <c r="AW176" s="14" t="s">
        <v>30</v>
      </c>
      <c r="AX176" s="14" t="s">
        <v>74</v>
      </c>
      <c r="AY176" s="116" t="s">
        <v>128</v>
      </c>
    </row>
    <row r="177" spans="1:65" s="14" customFormat="1">
      <c r="B177" s="115"/>
      <c r="C177" s="220"/>
      <c r="D177" s="215" t="s">
        <v>139</v>
      </c>
      <c r="E177" s="221" t="s">
        <v>1</v>
      </c>
      <c r="F177" s="222" t="s">
        <v>301</v>
      </c>
      <c r="G177" s="220"/>
      <c r="H177" s="223">
        <v>1.115</v>
      </c>
      <c r="I177" s="152"/>
      <c r="J177" s="220"/>
      <c r="K177" s="220"/>
      <c r="L177" s="115"/>
      <c r="M177" s="117"/>
      <c r="N177" s="118"/>
      <c r="O177" s="118"/>
      <c r="P177" s="118"/>
      <c r="Q177" s="118"/>
      <c r="R177" s="118"/>
      <c r="S177" s="118"/>
      <c r="T177" s="119"/>
      <c r="AT177" s="116" t="s">
        <v>139</v>
      </c>
      <c r="AU177" s="116" t="s">
        <v>84</v>
      </c>
      <c r="AV177" s="14" t="s">
        <v>84</v>
      </c>
      <c r="AW177" s="14" t="s">
        <v>30</v>
      </c>
      <c r="AX177" s="14" t="s">
        <v>74</v>
      </c>
      <c r="AY177" s="116" t="s">
        <v>128</v>
      </c>
    </row>
    <row r="178" spans="1:65" s="12" customFormat="1" ht="12.75">
      <c r="B178" s="93"/>
      <c r="C178" s="203"/>
      <c r="D178" s="204" t="s">
        <v>73</v>
      </c>
      <c r="E178" s="207" t="s">
        <v>135</v>
      </c>
      <c r="F178" s="207" t="s">
        <v>218</v>
      </c>
      <c r="G178" s="203"/>
      <c r="H178" s="203"/>
      <c r="I178" s="153"/>
      <c r="J178" s="208">
        <f>BK178</f>
        <v>0</v>
      </c>
      <c r="K178" s="203"/>
      <c r="L178" s="93"/>
      <c r="M178" s="95"/>
      <c r="N178" s="96"/>
      <c r="O178" s="96"/>
      <c r="P178" s="97">
        <f>SUM(P179:P189)</f>
        <v>27.292440000000003</v>
      </c>
      <c r="Q178" s="96"/>
      <c r="R178" s="97">
        <f>SUM(R179:R189)</f>
        <v>6.7692240000000004</v>
      </c>
      <c r="S178" s="96"/>
      <c r="T178" s="98">
        <f>SUM(T179:T189)</f>
        <v>0</v>
      </c>
      <c r="AR178" s="94" t="s">
        <v>82</v>
      </c>
      <c r="AT178" s="99" t="s">
        <v>73</v>
      </c>
      <c r="AU178" s="99" t="s">
        <v>82</v>
      </c>
      <c r="AY178" s="94" t="s">
        <v>128</v>
      </c>
      <c r="BK178" s="100">
        <f>SUM(BK179:BK189)</f>
        <v>0</v>
      </c>
    </row>
    <row r="179" spans="1:65" s="2" customFormat="1" ht="12">
      <c r="A179" s="25"/>
      <c r="B179" s="101"/>
      <c r="C179" s="209" t="s">
        <v>191</v>
      </c>
      <c r="D179" s="209" t="s">
        <v>130</v>
      </c>
      <c r="E179" s="210" t="s">
        <v>302</v>
      </c>
      <c r="F179" s="211" t="s">
        <v>303</v>
      </c>
      <c r="G179" s="212" t="s">
        <v>133</v>
      </c>
      <c r="H179" s="213">
        <v>11.856</v>
      </c>
      <c r="I179" s="148">
        <v>0</v>
      </c>
      <c r="J179" s="214">
        <f>ROUND(I179*H179,2)</f>
        <v>0</v>
      </c>
      <c r="K179" s="211" t="s">
        <v>134</v>
      </c>
      <c r="L179" s="26"/>
      <c r="M179" s="102" t="s">
        <v>1</v>
      </c>
      <c r="N179" s="103" t="s">
        <v>39</v>
      </c>
      <c r="O179" s="104">
        <v>1.4650000000000001</v>
      </c>
      <c r="P179" s="104">
        <f>O179*H179</f>
        <v>17.369040000000002</v>
      </c>
      <c r="Q179" s="104">
        <v>0</v>
      </c>
      <c r="R179" s="104">
        <f>Q179*H179</f>
        <v>0</v>
      </c>
      <c r="S179" s="104">
        <v>0</v>
      </c>
      <c r="T179" s="105">
        <f>S179*H179</f>
        <v>0</v>
      </c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R179" s="106" t="s">
        <v>135</v>
      </c>
      <c r="AT179" s="106" t="s">
        <v>130</v>
      </c>
      <c r="AU179" s="106" t="s">
        <v>84</v>
      </c>
      <c r="AY179" s="16" t="s">
        <v>128</v>
      </c>
      <c r="BE179" s="107">
        <f>IF(N179="základní",J179,0)</f>
        <v>0</v>
      </c>
      <c r="BF179" s="107">
        <f>IF(N179="snížená",J179,0)</f>
        <v>0</v>
      </c>
      <c r="BG179" s="107">
        <f>IF(N179="zákl. přenesená",J179,0)</f>
        <v>0</v>
      </c>
      <c r="BH179" s="107">
        <f>IF(N179="sníž. přenesená",J179,0)</f>
        <v>0</v>
      </c>
      <c r="BI179" s="107">
        <f>IF(N179="nulová",J179,0)</f>
        <v>0</v>
      </c>
      <c r="BJ179" s="16" t="s">
        <v>82</v>
      </c>
      <c r="BK179" s="107">
        <f>ROUND(I179*H179,2)</f>
        <v>0</v>
      </c>
      <c r="BL179" s="16" t="s">
        <v>135</v>
      </c>
      <c r="BM179" s="106" t="s">
        <v>304</v>
      </c>
    </row>
    <row r="180" spans="1:65" s="2" customFormat="1" ht="19.5">
      <c r="A180" s="25"/>
      <c r="B180" s="26"/>
      <c r="C180" s="157"/>
      <c r="D180" s="215" t="s">
        <v>137</v>
      </c>
      <c r="E180" s="157"/>
      <c r="F180" s="216" t="s">
        <v>305</v>
      </c>
      <c r="G180" s="157"/>
      <c r="H180" s="157"/>
      <c r="I180" s="150"/>
      <c r="J180" s="157"/>
      <c r="K180" s="157"/>
      <c r="L180" s="26"/>
      <c r="M180" s="108"/>
      <c r="N180" s="109"/>
      <c r="O180" s="47"/>
      <c r="P180" s="47"/>
      <c r="Q180" s="47"/>
      <c r="R180" s="47"/>
      <c r="S180" s="47"/>
      <c r="T180" s="48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T180" s="16" t="s">
        <v>137</v>
      </c>
      <c r="AU180" s="16" t="s">
        <v>84</v>
      </c>
    </row>
    <row r="181" spans="1:65" s="13" customFormat="1">
      <c r="B181" s="110"/>
      <c r="C181" s="217"/>
      <c r="D181" s="215" t="s">
        <v>139</v>
      </c>
      <c r="E181" s="218" t="s">
        <v>1</v>
      </c>
      <c r="F181" s="219" t="s">
        <v>306</v>
      </c>
      <c r="G181" s="217"/>
      <c r="H181" s="218" t="s">
        <v>1</v>
      </c>
      <c r="I181" s="151"/>
      <c r="J181" s="217"/>
      <c r="K181" s="217"/>
      <c r="L181" s="110"/>
      <c r="M181" s="112"/>
      <c r="N181" s="113"/>
      <c r="O181" s="113"/>
      <c r="P181" s="113"/>
      <c r="Q181" s="113"/>
      <c r="R181" s="113"/>
      <c r="S181" s="113"/>
      <c r="T181" s="114"/>
      <c r="AT181" s="111" t="s">
        <v>139</v>
      </c>
      <c r="AU181" s="111" t="s">
        <v>84</v>
      </c>
      <c r="AV181" s="13" t="s">
        <v>82</v>
      </c>
      <c r="AW181" s="13" t="s">
        <v>30</v>
      </c>
      <c r="AX181" s="13" t="s">
        <v>74</v>
      </c>
      <c r="AY181" s="111" t="s">
        <v>128</v>
      </c>
    </row>
    <row r="182" spans="1:65" s="14" customFormat="1">
      <c r="B182" s="115"/>
      <c r="C182" s="220"/>
      <c r="D182" s="215" t="s">
        <v>139</v>
      </c>
      <c r="E182" s="221" t="s">
        <v>1</v>
      </c>
      <c r="F182" s="222" t="s">
        <v>307</v>
      </c>
      <c r="G182" s="220"/>
      <c r="H182" s="223">
        <v>0.54</v>
      </c>
      <c r="I182" s="152"/>
      <c r="J182" s="220"/>
      <c r="K182" s="220"/>
      <c r="L182" s="115"/>
      <c r="M182" s="117"/>
      <c r="N182" s="118"/>
      <c r="O182" s="118"/>
      <c r="P182" s="118"/>
      <c r="Q182" s="118"/>
      <c r="R182" s="118"/>
      <c r="S182" s="118"/>
      <c r="T182" s="119"/>
      <c r="AT182" s="116" t="s">
        <v>139</v>
      </c>
      <c r="AU182" s="116" t="s">
        <v>84</v>
      </c>
      <c r="AV182" s="14" t="s">
        <v>84</v>
      </c>
      <c r="AW182" s="14" t="s">
        <v>30</v>
      </c>
      <c r="AX182" s="14" t="s">
        <v>74</v>
      </c>
      <c r="AY182" s="116" t="s">
        <v>128</v>
      </c>
    </row>
    <row r="183" spans="1:65" s="14" customFormat="1">
      <c r="B183" s="115"/>
      <c r="C183" s="220"/>
      <c r="D183" s="215" t="s">
        <v>139</v>
      </c>
      <c r="E183" s="221" t="s">
        <v>1</v>
      </c>
      <c r="F183" s="222" t="s">
        <v>308</v>
      </c>
      <c r="G183" s="220"/>
      <c r="H183" s="223">
        <v>0.40799999999999997</v>
      </c>
      <c r="I183" s="152"/>
      <c r="J183" s="220"/>
      <c r="K183" s="220"/>
      <c r="L183" s="115"/>
      <c r="M183" s="117"/>
      <c r="N183" s="118"/>
      <c r="O183" s="118"/>
      <c r="P183" s="118"/>
      <c r="Q183" s="118"/>
      <c r="R183" s="118"/>
      <c r="S183" s="118"/>
      <c r="T183" s="119"/>
      <c r="AT183" s="116" t="s">
        <v>139</v>
      </c>
      <c r="AU183" s="116" t="s">
        <v>84</v>
      </c>
      <c r="AV183" s="14" t="s">
        <v>84</v>
      </c>
      <c r="AW183" s="14" t="s">
        <v>30</v>
      </c>
      <c r="AX183" s="14" t="s">
        <v>74</v>
      </c>
      <c r="AY183" s="116" t="s">
        <v>128</v>
      </c>
    </row>
    <row r="184" spans="1:65" s="14" customFormat="1">
      <c r="B184" s="115"/>
      <c r="C184" s="220"/>
      <c r="D184" s="215" t="s">
        <v>139</v>
      </c>
      <c r="E184" s="221" t="s">
        <v>1</v>
      </c>
      <c r="F184" s="222" t="s">
        <v>309</v>
      </c>
      <c r="G184" s="220"/>
      <c r="H184" s="223">
        <v>0.40799999999999997</v>
      </c>
      <c r="I184" s="152"/>
      <c r="J184" s="220"/>
      <c r="K184" s="220"/>
      <c r="L184" s="115"/>
      <c r="M184" s="117"/>
      <c r="N184" s="118"/>
      <c r="O184" s="118"/>
      <c r="P184" s="118"/>
      <c r="Q184" s="118"/>
      <c r="R184" s="118"/>
      <c r="S184" s="118"/>
      <c r="T184" s="119"/>
      <c r="AT184" s="116" t="s">
        <v>139</v>
      </c>
      <c r="AU184" s="116" t="s">
        <v>84</v>
      </c>
      <c r="AV184" s="14" t="s">
        <v>84</v>
      </c>
      <c r="AW184" s="14" t="s">
        <v>30</v>
      </c>
      <c r="AX184" s="14" t="s">
        <v>74</v>
      </c>
      <c r="AY184" s="116" t="s">
        <v>128</v>
      </c>
    </row>
    <row r="185" spans="1:65" s="14" customFormat="1">
      <c r="B185" s="115"/>
      <c r="C185" s="220"/>
      <c r="D185" s="215" t="s">
        <v>139</v>
      </c>
      <c r="E185" s="221" t="s">
        <v>1</v>
      </c>
      <c r="F185" s="222" t="s">
        <v>310</v>
      </c>
      <c r="G185" s="220"/>
      <c r="H185" s="223">
        <v>10.5</v>
      </c>
      <c r="I185" s="152"/>
      <c r="J185" s="220"/>
      <c r="K185" s="220"/>
      <c r="L185" s="115"/>
      <c r="M185" s="117"/>
      <c r="N185" s="118"/>
      <c r="O185" s="118"/>
      <c r="P185" s="118"/>
      <c r="Q185" s="118"/>
      <c r="R185" s="118"/>
      <c r="S185" s="118"/>
      <c r="T185" s="119"/>
      <c r="AT185" s="116" t="s">
        <v>139</v>
      </c>
      <c r="AU185" s="116" t="s">
        <v>84</v>
      </c>
      <c r="AV185" s="14" t="s">
        <v>84</v>
      </c>
      <c r="AW185" s="14" t="s">
        <v>30</v>
      </c>
      <c r="AX185" s="14" t="s">
        <v>74</v>
      </c>
      <c r="AY185" s="116" t="s">
        <v>128</v>
      </c>
    </row>
    <row r="186" spans="1:65" s="2" customFormat="1" ht="24">
      <c r="A186" s="25"/>
      <c r="B186" s="101"/>
      <c r="C186" s="209" t="s">
        <v>199</v>
      </c>
      <c r="D186" s="209" t="s">
        <v>130</v>
      </c>
      <c r="E186" s="210" t="s">
        <v>311</v>
      </c>
      <c r="F186" s="211" t="s">
        <v>312</v>
      </c>
      <c r="G186" s="212" t="s">
        <v>133</v>
      </c>
      <c r="H186" s="213">
        <v>3.33</v>
      </c>
      <c r="I186" s="148">
        <v>0</v>
      </c>
      <c r="J186" s="214">
        <f>ROUND(I186*H186,2)</f>
        <v>0</v>
      </c>
      <c r="K186" s="211" t="s">
        <v>134</v>
      </c>
      <c r="L186" s="26"/>
      <c r="M186" s="102" t="s">
        <v>1</v>
      </c>
      <c r="N186" s="103" t="s">
        <v>39</v>
      </c>
      <c r="O186" s="104">
        <v>2.98</v>
      </c>
      <c r="P186" s="104">
        <f>O186*H186</f>
        <v>9.9234000000000009</v>
      </c>
      <c r="Q186" s="104">
        <v>2.0327999999999999</v>
      </c>
      <c r="R186" s="104">
        <f>Q186*H186</f>
        <v>6.7692240000000004</v>
      </c>
      <c r="S186" s="104">
        <v>0</v>
      </c>
      <c r="T186" s="105">
        <f>S186*H186</f>
        <v>0</v>
      </c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R186" s="106" t="s">
        <v>135</v>
      </c>
      <c r="AT186" s="106" t="s">
        <v>130</v>
      </c>
      <c r="AU186" s="106" t="s">
        <v>84</v>
      </c>
      <c r="AY186" s="16" t="s">
        <v>128</v>
      </c>
      <c r="BE186" s="107">
        <f>IF(N186="základní",J186,0)</f>
        <v>0</v>
      </c>
      <c r="BF186" s="107">
        <f>IF(N186="snížená",J186,0)</f>
        <v>0</v>
      </c>
      <c r="BG186" s="107">
        <f>IF(N186="zákl. přenesená",J186,0)</f>
        <v>0</v>
      </c>
      <c r="BH186" s="107">
        <f>IF(N186="sníž. přenesená",J186,0)</f>
        <v>0</v>
      </c>
      <c r="BI186" s="107">
        <f>IF(N186="nulová",J186,0)</f>
        <v>0</v>
      </c>
      <c r="BJ186" s="16" t="s">
        <v>82</v>
      </c>
      <c r="BK186" s="107">
        <f>ROUND(I186*H186,2)</f>
        <v>0</v>
      </c>
      <c r="BL186" s="16" t="s">
        <v>135</v>
      </c>
      <c r="BM186" s="106" t="s">
        <v>313</v>
      </c>
    </row>
    <row r="187" spans="1:65" s="2" customFormat="1" ht="19.5">
      <c r="A187" s="25"/>
      <c r="B187" s="26"/>
      <c r="C187" s="157"/>
      <c r="D187" s="215" t="s">
        <v>137</v>
      </c>
      <c r="E187" s="157"/>
      <c r="F187" s="216" t="s">
        <v>314</v>
      </c>
      <c r="G187" s="157"/>
      <c r="H187" s="157"/>
      <c r="I187" s="150"/>
      <c r="J187" s="157"/>
      <c r="K187" s="157"/>
      <c r="L187" s="26"/>
      <c r="M187" s="108"/>
      <c r="N187" s="109"/>
      <c r="O187" s="47"/>
      <c r="P187" s="47"/>
      <c r="Q187" s="47"/>
      <c r="R187" s="47"/>
      <c r="S187" s="47"/>
      <c r="T187" s="48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T187" s="16" t="s">
        <v>137</v>
      </c>
      <c r="AU187" s="16" t="s">
        <v>84</v>
      </c>
    </row>
    <row r="188" spans="1:65" s="13" customFormat="1">
      <c r="B188" s="110"/>
      <c r="C188" s="217"/>
      <c r="D188" s="215" t="s">
        <v>139</v>
      </c>
      <c r="E188" s="218" t="s">
        <v>1</v>
      </c>
      <c r="F188" s="219" t="s">
        <v>315</v>
      </c>
      <c r="G188" s="217"/>
      <c r="H188" s="218" t="s">
        <v>1</v>
      </c>
      <c r="I188" s="151"/>
      <c r="J188" s="217"/>
      <c r="K188" s="217"/>
      <c r="L188" s="110"/>
      <c r="M188" s="112"/>
      <c r="N188" s="113"/>
      <c r="O188" s="113"/>
      <c r="P188" s="113"/>
      <c r="Q188" s="113"/>
      <c r="R188" s="113"/>
      <c r="S188" s="113"/>
      <c r="T188" s="114"/>
      <c r="AT188" s="111" t="s">
        <v>139</v>
      </c>
      <c r="AU188" s="111" t="s">
        <v>84</v>
      </c>
      <c r="AV188" s="13" t="s">
        <v>82</v>
      </c>
      <c r="AW188" s="13" t="s">
        <v>30</v>
      </c>
      <c r="AX188" s="13" t="s">
        <v>74</v>
      </c>
      <c r="AY188" s="111" t="s">
        <v>128</v>
      </c>
    </row>
    <row r="189" spans="1:65" s="14" customFormat="1">
      <c r="B189" s="115"/>
      <c r="C189" s="220"/>
      <c r="D189" s="215" t="s">
        <v>139</v>
      </c>
      <c r="E189" s="221" t="s">
        <v>1</v>
      </c>
      <c r="F189" s="222" t="s">
        <v>316</v>
      </c>
      <c r="G189" s="220"/>
      <c r="H189" s="223">
        <v>3.33</v>
      </c>
      <c r="I189" s="152"/>
      <c r="J189" s="220"/>
      <c r="K189" s="220"/>
      <c r="L189" s="115"/>
      <c r="M189" s="117"/>
      <c r="N189" s="118"/>
      <c r="O189" s="118"/>
      <c r="P189" s="118"/>
      <c r="Q189" s="118"/>
      <c r="R189" s="118"/>
      <c r="S189" s="118"/>
      <c r="T189" s="119"/>
      <c r="AT189" s="116" t="s">
        <v>139</v>
      </c>
      <c r="AU189" s="116" t="s">
        <v>84</v>
      </c>
      <c r="AV189" s="14" t="s">
        <v>84</v>
      </c>
      <c r="AW189" s="14" t="s">
        <v>30</v>
      </c>
      <c r="AX189" s="14" t="s">
        <v>74</v>
      </c>
      <c r="AY189" s="116" t="s">
        <v>128</v>
      </c>
    </row>
    <row r="190" spans="1:65" s="12" customFormat="1" ht="12.75">
      <c r="B190" s="93"/>
      <c r="C190" s="203"/>
      <c r="D190" s="204" t="s">
        <v>73</v>
      </c>
      <c r="E190" s="207" t="s">
        <v>184</v>
      </c>
      <c r="F190" s="207" t="s">
        <v>317</v>
      </c>
      <c r="G190" s="203"/>
      <c r="H190" s="203"/>
      <c r="I190" s="153"/>
      <c r="J190" s="208">
        <f>BK190</f>
        <v>0</v>
      </c>
      <c r="K190" s="203"/>
      <c r="L190" s="93"/>
      <c r="M190" s="95"/>
      <c r="N190" s="96"/>
      <c r="O190" s="96"/>
      <c r="P190" s="97">
        <f>SUM(P191:P194)</f>
        <v>58.535999999999994</v>
      </c>
      <c r="Q190" s="96"/>
      <c r="R190" s="97">
        <f>SUM(R191:R194)</f>
        <v>3.4353600000000002</v>
      </c>
      <c r="S190" s="96"/>
      <c r="T190" s="98">
        <f>SUM(T191:T194)</f>
        <v>0</v>
      </c>
      <c r="AR190" s="94" t="s">
        <v>82</v>
      </c>
      <c r="AT190" s="99" t="s">
        <v>73</v>
      </c>
      <c r="AU190" s="99" t="s">
        <v>82</v>
      </c>
      <c r="AY190" s="94" t="s">
        <v>128</v>
      </c>
      <c r="BK190" s="100">
        <f>SUM(BK191:BK194)</f>
        <v>0</v>
      </c>
    </row>
    <row r="191" spans="1:65" s="2" customFormat="1" ht="12">
      <c r="A191" s="25"/>
      <c r="B191" s="101"/>
      <c r="C191" s="209" t="s">
        <v>204</v>
      </c>
      <c r="D191" s="209" t="s">
        <v>130</v>
      </c>
      <c r="E191" s="210" t="s">
        <v>318</v>
      </c>
      <c r="F191" s="211" t="s">
        <v>319</v>
      </c>
      <c r="G191" s="212" t="s">
        <v>320</v>
      </c>
      <c r="H191" s="213">
        <v>36</v>
      </c>
      <c r="I191" s="148">
        <v>0</v>
      </c>
      <c r="J191" s="214">
        <f>ROUND(I191*H191,2)</f>
        <v>0</v>
      </c>
      <c r="K191" s="211" t="s">
        <v>1</v>
      </c>
      <c r="L191" s="26"/>
      <c r="M191" s="102" t="s">
        <v>1</v>
      </c>
      <c r="N191" s="103" t="s">
        <v>39</v>
      </c>
      <c r="O191" s="104">
        <v>1.6259999999999999</v>
      </c>
      <c r="P191" s="104">
        <f>O191*H191</f>
        <v>58.535999999999994</v>
      </c>
      <c r="Q191" s="104">
        <v>6.0000000000000002E-5</v>
      </c>
      <c r="R191" s="104">
        <f>Q191*H191</f>
        <v>2.16E-3</v>
      </c>
      <c r="S191" s="104">
        <v>0</v>
      </c>
      <c r="T191" s="105">
        <f>S191*H191</f>
        <v>0</v>
      </c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R191" s="106" t="s">
        <v>135</v>
      </c>
      <c r="AT191" s="106" t="s">
        <v>130</v>
      </c>
      <c r="AU191" s="106" t="s">
        <v>84</v>
      </c>
      <c r="AY191" s="16" t="s">
        <v>128</v>
      </c>
      <c r="BE191" s="107">
        <f>IF(N191="základní",J191,0)</f>
        <v>0</v>
      </c>
      <c r="BF191" s="107">
        <f>IF(N191="snížená",J191,0)</f>
        <v>0</v>
      </c>
      <c r="BG191" s="107">
        <f>IF(N191="zákl. přenesená",J191,0)</f>
        <v>0</v>
      </c>
      <c r="BH191" s="107">
        <f>IF(N191="sníž. přenesená",J191,0)</f>
        <v>0</v>
      </c>
      <c r="BI191" s="107">
        <f>IF(N191="nulová",J191,0)</f>
        <v>0</v>
      </c>
      <c r="BJ191" s="16" t="s">
        <v>82</v>
      </c>
      <c r="BK191" s="107">
        <f>ROUND(I191*H191,2)</f>
        <v>0</v>
      </c>
      <c r="BL191" s="16" t="s">
        <v>135</v>
      </c>
      <c r="BM191" s="106" t="s">
        <v>321</v>
      </c>
    </row>
    <row r="192" spans="1:65" s="2" customFormat="1">
      <c r="A192" s="25"/>
      <c r="B192" s="26"/>
      <c r="C192" s="157"/>
      <c r="D192" s="215" t="s">
        <v>137</v>
      </c>
      <c r="E192" s="157"/>
      <c r="F192" s="216" t="s">
        <v>322</v>
      </c>
      <c r="G192" s="157"/>
      <c r="H192" s="157"/>
      <c r="I192" s="150"/>
      <c r="J192" s="157"/>
      <c r="K192" s="157"/>
      <c r="L192" s="26"/>
      <c r="M192" s="108"/>
      <c r="N192" s="109"/>
      <c r="O192" s="47"/>
      <c r="P192" s="47"/>
      <c r="Q192" s="47"/>
      <c r="R192" s="47"/>
      <c r="S192" s="47"/>
      <c r="T192" s="48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T192" s="16" t="s">
        <v>137</v>
      </c>
      <c r="AU192" s="16" t="s">
        <v>84</v>
      </c>
    </row>
    <row r="193" spans="1:65" s="2" customFormat="1" ht="12">
      <c r="A193" s="25"/>
      <c r="B193" s="101"/>
      <c r="C193" s="224" t="s">
        <v>211</v>
      </c>
      <c r="D193" s="224" t="s">
        <v>205</v>
      </c>
      <c r="E193" s="225" t="s">
        <v>323</v>
      </c>
      <c r="F193" s="226" t="s">
        <v>324</v>
      </c>
      <c r="G193" s="227" t="s">
        <v>320</v>
      </c>
      <c r="H193" s="228">
        <v>40</v>
      </c>
      <c r="I193" s="149">
        <v>0</v>
      </c>
      <c r="J193" s="229">
        <f>ROUND(I193*H193,2)</f>
        <v>0</v>
      </c>
      <c r="K193" s="226" t="s">
        <v>134</v>
      </c>
      <c r="L193" s="120"/>
      <c r="M193" s="121" t="s">
        <v>1</v>
      </c>
      <c r="N193" s="122" t="s">
        <v>39</v>
      </c>
      <c r="O193" s="104">
        <v>0</v>
      </c>
      <c r="P193" s="104">
        <f>O193*H193</f>
        <v>0</v>
      </c>
      <c r="Q193" s="104">
        <v>8.5830000000000004E-2</v>
      </c>
      <c r="R193" s="104">
        <f>Q193*H193</f>
        <v>3.4332000000000003</v>
      </c>
      <c r="S193" s="104">
        <v>0</v>
      </c>
      <c r="T193" s="105">
        <f>S193*H193</f>
        <v>0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R193" s="106" t="s">
        <v>184</v>
      </c>
      <c r="AT193" s="106" t="s">
        <v>205</v>
      </c>
      <c r="AU193" s="106" t="s">
        <v>84</v>
      </c>
      <c r="AY193" s="16" t="s">
        <v>128</v>
      </c>
      <c r="BE193" s="107">
        <f>IF(N193="základní",J193,0)</f>
        <v>0</v>
      </c>
      <c r="BF193" s="107">
        <f>IF(N193="snížená",J193,0)</f>
        <v>0</v>
      </c>
      <c r="BG193" s="107">
        <f>IF(N193="zákl. přenesená",J193,0)</f>
        <v>0</v>
      </c>
      <c r="BH193" s="107">
        <f>IF(N193="sníž. přenesená",J193,0)</f>
        <v>0</v>
      </c>
      <c r="BI193" s="107">
        <f>IF(N193="nulová",J193,0)</f>
        <v>0</v>
      </c>
      <c r="BJ193" s="16" t="s">
        <v>82</v>
      </c>
      <c r="BK193" s="107">
        <f>ROUND(I193*H193,2)</f>
        <v>0</v>
      </c>
      <c r="BL193" s="16" t="s">
        <v>135</v>
      </c>
      <c r="BM193" s="106" t="s">
        <v>325</v>
      </c>
    </row>
    <row r="194" spans="1:65" s="2" customFormat="1">
      <c r="A194" s="25"/>
      <c r="B194" s="26"/>
      <c r="C194" s="157"/>
      <c r="D194" s="215" t="s">
        <v>137</v>
      </c>
      <c r="E194" s="157"/>
      <c r="F194" s="216" t="s">
        <v>324</v>
      </c>
      <c r="G194" s="157"/>
      <c r="H194" s="157"/>
      <c r="I194" s="150"/>
      <c r="J194" s="157"/>
      <c r="K194" s="157"/>
      <c r="L194" s="26"/>
      <c r="M194" s="108"/>
      <c r="N194" s="109"/>
      <c r="O194" s="47"/>
      <c r="P194" s="47"/>
      <c r="Q194" s="47"/>
      <c r="R194" s="47"/>
      <c r="S194" s="47"/>
      <c r="T194" s="48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T194" s="16" t="s">
        <v>137</v>
      </c>
      <c r="AU194" s="16" t="s">
        <v>84</v>
      </c>
    </row>
    <row r="195" spans="1:65" s="12" customFormat="1" ht="12.75">
      <c r="B195" s="93"/>
      <c r="C195" s="203"/>
      <c r="D195" s="204" t="s">
        <v>73</v>
      </c>
      <c r="E195" s="207" t="s">
        <v>191</v>
      </c>
      <c r="F195" s="207" t="s">
        <v>326</v>
      </c>
      <c r="G195" s="203"/>
      <c r="H195" s="203"/>
      <c r="I195" s="153"/>
      <c r="J195" s="208">
        <f>BK195</f>
        <v>0</v>
      </c>
      <c r="K195" s="203"/>
      <c r="L195" s="93"/>
      <c r="M195" s="95"/>
      <c r="N195" s="96"/>
      <c r="O195" s="96"/>
      <c r="P195" s="97">
        <f>SUM(P196:P198)</f>
        <v>1.04</v>
      </c>
      <c r="Q195" s="96"/>
      <c r="R195" s="97">
        <f>SUM(R196:R198)</f>
        <v>5.4799999999999996E-3</v>
      </c>
      <c r="S195" s="96"/>
      <c r="T195" s="98">
        <f>SUM(T196:T198)</f>
        <v>0</v>
      </c>
      <c r="AR195" s="94" t="s">
        <v>82</v>
      </c>
      <c r="AT195" s="99" t="s">
        <v>73</v>
      </c>
      <c r="AU195" s="99" t="s">
        <v>82</v>
      </c>
      <c r="AY195" s="94" t="s">
        <v>128</v>
      </c>
      <c r="BK195" s="100">
        <f>SUM(BK196:BK198)</f>
        <v>0</v>
      </c>
    </row>
    <row r="196" spans="1:65" s="2" customFormat="1" ht="12">
      <c r="A196" s="25"/>
      <c r="B196" s="101"/>
      <c r="C196" s="209" t="s">
        <v>219</v>
      </c>
      <c r="D196" s="209" t="s">
        <v>130</v>
      </c>
      <c r="E196" s="210" t="s">
        <v>327</v>
      </c>
      <c r="F196" s="211" t="s">
        <v>328</v>
      </c>
      <c r="G196" s="212" t="s">
        <v>320</v>
      </c>
      <c r="H196" s="213">
        <v>4</v>
      </c>
      <c r="I196" s="148">
        <v>0</v>
      </c>
      <c r="J196" s="214">
        <f>ROUND(I196*H196,2)</f>
        <v>0</v>
      </c>
      <c r="K196" s="211" t="s">
        <v>134</v>
      </c>
      <c r="L196" s="26"/>
      <c r="M196" s="102" t="s">
        <v>1</v>
      </c>
      <c r="N196" s="103" t="s">
        <v>39</v>
      </c>
      <c r="O196" s="104">
        <v>0.26</v>
      </c>
      <c r="P196" s="104">
        <f>O196*H196</f>
        <v>1.04</v>
      </c>
      <c r="Q196" s="104">
        <v>1.3699999999999999E-3</v>
      </c>
      <c r="R196" s="104">
        <f>Q196*H196</f>
        <v>5.4799999999999996E-3</v>
      </c>
      <c r="S196" s="104">
        <v>0</v>
      </c>
      <c r="T196" s="105">
        <f>S196*H196</f>
        <v>0</v>
      </c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R196" s="106" t="s">
        <v>135</v>
      </c>
      <c r="AT196" s="106" t="s">
        <v>130</v>
      </c>
      <c r="AU196" s="106" t="s">
        <v>84</v>
      </c>
      <c r="AY196" s="16" t="s">
        <v>128</v>
      </c>
      <c r="BE196" s="107">
        <f>IF(N196="základní",J196,0)</f>
        <v>0</v>
      </c>
      <c r="BF196" s="107">
        <f>IF(N196="snížená",J196,0)</f>
        <v>0</v>
      </c>
      <c r="BG196" s="107">
        <f>IF(N196="zákl. přenesená",J196,0)</f>
        <v>0</v>
      </c>
      <c r="BH196" s="107">
        <f>IF(N196="sníž. přenesená",J196,0)</f>
        <v>0</v>
      </c>
      <c r="BI196" s="107">
        <f>IF(N196="nulová",J196,0)</f>
        <v>0</v>
      </c>
      <c r="BJ196" s="16" t="s">
        <v>82</v>
      </c>
      <c r="BK196" s="107">
        <f>ROUND(I196*H196,2)</f>
        <v>0</v>
      </c>
      <c r="BL196" s="16" t="s">
        <v>135</v>
      </c>
      <c r="BM196" s="106" t="s">
        <v>329</v>
      </c>
    </row>
    <row r="197" spans="1:65" s="2" customFormat="1">
      <c r="A197" s="25"/>
      <c r="B197" s="26"/>
      <c r="C197" s="157"/>
      <c r="D197" s="215" t="s">
        <v>137</v>
      </c>
      <c r="E197" s="157"/>
      <c r="F197" s="216" t="s">
        <v>330</v>
      </c>
      <c r="G197" s="157"/>
      <c r="H197" s="157"/>
      <c r="I197" s="150"/>
      <c r="J197" s="157"/>
      <c r="K197" s="157"/>
      <c r="L197" s="26"/>
      <c r="M197" s="108"/>
      <c r="N197" s="109"/>
      <c r="O197" s="47"/>
      <c r="P197" s="47"/>
      <c r="Q197" s="47"/>
      <c r="R197" s="47"/>
      <c r="S197" s="47"/>
      <c r="T197" s="48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T197" s="16" t="s">
        <v>137</v>
      </c>
      <c r="AU197" s="16" t="s">
        <v>84</v>
      </c>
    </row>
    <row r="198" spans="1:65" s="14" customFormat="1">
      <c r="B198" s="115"/>
      <c r="C198" s="220"/>
      <c r="D198" s="215" t="s">
        <v>139</v>
      </c>
      <c r="E198" s="221" t="s">
        <v>1</v>
      </c>
      <c r="F198" s="222" t="s">
        <v>331</v>
      </c>
      <c r="G198" s="220"/>
      <c r="H198" s="223">
        <v>4</v>
      </c>
      <c r="I198" s="152"/>
      <c r="J198" s="220"/>
      <c r="K198" s="220"/>
      <c r="L198" s="115"/>
      <c r="M198" s="117"/>
      <c r="N198" s="118"/>
      <c r="O198" s="118"/>
      <c r="P198" s="118"/>
      <c r="Q198" s="118"/>
      <c r="R198" s="118"/>
      <c r="S198" s="118"/>
      <c r="T198" s="119"/>
      <c r="AT198" s="116" t="s">
        <v>139</v>
      </c>
      <c r="AU198" s="116" t="s">
        <v>84</v>
      </c>
      <c r="AV198" s="14" t="s">
        <v>84</v>
      </c>
      <c r="AW198" s="14" t="s">
        <v>30</v>
      </c>
      <c r="AX198" s="14" t="s">
        <v>74</v>
      </c>
      <c r="AY198" s="116" t="s">
        <v>128</v>
      </c>
    </row>
    <row r="199" spans="1:65" s="12" customFormat="1" ht="12.75">
      <c r="B199" s="93"/>
      <c r="C199" s="203"/>
      <c r="D199" s="204" t="s">
        <v>73</v>
      </c>
      <c r="E199" s="207" t="s">
        <v>238</v>
      </c>
      <c r="F199" s="207" t="s">
        <v>239</v>
      </c>
      <c r="G199" s="203"/>
      <c r="H199" s="203"/>
      <c r="I199" s="153"/>
      <c r="J199" s="208">
        <f>BK199</f>
        <v>0</v>
      </c>
      <c r="K199" s="203"/>
      <c r="L199" s="93"/>
      <c r="M199" s="95"/>
      <c r="N199" s="96"/>
      <c r="O199" s="96"/>
      <c r="P199" s="97">
        <f>SUM(P200:P201)</f>
        <v>78.172302000000002</v>
      </c>
      <c r="Q199" s="96"/>
      <c r="R199" s="97">
        <f>SUM(R200:R201)</f>
        <v>0</v>
      </c>
      <c r="S199" s="96"/>
      <c r="T199" s="98">
        <f>SUM(T200:T201)</f>
        <v>0</v>
      </c>
      <c r="AR199" s="94" t="s">
        <v>82</v>
      </c>
      <c r="AT199" s="99" t="s">
        <v>73</v>
      </c>
      <c r="AU199" s="99" t="s">
        <v>82</v>
      </c>
      <c r="AY199" s="94" t="s">
        <v>128</v>
      </c>
      <c r="BK199" s="100">
        <f>SUM(BK200:BK201)</f>
        <v>0</v>
      </c>
    </row>
    <row r="200" spans="1:65" s="2" customFormat="1" ht="12">
      <c r="A200" s="25"/>
      <c r="B200" s="101"/>
      <c r="C200" s="209" t="s">
        <v>227</v>
      </c>
      <c r="D200" s="209" t="s">
        <v>130</v>
      </c>
      <c r="E200" s="210" t="s">
        <v>241</v>
      </c>
      <c r="F200" s="211" t="s">
        <v>242</v>
      </c>
      <c r="G200" s="212" t="s">
        <v>243</v>
      </c>
      <c r="H200" s="213">
        <v>231.279</v>
      </c>
      <c r="I200" s="148">
        <v>0</v>
      </c>
      <c r="J200" s="214">
        <f>ROUND(I200*H200,2)</f>
        <v>0</v>
      </c>
      <c r="K200" s="211" t="s">
        <v>134</v>
      </c>
      <c r="L200" s="26"/>
      <c r="M200" s="102" t="s">
        <v>1</v>
      </c>
      <c r="N200" s="103" t="s">
        <v>39</v>
      </c>
      <c r="O200" s="104">
        <v>0.33800000000000002</v>
      </c>
      <c r="P200" s="104">
        <f>O200*H200</f>
        <v>78.172302000000002</v>
      </c>
      <c r="Q200" s="104">
        <v>0</v>
      </c>
      <c r="R200" s="104">
        <f>Q200*H200</f>
        <v>0</v>
      </c>
      <c r="S200" s="104">
        <v>0</v>
      </c>
      <c r="T200" s="105">
        <f>S200*H200</f>
        <v>0</v>
      </c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R200" s="106" t="s">
        <v>135</v>
      </c>
      <c r="AT200" s="106" t="s">
        <v>130</v>
      </c>
      <c r="AU200" s="106" t="s">
        <v>84</v>
      </c>
      <c r="AY200" s="16" t="s">
        <v>128</v>
      </c>
      <c r="BE200" s="107">
        <f>IF(N200="základní",J200,0)</f>
        <v>0</v>
      </c>
      <c r="BF200" s="107">
        <f>IF(N200="snížená",J200,0)</f>
        <v>0</v>
      </c>
      <c r="BG200" s="107">
        <f>IF(N200="zákl. přenesená",J200,0)</f>
        <v>0</v>
      </c>
      <c r="BH200" s="107">
        <f>IF(N200="sníž. přenesená",J200,0)</f>
        <v>0</v>
      </c>
      <c r="BI200" s="107">
        <f>IF(N200="nulová",J200,0)</f>
        <v>0</v>
      </c>
      <c r="BJ200" s="16" t="s">
        <v>82</v>
      </c>
      <c r="BK200" s="107">
        <f>ROUND(I200*H200,2)</f>
        <v>0</v>
      </c>
      <c r="BL200" s="16" t="s">
        <v>135</v>
      </c>
      <c r="BM200" s="106" t="s">
        <v>332</v>
      </c>
    </row>
    <row r="201" spans="1:65" s="2" customFormat="1">
      <c r="A201" s="25"/>
      <c r="B201" s="26"/>
      <c r="C201" s="157"/>
      <c r="D201" s="215" t="s">
        <v>137</v>
      </c>
      <c r="E201" s="157"/>
      <c r="F201" s="216" t="s">
        <v>245</v>
      </c>
      <c r="G201" s="157"/>
      <c r="H201" s="157"/>
      <c r="I201" s="150"/>
      <c r="J201" s="157"/>
      <c r="K201" s="157"/>
      <c r="L201" s="26"/>
      <c r="M201" s="108"/>
      <c r="N201" s="109"/>
      <c r="O201" s="47"/>
      <c r="P201" s="47"/>
      <c r="Q201" s="47"/>
      <c r="R201" s="47"/>
      <c r="S201" s="47"/>
      <c r="T201" s="48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T201" s="16" t="s">
        <v>137</v>
      </c>
      <c r="AU201" s="16" t="s">
        <v>84</v>
      </c>
    </row>
    <row r="202" spans="1:65" s="12" customFormat="1" ht="15">
      <c r="B202" s="93"/>
      <c r="C202" s="203"/>
      <c r="D202" s="204" t="s">
        <v>73</v>
      </c>
      <c r="E202" s="205" t="s">
        <v>333</v>
      </c>
      <c r="F202" s="205" t="s">
        <v>334</v>
      </c>
      <c r="G202" s="203"/>
      <c r="H202" s="203"/>
      <c r="I202" s="153"/>
      <c r="J202" s="206">
        <f>BK202</f>
        <v>0</v>
      </c>
      <c r="K202" s="203"/>
      <c r="L202" s="93"/>
      <c r="M202" s="95"/>
      <c r="N202" s="96"/>
      <c r="O202" s="96"/>
      <c r="P202" s="97">
        <f>P203</f>
        <v>4.3061980000000002</v>
      </c>
      <c r="Q202" s="96"/>
      <c r="R202" s="97">
        <f>R203</f>
        <v>7.350000000000001E-2</v>
      </c>
      <c r="S202" s="96"/>
      <c r="T202" s="98">
        <f>T203</f>
        <v>0</v>
      </c>
      <c r="AR202" s="94" t="s">
        <v>84</v>
      </c>
      <c r="AT202" s="99" t="s">
        <v>73</v>
      </c>
      <c r="AU202" s="99" t="s">
        <v>74</v>
      </c>
      <c r="AY202" s="94" t="s">
        <v>128</v>
      </c>
      <c r="BK202" s="100">
        <f>BK203</f>
        <v>0</v>
      </c>
    </row>
    <row r="203" spans="1:65" s="12" customFormat="1" ht="12.75">
      <c r="B203" s="93"/>
      <c r="C203" s="203"/>
      <c r="D203" s="204" t="s">
        <v>73</v>
      </c>
      <c r="E203" s="207" t="s">
        <v>335</v>
      </c>
      <c r="F203" s="207" t="s">
        <v>336</v>
      </c>
      <c r="G203" s="203"/>
      <c r="H203" s="203"/>
      <c r="I203" s="153"/>
      <c r="J203" s="208">
        <f>BK203</f>
        <v>0</v>
      </c>
      <c r="K203" s="203"/>
      <c r="L203" s="93"/>
      <c r="M203" s="95"/>
      <c r="N203" s="96"/>
      <c r="O203" s="96"/>
      <c r="P203" s="97">
        <f>SUM(P204:P211)</f>
        <v>4.3061980000000002</v>
      </c>
      <c r="Q203" s="96"/>
      <c r="R203" s="97">
        <f>SUM(R204:R211)</f>
        <v>7.350000000000001E-2</v>
      </c>
      <c r="S203" s="96"/>
      <c r="T203" s="98">
        <f>SUM(T204:T211)</f>
        <v>0</v>
      </c>
      <c r="AR203" s="94" t="s">
        <v>84</v>
      </c>
      <c r="AT203" s="99" t="s">
        <v>73</v>
      </c>
      <c r="AU203" s="99" t="s">
        <v>82</v>
      </c>
      <c r="AY203" s="94" t="s">
        <v>128</v>
      </c>
      <c r="BK203" s="100">
        <f>SUM(BK204:BK211)</f>
        <v>0</v>
      </c>
    </row>
    <row r="204" spans="1:65" s="2" customFormat="1" ht="12">
      <c r="A204" s="25"/>
      <c r="B204" s="101"/>
      <c r="C204" s="209" t="s">
        <v>8</v>
      </c>
      <c r="D204" s="209" t="s">
        <v>130</v>
      </c>
      <c r="E204" s="210" t="s">
        <v>337</v>
      </c>
      <c r="F204" s="211" t="s">
        <v>338</v>
      </c>
      <c r="G204" s="212" t="s">
        <v>208</v>
      </c>
      <c r="H204" s="213">
        <v>70</v>
      </c>
      <c r="I204" s="148">
        <v>0</v>
      </c>
      <c r="J204" s="214">
        <f>ROUND(I204*H204,2)</f>
        <v>0</v>
      </c>
      <c r="K204" s="211" t="s">
        <v>134</v>
      </c>
      <c r="L204" s="26"/>
      <c r="M204" s="102" t="s">
        <v>1</v>
      </c>
      <c r="N204" s="103" t="s">
        <v>39</v>
      </c>
      <c r="O204" s="104">
        <v>5.8000000000000003E-2</v>
      </c>
      <c r="P204" s="104">
        <f>O204*H204</f>
        <v>4.0600000000000005</v>
      </c>
      <c r="Q204" s="104">
        <v>5.0000000000000002E-5</v>
      </c>
      <c r="R204" s="104">
        <f>Q204*H204</f>
        <v>3.5000000000000001E-3</v>
      </c>
      <c r="S204" s="104">
        <v>0</v>
      </c>
      <c r="T204" s="105">
        <f>S204*H204</f>
        <v>0</v>
      </c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R204" s="106" t="s">
        <v>240</v>
      </c>
      <c r="AT204" s="106" t="s">
        <v>130</v>
      </c>
      <c r="AU204" s="106" t="s">
        <v>84</v>
      </c>
      <c r="AY204" s="16" t="s">
        <v>128</v>
      </c>
      <c r="BE204" s="107">
        <f>IF(N204="základní",J204,0)</f>
        <v>0</v>
      </c>
      <c r="BF204" s="107">
        <f>IF(N204="snížená",J204,0)</f>
        <v>0</v>
      </c>
      <c r="BG204" s="107">
        <f>IF(N204="zákl. přenesená",J204,0)</f>
        <v>0</v>
      </c>
      <c r="BH204" s="107">
        <f>IF(N204="sníž. přenesená",J204,0)</f>
        <v>0</v>
      </c>
      <c r="BI204" s="107">
        <f>IF(N204="nulová",J204,0)</f>
        <v>0</v>
      </c>
      <c r="BJ204" s="16" t="s">
        <v>82</v>
      </c>
      <c r="BK204" s="107">
        <f>ROUND(I204*H204,2)</f>
        <v>0</v>
      </c>
      <c r="BL204" s="16" t="s">
        <v>240</v>
      </c>
      <c r="BM204" s="106" t="s">
        <v>339</v>
      </c>
    </row>
    <row r="205" spans="1:65" s="2" customFormat="1">
      <c r="A205" s="25"/>
      <c r="B205" s="26"/>
      <c r="C205" s="157"/>
      <c r="D205" s="215" t="s">
        <v>137</v>
      </c>
      <c r="E205" s="157"/>
      <c r="F205" s="216" t="s">
        <v>340</v>
      </c>
      <c r="G205" s="157"/>
      <c r="H205" s="157"/>
      <c r="I205" s="150"/>
      <c r="J205" s="157"/>
      <c r="K205" s="157"/>
      <c r="L205" s="26"/>
      <c r="M205" s="108"/>
      <c r="N205" s="109"/>
      <c r="O205" s="47"/>
      <c r="P205" s="47"/>
      <c r="Q205" s="47"/>
      <c r="R205" s="47"/>
      <c r="S205" s="47"/>
      <c r="T205" s="48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T205" s="16" t="s">
        <v>137</v>
      </c>
      <c r="AU205" s="16" t="s">
        <v>84</v>
      </c>
    </row>
    <row r="206" spans="1:65" s="14" customFormat="1">
      <c r="B206" s="115"/>
      <c r="C206" s="220"/>
      <c r="D206" s="215" t="s">
        <v>139</v>
      </c>
      <c r="E206" s="221" t="s">
        <v>1</v>
      </c>
      <c r="F206" s="222" t="s">
        <v>341</v>
      </c>
      <c r="G206" s="220"/>
      <c r="H206" s="223">
        <v>70</v>
      </c>
      <c r="I206" s="152"/>
      <c r="J206" s="220"/>
      <c r="K206" s="220"/>
      <c r="L206" s="115"/>
      <c r="M206" s="117"/>
      <c r="N206" s="118"/>
      <c r="O206" s="118"/>
      <c r="P206" s="118"/>
      <c r="Q206" s="118"/>
      <c r="R206" s="118"/>
      <c r="S206" s="118"/>
      <c r="T206" s="119"/>
      <c r="AT206" s="116" t="s">
        <v>139</v>
      </c>
      <c r="AU206" s="116" t="s">
        <v>84</v>
      </c>
      <c r="AV206" s="14" t="s">
        <v>84</v>
      </c>
      <c r="AW206" s="14" t="s">
        <v>30</v>
      </c>
      <c r="AX206" s="14" t="s">
        <v>74</v>
      </c>
      <c r="AY206" s="116" t="s">
        <v>128</v>
      </c>
    </row>
    <row r="207" spans="1:65" s="2" customFormat="1" ht="12">
      <c r="A207" s="25"/>
      <c r="B207" s="101"/>
      <c r="C207" s="224" t="s">
        <v>240</v>
      </c>
      <c r="D207" s="224" t="s">
        <v>205</v>
      </c>
      <c r="E207" s="225" t="s">
        <v>342</v>
      </c>
      <c r="F207" s="226" t="s">
        <v>343</v>
      </c>
      <c r="G207" s="227" t="s">
        <v>208</v>
      </c>
      <c r="H207" s="228">
        <v>70</v>
      </c>
      <c r="I207" s="149">
        <v>0</v>
      </c>
      <c r="J207" s="229">
        <f>ROUND(I207*H207,2)</f>
        <v>0</v>
      </c>
      <c r="K207" s="226" t="s">
        <v>1</v>
      </c>
      <c r="L207" s="120"/>
      <c r="M207" s="121" t="s">
        <v>1</v>
      </c>
      <c r="N207" s="122" t="s">
        <v>39</v>
      </c>
      <c r="O207" s="104">
        <v>0</v>
      </c>
      <c r="P207" s="104">
        <f>O207*H207</f>
        <v>0</v>
      </c>
      <c r="Q207" s="104">
        <v>1E-3</v>
      </c>
      <c r="R207" s="104">
        <f>Q207*H207</f>
        <v>7.0000000000000007E-2</v>
      </c>
      <c r="S207" s="104">
        <v>0</v>
      </c>
      <c r="T207" s="105">
        <f>S207*H207</f>
        <v>0</v>
      </c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R207" s="106" t="s">
        <v>344</v>
      </c>
      <c r="AT207" s="106" t="s">
        <v>205</v>
      </c>
      <c r="AU207" s="106" t="s">
        <v>84</v>
      </c>
      <c r="AY207" s="16" t="s">
        <v>128</v>
      </c>
      <c r="BE207" s="107">
        <f>IF(N207="základní",J207,0)</f>
        <v>0</v>
      </c>
      <c r="BF207" s="107">
        <f>IF(N207="snížená",J207,0)</f>
        <v>0</v>
      </c>
      <c r="BG207" s="107">
        <f>IF(N207="zákl. přenesená",J207,0)</f>
        <v>0</v>
      </c>
      <c r="BH207" s="107">
        <f>IF(N207="sníž. přenesená",J207,0)</f>
        <v>0</v>
      </c>
      <c r="BI207" s="107">
        <f>IF(N207="nulová",J207,0)</f>
        <v>0</v>
      </c>
      <c r="BJ207" s="16" t="s">
        <v>82</v>
      </c>
      <c r="BK207" s="107">
        <f>ROUND(I207*H207,2)</f>
        <v>0</v>
      </c>
      <c r="BL207" s="16" t="s">
        <v>240</v>
      </c>
      <c r="BM207" s="106" t="s">
        <v>345</v>
      </c>
    </row>
    <row r="208" spans="1:65" s="2" customFormat="1">
      <c r="A208" s="25"/>
      <c r="B208" s="26"/>
      <c r="C208" s="157"/>
      <c r="D208" s="215" t="s">
        <v>137</v>
      </c>
      <c r="E208" s="157"/>
      <c r="F208" s="216" t="s">
        <v>343</v>
      </c>
      <c r="G208" s="157"/>
      <c r="H208" s="157"/>
      <c r="I208" s="150"/>
      <c r="J208" s="157"/>
      <c r="K208" s="157"/>
      <c r="L208" s="26"/>
      <c r="M208" s="108"/>
      <c r="N208" s="109"/>
      <c r="O208" s="47"/>
      <c r="P208" s="47"/>
      <c r="Q208" s="47"/>
      <c r="R208" s="47"/>
      <c r="S208" s="47"/>
      <c r="T208" s="48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T208" s="16" t="s">
        <v>137</v>
      </c>
      <c r="AU208" s="16" t="s">
        <v>84</v>
      </c>
    </row>
    <row r="209" spans="1:65" s="14" customFormat="1">
      <c r="B209" s="115"/>
      <c r="C209" s="220"/>
      <c r="D209" s="215" t="s">
        <v>139</v>
      </c>
      <c r="E209" s="221" t="s">
        <v>1</v>
      </c>
      <c r="F209" s="222" t="s">
        <v>346</v>
      </c>
      <c r="G209" s="220"/>
      <c r="H209" s="223">
        <v>70</v>
      </c>
      <c r="I209" s="152"/>
      <c r="J209" s="220"/>
      <c r="K209" s="220"/>
      <c r="L209" s="115"/>
      <c r="M209" s="117"/>
      <c r="N209" s="118"/>
      <c r="O209" s="118"/>
      <c r="P209" s="118"/>
      <c r="Q209" s="118"/>
      <c r="R209" s="118"/>
      <c r="S209" s="118"/>
      <c r="T209" s="119"/>
      <c r="AT209" s="116" t="s">
        <v>139</v>
      </c>
      <c r="AU209" s="116" t="s">
        <v>84</v>
      </c>
      <c r="AV209" s="14" t="s">
        <v>84</v>
      </c>
      <c r="AW209" s="14" t="s">
        <v>30</v>
      </c>
      <c r="AX209" s="14" t="s">
        <v>74</v>
      </c>
      <c r="AY209" s="116" t="s">
        <v>128</v>
      </c>
    </row>
    <row r="210" spans="1:65" s="2" customFormat="1" ht="12">
      <c r="A210" s="25"/>
      <c r="B210" s="101"/>
      <c r="C210" s="209" t="s">
        <v>347</v>
      </c>
      <c r="D210" s="209" t="s">
        <v>130</v>
      </c>
      <c r="E210" s="210" t="s">
        <v>348</v>
      </c>
      <c r="F210" s="211" t="s">
        <v>349</v>
      </c>
      <c r="G210" s="212" t="s">
        <v>243</v>
      </c>
      <c r="H210" s="213">
        <v>7.3999999999999996E-2</v>
      </c>
      <c r="I210" s="148">
        <v>0</v>
      </c>
      <c r="J210" s="214">
        <f>ROUND(I210*H210,2)</f>
        <v>0</v>
      </c>
      <c r="K210" s="211" t="s">
        <v>134</v>
      </c>
      <c r="L210" s="26"/>
      <c r="M210" s="102" t="s">
        <v>1</v>
      </c>
      <c r="N210" s="103" t="s">
        <v>39</v>
      </c>
      <c r="O210" s="104">
        <v>3.327</v>
      </c>
      <c r="P210" s="104">
        <f>O210*H210</f>
        <v>0.24619799999999997</v>
      </c>
      <c r="Q210" s="104">
        <v>0</v>
      </c>
      <c r="R210" s="104">
        <f>Q210*H210</f>
        <v>0</v>
      </c>
      <c r="S210" s="104">
        <v>0</v>
      </c>
      <c r="T210" s="105">
        <f>S210*H210</f>
        <v>0</v>
      </c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R210" s="106" t="s">
        <v>240</v>
      </c>
      <c r="AT210" s="106" t="s">
        <v>130</v>
      </c>
      <c r="AU210" s="106" t="s">
        <v>84</v>
      </c>
      <c r="AY210" s="16" t="s">
        <v>128</v>
      </c>
      <c r="BE210" s="107">
        <f>IF(N210="základní",J210,0)</f>
        <v>0</v>
      </c>
      <c r="BF210" s="107">
        <f>IF(N210="snížená",J210,0)</f>
        <v>0</v>
      </c>
      <c r="BG210" s="107">
        <f>IF(N210="zákl. přenesená",J210,0)</f>
        <v>0</v>
      </c>
      <c r="BH210" s="107">
        <f>IF(N210="sníž. přenesená",J210,0)</f>
        <v>0</v>
      </c>
      <c r="BI210" s="107">
        <f>IF(N210="nulová",J210,0)</f>
        <v>0</v>
      </c>
      <c r="BJ210" s="16" t="s">
        <v>82</v>
      </c>
      <c r="BK210" s="107">
        <f>ROUND(I210*H210,2)</f>
        <v>0</v>
      </c>
      <c r="BL210" s="16" t="s">
        <v>240</v>
      </c>
      <c r="BM210" s="106" t="s">
        <v>350</v>
      </c>
    </row>
    <row r="211" spans="1:65" s="2" customFormat="1" ht="19.5">
      <c r="A211" s="25"/>
      <c r="B211" s="26"/>
      <c r="C211" s="157"/>
      <c r="D211" s="215" t="s">
        <v>137</v>
      </c>
      <c r="E211" s="157"/>
      <c r="F211" s="216" t="s">
        <v>351</v>
      </c>
      <c r="G211" s="157"/>
      <c r="H211" s="157"/>
      <c r="I211" s="157"/>
      <c r="J211" s="157"/>
      <c r="K211" s="157"/>
      <c r="L211" s="26"/>
      <c r="M211" s="123"/>
      <c r="N211" s="124"/>
      <c r="O211" s="125"/>
      <c r="P211" s="125"/>
      <c r="Q211" s="125"/>
      <c r="R211" s="125"/>
      <c r="S211" s="125"/>
      <c r="T211" s="126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T211" s="16" t="s">
        <v>137</v>
      </c>
      <c r="AU211" s="16" t="s">
        <v>84</v>
      </c>
    </row>
    <row r="212" spans="1:65" s="2" customFormat="1">
      <c r="A212" s="25"/>
      <c r="B212" s="37"/>
      <c r="C212" s="184"/>
      <c r="D212" s="184"/>
      <c r="E212" s="184"/>
      <c r="F212" s="184"/>
      <c r="G212" s="184"/>
      <c r="H212" s="184"/>
      <c r="I212" s="184"/>
      <c r="J212" s="184"/>
      <c r="K212" s="184"/>
      <c r="L212" s="26"/>
      <c r="M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</row>
  </sheetData>
  <sheetProtection password="CC14" sheet="1" objects="1" scenarios="1" selectLockedCells="1"/>
  <autoFilter ref="C124:K21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30"/>
  <sheetViews>
    <sheetView showGridLines="0" topLeftCell="A121" workbookViewId="0">
      <selection activeCell="F159" sqref="F159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9.83203125" style="1" customWidth="1"/>
    <col min="9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1" spans="1:46">
      <c r="A1" s="80"/>
    </row>
    <row r="2" spans="1:46" s="1" customFormat="1" ht="36.950000000000003" customHeight="1">
      <c r="L2" s="264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90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5" customHeight="1">
      <c r="B4" s="19"/>
      <c r="C4" s="80"/>
      <c r="D4" s="155" t="s">
        <v>100</v>
      </c>
      <c r="E4" s="80"/>
      <c r="F4" s="80"/>
      <c r="G4" s="80"/>
      <c r="H4" s="80"/>
      <c r="I4" s="80"/>
      <c r="J4" s="80"/>
      <c r="K4" s="80"/>
      <c r="L4" s="19"/>
      <c r="M4" s="81" t="s">
        <v>10</v>
      </c>
      <c r="AT4" s="16" t="s">
        <v>3</v>
      </c>
    </row>
    <row r="5" spans="1:46" s="1" customFormat="1" ht="6.95" customHeight="1">
      <c r="B5" s="19"/>
      <c r="C5" s="80"/>
      <c r="D5" s="80"/>
      <c r="E5" s="80"/>
      <c r="F5" s="80"/>
      <c r="G5" s="80"/>
      <c r="H5" s="80"/>
      <c r="I5" s="80"/>
      <c r="J5" s="80"/>
      <c r="K5" s="80"/>
      <c r="L5" s="19"/>
    </row>
    <row r="6" spans="1:46" s="1" customFormat="1" ht="12" customHeight="1">
      <c r="B6" s="19"/>
      <c r="C6" s="80"/>
      <c r="D6" s="156" t="s">
        <v>14</v>
      </c>
      <c r="E6" s="80"/>
      <c r="F6" s="80"/>
      <c r="G6" s="80"/>
      <c r="H6" s="80"/>
      <c r="I6" s="80"/>
      <c r="J6" s="80"/>
      <c r="K6" s="80"/>
      <c r="L6" s="19"/>
    </row>
    <row r="7" spans="1:46" s="1" customFormat="1" ht="14.45" customHeight="1">
      <c r="B7" s="19"/>
      <c r="C7" s="80"/>
      <c r="D7" s="80"/>
      <c r="E7" s="273" t="str">
        <f>'Rekapitulace stavby'!K6</f>
        <v>Suchá nádrž Týnské předměstí</v>
      </c>
      <c r="F7" s="274"/>
      <c r="G7" s="274"/>
      <c r="H7" s="274"/>
      <c r="I7" s="80"/>
      <c r="J7" s="80"/>
      <c r="K7" s="80"/>
      <c r="L7" s="19"/>
    </row>
    <row r="8" spans="1:46" s="2" customFormat="1" ht="12" customHeight="1">
      <c r="A8" s="25"/>
      <c r="B8" s="26"/>
      <c r="C8" s="157"/>
      <c r="D8" s="156" t="s">
        <v>101</v>
      </c>
      <c r="E8" s="157"/>
      <c r="F8" s="157"/>
      <c r="G8" s="157"/>
      <c r="H8" s="157"/>
      <c r="I8" s="157"/>
      <c r="J8" s="157"/>
      <c r="K8" s="157"/>
      <c r="L8" s="32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4.45" customHeight="1">
      <c r="A9" s="25"/>
      <c r="B9" s="26"/>
      <c r="C9" s="157"/>
      <c r="D9" s="157"/>
      <c r="E9" s="271" t="s">
        <v>352</v>
      </c>
      <c r="F9" s="272"/>
      <c r="G9" s="272"/>
      <c r="H9" s="272"/>
      <c r="I9" s="157"/>
      <c r="J9" s="157"/>
      <c r="K9" s="157"/>
      <c r="L9" s="32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>
      <c r="A10" s="25"/>
      <c r="B10" s="26"/>
      <c r="C10" s="157"/>
      <c r="D10" s="157"/>
      <c r="E10" s="157"/>
      <c r="F10" s="157"/>
      <c r="G10" s="157"/>
      <c r="H10" s="157"/>
      <c r="I10" s="157"/>
      <c r="J10" s="157"/>
      <c r="K10" s="157"/>
      <c r="L10" s="32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customHeight="1">
      <c r="A11" s="25"/>
      <c r="B11" s="26"/>
      <c r="C11" s="157"/>
      <c r="D11" s="156" t="s">
        <v>16</v>
      </c>
      <c r="E11" s="157"/>
      <c r="F11" s="158" t="s">
        <v>1</v>
      </c>
      <c r="G11" s="157"/>
      <c r="H11" s="157"/>
      <c r="I11" s="156" t="s">
        <v>17</v>
      </c>
      <c r="J11" s="158" t="s">
        <v>1</v>
      </c>
      <c r="K11" s="157"/>
      <c r="L11" s="32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customHeight="1">
      <c r="A12" s="25"/>
      <c r="B12" s="26"/>
      <c r="C12" s="157"/>
      <c r="D12" s="156" t="s">
        <v>18</v>
      </c>
      <c r="E12" s="157"/>
      <c r="F12" s="158" t="s">
        <v>19</v>
      </c>
      <c r="G12" s="157"/>
      <c r="H12" s="157"/>
      <c r="I12" s="156" t="s">
        <v>20</v>
      </c>
      <c r="J12" s="159">
        <f>'Rekapitulace stavby'!AN8</f>
        <v>0</v>
      </c>
      <c r="K12" s="157"/>
      <c r="L12" s="32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customHeight="1">
      <c r="A13" s="25"/>
      <c r="B13" s="26"/>
      <c r="C13" s="157"/>
      <c r="D13" s="157"/>
      <c r="E13" s="157"/>
      <c r="F13" s="157"/>
      <c r="G13" s="157"/>
      <c r="H13" s="157"/>
      <c r="I13" s="157"/>
      <c r="J13" s="157"/>
      <c r="K13" s="157"/>
      <c r="L13" s="32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customHeight="1">
      <c r="A14" s="25"/>
      <c r="B14" s="26"/>
      <c r="C14" s="157"/>
      <c r="D14" s="156" t="s">
        <v>21</v>
      </c>
      <c r="E14" s="157"/>
      <c r="F14" s="157"/>
      <c r="G14" s="157"/>
      <c r="H14" s="157"/>
      <c r="I14" s="156" t="s">
        <v>22</v>
      </c>
      <c r="J14" s="158" t="s">
        <v>23</v>
      </c>
      <c r="K14" s="157"/>
      <c r="L14" s="32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customHeight="1">
      <c r="A15" s="25"/>
      <c r="B15" s="26"/>
      <c r="C15" s="157"/>
      <c r="D15" s="157"/>
      <c r="E15" s="158" t="s">
        <v>24</v>
      </c>
      <c r="F15" s="157"/>
      <c r="G15" s="157"/>
      <c r="H15" s="157"/>
      <c r="I15" s="156" t="s">
        <v>25</v>
      </c>
      <c r="J15" s="158" t="s">
        <v>1</v>
      </c>
      <c r="K15" s="157"/>
      <c r="L15" s="3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customHeight="1">
      <c r="A16" s="25"/>
      <c r="B16" s="26"/>
      <c r="C16" s="157"/>
      <c r="D16" s="157"/>
      <c r="E16" s="157"/>
      <c r="F16" s="157"/>
      <c r="G16" s="157"/>
      <c r="H16" s="157"/>
      <c r="I16" s="157"/>
      <c r="J16" s="157"/>
      <c r="K16" s="157"/>
      <c r="L16" s="3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customHeight="1">
      <c r="A17" s="25"/>
      <c r="B17" s="26"/>
      <c r="C17" s="157"/>
      <c r="D17" s="156" t="s">
        <v>26</v>
      </c>
      <c r="E17" s="157"/>
      <c r="F17" s="157"/>
      <c r="G17" s="157"/>
      <c r="H17" s="157"/>
      <c r="I17" s="156" t="s">
        <v>22</v>
      </c>
      <c r="J17" s="158">
        <f>'Rekapitulace stavby'!AN13</f>
        <v>0</v>
      </c>
      <c r="K17" s="157"/>
      <c r="L17" s="3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customHeight="1">
      <c r="A18" s="25"/>
      <c r="B18" s="26"/>
      <c r="C18" s="157"/>
      <c r="D18" s="157"/>
      <c r="E18" s="277">
        <f>'Rekapitulace stavby'!D14</f>
        <v>0</v>
      </c>
      <c r="F18" s="277"/>
      <c r="G18" s="277"/>
      <c r="H18" s="277"/>
      <c r="I18" s="156" t="s">
        <v>25</v>
      </c>
      <c r="J18" s="158">
        <f>'Rekapitulace stavby'!AN14</f>
        <v>0</v>
      </c>
      <c r="K18" s="157"/>
      <c r="L18" s="3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customHeight="1">
      <c r="A19" s="25"/>
      <c r="B19" s="26"/>
      <c r="C19" s="157"/>
      <c r="D19" s="157"/>
      <c r="E19" s="157"/>
      <c r="F19" s="157"/>
      <c r="G19" s="157"/>
      <c r="H19" s="157"/>
      <c r="I19" s="157"/>
      <c r="J19" s="157"/>
      <c r="K19" s="157"/>
      <c r="L19" s="3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customHeight="1">
      <c r="A20" s="25"/>
      <c r="B20" s="26"/>
      <c r="C20" s="157"/>
      <c r="D20" s="156" t="s">
        <v>27</v>
      </c>
      <c r="E20" s="157"/>
      <c r="F20" s="157"/>
      <c r="G20" s="157"/>
      <c r="H20" s="157"/>
      <c r="I20" s="156" t="s">
        <v>22</v>
      </c>
      <c r="J20" s="158" t="s">
        <v>28</v>
      </c>
      <c r="K20" s="157"/>
      <c r="L20" s="3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customHeight="1">
      <c r="A21" s="25"/>
      <c r="B21" s="26"/>
      <c r="C21" s="157"/>
      <c r="D21" s="157"/>
      <c r="E21" s="158" t="s">
        <v>29</v>
      </c>
      <c r="F21" s="157"/>
      <c r="G21" s="157"/>
      <c r="H21" s="157"/>
      <c r="I21" s="156" t="s">
        <v>25</v>
      </c>
      <c r="J21" s="158" t="s">
        <v>1</v>
      </c>
      <c r="K21" s="157"/>
      <c r="L21" s="3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customHeight="1">
      <c r="A22" s="25"/>
      <c r="B22" s="26"/>
      <c r="C22" s="157"/>
      <c r="D22" s="157"/>
      <c r="E22" s="157"/>
      <c r="F22" s="157"/>
      <c r="G22" s="157"/>
      <c r="H22" s="157"/>
      <c r="I22" s="157"/>
      <c r="J22" s="157"/>
      <c r="K22" s="157"/>
      <c r="L22" s="3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customHeight="1">
      <c r="A23" s="25"/>
      <c r="B23" s="26"/>
      <c r="C23" s="157"/>
      <c r="D23" s="156" t="s">
        <v>31</v>
      </c>
      <c r="E23" s="157"/>
      <c r="F23" s="157"/>
      <c r="G23" s="157"/>
      <c r="H23" s="157"/>
      <c r="I23" s="156" t="s">
        <v>22</v>
      </c>
      <c r="J23" s="158" t="s">
        <v>1</v>
      </c>
      <c r="K23" s="157"/>
      <c r="L23" s="3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customHeight="1">
      <c r="A24" s="25"/>
      <c r="B24" s="26"/>
      <c r="C24" s="157"/>
      <c r="D24" s="157"/>
      <c r="E24" s="158" t="s">
        <v>32</v>
      </c>
      <c r="F24" s="157"/>
      <c r="G24" s="157"/>
      <c r="H24" s="157"/>
      <c r="I24" s="156" t="s">
        <v>25</v>
      </c>
      <c r="J24" s="158" t="s">
        <v>1</v>
      </c>
      <c r="K24" s="157"/>
      <c r="L24" s="3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customHeight="1">
      <c r="A25" s="25"/>
      <c r="B25" s="26"/>
      <c r="C25" s="157"/>
      <c r="D25" s="157"/>
      <c r="E25" s="157"/>
      <c r="F25" s="157"/>
      <c r="G25" s="157"/>
      <c r="H25" s="157"/>
      <c r="I25" s="157"/>
      <c r="J25" s="157"/>
      <c r="K25" s="157"/>
      <c r="L25" s="3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customHeight="1">
      <c r="A26" s="25"/>
      <c r="B26" s="26"/>
      <c r="C26" s="157"/>
      <c r="D26" s="156" t="s">
        <v>33</v>
      </c>
      <c r="E26" s="157"/>
      <c r="F26" s="157"/>
      <c r="G26" s="157"/>
      <c r="H26" s="157"/>
      <c r="I26" s="157"/>
      <c r="J26" s="157"/>
      <c r="K26" s="157"/>
      <c r="L26" s="3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4.45" customHeight="1">
      <c r="A27" s="82"/>
      <c r="B27" s="83"/>
      <c r="C27" s="161"/>
      <c r="D27" s="161"/>
      <c r="E27" s="276" t="s">
        <v>1</v>
      </c>
      <c r="F27" s="276"/>
      <c r="G27" s="276"/>
      <c r="H27" s="276"/>
      <c r="I27" s="161"/>
      <c r="J27" s="161"/>
      <c r="K27" s="161"/>
      <c r="L27" s="84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</row>
    <row r="28" spans="1:31" s="2" customFormat="1" ht="6.95" customHeight="1">
      <c r="A28" s="25"/>
      <c r="B28" s="26"/>
      <c r="C28" s="157"/>
      <c r="D28" s="157"/>
      <c r="E28" s="157"/>
      <c r="F28" s="157"/>
      <c r="G28" s="157"/>
      <c r="H28" s="157"/>
      <c r="I28" s="157"/>
      <c r="J28" s="157"/>
      <c r="K28" s="157"/>
      <c r="L28" s="32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customHeight="1">
      <c r="A29" s="25"/>
      <c r="B29" s="26"/>
      <c r="C29" s="157"/>
      <c r="D29" s="162"/>
      <c r="E29" s="162"/>
      <c r="F29" s="162"/>
      <c r="G29" s="162"/>
      <c r="H29" s="162"/>
      <c r="I29" s="162"/>
      <c r="J29" s="162"/>
      <c r="K29" s="162"/>
      <c r="L29" s="32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customHeight="1">
      <c r="A30" s="25"/>
      <c r="B30" s="26"/>
      <c r="C30" s="157"/>
      <c r="D30" s="163" t="s">
        <v>34</v>
      </c>
      <c r="E30" s="157"/>
      <c r="F30" s="157"/>
      <c r="G30" s="157"/>
      <c r="H30" s="157"/>
      <c r="I30" s="157"/>
      <c r="J30" s="164">
        <f>ROUND(J121, 2)</f>
        <v>0</v>
      </c>
      <c r="K30" s="157"/>
      <c r="L30" s="32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customHeight="1">
      <c r="A31" s="25"/>
      <c r="B31" s="26"/>
      <c r="C31" s="157"/>
      <c r="D31" s="162"/>
      <c r="E31" s="162"/>
      <c r="F31" s="162"/>
      <c r="G31" s="162"/>
      <c r="H31" s="162"/>
      <c r="I31" s="162"/>
      <c r="J31" s="162"/>
      <c r="K31" s="162"/>
      <c r="L31" s="32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customHeight="1">
      <c r="A32" s="25"/>
      <c r="B32" s="26"/>
      <c r="C32" s="157"/>
      <c r="D32" s="157"/>
      <c r="E32" s="157"/>
      <c r="F32" s="165" t="s">
        <v>36</v>
      </c>
      <c r="G32" s="157"/>
      <c r="H32" s="157"/>
      <c r="I32" s="165" t="s">
        <v>35</v>
      </c>
      <c r="J32" s="165" t="s">
        <v>37</v>
      </c>
      <c r="K32" s="157"/>
      <c r="L32" s="32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customHeight="1">
      <c r="A33" s="25"/>
      <c r="B33" s="26"/>
      <c r="C33" s="157"/>
      <c r="D33" s="166" t="s">
        <v>38</v>
      </c>
      <c r="E33" s="156" t="s">
        <v>39</v>
      </c>
      <c r="F33" s="167">
        <f>ROUND((SUM(BE121:BE229)),  2)</f>
        <v>0</v>
      </c>
      <c r="G33" s="157"/>
      <c r="H33" s="157"/>
      <c r="I33" s="168">
        <v>0.21</v>
      </c>
      <c r="J33" s="167">
        <f>ROUND(((SUM(BE121:BE229))*I33),  2)</f>
        <v>0</v>
      </c>
      <c r="K33" s="157"/>
      <c r="L33" s="32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customHeight="1">
      <c r="A34" s="25"/>
      <c r="B34" s="26"/>
      <c r="C34" s="157"/>
      <c r="D34" s="157"/>
      <c r="E34" s="156" t="s">
        <v>40</v>
      </c>
      <c r="F34" s="167">
        <f>ROUND((SUM(BF121:BF229)),  2)</f>
        <v>0</v>
      </c>
      <c r="G34" s="157"/>
      <c r="H34" s="157"/>
      <c r="I34" s="168">
        <v>0.15</v>
      </c>
      <c r="J34" s="167">
        <f>ROUND(((SUM(BF121:BF229))*I34),  2)</f>
        <v>0</v>
      </c>
      <c r="K34" s="157"/>
      <c r="L34" s="32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157"/>
      <c r="D35" s="157"/>
      <c r="E35" s="156" t="s">
        <v>41</v>
      </c>
      <c r="F35" s="167">
        <f>ROUND((SUM(BG121:BG229)),  2)</f>
        <v>0</v>
      </c>
      <c r="G35" s="157"/>
      <c r="H35" s="157"/>
      <c r="I35" s="168">
        <v>0.21</v>
      </c>
      <c r="J35" s="167">
        <f>0</f>
        <v>0</v>
      </c>
      <c r="K35" s="157"/>
      <c r="L35" s="32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157"/>
      <c r="D36" s="157"/>
      <c r="E36" s="156" t="s">
        <v>42</v>
      </c>
      <c r="F36" s="167">
        <f>ROUND((SUM(BH121:BH229)),  2)</f>
        <v>0</v>
      </c>
      <c r="G36" s="157"/>
      <c r="H36" s="157"/>
      <c r="I36" s="168">
        <v>0.15</v>
      </c>
      <c r="J36" s="167">
        <f>0</f>
        <v>0</v>
      </c>
      <c r="K36" s="157"/>
      <c r="L36" s="32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157"/>
      <c r="D37" s="157"/>
      <c r="E37" s="156" t="s">
        <v>43</v>
      </c>
      <c r="F37" s="167">
        <f>ROUND((SUM(BI121:BI229)),  2)</f>
        <v>0</v>
      </c>
      <c r="G37" s="157"/>
      <c r="H37" s="157"/>
      <c r="I37" s="168">
        <v>0</v>
      </c>
      <c r="J37" s="167">
        <f>0</f>
        <v>0</v>
      </c>
      <c r="K37" s="157"/>
      <c r="L37" s="32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customHeight="1">
      <c r="A38" s="25"/>
      <c r="B38" s="26"/>
      <c r="C38" s="157"/>
      <c r="D38" s="157"/>
      <c r="E38" s="157"/>
      <c r="F38" s="157"/>
      <c r="G38" s="157"/>
      <c r="H38" s="157"/>
      <c r="I38" s="157"/>
      <c r="J38" s="157"/>
      <c r="K38" s="157"/>
      <c r="L38" s="32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customHeight="1">
      <c r="A39" s="25"/>
      <c r="B39" s="26"/>
      <c r="C39" s="169"/>
      <c r="D39" s="170" t="s">
        <v>44</v>
      </c>
      <c r="E39" s="171"/>
      <c r="F39" s="171"/>
      <c r="G39" s="172" t="s">
        <v>45</v>
      </c>
      <c r="H39" s="173" t="s">
        <v>46</v>
      </c>
      <c r="I39" s="171"/>
      <c r="J39" s="174">
        <f>SUM(J30:J37)</f>
        <v>0</v>
      </c>
      <c r="K39" s="175"/>
      <c r="L39" s="32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customHeight="1">
      <c r="A40" s="25"/>
      <c r="B40" s="26"/>
      <c r="C40" s="157"/>
      <c r="D40" s="157"/>
      <c r="E40" s="157"/>
      <c r="F40" s="157"/>
      <c r="G40" s="157"/>
      <c r="H40" s="157"/>
      <c r="I40" s="157"/>
      <c r="J40" s="157"/>
      <c r="K40" s="157"/>
      <c r="L40" s="32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customHeight="1">
      <c r="B41" s="19"/>
      <c r="C41" s="80"/>
      <c r="D41" s="80"/>
      <c r="E41" s="80"/>
      <c r="F41" s="80"/>
      <c r="G41" s="80"/>
      <c r="H41" s="80"/>
      <c r="I41" s="80"/>
      <c r="J41" s="80"/>
      <c r="K41" s="80"/>
      <c r="L41" s="19"/>
    </row>
    <row r="42" spans="1:31" s="1" customFormat="1" ht="14.45" customHeight="1">
      <c r="B42" s="19"/>
      <c r="C42" s="80"/>
      <c r="D42" s="80"/>
      <c r="E42" s="80"/>
      <c r="F42" s="80"/>
      <c r="G42" s="80"/>
      <c r="H42" s="80"/>
      <c r="I42" s="80"/>
      <c r="J42" s="80"/>
      <c r="K42" s="80"/>
      <c r="L42" s="19"/>
    </row>
    <row r="43" spans="1:31" s="1" customFormat="1" ht="14.45" customHeight="1">
      <c r="B43" s="19"/>
      <c r="C43" s="80"/>
      <c r="D43" s="80"/>
      <c r="E43" s="80"/>
      <c r="F43" s="80"/>
      <c r="G43" s="80"/>
      <c r="H43" s="80"/>
      <c r="I43" s="80"/>
      <c r="J43" s="80"/>
      <c r="K43" s="80"/>
      <c r="L43" s="19"/>
    </row>
    <row r="44" spans="1:31" s="1" customFormat="1" ht="14.45" customHeight="1">
      <c r="B44" s="19"/>
      <c r="C44" s="80"/>
      <c r="D44" s="80"/>
      <c r="E44" s="80"/>
      <c r="F44" s="80"/>
      <c r="G44" s="80"/>
      <c r="H44" s="80"/>
      <c r="I44" s="80"/>
      <c r="J44" s="80"/>
      <c r="K44" s="80"/>
      <c r="L44" s="19"/>
    </row>
    <row r="45" spans="1:31" s="1" customFormat="1" ht="14.45" customHeight="1">
      <c r="B45" s="19"/>
      <c r="C45" s="80"/>
      <c r="D45" s="80"/>
      <c r="E45" s="80"/>
      <c r="F45" s="80"/>
      <c r="G45" s="80"/>
      <c r="H45" s="80"/>
      <c r="I45" s="80"/>
      <c r="J45" s="80"/>
      <c r="K45" s="80"/>
      <c r="L45" s="19"/>
    </row>
    <row r="46" spans="1:31" s="1" customFormat="1" ht="14.45" customHeight="1">
      <c r="B46" s="19"/>
      <c r="C46" s="80"/>
      <c r="D46" s="80"/>
      <c r="E46" s="80"/>
      <c r="F46" s="80"/>
      <c r="G46" s="80"/>
      <c r="H46" s="80"/>
      <c r="I46" s="80"/>
      <c r="J46" s="80"/>
      <c r="K46" s="80"/>
      <c r="L46" s="19"/>
    </row>
    <row r="47" spans="1:31" s="1" customFormat="1" ht="14.45" customHeight="1">
      <c r="B47" s="19"/>
      <c r="C47" s="80"/>
      <c r="D47" s="80"/>
      <c r="E47" s="80"/>
      <c r="F47" s="80"/>
      <c r="G47" s="80"/>
      <c r="H47" s="80"/>
      <c r="I47" s="80"/>
      <c r="J47" s="80"/>
      <c r="K47" s="80"/>
      <c r="L47" s="19"/>
    </row>
    <row r="48" spans="1:31" s="1" customFormat="1" ht="14.45" customHeight="1">
      <c r="B48" s="19"/>
      <c r="C48" s="80"/>
      <c r="D48" s="80"/>
      <c r="E48" s="80"/>
      <c r="F48" s="80"/>
      <c r="G48" s="80"/>
      <c r="H48" s="80"/>
      <c r="I48" s="80"/>
      <c r="J48" s="80"/>
      <c r="K48" s="80"/>
      <c r="L48" s="19"/>
    </row>
    <row r="49" spans="1:31" s="1" customFormat="1" ht="14.45" customHeight="1">
      <c r="B49" s="19"/>
      <c r="C49" s="80"/>
      <c r="D49" s="80"/>
      <c r="E49" s="80"/>
      <c r="F49" s="80"/>
      <c r="G49" s="80"/>
      <c r="H49" s="80"/>
      <c r="I49" s="80"/>
      <c r="J49" s="80"/>
      <c r="K49" s="80"/>
      <c r="L49" s="19"/>
    </row>
    <row r="50" spans="1:31" s="2" customFormat="1" ht="14.45" customHeight="1">
      <c r="B50" s="32"/>
      <c r="C50" s="176"/>
      <c r="D50" s="177" t="s">
        <v>47</v>
      </c>
      <c r="E50" s="178"/>
      <c r="F50" s="178"/>
      <c r="G50" s="177" t="s">
        <v>48</v>
      </c>
      <c r="H50" s="178"/>
      <c r="I50" s="178"/>
      <c r="J50" s="178"/>
      <c r="K50" s="178"/>
      <c r="L50" s="32"/>
    </row>
    <row r="51" spans="1:31">
      <c r="B51" s="19"/>
      <c r="C51" s="80"/>
      <c r="D51" s="80"/>
      <c r="E51" s="80"/>
      <c r="F51" s="80"/>
      <c r="G51" s="80"/>
      <c r="H51" s="80"/>
      <c r="I51" s="80"/>
      <c r="J51" s="80"/>
      <c r="K51" s="80"/>
      <c r="L51" s="19"/>
    </row>
    <row r="52" spans="1:31">
      <c r="B52" s="19"/>
      <c r="C52" s="80"/>
      <c r="D52" s="80"/>
      <c r="E52" s="80"/>
      <c r="F52" s="80"/>
      <c r="G52" s="80"/>
      <c r="H52" s="80"/>
      <c r="I52" s="80"/>
      <c r="J52" s="80"/>
      <c r="K52" s="80"/>
      <c r="L52" s="19"/>
    </row>
    <row r="53" spans="1:31">
      <c r="B53" s="19"/>
      <c r="C53" s="80"/>
      <c r="D53" s="80"/>
      <c r="E53" s="80"/>
      <c r="F53" s="80"/>
      <c r="G53" s="80"/>
      <c r="H53" s="80"/>
      <c r="I53" s="80"/>
      <c r="J53" s="80"/>
      <c r="K53" s="80"/>
      <c r="L53" s="19"/>
    </row>
    <row r="54" spans="1:31">
      <c r="B54" s="19"/>
      <c r="C54" s="80"/>
      <c r="D54" s="80"/>
      <c r="E54" s="80"/>
      <c r="F54" s="80"/>
      <c r="G54" s="80"/>
      <c r="H54" s="80"/>
      <c r="I54" s="80"/>
      <c r="J54" s="80"/>
      <c r="K54" s="80"/>
      <c r="L54" s="19"/>
    </row>
    <row r="55" spans="1:31">
      <c r="B55" s="19"/>
      <c r="C55" s="80"/>
      <c r="D55" s="80"/>
      <c r="E55" s="80"/>
      <c r="F55" s="80"/>
      <c r="G55" s="80"/>
      <c r="H55" s="80"/>
      <c r="I55" s="80"/>
      <c r="J55" s="80"/>
      <c r="K55" s="80"/>
      <c r="L55" s="19"/>
    </row>
    <row r="56" spans="1:31">
      <c r="B56" s="19"/>
      <c r="C56" s="80"/>
      <c r="D56" s="80"/>
      <c r="E56" s="80"/>
      <c r="F56" s="80"/>
      <c r="G56" s="80"/>
      <c r="H56" s="80"/>
      <c r="I56" s="80"/>
      <c r="J56" s="80"/>
      <c r="K56" s="80"/>
      <c r="L56" s="19"/>
    </row>
    <row r="57" spans="1:31">
      <c r="B57" s="19"/>
      <c r="C57" s="80"/>
      <c r="D57" s="80"/>
      <c r="E57" s="80"/>
      <c r="F57" s="80"/>
      <c r="G57" s="80"/>
      <c r="H57" s="80"/>
      <c r="I57" s="80"/>
      <c r="J57" s="80"/>
      <c r="K57" s="80"/>
      <c r="L57" s="19"/>
    </row>
    <row r="58" spans="1:31">
      <c r="B58" s="19"/>
      <c r="C58" s="80"/>
      <c r="D58" s="80"/>
      <c r="E58" s="80"/>
      <c r="F58" s="80"/>
      <c r="G58" s="80"/>
      <c r="H58" s="80"/>
      <c r="I58" s="80"/>
      <c r="J58" s="80"/>
      <c r="K58" s="80"/>
      <c r="L58" s="19"/>
    </row>
    <row r="59" spans="1:31">
      <c r="B59" s="19"/>
      <c r="C59" s="80"/>
      <c r="D59" s="80"/>
      <c r="E59" s="80"/>
      <c r="F59" s="80"/>
      <c r="G59" s="80"/>
      <c r="H59" s="80"/>
      <c r="I59" s="80"/>
      <c r="J59" s="80"/>
      <c r="K59" s="80"/>
      <c r="L59" s="19"/>
    </row>
    <row r="60" spans="1:31">
      <c r="B60" s="19"/>
      <c r="C60" s="80"/>
      <c r="D60" s="80"/>
      <c r="E60" s="80"/>
      <c r="F60" s="80"/>
      <c r="G60" s="80"/>
      <c r="H60" s="80"/>
      <c r="I60" s="80"/>
      <c r="J60" s="80"/>
      <c r="K60" s="80"/>
      <c r="L60" s="19"/>
    </row>
    <row r="61" spans="1:31" s="2" customFormat="1" ht="12.75">
      <c r="A61" s="25"/>
      <c r="B61" s="26"/>
      <c r="C61" s="157"/>
      <c r="D61" s="179" t="s">
        <v>49</v>
      </c>
      <c r="E61" s="180"/>
      <c r="F61" s="181" t="s">
        <v>50</v>
      </c>
      <c r="G61" s="179" t="s">
        <v>49</v>
      </c>
      <c r="H61" s="180"/>
      <c r="I61" s="180"/>
      <c r="J61" s="182" t="s">
        <v>50</v>
      </c>
      <c r="K61" s="180"/>
      <c r="L61" s="32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>
      <c r="B62" s="19"/>
      <c r="C62" s="80"/>
      <c r="D62" s="80"/>
      <c r="E62" s="80"/>
      <c r="F62" s="80"/>
      <c r="G62" s="80"/>
      <c r="H62" s="80"/>
      <c r="I62" s="80"/>
      <c r="J62" s="80"/>
      <c r="K62" s="80"/>
      <c r="L62" s="19"/>
    </row>
    <row r="63" spans="1:31">
      <c r="B63" s="19"/>
      <c r="C63" s="80"/>
      <c r="D63" s="80"/>
      <c r="E63" s="80"/>
      <c r="F63" s="80"/>
      <c r="G63" s="80"/>
      <c r="H63" s="80"/>
      <c r="I63" s="80"/>
      <c r="J63" s="80"/>
      <c r="K63" s="80"/>
      <c r="L63" s="19"/>
    </row>
    <row r="64" spans="1:31">
      <c r="B64" s="19"/>
      <c r="C64" s="80"/>
      <c r="D64" s="80"/>
      <c r="E64" s="80"/>
      <c r="F64" s="80"/>
      <c r="G64" s="80"/>
      <c r="H64" s="80"/>
      <c r="I64" s="80"/>
      <c r="J64" s="80"/>
      <c r="K64" s="80"/>
      <c r="L64" s="19"/>
    </row>
    <row r="65" spans="1:31" s="2" customFormat="1" ht="12.75">
      <c r="A65" s="25"/>
      <c r="B65" s="26"/>
      <c r="C65" s="157"/>
      <c r="D65" s="177" t="s">
        <v>51</v>
      </c>
      <c r="E65" s="183"/>
      <c r="F65" s="183"/>
      <c r="G65" s="177" t="s">
        <v>52</v>
      </c>
      <c r="H65" s="183"/>
      <c r="I65" s="183"/>
      <c r="J65" s="183"/>
      <c r="K65" s="183"/>
      <c r="L65" s="32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>
      <c r="B66" s="19"/>
      <c r="C66" s="80"/>
      <c r="D66" s="80"/>
      <c r="E66" s="80"/>
      <c r="F66" s="80"/>
      <c r="G66" s="80"/>
      <c r="H66" s="80"/>
      <c r="I66" s="80"/>
      <c r="J66" s="80"/>
      <c r="K66" s="80"/>
      <c r="L66" s="19"/>
    </row>
    <row r="67" spans="1:31">
      <c r="B67" s="19"/>
      <c r="C67" s="80"/>
      <c r="D67" s="80"/>
      <c r="E67" s="80"/>
      <c r="F67" s="80"/>
      <c r="G67" s="80"/>
      <c r="H67" s="80"/>
      <c r="I67" s="80"/>
      <c r="J67" s="80"/>
      <c r="K67" s="80"/>
      <c r="L67" s="19"/>
    </row>
    <row r="68" spans="1:31">
      <c r="B68" s="19"/>
      <c r="C68" s="80"/>
      <c r="D68" s="80"/>
      <c r="E68" s="80"/>
      <c r="F68" s="80"/>
      <c r="G68" s="80"/>
      <c r="H68" s="80"/>
      <c r="I68" s="80"/>
      <c r="J68" s="80"/>
      <c r="K68" s="80"/>
      <c r="L68" s="19"/>
    </row>
    <row r="69" spans="1:31">
      <c r="B69" s="19"/>
      <c r="C69" s="80"/>
      <c r="D69" s="80"/>
      <c r="E69" s="80"/>
      <c r="F69" s="80"/>
      <c r="G69" s="80"/>
      <c r="H69" s="80"/>
      <c r="I69" s="80"/>
      <c r="J69" s="80"/>
      <c r="K69" s="80"/>
      <c r="L69" s="19"/>
    </row>
    <row r="70" spans="1:31">
      <c r="B70" s="19"/>
      <c r="C70" s="80"/>
      <c r="D70" s="80"/>
      <c r="E70" s="80"/>
      <c r="F70" s="80"/>
      <c r="G70" s="80"/>
      <c r="H70" s="80"/>
      <c r="I70" s="80"/>
      <c r="J70" s="80"/>
      <c r="K70" s="80"/>
      <c r="L70" s="19"/>
    </row>
    <row r="71" spans="1:31">
      <c r="B71" s="19"/>
      <c r="C71" s="80"/>
      <c r="D71" s="80"/>
      <c r="E71" s="80"/>
      <c r="F71" s="80"/>
      <c r="G71" s="80"/>
      <c r="H71" s="80"/>
      <c r="I71" s="80"/>
      <c r="J71" s="80"/>
      <c r="K71" s="80"/>
      <c r="L71" s="19"/>
    </row>
    <row r="72" spans="1:31">
      <c r="B72" s="19"/>
      <c r="C72" s="80"/>
      <c r="D72" s="80"/>
      <c r="E72" s="80"/>
      <c r="F72" s="80"/>
      <c r="G72" s="80"/>
      <c r="H72" s="80"/>
      <c r="I72" s="80"/>
      <c r="J72" s="80"/>
      <c r="K72" s="80"/>
      <c r="L72" s="19"/>
    </row>
    <row r="73" spans="1:31">
      <c r="B73" s="19"/>
      <c r="C73" s="80"/>
      <c r="D73" s="80"/>
      <c r="E73" s="80"/>
      <c r="F73" s="80"/>
      <c r="G73" s="80"/>
      <c r="H73" s="80"/>
      <c r="I73" s="80"/>
      <c r="J73" s="80"/>
      <c r="K73" s="80"/>
      <c r="L73" s="19"/>
    </row>
    <row r="74" spans="1:31">
      <c r="B74" s="19"/>
      <c r="C74" s="80"/>
      <c r="D74" s="80"/>
      <c r="E74" s="80"/>
      <c r="F74" s="80"/>
      <c r="G74" s="80"/>
      <c r="H74" s="80"/>
      <c r="I74" s="80"/>
      <c r="J74" s="80"/>
      <c r="K74" s="80"/>
      <c r="L74" s="19"/>
    </row>
    <row r="75" spans="1:31">
      <c r="B75" s="19"/>
      <c r="C75" s="80"/>
      <c r="D75" s="80"/>
      <c r="E75" s="80"/>
      <c r="F75" s="80"/>
      <c r="G75" s="80"/>
      <c r="H75" s="80"/>
      <c r="I75" s="80"/>
      <c r="J75" s="80"/>
      <c r="K75" s="80"/>
      <c r="L75" s="19"/>
    </row>
    <row r="76" spans="1:31" s="2" customFormat="1" ht="12.75">
      <c r="A76" s="25"/>
      <c r="B76" s="26"/>
      <c r="C76" s="157"/>
      <c r="D76" s="179" t="s">
        <v>49</v>
      </c>
      <c r="E76" s="180"/>
      <c r="F76" s="181" t="s">
        <v>50</v>
      </c>
      <c r="G76" s="179" t="s">
        <v>49</v>
      </c>
      <c r="H76" s="180"/>
      <c r="I76" s="180"/>
      <c r="J76" s="182" t="s">
        <v>50</v>
      </c>
      <c r="K76" s="180"/>
      <c r="L76" s="32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customHeight="1">
      <c r="A77" s="25"/>
      <c r="B77" s="37"/>
      <c r="C77" s="184"/>
      <c r="D77" s="184"/>
      <c r="E77" s="184"/>
      <c r="F77" s="184"/>
      <c r="G77" s="184"/>
      <c r="H77" s="184"/>
      <c r="I77" s="184"/>
      <c r="J77" s="184"/>
      <c r="K77" s="184"/>
      <c r="L77" s="32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>
      <c r="C78" s="80"/>
      <c r="D78" s="80"/>
      <c r="E78" s="80"/>
      <c r="F78" s="80"/>
      <c r="G78" s="80"/>
      <c r="H78" s="80"/>
      <c r="I78" s="80"/>
      <c r="J78" s="80"/>
      <c r="K78" s="80"/>
    </row>
    <row r="79" spans="1:31">
      <c r="C79" s="80"/>
      <c r="D79" s="80"/>
      <c r="E79" s="80"/>
      <c r="F79" s="80"/>
      <c r="G79" s="80"/>
      <c r="H79" s="80"/>
      <c r="I79" s="80"/>
      <c r="J79" s="80"/>
      <c r="K79" s="80"/>
    </row>
    <row r="80" spans="1:31">
      <c r="C80" s="80"/>
      <c r="D80" s="80"/>
      <c r="E80" s="80"/>
      <c r="F80" s="80"/>
      <c r="G80" s="80"/>
      <c r="H80" s="80"/>
      <c r="I80" s="80"/>
      <c r="J80" s="80"/>
      <c r="K80" s="80"/>
    </row>
    <row r="81" spans="1:47" s="2" customFormat="1" ht="6.95" customHeight="1">
      <c r="A81" s="25"/>
      <c r="B81" s="39"/>
      <c r="C81" s="185"/>
      <c r="D81" s="185"/>
      <c r="E81" s="185"/>
      <c r="F81" s="185"/>
      <c r="G81" s="185"/>
      <c r="H81" s="185"/>
      <c r="I81" s="185"/>
      <c r="J81" s="185"/>
      <c r="K81" s="185"/>
      <c r="L81" s="32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customHeight="1">
      <c r="A82" s="25"/>
      <c r="B82" s="26"/>
      <c r="C82" s="155" t="s">
        <v>103</v>
      </c>
      <c r="D82" s="157"/>
      <c r="E82" s="157"/>
      <c r="F82" s="157"/>
      <c r="G82" s="157"/>
      <c r="H82" s="157"/>
      <c r="I82" s="157"/>
      <c r="J82" s="157"/>
      <c r="K82" s="157"/>
      <c r="L82" s="32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customHeight="1">
      <c r="A83" s="25"/>
      <c r="B83" s="26"/>
      <c r="C83" s="157"/>
      <c r="D83" s="157"/>
      <c r="E83" s="157"/>
      <c r="F83" s="157"/>
      <c r="G83" s="157"/>
      <c r="H83" s="157"/>
      <c r="I83" s="157"/>
      <c r="J83" s="157"/>
      <c r="K83" s="157"/>
      <c r="L83" s="32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customHeight="1">
      <c r="A84" s="25"/>
      <c r="B84" s="26"/>
      <c r="C84" s="156" t="s">
        <v>14</v>
      </c>
      <c r="D84" s="157"/>
      <c r="E84" s="157"/>
      <c r="F84" s="157"/>
      <c r="G84" s="157"/>
      <c r="H84" s="157"/>
      <c r="I84" s="157"/>
      <c r="J84" s="157"/>
      <c r="K84" s="157"/>
      <c r="L84" s="32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4.45" customHeight="1">
      <c r="A85" s="25"/>
      <c r="B85" s="26"/>
      <c r="C85" s="157"/>
      <c r="D85" s="157"/>
      <c r="E85" s="273" t="str">
        <f>E7</f>
        <v>Suchá nádrž Týnské předměstí</v>
      </c>
      <c r="F85" s="274"/>
      <c r="G85" s="274"/>
      <c r="H85" s="274"/>
      <c r="I85" s="157"/>
      <c r="J85" s="157"/>
      <c r="K85" s="157"/>
      <c r="L85" s="32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customHeight="1">
      <c r="A86" s="25"/>
      <c r="B86" s="26"/>
      <c r="C86" s="156" t="s">
        <v>101</v>
      </c>
      <c r="D86" s="157"/>
      <c r="E86" s="157"/>
      <c r="F86" s="157"/>
      <c r="G86" s="157"/>
      <c r="H86" s="157"/>
      <c r="I86" s="157"/>
      <c r="J86" s="157"/>
      <c r="K86" s="157"/>
      <c r="L86" s="32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4.45" customHeight="1">
      <c r="A87" s="25"/>
      <c r="B87" s="26"/>
      <c r="C87" s="157"/>
      <c r="D87" s="157"/>
      <c r="E87" s="271" t="str">
        <f>E9</f>
        <v>SO 03 - BEZPEČNOSTNÍ PŘELIV</v>
      </c>
      <c r="F87" s="272"/>
      <c r="G87" s="272"/>
      <c r="H87" s="272"/>
      <c r="I87" s="157"/>
      <c r="J87" s="157"/>
      <c r="K87" s="157"/>
      <c r="L87" s="32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customHeight="1">
      <c r="A88" s="25"/>
      <c r="B88" s="26"/>
      <c r="C88" s="157"/>
      <c r="D88" s="157"/>
      <c r="E88" s="157"/>
      <c r="F88" s="157"/>
      <c r="G88" s="157"/>
      <c r="H88" s="157"/>
      <c r="I88" s="157"/>
      <c r="J88" s="157"/>
      <c r="K88" s="157"/>
      <c r="L88" s="32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customHeight="1">
      <c r="A89" s="25"/>
      <c r="B89" s="26"/>
      <c r="C89" s="156" t="s">
        <v>18</v>
      </c>
      <c r="D89" s="157"/>
      <c r="E89" s="157"/>
      <c r="F89" s="158" t="str">
        <f>F12</f>
        <v>Domažlice</v>
      </c>
      <c r="G89" s="157"/>
      <c r="H89" s="157"/>
      <c r="I89" s="156" t="s">
        <v>20</v>
      </c>
      <c r="J89" s="159">
        <f>IF(J12="","",J12)</f>
        <v>0</v>
      </c>
      <c r="K89" s="157"/>
      <c r="L89" s="32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customHeight="1">
      <c r="A90" s="25"/>
      <c r="B90" s="26"/>
      <c r="C90" s="157"/>
      <c r="D90" s="157"/>
      <c r="E90" s="157"/>
      <c r="F90" s="157"/>
      <c r="G90" s="157"/>
      <c r="H90" s="157"/>
      <c r="I90" s="157"/>
      <c r="J90" s="157"/>
      <c r="K90" s="157"/>
      <c r="L90" s="32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26.45" customHeight="1">
      <c r="A91" s="25"/>
      <c r="B91" s="26"/>
      <c r="C91" s="156" t="s">
        <v>21</v>
      </c>
      <c r="D91" s="157"/>
      <c r="E91" s="157"/>
      <c r="F91" s="158" t="str">
        <f>E15</f>
        <v>Město Domažlice</v>
      </c>
      <c r="G91" s="157"/>
      <c r="H91" s="157"/>
      <c r="I91" s="156" t="s">
        <v>27</v>
      </c>
      <c r="J91" s="186" t="str">
        <f>E21</f>
        <v>Ing. Antonín Kavan</v>
      </c>
      <c r="K91" s="157"/>
      <c r="L91" s="32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6" customHeight="1">
      <c r="A92" s="25"/>
      <c r="B92" s="26"/>
      <c r="C92" s="156" t="s">
        <v>26</v>
      </c>
      <c r="D92" s="157"/>
      <c r="E92" s="157"/>
      <c r="F92" s="158">
        <f>IF(E18="","",E18)</f>
        <v>0</v>
      </c>
      <c r="G92" s="157"/>
      <c r="H92" s="157"/>
      <c r="I92" s="156" t="s">
        <v>31</v>
      </c>
      <c r="J92" s="186" t="str">
        <f>E24</f>
        <v>Jitka Durdíková</v>
      </c>
      <c r="K92" s="157"/>
      <c r="L92" s="32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customHeight="1">
      <c r="A93" s="25"/>
      <c r="B93" s="26"/>
      <c r="C93" s="157"/>
      <c r="D93" s="157"/>
      <c r="E93" s="157"/>
      <c r="F93" s="157"/>
      <c r="G93" s="157"/>
      <c r="H93" s="157"/>
      <c r="I93" s="157"/>
      <c r="J93" s="157"/>
      <c r="K93" s="157"/>
      <c r="L93" s="32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customHeight="1">
      <c r="A94" s="25"/>
      <c r="B94" s="26"/>
      <c r="C94" s="187" t="s">
        <v>104</v>
      </c>
      <c r="D94" s="169"/>
      <c r="E94" s="169"/>
      <c r="F94" s="169"/>
      <c r="G94" s="169"/>
      <c r="H94" s="169"/>
      <c r="I94" s="169"/>
      <c r="J94" s="188" t="s">
        <v>105</v>
      </c>
      <c r="K94" s="169"/>
      <c r="L94" s="32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customHeight="1">
      <c r="A95" s="25"/>
      <c r="B95" s="26"/>
      <c r="C95" s="157"/>
      <c r="D95" s="157"/>
      <c r="E95" s="157"/>
      <c r="F95" s="157"/>
      <c r="G95" s="157"/>
      <c r="H95" s="157"/>
      <c r="I95" s="157"/>
      <c r="J95" s="157"/>
      <c r="K95" s="157"/>
      <c r="L95" s="32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customHeight="1">
      <c r="A96" s="25"/>
      <c r="B96" s="26"/>
      <c r="C96" s="189" t="s">
        <v>106</v>
      </c>
      <c r="D96" s="157"/>
      <c r="E96" s="157"/>
      <c r="F96" s="157"/>
      <c r="G96" s="157"/>
      <c r="H96" s="157"/>
      <c r="I96" s="157"/>
      <c r="J96" s="164">
        <f>J121</f>
        <v>0</v>
      </c>
      <c r="K96" s="157"/>
      <c r="L96" s="32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6" t="s">
        <v>107</v>
      </c>
    </row>
    <row r="97" spans="1:31" s="9" customFormat="1" ht="24.95" customHeight="1">
      <c r="B97" s="85"/>
      <c r="C97" s="190"/>
      <c r="D97" s="191" t="s">
        <v>108</v>
      </c>
      <c r="E97" s="192"/>
      <c r="F97" s="192"/>
      <c r="G97" s="192"/>
      <c r="H97" s="192"/>
      <c r="I97" s="192"/>
      <c r="J97" s="193">
        <f>J122</f>
        <v>0</v>
      </c>
      <c r="K97" s="190"/>
      <c r="L97" s="85"/>
    </row>
    <row r="98" spans="1:31" s="10" customFormat="1" ht="19.899999999999999" customHeight="1">
      <c r="B98" s="86"/>
      <c r="C98" s="194"/>
      <c r="D98" s="195" t="s">
        <v>109</v>
      </c>
      <c r="E98" s="196"/>
      <c r="F98" s="196"/>
      <c r="G98" s="196"/>
      <c r="H98" s="196"/>
      <c r="I98" s="196"/>
      <c r="J98" s="197">
        <f>J123</f>
        <v>0</v>
      </c>
      <c r="K98" s="194"/>
      <c r="L98" s="86"/>
    </row>
    <row r="99" spans="1:31" s="10" customFormat="1" ht="19.899999999999999" customHeight="1">
      <c r="B99" s="86"/>
      <c r="C99" s="194"/>
      <c r="D99" s="195" t="s">
        <v>247</v>
      </c>
      <c r="E99" s="196"/>
      <c r="F99" s="196"/>
      <c r="G99" s="196"/>
      <c r="H99" s="196"/>
      <c r="I99" s="196"/>
      <c r="J99" s="197">
        <f>J164</f>
        <v>0</v>
      </c>
      <c r="K99" s="194"/>
      <c r="L99" s="86"/>
    </row>
    <row r="100" spans="1:31" s="10" customFormat="1" ht="19.899999999999999" customHeight="1">
      <c r="B100" s="86"/>
      <c r="C100" s="194"/>
      <c r="D100" s="195" t="s">
        <v>110</v>
      </c>
      <c r="E100" s="196"/>
      <c r="F100" s="196"/>
      <c r="G100" s="196"/>
      <c r="H100" s="196"/>
      <c r="I100" s="196"/>
      <c r="J100" s="197">
        <f>J193</f>
        <v>0</v>
      </c>
      <c r="K100" s="194"/>
      <c r="L100" s="86"/>
    </row>
    <row r="101" spans="1:31" s="10" customFormat="1" ht="19.899999999999999" customHeight="1">
      <c r="B101" s="86"/>
      <c r="C101" s="194"/>
      <c r="D101" s="195" t="s">
        <v>112</v>
      </c>
      <c r="E101" s="196"/>
      <c r="F101" s="196"/>
      <c r="G101" s="196"/>
      <c r="H101" s="196"/>
      <c r="I101" s="196"/>
      <c r="J101" s="197">
        <f>J227</f>
        <v>0</v>
      </c>
      <c r="K101" s="194"/>
      <c r="L101" s="86"/>
    </row>
    <row r="102" spans="1:31" s="2" customFormat="1" ht="21.75" customHeight="1">
      <c r="A102" s="25"/>
      <c r="B102" s="26"/>
      <c r="C102" s="157"/>
      <c r="D102" s="157"/>
      <c r="E102" s="157"/>
      <c r="F102" s="157"/>
      <c r="G102" s="157"/>
      <c r="H102" s="157"/>
      <c r="I102" s="157"/>
      <c r="J102" s="157"/>
      <c r="K102" s="157"/>
      <c r="L102" s="32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</row>
    <row r="103" spans="1:31" s="2" customFormat="1" ht="6.95" customHeight="1">
      <c r="A103" s="25"/>
      <c r="B103" s="37"/>
      <c r="C103" s="184"/>
      <c r="D103" s="184"/>
      <c r="E103" s="184"/>
      <c r="F103" s="184"/>
      <c r="G103" s="184"/>
      <c r="H103" s="184"/>
      <c r="I103" s="184"/>
      <c r="J103" s="184"/>
      <c r="K103" s="184"/>
      <c r="L103" s="32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</row>
    <row r="104" spans="1:31">
      <c r="C104" s="80"/>
      <c r="D104" s="80"/>
      <c r="E104" s="80"/>
      <c r="F104" s="80"/>
      <c r="G104" s="80"/>
      <c r="H104" s="80"/>
      <c r="I104" s="80"/>
      <c r="J104" s="80"/>
      <c r="K104" s="80"/>
    </row>
    <row r="105" spans="1:31">
      <c r="C105" s="80"/>
      <c r="D105" s="80"/>
      <c r="E105" s="80"/>
      <c r="F105" s="80"/>
      <c r="G105" s="80"/>
      <c r="H105" s="80"/>
      <c r="I105" s="80"/>
      <c r="J105" s="80"/>
      <c r="K105" s="80"/>
    </row>
    <row r="106" spans="1:31">
      <c r="C106" s="80"/>
      <c r="D106" s="80"/>
      <c r="E106" s="80"/>
      <c r="F106" s="80"/>
      <c r="G106" s="80"/>
      <c r="H106" s="80"/>
      <c r="I106" s="80"/>
      <c r="J106" s="80"/>
      <c r="K106" s="80"/>
    </row>
    <row r="107" spans="1:31" s="2" customFormat="1" ht="6.95" customHeight="1">
      <c r="A107" s="25"/>
      <c r="B107" s="39"/>
      <c r="C107" s="185"/>
      <c r="D107" s="185"/>
      <c r="E107" s="185"/>
      <c r="F107" s="185"/>
      <c r="G107" s="185"/>
      <c r="H107" s="185"/>
      <c r="I107" s="185"/>
      <c r="J107" s="185"/>
      <c r="K107" s="185"/>
      <c r="L107" s="32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31" s="2" customFormat="1" ht="24.95" customHeight="1">
      <c r="A108" s="25"/>
      <c r="B108" s="26"/>
      <c r="C108" s="155" t="s">
        <v>113</v>
      </c>
      <c r="D108" s="157"/>
      <c r="E108" s="157"/>
      <c r="F108" s="157"/>
      <c r="G108" s="157"/>
      <c r="H108" s="157"/>
      <c r="I108" s="157"/>
      <c r="J108" s="157"/>
      <c r="K108" s="157"/>
      <c r="L108" s="32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31" s="2" customFormat="1" ht="6.95" customHeight="1">
      <c r="A109" s="25"/>
      <c r="B109" s="26"/>
      <c r="C109" s="157"/>
      <c r="D109" s="157"/>
      <c r="E109" s="157"/>
      <c r="F109" s="157"/>
      <c r="G109" s="157"/>
      <c r="H109" s="157"/>
      <c r="I109" s="157"/>
      <c r="J109" s="157"/>
      <c r="K109" s="157"/>
      <c r="L109" s="32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31" s="2" customFormat="1" ht="12" customHeight="1">
      <c r="A110" s="25"/>
      <c r="B110" s="26"/>
      <c r="C110" s="156" t="s">
        <v>14</v>
      </c>
      <c r="D110" s="157"/>
      <c r="E110" s="157"/>
      <c r="F110" s="157"/>
      <c r="G110" s="157"/>
      <c r="H110" s="157"/>
      <c r="I110" s="157"/>
      <c r="J110" s="157"/>
      <c r="K110" s="157"/>
      <c r="L110" s="32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s="2" customFormat="1" ht="14.45" customHeight="1">
      <c r="A111" s="25"/>
      <c r="B111" s="26"/>
      <c r="C111" s="157"/>
      <c r="D111" s="157"/>
      <c r="E111" s="273" t="str">
        <f>E7</f>
        <v>Suchá nádrž Týnské předměstí</v>
      </c>
      <c r="F111" s="274"/>
      <c r="G111" s="274"/>
      <c r="H111" s="274"/>
      <c r="I111" s="157"/>
      <c r="J111" s="157"/>
      <c r="K111" s="157"/>
      <c r="L111" s="32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s="2" customFormat="1" ht="12" customHeight="1">
      <c r="A112" s="25"/>
      <c r="B112" s="26"/>
      <c r="C112" s="156" t="s">
        <v>101</v>
      </c>
      <c r="D112" s="157"/>
      <c r="E112" s="157"/>
      <c r="F112" s="157"/>
      <c r="G112" s="157"/>
      <c r="H112" s="157"/>
      <c r="I112" s="157"/>
      <c r="J112" s="157"/>
      <c r="K112" s="157"/>
      <c r="L112" s="32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5" s="2" customFormat="1" ht="14.45" customHeight="1">
      <c r="A113" s="25"/>
      <c r="B113" s="26"/>
      <c r="C113" s="157"/>
      <c r="D113" s="157"/>
      <c r="E113" s="271" t="str">
        <f>E9</f>
        <v>SO 03 - BEZPEČNOSTNÍ PŘELIV</v>
      </c>
      <c r="F113" s="272"/>
      <c r="G113" s="272"/>
      <c r="H113" s="272"/>
      <c r="I113" s="157"/>
      <c r="J113" s="157"/>
      <c r="K113" s="157"/>
      <c r="L113" s="32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5" s="2" customFormat="1" ht="6.95" customHeight="1">
      <c r="A114" s="25"/>
      <c r="B114" s="26"/>
      <c r="C114" s="157"/>
      <c r="D114" s="157"/>
      <c r="E114" s="157"/>
      <c r="F114" s="157"/>
      <c r="G114" s="157"/>
      <c r="H114" s="157"/>
      <c r="I114" s="157"/>
      <c r="J114" s="157"/>
      <c r="K114" s="157"/>
      <c r="L114" s="32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5" s="2" customFormat="1" ht="12" customHeight="1">
      <c r="A115" s="25"/>
      <c r="B115" s="26"/>
      <c r="C115" s="156" t="s">
        <v>18</v>
      </c>
      <c r="D115" s="157"/>
      <c r="E115" s="157"/>
      <c r="F115" s="158" t="str">
        <f>F12</f>
        <v>Domažlice</v>
      </c>
      <c r="G115" s="157"/>
      <c r="H115" s="157"/>
      <c r="I115" s="156" t="s">
        <v>20</v>
      </c>
      <c r="J115" s="159">
        <f>IF(J12="","",J12)</f>
        <v>0</v>
      </c>
      <c r="K115" s="157"/>
      <c r="L115" s="32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5" s="2" customFormat="1" ht="6.95" customHeight="1">
      <c r="A116" s="25"/>
      <c r="B116" s="26"/>
      <c r="C116" s="157"/>
      <c r="D116" s="157"/>
      <c r="E116" s="157"/>
      <c r="F116" s="157"/>
      <c r="G116" s="157"/>
      <c r="H116" s="157"/>
      <c r="I116" s="157"/>
      <c r="J116" s="157"/>
      <c r="K116" s="157"/>
      <c r="L116" s="32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65" s="2" customFormat="1" ht="26.45" customHeight="1">
      <c r="A117" s="25"/>
      <c r="B117" s="26"/>
      <c r="C117" s="156" t="s">
        <v>21</v>
      </c>
      <c r="D117" s="157"/>
      <c r="E117" s="157"/>
      <c r="F117" s="158" t="str">
        <f>E15</f>
        <v>Město Domažlice</v>
      </c>
      <c r="G117" s="157"/>
      <c r="H117" s="157"/>
      <c r="I117" s="156" t="s">
        <v>27</v>
      </c>
      <c r="J117" s="186" t="str">
        <f>E21</f>
        <v>Ing. Antonín Kavan</v>
      </c>
      <c r="K117" s="157"/>
      <c r="L117" s="32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65" s="2" customFormat="1" ht="15.6" customHeight="1">
      <c r="A118" s="25"/>
      <c r="B118" s="26"/>
      <c r="C118" s="156" t="s">
        <v>26</v>
      </c>
      <c r="D118" s="157"/>
      <c r="E118" s="157"/>
      <c r="F118" s="158">
        <f>IF(E18="","",E18)</f>
        <v>0</v>
      </c>
      <c r="G118" s="157"/>
      <c r="H118" s="157"/>
      <c r="I118" s="156" t="s">
        <v>31</v>
      </c>
      <c r="J118" s="186" t="str">
        <f>E24</f>
        <v>Jitka Durdíková</v>
      </c>
      <c r="K118" s="157"/>
      <c r="L118" s="32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65" s="2" customFormat="1" ht="10.35" customHeight="1">
      <c r="A119" s="25"/>
      <c r="B119" s="26"/>
      <c r="C119" s="157"/>
      <c r="D119" s="157"/>
      <c r="E119" s="157"/>
      <c r="F119" s="157"/>
      <c r="G119" s="157"/>
      <c r="H119" s="157"/>
      <c r="I119" s="157"/>
      <c r="J119" s="157"/>
      <c r="K119" s="157"/>
      <c r="L119" s="32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65" s="11" customFormat="1" ht="29.25" customHeight="1">
      <c r="A120" s="87"/>
      <c r="B120" s="88"/>
      <c r="C120" s="198" t="s">
        <v>114</v>
      </c>
      <c r="D120" s="199" t="s">
        <v>59</v>
      </c>
      <c r="E120" s="199" t="s">
        <v>55</v>
      </c>
      <c r="F120" s="199" t="s">
        <v>56</v>
      </c>
      <c r="G120" s="199" t="s">
        <v>115</v>
      </c>
      <c r="H120" s="199" t="s">
        <v>116</v>
      </c>
      <c r="I120" s="199" t="s">
        <v>117</v>
      </c>
      <c r="J120" s="199" t="s">
        <v>105</v>
      </c>
      <c r="K120" s="200" t="s">
        <v>118</v>
      </c>
      <c r="L120" s="89"/>
      <c r="M120" s="51" t="s">
        <v>1</v>
      </c>
      <c r="N120" s="52" t="s">
        <v>38</v>
      </c>
      <c r="O120" s="52" t="s">
        <v>119</v>
      </c>
      <c r="P120" s="52" t="s">
        <v>120</v>
      </c>
      <c r="Q120" s="52" t="s">
        <v>121</v>
      </c>
      <c r="R120" s="52" t="s">
        <v>122</v>
      </c>
      <c r="S120" s="52" t="s">
        <v>123</v>
      </c>
      <c r="T120" s="53" t="s">
        <v>124</v>
      </c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</row>
    <row r="121" spans="1:65" s="2" customFormat="1" ht="22.9" customHeight="1">
      <c r="A121" s="25"/>
      <c r="B121" s="26"/>
      <c r="C121" s="201" t="s">
        <v>125</v>
      </c>
      <c r="D121" s="157"/>
      <c r="E121" s="157"/>
      <c r="F121" s="157"/>
      <c r="G121" s="157"/>
      <c r="H121" s="157"/>
      <c r="I121" s="157"/>
      <c r="J121" s="202">
        <f>BK121</f>
        <v>0</v>
      </c>
      <c r="K121" s="157"/>
      <c r="L121" s="26"/>
      <c r="M121" s="54"/>
      <c r="N121" s="45"/>
      <c r="O121" s="55"/>
      <c r="P121" s="90">
        <f>P122</f>
        <v>1992.0333170000001</v>
      </c>
      <c r="Q121" s="55"/>
      <c r="R121" s="90">
        <f>R122</f>
        <v>219.28068403</v>
      </c>
      <c r="S121" s="55"/>
      <c r="T121" s="91">
        <f>T122</f>
        <v>0</v>
      </c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T121" s="16" t="s">
        <v>73</v>
      </c>
      <c r="AU121" s="16" t="s">
        <v>107</v>
      </c>
      <c r="BK121" s="92">
        <f>BK122</f>
        <v>0</v>
      </c>
    </row>
    <row r="122" spans="1:65" s="12" customFormat="1" ht="25.9" customHeight="1">
      <c r="B122" s="93"/>
      <c r="C122" s="203"/>
      <c r="D122" s="204" t="s">
        <v>73</v>
      </c>
      <c r="E122" s="205" t="s">
        <v>126</v>
      </c>
      <c r="F122" s="205" t="s">
        <v>127</v>
      </c>
      <c r="G122" s="203"/>
      <c r="H122" s="203"/>
      <c r="I122" s="203"/>
      <c r="J122" s="206">
        <f>BK122</f>
        <v>0</v>
      </c>
      <c r="K122" s="203"/>
      <c r="L122" s="93"/>
      <c r="M122" s="95"/>
      <c r="N122" s="96"/>
      <c r="O122" s="96"/>
      <c r="P122" s="97">
        <f>P123+P164+P193+P227</f>
        <v>1992.0333170000001</v>
      </c>
      <c r="Q122" s="96"/>
      <c r="R122" s="97">
        <f>R123+R164+R193+R227</f>
        <v>219.28068403</v>
      </c>
      <c r="S122" s="96"/>
      <c r="T122" s="98">
        <f>T123+T164+T193+T227</f>
        <v>0</v>
      </c>
      <c r="AR122" s="94" t="s">
        <v>82</v>
      </c>
      <c r="AT122" s="99" t="s">
        <v>73</v>
      </c>
      <c r="AU122" s="99" t="s">
        <v>74</v>
      </c>
      <c r="AY122" s="94" t="s">
        <v>128</v>
      </c>
      <c r="BK122" s="100">
        <f>BK123+BK164+BK193+BK227</f>
        <v>0</v>
      </c>
    </row>
    <row r="123" spans="1:65" s="12" customFormat="1" ht="22.9" customHeight="1">
      <c r="B123" s="93"/>
      <c r="C123" s="203"/>
      <c r="D123" s="204" t="s">
        <v>73</v>
      </c>
      <c r="E123" s="207" t="s">
        <v>82</v>
      </c>
      <c r="F123" s="207" t="s">
        <v>129</v>
      </c>
      <c r="G123" s="203"/>
      <c r="H123" s="203"/>
      <c r="I123" s="203"/>
      <c r="J123" s="208">
        <f>BK123</f>
        <v>0</v>
      </c>
      <c r="K123" s="203"/>
      <c r="L123" s="93"/>
      <c r="M123" s="95"/>
      <c r="N123" s="96"/>
      <c r="O123" s="96"/>
      <c r="P123" s="97">
        <f>SUM(P124:P163)</f>
        <v>344.66615999999999</v>
      </c>
      <c r="Q123" s="96"/>
      <c r="R123" s="97">
        <f>SUM(R124:R163)</f>
        <v>0</v>
      </c>
      <c r="S123" s="96"/>
      <c r="T123" s="98">
        <f>SUM(T124:T163)</f>
        <v>0</v>
      </c>
      <c r="AR123" s="94" t="s">
        <v>82</v>
      </c>
      <c r="AT123" s="99" t="s">
        <v>73</v>
      </c>
      <c r="AU123" s="99" t="s">
        <v>82</v>
      </c>
      <c r="AY123" s="94" t="s">
        <v>128</v>
      </c>
      <c r="BK123" s="100">
        <f>SUM(BK124:BK163)</f>
        <v>0</v>
      </c>
    </row>
    <row r="124" spans="1:65" s="2" customFormat="1" ht="12">
      <c r="A124" s="25"/>
      <c r="B124" s="101"/>
      <c r="C124" s="209" t="s">
        <v>82</v>
      </c>
      <c r="D124" s="209" t="s">
        <v>130</v>
      </c>
      <c r="E124" s="210" t="s">
        <v>152</v>
      </c>
      <c r="F124" s="211" t="s">
        <v>153</v>
      </c>
      <c r="G124" s="212" t="s">
        <v>133</v>
      </c>
      <c r="H124" s="213">
        <v>384.84</v>
      </c>
      <c r="I124" s="148">
        <v>0</v>
      </c>
      <c r="J124" s="214">
        <f>ROUND(I124*H124,2)</f>
        <v>0</v>
      </c>
      <c r="K124" s="211" t="s">
        <v>134</v>
      </c>
      <c r="L124" s="26"/>
      <c r="M124" s="102" t="s">
        <v>1</v>
      </c>
      <c r="N124" s="103" t="s">
        <v>39</v>
      </c>
      <c r="O124" s="104">
        <v>0.46700000000000003</v>
      </c>
      <c r="P124" s="104">
        <f>O124*H124</f>
        <v>179.72028</v>
      </c>
      <c r="Q124" s="104">
        <v>0</v>
      </c>
      <c r="R124" s="104">
        <f>Q124*H124</f>
        <v>0</v>
      </c>
      <c r="S124" s="104">
        <v>0</v>
      </c>
      <c r="T124" s="105">
        <f>S124*H124</f>
        <v>0</v>
      </c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R124" s="106" t="s">
        <v>135</v>
      </c>
      <c r="AT124" s="106" t="s">
        <v>130</v>
      </c>
      <c r="AU124" s="106" t="s">
        <v>84</v>
      </c>
      <c r="AY124" s="16" t="s">
        <v>128</v>
      </c>
      <c r="BE124" s="107">
        <f>IF(N124="základní",J124,0)</f>
        <v>0</v>
      </c>
      <c r="BF124" s="107">
        <f>IF(N124="snížená",J124,0)</f>
        <v>0</v>
      </c>
      <c r="BG124" s="107">
        <f>IF(N124="zákl. přenesená",J124,0)</f>
        <v>0</v>
      </c>
      <c r="BH124" s="107">
        <f>IF(N124="sníž. přenesená",J124,0)</f>
        <v>0</v>
      </c>
      <c r="BI124" s="107">
        <f>IF(N124="nulová",J124,0)</f>
        <v>0</v>
      </c>
      <c r="BJ124" s="16" t="s">
        <v>82</v>
      </c>
      <c r="BK124" s="107">
        <f>ROUND(I124*H124,2)</f>
        <v>0</v>
      </c>
      <c r="BL124" s="16" t="s">
        <v>135</v>
      </c>
      <c r="BM124" s="106" t="s">
        <v>353</v>
      </c>
    </row>
    <row r="125" spans="1:65" s="2" customFormat="1" ht="19.5">
      <c r="A125" s="25"/>
      <c r="B125" s="26"/>
      <c r="C125" s="157"/>
      <c r="D125" s="215" t="s">
        <v>137</v>
      </c>
      <c r="E125" s="157"/>
      <c r="F125" s="216" t="s">
        <v>155</v>
      </c>
      <c r="G125" s="157"/>
      <c r="H125" s="157"/>
      <c r="I125" s="150"/>
      <c r="J125" s="157"/>
      <c r="K125" s="157"/>
      <c r="L125" s="26"/>
      <c r="M125" s="108"/>
      <c r="N125" s="109"/>
      <c r="O125" s="47"/>
      <c r="P125" s="47"/>
      <c r="Q125" s="47"/>
      <c r="R125" s="47"/>
      <c r="S125" s="47"/>
      <c r="T125" s="48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T125" s="16" t="s">
        <v>137</v>
      </c>
      <c r="AU125" s="16" t="s">
        <v>84</v>
      </c>
    </row>
    <row r="126" spans="1:65" s="14" customFormat="1">
      <c r="B126" s="115"/>
      <c r="C126" s="220"/>
      <c r="D126" s="215" t="s">
        <v>139</v>
      </c>
      <c r="E126" s="221" t="s">
        <v>1</v>
      </c>
      <c r="F126" s="222" t="s">
        <v>354</v>
      </c>
      <c r="G126" s="220"/>
      <c r="H126" s="223">
        <v>87</v>
      </c>
      <c r="I126" s="152"/>
      <c r="J126" s="220"/>
      <c r="K126" s="220"/>
      <c r="L126" s="115"/>
      <c r="M126" s="117"/>
      <c r="N126" s="118"/>
      <c r="O126" s="118"/>
      <c r="P126" s="118"/>
      <c r="Q126" s="118"/>
      <c r="R126" s="118"/>
      <c r="S126" s="118"/>
      <c r="T126" s="119"/>
      <c r="AT126" s="116" t="s">
        <v>139</v>
      </c>
      <c r="AU126" s="116" t="s">
        <v>84</v>
      </c>
      <c r="AV126" s="14" t="s">
        <v>84</v>
      </c>
      <c r="AW126" s="14" t="s">
        <v>30</v>
      </c>
      <c r="AX126" s="14" t="s">
        <v>74</v>
      </c>
      <c r="AY126" s="116" t="s">
        <v>128</v>
      </c>
    </row>
    <row r="127" spans="1:65" s="14" customFormat="1">
      <c r="B127" s="115"/>
      <c r="C127" s="220"/>
      <c r="D127" s="215" t="s">
        <v>139</v>
      </c>
      <c r="E127" s="221" t="s">
        <v>1</v>
      </c>
      <c r="F127" s="222" t="s">
        <v>355</v>
      </c>
      <c r="G127" s="220"/>
      <c r="H127" s="223">
        <v>90.09</v>
      </c>
      <c r="I127" s="152"/>
      <c r="J127" s="220"/>
      <c r="K127" s="220"/>
      <c r="L127" s="115"/>
      <c r="M127" s="117"/>
      <c r="N127" s="118"/>
      <c r="O127" s="118"/>
      <c r="P127" s="118"/>
      <c r="Q127" s="118"/>
      <c r="R127" s="118"/>
      <c r="S127" s="118"/>
      <c r="T127" s="119"/>
      <c r="AT127" s="116" t="s">
        <v>139</v>
      </c>
      <c r="AU127" s="116" t="s">
        <v>84</v>
      </c>
      <c r="AV127" s="14" t="s">
        <v>84</v>
      </c>
      <c r="AW127" s="14" t="s">
        <v>30</v>
      </c>
      <c r="AX127" s="14" t="s">
        <v>74</v>
      </c>
      <c r="AY127" s="116" t="s">
        <v>128</v>
      </c>
    </row>
    <row r="128" spans="1:65" s="14" customFormat="1">
      <c r="B128" s="115"/>
      <c r="C128" s="220"/>
      <c r="D128" s="215" t="s">
        <v>139</v>
      </c>
      <c r="E128" s="221" t="s">
        <v>1</v>
      </c>
      <c r="F128" s="222" t="s">
        <v>356</v>
      </c>
      <c r="G128" s="220"/>
      <c r="H128" s="223">
        <v>87.75</v>
      </c>
      <c r="I128" s="152"/>
      <c r="J128" s="220"/>
      <c r="K128" s="220"/>
      <c r="L128" s="115"/>
      <c r="M128" s="117"/>
      <c r="N128" s="118"/>
      <c r="O128" s="118"/>
      <c r="P128" s="118"/>
      <c r="Q128" s="118"/>
      <c r="R128" s="118"/>
      <c r="S128" s="118"/>
      <c r="T128" s="119"/>
      <c r="AT128" s="116" t="s">
        <v>139</v>
      </c>
      <c r="AU128" s="116" t="s">
        <v>84</v>
      </c>
      <c r="AV128" s="14" t="s">
        <v>84</v>
      </c>
      <c r="AW128" s="14" t="s">
        <v>30</v>
      </c>
      <c r="AX128" s="14" t="s">
        <v>74</v>
      </c>
      <c r="AY128" s="116" t="s">
        <v>128</v>
      </c>
    </row>
    <row r="129" spans="1:65" s="14" customFormat="1">
      <c r="B129" s="115"/>
      <c r="C129" s="220"/>
      <c r="D129" s="215" t="s">
        <v>139</v>
      </c>
      <c r="E129" s="221" t="s">
        <v>1</v>
      </c>
      <c r="F129" s="222" t="s">
        <v>357</v>
      </c>
      <c r="G129" s="220"/>
      <c r="H129" s="223">
        <v>120</v>
      </c>
      <c r="I129" s="152"/>
      <c r="J129" s="220"/>
      <c r="K129" s="220"/>
      <c r="L129" s="115"/>
      <c r="M129" s="117"/>
      <c r="N129" s="118"/>
      <c r="O129" s="118"/>
      <c r="P129" s="118"/>
      <c r="Q129" s="118"/>
      <c r="R129" s="118"/>
      <c r="S129" s="118"/>
      <c r="T129" s="119"/>
      <c r="AT129" s="116" t="s">
        <v>139</v>
      </c>
      <c r="AU129" s="116" t="s">
        <v>84</v>
      </c>
      <c r="AV129" s="14" t="s">
        <v>84</v>
      </c>
      <c r="AW129" s="14" t="s">
        <v>30</v>
      </c>
      <c r="AX129" s="14" t="s">
        <v>74</v>
      </c>
      <c r="AY129" s="116" t="s">
        <v>128</v>
      </c>
    </row>
    <row r="130" spans="1:65" s="2" customFormat="1" ht="12">
      <c r="A130" s="25"/>
      <c r="B130" s="101"/>
      <c r="C130" s="209" t="s">
        <v>84</v>
      </c>
      <c r="D130" s="209" t="s">
        <v>130</v>
      </c>
      <c r="E130" s="210" t="s">
        <v>358</v>
      </c>
      <c r="F130" s="211" t="s">
        <v>359</v>
      </c>
      <c r="G130" s="212" t="s">
        <v>133</v>
      </c>
      <c r="H130" s="213">
        <v>144.15</v>
      </c>
      <c r="I130" s="148">
        <v>0</v>
      </c>
      <c r="J130" s="214">
        <f>ROUND(I130*H130,2)</f>
        <v>0</v>
      </c>
      <c r="K130" s="211" t="s">
        <v>134</v>
      </c>
      <c r="L130" s="26"/>
      <c r="M130" s="102" t="s">
        <v>1</v>
      </c>
      <c r="N130" s="103" t="s">
        <v>39</v>
      </c>
      <c r="O130" s="104">
        <v>0.82499999999999996</v>
      </c>
      <c r="P130" s="104">
        <f>O130*H130</f>
        <v>118.92375</v>
      </c>
      <c r="Q130" s="104">
        <v>0</v>
      </c>
      <c r="R130" s="104">
        <f>Q130*H130</f>
        <v>0</v>
      </c>
      <c r="S130" s="104">
        <v>0</v>
      </c>
      <c r="T130" s="105">
        <f>S130*H130</f>
        <v>0</v>
      </c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R130" s="106" t="s">
        <v>135</v>
      </c>
      <c r="AT130" s="106" t="s">
        <v>130</v>
      </c>
      <c r="AU130" s="106" t="s">
        <v>84</v>
      </c>
      <c r="AY130" s="16" t="s">
        <v>128</v>
      </c>
      <c r="BE130" s="107">
        <f>IF(N130="základní",J130,0)</f>
        <v>0</v>
      </c>
      <c r="BF130" s="107">
        <f>IF(N130="snížená",J130,0)</f>
        <v>0</v>
      </c>
      <c r="BG130" s="107">
        <f>IF(N130="zákl. přenesená",J130,0)</f>
        <v>0</v>
      </c>
      <c r="BH130" s="107">
        <f>IF(N130="sníž. přenesená",J130,0)</f>
        <v>0</v>
      </c>
      <c r="BI130" s="107">
        <f>IF(N130="nulová",J130,0)</f>
        <v>0</v>
      </c>
      <c r="BJ130" s="16" t="s">
        <v>82</v>
      </c>
      <c r="BK130" s="107">
        <f>ROUND(I130*H130,2)</f>
        <v>0</v>
      </c>
      <c r="BL130" s="16" t="s">
        <v>135</v>
      </c>
      <c r="BM130" s="106" t="s">
        <v>360</v>
      </c>
    </row>
    <row r="131" spans="1:65" s="2" customFormat="1" ht="19.5">
      <c r="A131" s="25"/>
      <c r="B131" s="26"/>
      <c r="C131" s="157"/>
      <c r="D131" s="215" t="s">
        <v>137</v>
      </c>
      <c r="E131" s="157"/>
      <c r="F131" s="216" t="s">
        <v>361</v>
      </c>
      <c r="G131" s="157"/>
      <c r="H131" s="157"/>
      <c r="I131" s="150"/>
      <c r="J131" s="157"/>
      <c r="K131" s="157"/>
      <c r="L131" s="26"/>
      <c r="M131" s="108"/>
      <c r="N131" s="109"/>
      <c r="O131" s="47"/>
      <c r="P131" s="47"/>
      <c r="Q131" s="47"/>
      <c r="R131" s="47"/>
      <c r="S131" s="47"/>
      <c r="T131" s="48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T131" s="16" t="s">
        <v>137</v>
      </c>
      <c r="AU131" s="16" t="s">
        <v>84</v>
      </c>
    </row>
    <row r="132" spans="1:65" s="14" customFormat="1">
      <c r="B132" s="115"/>
      <c r="C132" s="220"/>
      <c r="D132" s="215" t="s">
        <v>139</v>
      </c>
      <c r="E132" s="221" t="s">
        <v>1</v>
      </c>
      <c r="F132" s="222" t="s">
        <v>362</v>
      </c>
      <c r="G132" s="220"/>
      <c r="H132" s="223">
        <v>52.5</v>
      </c>
      <c r="I132" s="152"/>
      <c r="J132" s="220"/>
      <c r="K132" s="220"/>
      <c r="L132" s="115"/>
      <c r="M132" s="117"/>
      <c r="N132" s="118"/>
      <c r="O132" s="118"/>
      <c r="P132" s="118"/>
      <c r="Q132" s="118"/>
      <c r="R132" s="118"/>
      <c r="S132" s="118"/>
      <c r="T132" s="119"/>
      <c r="AT132" s="116" t="s">
        <v>139</v>
      </c>
      <c r="AU132" s="116" t="s">
        <v>84</v>
      </c>
      <c r="AV132" s="14" t="s">
        <v>84</v>
      </c>
      <c r="AW132" s="14" t="s">
        <v>30</v>
      </c>
      <c r="AX132" s="14" t="s">
        <v>74</v>
      </c>
      <c r="AY132" s="116" t="s">
        <v>128</v>
      </c>
    </row>
    <row r="133" spans="1:65" s="14" customFormat="1">
      <c r="B133" s="115"/>
      <c r="C133" s="220"/>
      <c r="D133" s="215" t="s">
        <v>139</v>
      </c>
      <c r="E133" s="221" t="s">
        <v>1</v>
      </c>
      <c r="F133" s="222" t="s">
        <v>363</v>
      </c>
      <c r="G133" s="220"/>
      <c r="H133" s="223">
        <v>32.25</v>
      </c>
      <c r="I133" s="152"/>
      <c r="J133" s="220"/>
      <c r="K133" s="220"/>
      <c r="L133" s="115"/>
      <c r="M133" s="117"/>
      <c r="N133" s="118"/>
      <c r="O133" s="118"/>
      <c r="P133" s="118"/>
      <c r="Q133" s="118"/>
      <c r="R133" s="118"/>
      <c r="S133" s="118"/>
      <c r="T133" s="119"/>
      <c r="AT133" s="116" t="s">
        <v>139</v>
      </c>
      <c r="AU133" s="116" t="s">
        <v>84</v>
      </c>
      <c r="AV133" s="14" t="s">
        <v>84</v>
      </c>
      <c r="AW133" s="14" t="s">
        <v>30</v>
      </c>
      <c r="AX133" s="14" t="s">
        <v>74</v>
      </c>
      <c r="AY133" s="116" t="s">
        <v>128</v>
      </c>
    </row>
    <row r="134" spans="1:65" s="14" customFormat="1">
      <c r="B134" s="115"/>
      <c r="C134" s="220"/>
      <c r="D134" s="215" t="s">
        <v>139</v>
      </c>
      <c r="E134" s="221" t="s">
        <v>1</v>
      </c>
      <c r="F134" s="222" t="s">
        <v>364</v>
      </c>
      <c r="G134" s="220"/>
      <c r="H134" s="223">
        <v>24.9</v>
      </c>
      <c r="I134" s="152"/>
      <c r="J134" s="220"/>
      <c r="K134" s="220"/>
      <c r="L134" s="115"/>
      <c r="M134" s="117"/>
      <c r="N134" s="118"/>
      <c r="O134" s="118"/>
      <c r="P134" s="118"/>
      <c r="Q134" s="118"/>
      <c r="R134" s="118"/>
      <c r="S134" s="118"/>
      <c r="T134" s="119"/>
      <c r="AT134" s="116" t="s">
        <v>139</v>
      </c>
      <c r="AU134" s="116" t="s">
        <v>84</v>
      </c>
      <c r="AV134" s="14" t="s">
        <v>84</v>
      </c>
      <c r="AW134" s="14" t="s">
        <v>30</v>
      </c>
      <c r="AX134" s="14" t="s">
        <v>74</v>
      </c>
      <c r="AY134" s="116" t="s">
        <v>128</v>
      </c>
    </row>
    <row r="135" spans="1:65" s="14" customFormat="1">
      <c r="B135" s="115"/>
      <c r="C135" s="220"/>
      <c r="D135" s="215" t="s">
        <v>139</v>
      </c>
      <c r="E135" s="221" t="s">
        <v>1</v>
      </c>
      <c r="F135" s="222" t="s">
        <v>365</v>
      </c>
      <c r="G135" s="220"/>
      <c r="H135" s="223">
        <v>15.9</v>
      </c>
      <c r="I135" s="152"/>
      <c r="J135" s="220"/>
      <c r="K135" s="220"/>
      <c r="L135" s="115"/>
      <c r="M135" s="117"/>
      <c r="N135" s="118"/>
      <c r="O135" s="118"/>
      <c r="P135" s="118"/>
      <c r="Q135" s="118"/>
      <c r="R135" s="118"/>
      <c r="S135" s="118"/>
      <c r="T135" s="119"/>
      <c r="AT135" s="116" t="s">
        <v>139</v>
      </c>
      <c r="AU135" s="116" t="s">
        <v>84</v>
      </c>
      <c r="AV135" s="14" t="s">
        <v>84</v>
      </c>
      <c r="AW135" s="14" t="s">
        <v>30</v>
      </c>
      <c r="AX135" s="14" t="s">
        <v>74</v>
      </c>
      <c r="AY135" s="116" t="s">
        <v>128</v>
      </c>
    </row>
    <row r="136" spans="1:65" s="14" customFormat="1">
      <c r="B136" s="115"/>
      <c r="C136" s="220"/>
      <c r="D136" s="215" t="s">
        <v>139</v>
      </c>
      <c r="E136" s="221" t="s">
        <v>1</v>
      </c>
      <c r="F136" s="222" t="s">
        <v>366</v>
      </c>
      <c r="G136" s="220"/>
      <c r="H136" s="223">
        <v>9.3000000000000007</v>
      </c>
      <c r="I136" s="152"/>
      <c r="J136" s="220"/>
      <c r="K136" s="220"/>
      <c r="L136" s="115"/>
      <c r="M136" s="117"/>
      <c r="N136" s="118"/>
      <c r="O136" s="118"/>
      <c r="P136" s="118"/>
      <c r="Q136" s="118"/>
      <c r="R136" s="118"/>
      <c r="S136" s="118"/>
      <c r="T136" s="119"/>
      <c r="AT136" s="116" t="s">
        <v>139</v>
      </c>
      <c r="AU136" s="116" t="s">
        <v>84</v>
      </c>
      <c r="AV136" s="14" t="s">
        <v>84</v>
      </c>
      <c r="AW136" s="14" t="s">
        <v>30</v>
      </c>
      <c r="AX136" s="14" t="s">
        <v>74</v>
      </c>
      <c r="AY136" s="116" t="s">
        <v>128</v>
      </c>
    </row>
    <row r="137" spans="1:65" s="14" customFormat="1">
      <c r="B137" s="115"/>
      <c r="C137" s="220"/>
      <c r="D137" s="215" t="s">
        <v>139</v>
      </c>
      <c r="E137" s="221" t="s">
        <v>1</v>
      </c>
      <c r="F137" s="222" t="s">
        <v>366</v>
      </c>
      <c r="G137" s="220"/>
      <c r="H137" s="223">
        <v>9.3000000000000007</v>
      </c>
      <c r="I137" s="152"/>
      <c r="J137" s="220"/>
      <c r="K137" s="220"/>
      <c r="L137" s="115"/>
      <c r="M137" s="117"/>
      <c r="N137" s="118"/>
      <c r="O137" s="118"/>
      <c r="P137" s="118"/>
      <c r="Q137" s="118"/>
      <c r="R137" s="118"/>
      <c r="S137" s="118"/>
      <c r="T137" s="119"/>
      <c r="AT137" s="116" t="s">
        <v>139</v>
      </c>
      <c r="AU137" s="116" t="s">
        <v>84</v>
      </c>
      <c r="AV137" s="14" t="s">
        <v>84</v>
      </c>
      <c r="AW137" s="14" t="s">
        <v>30</v>
      </c>
      <c r="AX137" s="14" t="s">
        <v>74</v>
      </c>
      <c r="AY137" s="116" t="s">
        <v>128</v>
      </c>
    </row>
    <row r="138" spans="1:65" s="2" customFormat="1" ht="12">
      <c r="A138" s="25"/>
      <c r="B138" s="101"/>
      <c r="C138" s="209" t="s">
        <v>151</v>
      </c>
      <c r="D138" s="209" t="s">
        <v>130</v>
      </c>
      <c r="E138" s="210" t="s">
        <v>163</v>
      </c>
      <c r="F138" s="211" t="s">
        <v>164</v>
      </c>
      <c r="G138" s="212" t="s">
        <v>133</v>
      </c>
      <c r="H138" s="213">
        <v>528.99</v>
      </c>
      <c r="I138" s="148">
        <v>0</v>
      </c>
      <c r="J138" s="214">
        <f>ROUND(I138*H138,2)</f>
        <v>0</v>
      </c>
      <c r="K138" s="211" t="s">
        <v>134</v>
      </c>
      <c r="L138" s="26"/>
      <c r="M138" s="102" t="s">
        <v>1</v>
      </c>
      <c r="N138" s="103" t="s">
        <v>39</v>
      </c>
      <c r="O138" s="104">
        <v>4.3999999999999997E-2</v>
      </c>
      <c r="P138" s="104">
        <f>O138*H138</f>
        <v>23.275559999999999</v>
      </c>
      <c r="Q138" s="104">
        <v>0</v>
      </c>
      <c r="R138" s="104">
        <f>Q138*H138</f>
        <v>0</v>
      </c>
      <c r="S138" s="104">
        <v>0</v>
      </c>
      <c r="T138" s="105">
        <f>S138*H138</f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06" t="s">
        <v>135</v>
      </c>
      <c r="AT138" s="106" t="s">
        <v>130</v>
      </c>
      <c r="AU138" s="106" t="s">
        <v>84</v>
      </c>
      <c r="AY138" s="16" t="s">
        <v>128</v>
      </c>
      <c r="BE138" s="107">
        <f>IF(N138="základní",J138,0)</f>
        <v>0</v>
      </c>
      <c r="BF138" s="107">
        <f>IF(N138="snížená",J138,0)</f>
        <v>0</v>
      </c>
      <c r="BG138" s="107">
        <f>IF(N138="zákl. přenesená",J138,0)</f>
        <v>0</v>
      </c>
      <c r="BH138" s="107">
        <f>IF(N138="sníž. přenesená",J138,0)</f>
        <v>0</v>
      </c>
      <c r="BI138" s="107">
        <f>IF(N138="nulová",J138,0)</f>
        <v>0</v>
      </c>
      <c r="BJ138" s="16" t="s">
        <v>82</v>
      </c>
      <c r="BK138" s="107">
        <f>ROUND(I138*H138,2)</f>
        <v>0</v>
      </c>
      <c r="BL138" s="16" t="s">
        <v>135</v>
      </c>
      <c r="BM138" s="106" t="s">
        <v>367</v>
      </c>
    </row>
    <row r="139" spans="1:65" s="2" customFormat="1" ht="19.5">
      <c r="A139" s="25"/>
      <c r="B139" s="26"/>
      <c r="C139" s="157"/>
      <c r="D139" s="215" t="s">
        <v>137</v>
      </c>
      <c r="E139" s="157"/>
      <c r="F139" s="216" t="s">
        <v>166</v>
      </c>
      <c r="G139" s="157"/>
      <c r="H139" s="157"/>
      <c r="I139" s="150"/>
      <c r="J139" s="157"/>
      <c r="K139" s="157"/>
      <c r="L139" s="26"/>
      <c r="M139" s="108"/>
      <c r="N139" s="109"/>
      <c r="O139" s="47"/>
      <c r="P139" s="47"/>
      <c r="Q139" s="47"/>
      <c r="R139" s="47"/>
      <c r="S139" s="47"/>
      <c r="T139" s="48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T139" s="16" t="s">
        <v>137</v>
      </c>
      <c r="AU139" s="16" t="s">
        <v>84</v>
      </c>
    </row>
    <row r="140" spans="1:65" s="13" customFormat="1">
      <c r="B140" s="110"/>
      <c r="C140" s="217"/>
      <c r="D140" s="215" t="s">
        <v>139</v>
      </c>
      <c r="E140" s="218" t="s">
        <v>1</v>
      </c>
      <c r="F140" s="219" t="s">
        <v>368</v>
      </c>
      <c r="G140" s="217"/>
      <c r="H140" s="218" t="s">
        <v>1</v>
      </c>
      <c r="I140" s="151"/>
      <c r="J140" s="217"/>
      <c r="K140" s="217"/>
      <c r="L140" s="110"/>
      <c r="M140" s="112"/>
      <c r="N140" s="113"/>
      <c r="O140" s="113"/>
      <c r="P140" s="113"/>
      <c r="Q140" s="113"/>
      <c r="R140" s="113"/>
      <c r="S140" s="113"/>
      <c r="T140" s="114"/>
      <c r="AT140" s="111" t="s">
        <v>139</v>
      </c>
      <c r="AU140" s="111" t="s">
        <v>84</v>
      </c>
      <c r="AV140" s="13" t="s">
        <v>82</v>
      </c>
      <c r="AW140" s="13" t="s">
        <v>30</v>
      </c>
      <c r="AX140" s="13" t="s">
        <v>74</v>
      </c>
      <c r="AY140" s="111" t="s">
        <v>128</v>
      </c>
    </row>
    <row r="141" spans="1:65" s="14" customFormat="1">
      <c r="B141" s="115"/>
      <c r="C141" s="220"/>
      <c r="D141" s="215" t="s">
        <v>139</v>
      </c>
      <c r="E141" s="221" t="s">
        <v>1</v>
      </c>
      <c r="F141" s="222" t="s">
        <v>354</v>
      </c>
      <c r="G141" s="220"/>
      <c r="H141" s="223">
        <v>87</v>
      </c>
      <c r="I141" s="152"/>
      <c r="J141" s="220"/>
      <c r="K141" s="220"/>
      <c r="L141" s="115"/>
      <c r="M141" s="117"/>
      <c r="N141" s="118"/>
      <c r="O141" s="118"/>
      <c r="P141" s="118"/>
      <c r="Q141" s="118"/>
      <c r="R141" s="118"/>
      <c r="S141" s="118"/>
      <c r="T141" s="119"/>
      <c r="AT141" s="116" t="s">
        <v>139</v>
      </c>
      <c r="AU141" s="116" t="s">
        <v>84</v>
      </c>
      <c r="AV141" s="14" t="s">
        <v>84</v>
      </c>
      <c r="AW141" s="14" t="s">
        <v>30</v>
      </c>
      <c r="AX141" s="14" t="s">
        <v>74</v>
      </c>
      <c r="AY141" s="116" t="s">
        <v>128</v>
      </c>
    </row>
    <row r="142" spans="1:65" s="14" customFormat="1">
      <c r="B142" s="115"/>
      <c r="C142" s="220"/>
      <c r="D142" s="215" t="s">
        <v>139</v>
      </c>
      <c r="E142" s="221" t="s">
        <v>1</v>
      </c>
      <c r="F142" s="222" t="s">
        <v>355</v>
      </c>
      <c r="G142" s="220"/>
      <c r="H142" s="223">
        <v>90.09</v>
      </c>
      <c r="I142" s="152"/>
      <c r="J142" s="220"/>
      <c r="K142" s="220"/>
      <c r="L142" s="115"/>
      <c r="M142" s="117"/>
      <c r="N142" s="118"/>
      <c r="O142" s="118"/>
      <c r="P142" s="118"/>
      <c r="Q142" s="118"/>
      <c r="R142" s="118"/>
      <c r="S142" s="118"/>
      <c r="T142" s="119"/>
      <c r="AT142" s="116" t="s">
        <v>139</v>
      </c>
      <c r="AU142" s="116" t="s">
        <v>84</v>
      </c>
      <c r="AV142" s="14" t="s">
        <v>84</v>
      </c>
      <c r="AW142" s="14" t="s">
        <v>30</v>
      </c>
      <c r="AX142" s="14" t="s">
        <v>74</v>
      </c>
      <c r="AY142" s="116" t="s">
        <v>128</v>
      </c>
    </row>
    <row r="143" spans="1:65" s="14" customFormat="1">
      <c r="B143" s="115"/>
      <c r="C143" s="220"/>
      <c r="D143" s="215" t="s">
        <v>139</v>
      </c>
      <c r="E143" s="221" t="s">
        <v>1</v>
      </c>
      <c r="F143" s="222" t="s">
        <v>356</v>
      </c>
      <c r="G143" s="220"/>
      <c r="H143" s="223">
        <v>87.75</v>
      </c>
      <c r="I143" s="152"/>
      <c r="J143" s="220"/>
      <c r="K143" s="220"/>
      <c r="L143" s="115"/>
      <c r="M143" s="117"/>
      <c r="N143" s="118"/>
      <c r="O143" s="118"/>
      <c r="P143" s="118"/>
      <c r="Q143" s="118"/>
      <c r="R143" s="118"/>
      <c r="S143" s="118"/>
      <c r="T143" s="119"/>
      <c r="AT143" s="116" t="s">
        <v>139</v>
      </c>
      <c r="AU143" s="116" t="s">
        <v>84</v>
      </c>
      <c r="AV143" s="14" t="s">
        <v>84</v>
      </c>
      <c r="AW143" s="14" t="s">
        <v>30</v>
      </c>
      <c r="AX143" s="14" t="s">
        <v>74</v>
      </c>
      <c r="AY143" s="116" t="s">
        <v>128</v>
      </c>
    </row>
    <row r="144" spans="1:65" s="14" customFormat="1">
      <c r="B144" s="115"/>
      <c r="C144" s="220"/>
      <c r="D144" s="215" t="s">
        <v>139</v>
      </c>
      <c r="E144" s="221" t="s">
        <v>1</v>
      </c>
      <c r="F144" s="222" t="s">
        <v>357</v>
      </c>
      <c r="G144" s="220"/>
      <c r="H144" s="223">
        <v>120</v>
      </c>
      <c r="I144" s="152"/>
      <c r="J144" s="220"/>
      <c r="K144" s="220"/>
      <c r="L144" s="115"/>
      <c r="M144" s="117"/>
      <c r="N144" s="118"/>
      <c r="O144" s="118"/>
      <c r="P144" s="118"/>
      <c r="Q144" s="118"/>
      <c r="R144" s="118"/>
      <c r="S144" s="118"/>
      <c r="T144" s="119"/>
      <c r="AT144" s="116" t="s">
        <v>139</v>
      </c>
      <c r="AU144" s="116" t="s">
        <v>84</v>
      </c>
      <c r="AV144" s="14" t="s">
        <v>84</v>
      </c>
      <c r="AW144" s="14" t="s">
        <v>30</v>
      </c>
      <c r="AX144" s="14" t="s">
        <v>74</v>
      </c>
      <c r="AY144" s="116" t="s">
        <v>128</v>
      </c>
    </row>
    <row r="145" spans="1:65" s="14" customFormat="1">
      <c r="B145" s="115"/>
      <c r="C145" s="220"/>
      <c r="D145" s="215" t="s">
        <v>139</v>
      </c>
      <c r="E145" s="221" t="s">
        <v>1</v>
      </c>
      <c r="F145" s="222" t="s">
        <v>362</v>
      </c>
      <c r="G145" s="220"/>
      <c r="H145" s="223">
        <v>52.5</v>
      </c>
      <c r="I145" s="152"/>
      <c r="J145" s="220"/>
      <c r="K145" s="220"/>
      <c r="L145" s="115"/>
      <c r="M145" s="117"/>
      <c r="N145" s="118"/>
      <c r="O145" s="118"/>
      <c r="P145" s="118"/>
      <c r="Q145" s="118"/>
      <c r="R145" s="118"/>
      <c r="S145" s="118"/>
      <c r="T145" s="119"/>
      <c r="AT145" s="116" t="s">
        <v>139</v>
      </c>
      <c r="AU145" s="116" t="s">
        <v>84</v>
      </c>
      <c r="AV145" s="14" t="s">
        <v>84</v>
      </c>
      <c r="AW145" s="14" t="s">
        <v>30</v>
      </c>
      <c r="AX145" s="14" t="s">
        <v>74</v>
      </c>
      <c r="AY145" s="116" t="s">
        <v>128</v>
      </c>
    </row>
    <row r="146" spans="1:65" s="14" customFormat="1">
      <c r="B146" s="115"/>
      <c r="C146" s="220"/>
      <c r="D146" s="215" t="s">
        <v>139</v>
      </c>
      <c r="E146" s="221" t="s">
        <v>1</v>
      </c>
      <c r="F146" s="222" t="s">
        <v>363</v>
      </c>
      <c r="G146" s="220"/>
      <c r="H146" s="223">
        <v>32.25</v>
      </c>
      <c r="I146" s="152"/>
      <c r="J146" s="220"/>
      <c r="K146" s="220"/>
      <c r="L146" s="115"/>
      <c r="M146" s="117"/>
      <c r="N146" s="118"/>
      <c r="O146" s="118"/>
      <c r="P146" s="118"/>
      <c r="Q146" s="118"/>
      <c r="R146" s="118"/>
      <c r="S146" s="118"/>
      <c r="T146" s="119"/>
      <c r="AT146" s="116" t="s">
        <v>139</v>
      </c>
      <c r="AU146" s="116" t="s">
        <v>84</v>
      </c>
      <c r="AV146" s="14" t="s">
        <v>84</v>
      </c>
      <c r="AW146" s="14" t="s">
        <v>30</v>
      </c>
      <c r="AX146" s="14" t="s">
        <v>74</v>
      </c>
      <c r="AY146" s="116" t="s">
        <v>128</v>
      </c>
    </row>
    <row r="147" spans="1:65" s="14" customFormat="1">
      <c r="B147" s="115"/>
      <c r="C147" s="220"/>
      <c r="D147" s="215" t="s">
        <v>139</v>
      </c>
      <c r="E147" s="221" t="s">
        <v>1</v>
      </c>
      <c r="F147" s="222" t="s">
        <v>364</v>
      </c>
      <c r="G147" s="220"/>
      <c r="H147" s="223">
        <v>24.9</v>
      </c>
      <c r="I147" s="152"/>
      <c r="J147" s="220"/>
      <c r="K147" s="220"/>
      <c r="L147" s="115"/>
      <c r="M147" s="117"/>
      <c r="N147" s="118"/>
      <c r="O147" s="118"/>
      <c r="P147" s="118"/>
      <c r="Q147" s="118"/>
      <c r="R147" s="118"/>
      <c r="S147" s="118"/>
      <c r="T147" s="119"/>
      <c r="AT147" s="116" t="s">
        <v>139</v>
      </c>
      <c r="AU147" s="116" t="s">
        <v>84</v>
      </c>
      <c r="AV147" s="14" t="s">
        <v>84</v>
      </c>
      <c r="AW147" s="14" t="s">
        <v>30</v>
      </c>
      <c r="AX147" s="14" t="s">
        <v>74</v>
      </c>
      <c r="AY147" s="116" t="s">
        <v>128</v>
      </c>
    </row>
    <row r="148" spans="1:65" s="14" customFormat="1">
      <c r="B148" s="115"/>
      <c r="C148" s="220"/>
      <c r="D148" s="215" t="s">
        <v>139</v>
      </c>
      <c r="E148" s="221" t="s">
        <v>1</v>
      </c>
      <c r="F148" s="222" t="s">
        <v>365</v>
      </c>
      <c r="G148" s="220"/>
      <c r="H148" s="223">
        <v>15.9</v>
      </c>
      <c r="I148" s="152"/>
      <c r="J148" s="220"/>
      <c r="K148" s="220"/>
      <c r="L148" s="115"/>
      <c r="M148" s="117"/>
      <c r="N148" s="118"/>
      <c r="O148" s="118"/>
      <c r="P148" s="118"/>
      <c r="Q148" s="118"/>
      <c r="R148" s="118"/>
      <c r="S148" s="118"/>
      <c r="T148" s="119"/>
      <c r="AT148" s="116" t="s">
        <v>139</v>
      </c>
      <c r="AU148" s="116" t="s">
        <v>84</v>
      </c>
      <c r="AV148" s="14" t="s">
        <v>84</v>
      </c>
      <c r="AW148" s="14" t="s">
        <v>30</v>
      </c>
      <c r="AX148" s="14" t="s">
        <v>74</v>
      </c>
      <c r="AY148" s="116" t="s">
        <v>128</v>
      </c>
    </row>
    <row r="149" spans="1:65" s="14" customFormat="1">
      <c r="B149" s="115"/>
      <c r="C149" s="220"/>
      <c r="D149" s="215" t="s">
        <v>139</v>
      </c>
      <c r="E149" s="221" t="s">
        <v>1</v>
      </c>
      <c r="F149" s="222" t="s">
        <v>366</v>
      </c>
      <c r="G149" s="220"/>
      <c r="H149" s="223">
        <v>9.3000000000000007</v>
      </c>
      <c r="I149" s="152"/>
      <c r="J149" s="220"/>
      <c r="K149" s="220"/>
      <c r="L149" s="115"/>
      <c r="M149" s="117"/>
      <c r="N149" s="118"/>
      <c r="O149" s="118"/>
      <c r="P149" s="118"/>
      <c r="Q149" s="118"/>
      <c r="R149" s="118"/>
      <c r="S149" s="118"/>
      <c r="T149" s="119"/>
      <c r="AT149" s="116" t="s">
        <v>139</v>
      </c>
      <c r="AU149" s="116" t="s">
        <v>84</v>
      </c>
      <c r="AV149" s="14" t="s">
        <v>84</v>
      </c>
      <c r="AW149" s="14" t="s">
        <v>30</v>
      </c>
      <c r="AX149" s="14" t="s">
        <v>74</v>
      </c>
      <c r="AY149" s="116" t="s">
        <v>128</v>
      </c>
    </row>
    <row r="150" spans="1:65" s="14" customFormat="1">
      <c r="B150" s="115"/>
      <c r="C150" s="220"/>
      <c r="D150" s="215" t="s">
        <v>139</v>
      </c>
      <c r="E150" s="221" t="s">
        <v>1</v>
      </c>
      <c r="F150" s="222" t="s">
        <v>366</v>
      </c>
      <c r="G150" s="220"/>
      <c r="H150" s="223">
        <v>9.3000000000000007</v>
      </c>
      <c r="I150" s="152"/>
      <c r="J150" s="220"/>
      <c r="K150" s="220"/>
      <c r="L150" s="115"/>
      <c r="M150" s="117"/>
      <c r="N150" s="118"/>
      <c r="O150" s="118"/>
      <c r="P150" s="118"/>
      <c r="Q150" s="118"/>
      <c r="R150" s="118"/>
      <c r="S150" s="118"/>
      <c r="T150" s="119"/>
      <c r="AT150" s="116" t="s">
        <v>139</v>
      </c>
      <c r="AU150" s="116" t="s">
        <v>84</v>
      </c>
      <c r="AV150" s="14" t="s">
        <v>84</v>
      </c>
      <c r="AW150" s="14" t="s">
        <v>30</v>
      </c>
      <c r="AX150" s="14" t="s">
        <v>74</v>
      </c>
      <c r="AY150" s="116" t="s">
        <v>128</v>
      </c>
    </row>
    <row r="151" spans="1:65" s="2" customFormat="1" ht="12">
      <c r="A151" s="25"/>
      <c r="B151" s="101"/>
      <c r="C151" s="209" t="s">
        <v>135</v>
      </c>
      <c r="D151" s="209" t="s">
        <v>130</v>
      </c>
      <c r="E151" s="210" t="s">
        <v>185</v>
      </c>
      <c r="F151" s="211" t="s">
        <v>186</v>
      </c>
      <c r="G151" s="212" t="s">
        <v>133</v>
      </c>
      <c r="H151" s="213">
        <v>528.99</v>
      </c>
      <c r="I151" s="148">
        <v>0</v>
      </c>
      <c r="J151" s="214">
        <f>ROUND(I151*H151,2)</f>
        <v>0</v>
      </c>
      <c r="K151" s="211" t="s">
        <v>134</v>
      </c>
      <c r="L151" s="26"/>
      <c r="M151" s="102" t="s">
        <v>1</v>
      </c>
      <c r="N151" s="103" t="s">
        <v>39</v>
      </c>
      <c r="O151" s="104">
        <v>4.2999999999999997E-2</v>
      </c>
      <c r="P151" s="104">
        <f>O151*H151</f>
        <v>22.746569999999998</v>
      </c>
      <c r="Q151" s="104">
        <v>0</v>
      </c>
      <c r="R151" s="104">
        <f>Q151*H151</f>
        <v>0</v>
      </c>
      <c r="S151" s="104">
        <v>0</v>
      </c>
      <c r="T151" s="105">
        <f>S151*H151</f>
        <v>0</v>
      </c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R151" s="106" t="s">
        <v>135</v>
      </c>
      <c r="AT151" s="106" t="s">
        <v>130</v>
      </c>
      <c r="AU151" s="106" t="s">
        <v>84</v>
      </c>
      <c r="AY151" s="16" t="s">
        <v>128</v>
      </c>
      <c r="BE151" s="107">
        <f>IF(N151="základní",J151,0)</f>
        <v>0</v>
      </c>
      <c r="BF151" s="107">
        <f>IF(N151="snížená",J151,0)</f>
        <v>0</v>
      </c>
      <c r="BG151" s="107">
        <f>IF(N151="zákl. přenesená",J151,0)</f>
        <v>0</v>
      </c>
      <c r="BH151" s="107">
        <f>IF(N151="sníž. přenesená",J151,0)</f>
        <v>0</v>
      </c>
      <c r="BI151" s="107">
        <f>IF(N151="nulová",J151,0)</f>
        <v>0</v>
      </c>
      <c r="BJ151" s="16" t="s">
        <v>82</v>
      </c>
      <c r="BK151" s="107">
        <f>ROUND(I151*H151,2)</f>
        <v>0</v>
      </c>
      <c r="BL151" s="16" t="s">
        <v>135</v>
      </c>
      <c r="BM151" s="106" t="s">
        <v>266</v>
      </c>
    </row>
    <row r="152" spans="1:65" s="2" customFormat="1" ht="29.25">
      <c r="A152" s="25"/>
      <c r="B152" s="26"/>
      <c r="C152" s="157"/>
      <c r="D152" s="215" t="s">
        <v>137</v>
      </c>
      <c r="E152" s="157"/>
      <c r="F152" s="216" t="s">
        <v>188</v>
      </c>
      <c r="G152" s="157"/>
      <c r="H152" s="157"/>
      <c r="I152" s="150"/>
      <c r="J152" s="157"/>
      <c r="K152" s="157"/>
      <c r="L152" s="26"/>
      <c r="M152" s="108"/>
      <c r="N152" s="109"/>
      <c r="O152" s="47"/>
      <c r="P152" s="47"/>
      <c r="Q152" s="47"/>
      <c r="R152" s="47"/>
      <c r="S152" s="47"/>
      <c r="T152" s="48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T152" s="16" t="s">
        <v>137</v>
      </c>
      <c r="AU152" s="16" t="s">
        <v>84</v>
      </c>
    </row>
    <row r="153" spans="1:65" s="13" customFormat="1">
      <c r="B153" s="110"/>
      <c r="C153" s="217"/>
      <c r="D153" s="215" t="s">
        <v>139</v>
      </c>
      <c r="E153" s="218" t="s">
        <v>1</v>
      </c>
      <c r="F153" s="219" t="s">
        <v>267</v>
      </c>
      <c r="G153" s="217"/>
      <c r="H153" s="218" t="s">
        <v>1</v>
      </c>
      <c r="I153" s="151"/>
      <c r="J153" s="217"/>
      <c r="K153" s="217"/>
      <c r="L153" s="110"/>
      <c r="M153" s="112"/>
      <c r="N153" s="113"/>
      <c r="O153" s="113"/>
      <c r="P153" s="113"/>
      <c r="Q153" s="113"/>
      <c r="R153" s="113"/>
      <c r="S153" s="113"/>
      <c r="T153" s="114"/>
      <c r="AT153" s="111" t="s">
        <v>139</v>
      </c>
      <c r="AU153" s="111" t="s">
        <v>84</v>
      </c>
      <c r="AV153" s="13" t="s">
        <v>82</v>
      </c>
      <c r="AW153" s="13" t="s">
        <v>30</v>
      </c>
      <c r="AX153" s="13" t="s">
        <v>74</v>
      </c>
      <c r="AY153" s="111" t="s">
        <v>128</v>
      </c>
    </row>
    <row r="154" spans="1:65" s="14" customFormat="1">
      <c r="B154" s="115"/>
      <c r="C154" s="220"/>
      <c r="D154" s="215" t="s">
        <v>139</v>
      </c>
      <c r="E154" s="221" t="s">
        <v>1</v>
      </c>
      <c r="F154" s="222" t="s">
        <v>354</v>
      </c>
      <c r="G154" s="220"/>
      <c r="H154" s="223">
        <v>87</v>
      </c>
      <c r="I154" s="152"/>
      <c r="J154" s="220"/>
      <c r="K154" s="220"/>
      <c r="L154" s="115"/>
      <c r="M154" s="117"/>
      <c r="N154" s="118"/>
      <c r="O154" s="118"/>
      <c r="P154" s="118"/>
      <c r="Q154" s="118"/>
      <c r="R154" s="118"/>
      <c r="S154" s="118"/>
      <c r="T154" s="119"/>
      <c r="AT154" s="116" t="s">
        <v>139</v>
      </c>
      <c r="AU154" s="116" t="s">
        <v>84</v>
      </c>
      <c r="AV154" s="14" t="s">
        <v>84</v>
      </c>
      <c r="AW154" s="14" t="s">
        <v>30</v>
      </c>
      <c r="AX154" s="14" t="s">
        <v>74</v>
      </c>
      <c r="AY154" s="116" t="s">
        <v>128</v>
      </c>
    </row>
    <row r="155" spans="1:65" s="14" customFormat="1">
      <c r="B155" s="115"/>
      <c r="C155" s="220"/>
      <c r="D155" s="215" t="s">
        <v>139</v>
      </c>
      <c r="E155" s="221" t="s">
        <v>1</v>
      </c>
      <c r="F155" s="222" t="s">
        <v>355</v>
      </c>
      <c r="G155" s="220"/>
      <c r="H155" s="223">
        <v>90.09</v>
      </c>
      <c r="I155" s="152"/>
      <c r="J155" s="220"/>
      <c r="K155" s="220"/>
      <c r="L155" s="115"/>
      <c r="M155" s="117"/>
      <c r="N155" s="118"/>
      <c r="O155" s="118"/>
      <c r="P155" s="118"/>
      <c r="Q155" s="118"/>
      <c r="R155" s="118"/>
      <c r="S155" s="118"/>
      <c r="T155" s="119"/>
      <c r="AT155" s="116" t="s">
        <v>139</v>
      </c>
      <c r="AU155" s="116" t="s">
        <v>84</v>
      </c>
      <c r="AV155" s="14" t="s">
        <v>84</v>
      </c>
      <c r="AW155" s="14" t="s">
        <v>30</v>
      </c>
      <c r="AX155" s="14" t="s">
        <v>74</v>
      </c>
      <c r="AY155" s="116" t="s">
        <v>128</v>
      </c>
    </row>
    <row r="156" spans="1:65" s="14" customFormat="1">
      <c r="B156" s="115"/>
      <c r="C156" s="220"/>
      <c r="D156" s="215" t="s">
        <v>139</v>
      </c>
      <c r="E156" s="221" t="s">
        <v>1</v>
      </c>
      <c r="F156" s="222" t="s">
        <v>356</v>
      </c>
      <c r="G156" s="220"/>
      <c r="H156" s="223">
        <v>87.75</v>
      </c>
      <c r="I156" s="152"/>
      <c r="J156" s="220"/>
      <c r="K156" s="220"/>
      <c r="L156" s="115"/>
      <c r="M156" s="117"/>
      <c r="N156" s="118"/>
      <c r="O156" s="118"/>
      <c r="P156" s="118"/>
      <c r="Q156" s="118"/>
      <c r="R156" s="118"/>
      <c r="S156" s="118"/>
      <c r="T156" s="119"/>
      <c r="AT156" s="116" t="s">
        <v>139</v>
      </c>
      <c r="AU156" s="116" t="s">
        <v>84</v>
      </c>
      <c r="AV156" s="14" t="s">
        <v>84</v>
      </c>
      <c r="AW156" s="14" t="s">
        <v>30</v>
      </c>
      <c r="AX156" s="14" t="s">
        <v>74</v>
      </c>
      <c r="AY156" s="116" t="s">
        <v>128</v>
      </c>
    </row>
    <row r="157" spans="1:65" s="14" customFormat="1">
      <c r="B157" s="115"/>
      <c r="C157" s="220"/>
      <c r="D157" s="215" t="s">
        <v>139</v>
      </c>
      <c r="E157" s="221" t="s">
        <v>1</v>
      </c>
      <c r="F157" s="222" t="s">
        <v>357</v>
      </c>
      <c r="G157" s="220"/>
      <c r="H157" s="223">
        <v>120</v>
      </c>
      <c r="I157" s="152"/>
      <c r="J157" s="220"/>
      <c r="K157" s="220"/>
      <c r="L157" s="115"/>
      <c r="M157" s="117"/>
      <c r="N157" s="118"/>
      <c r="O157" s="118"/>
      <c r="P157" s="118"/>
      <c r="Q157" s="118"/>
      <c r="R157" s="118"/>
      <c r="S157" s="118"/>
      <c r="T157" s="119"/>
      <c r="AT157" s="116" t="s">
        <v>139</v>
      </c>
      <c r="AU157" s="116" t="s">
        <v>84</v>
      </c>
      <c r="AV157" s="14" t="s">
        <v>84</v>
      </c>
      <c r="AW157" s="14" t="s">
        <v>30</v>
      </c>
      <c r="AX157" s="14" t="s">
        <v>74</v>
      </c>
      <c r="AY157" s="116" t="s">
        <v>128</v>
      </c>
    </row>
    <row r="158" spans="1:65" s="14" customFormat="1">
      <c r="B158" s="115"/>
      <c r="C158" s="220"/>
      <c r="D158" s="215" t="s">
        <v>139</v>
      </c>
      <c r="E158" s="221" t="s">
        <v>1</v>
      </c>
      <c r="F158" s="222" t="s">
        <v>362</v>
      </c>
      <c r="G158" s="220"/>
      <c r="H158" s="223">
        <v>52.5</v>
      </c>
      <c r="I158" s="152"/>
      <c r="J158" s="220"/>
      <c r="K158" s="220"/>
      <c r="L158" s="115"/>
      <c r="M158" s="117"/>
      <c r="N158" s="118"/>
      <c r="O158" s="118"/>
      <c r="P158" s="118"/>
      <c r="Q158" s="118"/>
      <c r="R158" s="118"/>
      <c r="S158" s="118"/>
      <c r="T158" s="119"/>
      <c r="AT158" s="116" t="s">
        <v>139</v>
      </c>
      <c r="AU158" s="116" t="s">
        <v>84</v>
      </c>
      <c r="AV158" s="14" t="s">
        <v>84</v>
      </c>
      <c r="AW158" s="14" t="s">
        <v>30</v>
      </c>
      <c r="AX158" s="14" t="s">
        <v>74</v>
      </c>
      <c r="AY158" s="116" t="s">
        <v>128</v>
      </c>
    </row>
    <row r="159" spans="1:65" s="14" customFormat="1">
      <c r="B159" s="115"/>
      <c r="C159" s="220"/>
      <c r="D159" s="215" t="s">
        <v>139</v>
      </c>
      <c r="E159" s="221" t="s">
        <v>1</v>
      </c>
      <c r="F159" s="222" t="s">
        <v>363</v>
      </c>
      <c r="G159" s="220"/>
      <c r="H159" s="223">
        <v>32.25</v>
      </c>
      <c r="I159" s="152"/>
      <c r="J159" s="220"/>
      <c r="K159" s="220"/>
      <c r="L159" s="115"/>
      <c r="M159" s="117"/>
      <c r="N159" s="118"/>
      <c r="O159" s="118"/>
      <c r="P159" s="118"/>
      <c r="Q159" s="118"/>
      <c r="R159" s="118"/>
      <c r="S159" s="118"/>
      <c r="T159" s="119"/>
      <c r="AT159" s="116" t="s">
        <v>139</v>
      </c>
      <c r="AU159" s="116" t="s">
        <v>84</v>
      </c>
      <c r="AV159" s="14" t="s">
        <v>84</v>
      </c>
      <c r="AW159" s="14" t="s">
        <v>30</v>
      </c>
      <c r="AX159" s="14" t="s">
        <v>74</v>
      </c>
      <c r="AY159" s="116" t="s">
        <v>128</v>
      </c>
    </row>
    <row r="160" spans="1:65" s="14" customFormat="1">
      <c r="B160" s="115"/>
      <c r="C160" s="220"/>
      <c r="D160" s="215" t="s">
        <v>139</v>
      </c>
      <c r="E160" s="221" t="s">
        <v>1</v>
      </c>
      <c r="F160" s="222" t="s">
        <v>364</v>
      </c>
      <c r="G160" s="220"/>
      <c r="H160" s="223">
        <v>24.9</v>
      </c>
      <c r="I160" s="152"/>
      <c r="J160" s="220"/>
      <c r="K160" s="220"/>
      <c r="L160" s="115"/>
      <c r="M160" s="117"/>
      <c r="N160" s="118"/>
      <c r="O160" s="118"/>
      <c r="P160" s="118"/>
      <c r="Q160" s="118"/>
      <c r="R160" s="118"/>
      <c r="S160" s="118"/>
      <c r="T160" s="119"/>
      <c r="AT160" s="116" t="s">
        <v>139</v>
      </c>
      <c r="AU160" s="116" t="s">
        <v>84</v>
      </c>
      <c r="AV160" s="14" t="s">
        <v>84</v>
      </c>
      <c r="AW160" s="14" t="s">
        <v>30</v>
      </c>
      <c r="AX160" s="14" t="s">
        <v>74</v>
      </c>
      <c r="AY160" s="116" t="s">
        <v>128</v>
      </c>
    </row>
    <row r="161" spans="1:65" s="14" customFormat="1">
      <c r="B161" s="115"/>
      <c r="C161" s="220"/>
      <c r="D161" s="215" t="s">
        <v>139</v>
      </c>
      <c r="E161" s="221" t="s">
        <v>1</v>
      </c>
      <c r="F161" s="222" t="s">
        <v>365</v>
      </c>
      <c r="G161" s="220"/>
      <c r="H161" s="223">
        <v>15.9</v>
      </c>
      <c r="I161" s="152"/>
      <c r="J161" s="220"/>
      <c r="K161" s="220"/>
      <c r="L161" s="115"/>
      <c r="M161" s="117"/>
      <c r="N161" s="118"/>
      <c r="O161" s="118"/>
      <c r="P161" s="118"/>
      <c r="Q161" s="118"/>
      <c r="R161" s="118"/>
      <c r="S161" s="118"/>
      <c r="T161" s="119"/>
      <c r="AT161" s="116" t="s">
        <v>139</v>
      </c>
      <c r="AU161" s="116" t="s">
        <v>84</v>
      </c>
      <c r="AV161" s="14" t="s">
        <v>84</v>
      </c>
      <c r="AW161" s="14" t="s">
        <v>30</v>
      </c>
      <c r="AX161" s="14" t="s">
        <v>74</v>
      </c>
      <c r="AY161" s="116" t="s">
        <v>128</v>
      </c>
    </row>
    <row r="162" spans="1:65" s="14" customFormat="1">
      <c r="B162" s="115"/>
      <c r="C162" s="220"/>
      <c r="D162" s="215" t="s">
        <v>139</v>
      </c>
      <c r="E162" s="221" t="s">
        <v>1</v>
      </c>
      <c r="F162" s="222" t="s">
        <v>366</v>
      </c>
      <c r="G162" s="220"/>
      <c r="H162" s="223">
        <v>9.3000000000000007</v>
      </c>
      <c r="I162" s="152"/>
      <c r="J162" s="220"/>
      <c r="K162" s="220"/>
      <c r="L162" s="115"/>
      <c r="M162" s="117"/>
      <c r="N162" s="118"/>
      <c r="O162" s="118"/>
      <c r="P162" s="118"/>
      <c r="Q162" s="118"/>
      <c r="R162" s="118"/>
      <c r="S162" s="118"/>
      <c r="T162" s="119"/>
      <c r="AT162" s="116" t="s">
        <v>139</v>
      </c>
      <c r="AU162" s="116" t="s">
        <v>84</v>
      </c>
      <c r="AV162" s="14" t="s">
        <v>84</v>
      </c>
      <c r="AW162" s="14" t="s">
        <v>30</v>
      </c>
      <c r="AX162" s="14" t="s">
        <v>74</v>
      </c>
      <c r="AY162" s="116" t="s">
        <v>128</v>
      </c>
    </row>
    <row r="163" spans="1:65" s="14" customFormat="1">
      <c r="B163" s="115"/>
      <c r="C163" s="220"/>
      <c r="D163" s="215" t="s">
        <v>139</v>
      </c>
      <c r="E163" s="221" t="s">
        <v>1</v>
      </c>
      <c r="F163" s="222" t="s">
        <v>366</v>
      </c>
      <c r="G163" s="220"/>
      <c r="H163" s="223">
        <v>9.3000000000000007</v>
      </c>
      <c r="I163" s="152"/>
      <c r="J163" s="220"/>
      <c r="K163" s="220"/>
      <c r="L163" s="115"/>
      <c r="M163" s="117"/>
      <c r="N163" s="118"/>
      <c r="O163" s="118"/>
      <c r="P163" s="118"/>
      <c r="Q163" s="118"/>
      <c r="R163" s="118"/>
      <c r="S163" s="118"/>
      <c r="T163" s="119"/>
      <c r="AT163" s="116" t="s">
        <v>139</v>
      </c>
      <c r="AU163" s="116" t="s">
        <v>84</v>
      </c>
      <c r="AV163" s="14" t="s">
        <v>84</v>
      </c>
      <c r="AW163" s="14" t="s">
        <v>30</v>
      </c>
      <c r="AX163" s="14" t="s">
        <v>74</v>
      </c>
      <c r="AY163" s="116" t="s">
        <v>128</v>
      </c>
    </row>
    <row r="164" spans="1:65" s="12" customFormat="1" ht="12.75">
      <c r="B164" s="93"/>
      <c r="C164" s="203"/>
      <c r="D164" s="204" t="s">
        <v>73</v>
      </c>
      <c r="E164" s="207" t="s">
        <v>151</v>
      </c>
      <c r="F164" s="207" t="s">
        <v>268</v>
      </c>
      <c r="G164" s="203"/>
      <c r="H164" s="203"/>
      <c r="I164" s="153"/>
      <c r="J164" s="208">
        <f>BK164</f>
        <v>0</v>
      </c>
      <c r="K164" s="203"/>
      <c r="L164" s="93"/>
      <c r="M164" s="95"/>
      <c r="N164" s="96"/>
      <c r="O164" s="96"/>
      <c r="P164" s="97">
        <f>SUM(P165:P192)</f>
        <v>1207.9213440000001</v>
      </c>
      <c r="Q164" s="96"/>
      <c r="R164" s="97">
        <f>SUM(R165:R192)</f>
        <v>200.75868403000001</v>
      </c>
      <c r="S164" s="96"/>
      <c r="T164" s="98">
        <f>SUM(T165:T192)</f>
        <v>0</v>
      </c>
      <c r="AR164" s="94" t="s">
        <v>82</v>
      </c>
      <c r="AT164" s="99" t="s">
        <v>73</v>
      </c>
      <c r="AU164" s="99" t="s">
        <v>82</v>
      </c>
      <c r="AY164" s="94" t="s">
        <v>128</v>
      </c>
      <c r="BK164" s="100">
        <f>SUM(BK165:BK192)</f>
        <v>0</v>
      </c>
    </row>
    <row r="165" spans="1:65" s="2" customFormat="1" ht="12">
      <c r="A165" s="25"/>
      <c r="B165" s="101"/>
      <c r="C165" s="209" t="s">
        <v>162</v>
      </c>
      <c r="D165" s="209" t="s">
        <v>130</v>
      </c>
      <c r="E165" s="210" t="s">
        <v>269</v>
      </c>
      <c r="F165" s="211" t="s">
        <v>270</v>
      </c>
      <c r="G165" s="212" t="s">
        <v>133</v>
      </c>
      <c r="H165" s="213">
        <v>69.875</v>
      </c>
      <c r="I165" s="148">
        <v>0</v>
      </c>
      <c r="J165" s="214">
        <f>ROUND(I165*H165,2)</f>
        <v>0</v>
      </c>
      <c r="K165" s="211" t="s">
        <v>134</v>
      </c>
      <c r="L165" s="26"/>
      <c r="M165" s="102" t="s">
        <v>1</v>
      </c>
      <c r="N165" s="103" t="s">
        <v>39</v>
      </c>
      <c r="O165" s="104">
        <v>4.5910000000000002</v>
      </c>
      <c r="P165" s="104">
        <f>O165*H165</f>
        <v>320.79612500000002</v>
      </c>
      <c r="Q165" s="104">
        <v>2.8089400000000002</v>
      </c>
      <c r="R165" s="104">
        <f>Q165*H165</f>
        <v>196.27468250000001</v>
      </c>
      <c r="S165" s="104">
        <v>0</v>
      </c>
      <c r="T165" s="105">
        <f>S165*H165</f>
        <v>0</v>
      </c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R165" s="106" t="s">
        <v>135</v>
      </c>
      <c r="AT165" s="106" t="s">
        <v>130</v>
      </c>
      <c r="AU165" s="106" t="s">
        <v>84</v>
      </c>
      <c r="AY165" s="16" t="s">
        <v>128</v>
      </c>
      <c r="BE165" s="107">
        <f>IF(N165="základní",J165,0)</f>
        <v>0</v>
      </c>
      <c r="BF165" s="107">
        <f>IF(N165="snížená",J165,0)</f>
        <v>0</v>
      </c>
      <c r="BG165" s="107">
        <f>IF(N165="zákl. přenesená",J165,0)</f>
        <v>0</v>
      </c>
      <c r="BH165" s="107">
        <f>IF(N165="sníž. přenesená",J165,0)</f>
        <v>0</v>
      </c>
      <c r="BI165" s="107">
        <f>IF(N165="nulová",J165,0)</f>
        <v>0</v>
      </c>
      <c r="BJ165" s="16" t="s">
        <v>82</v>
      </c>
      <c r="BK165" s="107">
        <f>ROUND(I165*H165,2)</f>
        <v>0</v>
      </c>
      <c r="BL165" s="16" t="s">
        <v>135</v>
      </c>
      <c r="BM165" s="106" t="s">
        <v>271</v>
      </c>
    </row>
    <row r="166" spans="1:65" s="2" customFormat="1" ht="29.25">
      <c r="A166" s="25"/>
      <c r="B166" s="26"/>
      <c r="C166" s="157"/>
      <c r="D166" s="215" t="s">
        <v>137</v>
      </c>
      <c r="E166" s="157"/>
      <c r="F166" s="216" t="s">
        <v>272</v>
      </c>
      <c r="G166" s="157"/>
      <c r="H166" s="157"/>
      <c r="I166" s="150"/>
      <c r="J166" s="157"/>
      <c r="K166" s="157"/>
      <c r="L166" s="26"/>
      <c r="M166" s="108"/>
      <c r="N166" s="109"/>
      <c r="O166" s="47"/>
      <c r="P166" s="47"/>
      <c r="Q166" s="47"/>
      <c r="R166" s="47"/>
      <c r="S166" s="47"/>
      <c r="T166" s="48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T166" s="16" t="s">
        <v>137</v>
      </c>
      <c r="AU166" s="16" t="s">
        <v>84</v>
      </c>
    </row>
    <row r="167" spans="1:65" s="13" customFormat="1">
      <c r="B167" s="110"/>
      <c r="C167" s="217"/>
      <c r="D167" s="215" t="s">
        <v>139</v>
      </c>
      <c r="E167" s="218" t="s">
        <v>1</v>
      </c>
      <c r="F167" s="219" t="s">
        <v>273</v>
      </c>
      <c r="G167" s="217"/>
      <c r="H167" s="218" t="s">
        <v>1</v>
      </c>
      <c r="I167" s="151"/>
      <c r="J167" s="217"/>
      <c r="K167" s="217"/>
      <c r="L167" s="110"/>
      <c r="M167" s="112"/>
      <c r="N167" s="113"/>
      <c r="O167" s="113"/>
      <c r="P167" s="113"/>
      <c r="Q167" s="113"/>
      <c r="R167" s="113"/>
      <c r="S167" s="113"/>
      <c r="T167" s="114"/>
      <c r="AT167" s="111" t="s">
        <v>139</v>
      </c>
      <c r="AU167" s="111" t="s">
        <v>84</v>
      </c>
      <c r="AV167" s="13" t="s">
        <v>82</v>
      </c>
      <c r="AW167" s="13" t="s">
        <v>30</v>
      </c>
      <c r="AX167" s="13" t="s">
        <v>74</v>
      </c>
      <c r="AY167" s="111" t="s">
        <v>128</v>
      </c>
    </row>
    <row r="168" spans="1:65" s="14" customFormat="1">
      <c r="B168" s="115"/>
      <c r="C168" s="220"/>
      <c r="D168" s="215" t="s">
        <v>139</v>
      </c>
      <c r="E168" s="221" t="s">
        <v>1</v>
      </c>
      <c r="F168" s="222" t="s">
        <v>369</v>
      </c>
      <c r="G168" s="220"/>
      <c r="H168" s="223">
        <v>26</v>
      </c>
      <c r="I168" s="152"/>
      <c r="J168" s="220"/>
      <c r="K168" s="220"/>
      <c r="L168" s="115"/>
      <c r="M168" s="117"/>
      <c r="N168" s="118"/>
      <c r="O168" s="118"/>
      <c r="P168" s="118"/>
      <c r="Q168" s="118"/>
      <c r="R168" s="118"/>
      <c r="S168" s="118"/>
      <c r="T168" s="119"/>
      <c r="AT168" s="116" t="s">
        <v>139</v>
      </c>
      <c r="AU168" s="116" t="s">
        <v>84</v>
      </c>
      <c r="AV168" s="14" t="s">
        <v>84</v>
      </c>
      <c r="AW168" s="14" t="s">
        <v>30</v>
      </c>
      <c r="AX168" s="14" t="s">
        <v>74</v>
      </c>
      <c r="AY168" s="116" t="s">
        <v>128</v>
      </c>
    </row>
    <row r="169" spans="1:65" s="14" customFormat="1">
      <c r="B169" s="115"/>
      <c r="C169" s="220"/>
      <c r="D169" s="215" t="s">
        <v>139</v>
      </c>
      <c r="E169" s="221" t="s">
        <v>1</v>
      </c>
      <c r="F169" s="222" t="s">
        <v>370</v>
      </c>
      <c r="G169" s="220"/>
      <c r="H169" s="223">
        <v>15.75</v>
      </c>
      <c r="I169" s="152"/>
      <c r="J169" s="220"/>
      <c r="K169" s="220"/>
      <c r="L169" s="115"/>
      <c r="M169" s="117"/>
      <c r="N169" s="118"/>
      <c r="O169" s="118"/>
      <c r="P169" s="118"/>
      <c r="Q169" s="118"/>
      <c r="R169" s="118"/>
      <c r="S169" s="118"/>
      <c r="T169" s="119"/>
      <c r="AT169" s="116" t="s">
        <v>139</v>
      </c>
      <c r="AU169" s="116" t="s">
        <v>84</v>
      </c>
      <c r="AV169" s="14" t="s">
        <v>84</v>
      </c>
      <c r="AW169" s="14" t="s">
        <v>30</v>
      </c>
      <c r="AX169" s="14" t="s">
        <v>74</v>
      </c>
      <c r="AY169" s="116" t="s">
        <v>128</v>
      </c>
    </row>
    <row r="170" spans="1:65" s="14" customFormat="1">
      <c r="B170" s="115"/>
      <c r="C170" s="220"/>
      <c r="D170" s="215" t="s">
        <v>139</v>
      </c>
      <c r="E170" s="221" t="s">
        <v>1</v>
      </c>
      <c r="F170" s="222" t="s">
        <v>371</v>
      </c>
      <c r="G170" s="220"/>
      <c r="H170" s="223">
        <v>12.074999999999999</v>
      </c>
      <c r="I170" s="152"/>
      <c r="J170" s="220"/>
      <c r="K170" s="220"/>
      <c r="L170" s="115"/>
      <c r="M170" s="117"/>
      <c r="N170" s="118"/>
      <c r="O170" s="118"/>
      <c r="P170" s="118"/>
      <c r="Q170" s="118"/>
      <c r="R170" s="118"/>
      <c r="S170" s="118"/>
      <c r="T170" s="119"/>
      <c r="AT170" s="116" t="s">
        <v>139</v>
      </c>
      <c r="AU170" s="116" t="s">
        <v>84</v>
      </c>
      <c r="AV170" s="14" t="s">
        <v>84</v>
      </c>
      <c r="AW170" s="14" t="s">
        <v>30</v>
      </c>
      <c r="AX170" s="14" t="s">
        <v>74</v>
      </c>
      <c r="AY170" s="116" t="s">
        <v>128</v>
      </c>
    </row>
    <row r="171" spans="1:65" s="14" customFormat="1">
      <c r="B171" s="115"/>
      <c r="C171" s="220"/>
      <c r="D171" s="215" t="s">
        <v>139</v>
      </c>
      <c r="E171" s="221" t="s">
        <v>1</v>
      </c>
      <c r="F171" s="222" t="s">
        <v>372</v>
      </c>
      <c r="G171" s="220"/>
      <c r="H171" s="223">
        <v>7.5</v>
      </c>
      <c r="I171" s="152"/>
      <c r="J171" s="220"/>
      <c r="K171" s="220"/>
      <c r="L171" s="115"/>
      <c r="M171" s="117"/>
      <c r="N171" s="118"/>
      <c r="O171" s="118"/>
      <c r="P171" s="118"/>
      <c r="Q171" s="118"/>
      <c r="R171" s="118"/>
      <c r="S171" s="118"/>
      <c r="T171" s="119"/>
      <c r="AT171" s="116" t="s">
        <v>139</v>
      </c>
      <c r="AU171" s="116" t="s">
        <v>84</v>
      </c>
      <c r="AV171" s="14" t="s">
        <v>84</v>
      </c>
      <c r="AW171" s="14" t="s">
        <v>30</v>
      </c>
      <c r="AX171" s="14" t="s">
        <v>74</v>
      </c>
      <c r="AY171" s="116" t="s">
        <v>128</v>
      </c>
    </row>
    <row r="172" spans="1:65" s="14" customFormat="1">
      <c r="B172" s="115"/>
      <c r="C172" s="220"/>
      <c r="D172" s="215" t="s">
        <v>139</v>
      </c>
      <c r="E172" s="221" t="s">
        <v>1</v>
      </c>
      <c r="F172" s="222" t="s">
        <v>373</v>
      </c>
      <c r="G172" s="220"/>
      <c r="H172" s="223">
        <v>4.2750000000000004</v>
      </c>
      <c r="I172" s="152"/>
      <c r="J172" s="220"/>
      <c r="K172" s="220"/>
      <c r="L172" s="115"/>
      <c r="M172" s="117"/>
      <c r="N172" s="118"/>
      <c r="O172" s="118"/>
      <c r="P172" s="118"/>
      <c r="Q172" s="118"/>
      <c r="R172" s="118"/>
      <c r="S172" s="118"/>
      <c r="T172" s="119"/>
      <c r="AT172" s="116" t="s">
        <v>139</v>
      </c>
      <c r="AU172" s="116" t="s">
        <v>84</v>
      </c>
      <c r="AV172" s="14" t="s">
        <v>84</v>
      </c>
      <c r="AW172" s="14" t="s">
        <v>30</v>
      </c>
      <c r="AX172" s="14" t="s">
        <v>74</v>
      </c>
      <c r="AY172" s="116" t="s">
        <v>128</v>
      </c>
    </row>
    <row r="173" spans="1:65" s="14" customFormat="1">
      <c r="B173" s="115"/>
      <c r="C173" s="220"/>
      <c r="D173" s="215" t="s">
        <v>139</v>
      </c>
      <c r="E173" s="221" t="s">
        <v>1</v>
      </c>
      <c r="F173" s="222" t="s">
        <v>373</v>
      </c>
      <c r="G173" s="220"/>
      <c r="H173" s="223">
        <v>4.2750000000000004</v>
      </c>
      <c r="I173" s="152"/>
      <c r="J173" s="220"/>
      <c r="K173" s="220"/>
      <c r="L173" s="115"/>
      <c r="M173" s="117"/>
      <c r="N173" s="118"/>
      <c r="O173" s="118"/>
      <c r="P173" s="118"/>
      <c r="Q173" s="118"/>
      <c r="R173" s="118"/>
      <c r="S173" s="118"/>
      <c r="T173" s="119"/>
      <c r="AT173" s="116" t="s">
        <v>139</v>
      </c>
      <c r="AU173" s="116" t="s">
        <v>84</v>
      </c>
      <c r="AV173" s="14" t="s">
        <v>84</v>
      </c>
      <c r="AW173" s="14" t="s">
        <v>30</v>
      </c>
      <c r="AX173" s="14" t="s">
        <v>74</v>
      </c>
      <c r="AY173" s="116" t="s">
        <v>128</v>
      </c>
    </row>
    <row r="174" spans="1:65" s="2" customFormat="1" ht="12">
      <c r="A174" s="25"/>
      <c r="B174" s="101"/>
      <c r="C174" s="209" t="s">
        <v>170</v>
      </c>
      <c r="D174" s="209" t="s">
        <v>130</v>
      </c>
      <c r="E174" s="210" t="s">
        <v>281</v>
      </c>
      <c r="F174" s="211" t="s">
        <v>282</v>
      </c>
      <c r="G174" s="212" t="s">
        <v>194</v>
      </c>
      <c r="H174" s="213">
        <v>323.95999999999998</v>
      </c>
      <c r="I174" s="148">
        <v>0</v>
      </c>
      <c r="J174" s="214">
        <f>ROUND(I174*H174,2)</f>
        <v>0</v>
      </c>
      <c r="K174" s="211" t="s">
        <v>134</v>
      </c>
      <c r="L174" s="26"/>
      <c r="M174" s="102" t="s">
        <v>1</v>
      </c>
      <c r="N174" s="103" t="s">
        <v>39</v>
      </c>
      <c r="O174" s="104">
        <v>1.895</v>
      </c>
      <c r="P174" s="104">
        <f>O174*H174</f>
        <v>613.90419999999995</v>
      </c>
      <c r="Q174" s="104">
        <v>7.26E-3</v>
      </c>
      <c r="R174" s="104">
        <f>Q174*H174</f>
        <v>2.3519495999999998</v>
      </c>
      <c r="S174" s="104">
        <v>0</v>
      </c>
      <c r="T174" s="105">
        <f>S174*H174</f>
        <v>0</v>
      </c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R174" s="106" t="s">
        <v>135</v>
      </c>
      <c r="AT174" s="106" t="s">
        <v>130</v>
      </c>
      <c r="AU174" s="106" t="s">
        <v>84</v>
      </c>
      <c r="AY174" s="16" t="s">
        <v>128</v>
      </c>
      <c r="BE174" s="107">
        <f>IF(N174="základní",J174,0)</f>
        <v>0</v>
      </c>
      <c r="BF174" s="107">
        <f>IF(N174="snížená",J174,0)</f>
        <v>0</v>
      </c>
      <c r="BG174" s="107">
        <f>IF(N174="zákl. přenesená",J174,0)</f>
        <v>0</v>
      </c>
      <c r="BH174" s="107">
        <f>IF(N174="sníž. přenesená",J174,0)</f>
        <v>0</v>
      </c>
      <c r="BI174" s="107">
        <f>IF(N174="nulová",J174,0)</f>
        <v>0</v>
      </c>
      <c r="BJ174" s="16" t="s">
        <v>82</v>
      </c>
      <c r="BK174" s="107">
        <f>ROUND(I174*H174,2)</f>
        <v>0</v>
      </c>
      <c r="BL174" s="16" t="s">
        <v>135</v>
      </c>
      <c r="BM174" s="106" t="s">
        <v>283</v>
      </c>
    </row>
    <row r="175" spans="1:65" s="2" customFormat="1" ht="29.25">
      <c r="A175" s="25"/>
      <c r="B175" s="26"/>
      <c r="C175" s="157"/>
      <c r="D175" s="215" t="s">
        <v>137</v>
      </c>
      <c r="E175" s="157"/>
      <c r="F175" s="216" t="s">
        <v>284</v>
      </c>
      <c r="G175" s="157"/>
      <c r="H175" s="157"/>
      <c r="I175" s="150"/>
      <c r="J175" s="157"/>
      <c r="K175" s="157"/>
      <c r="L175" s="26"/>
      <c r="M175" s="108"/>
      <c r="N175" s="109"/>
      <c r="O175" s="47"/>
      <c r="P175" s="47"/>
      <c r="Q175" s="47"/>
      <c r="R175" s="47"/>
      <c r="S175" s="47"/>
      <c r="T175" s="48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T175" s="16" t="s">
        <v>137</v>
      </c>
      <c r="AU175" s="16" t="s">
        <v>84</v>
      </c>
    </row>
    <row r="176" spans="1:65" s="14" customFormat="1">
      <c r="B176" s="115"/>
      <c r="C176" s="220"/>
      <c r="D176" s="215" t="s">
        <v>139</v>
      </c>
      <c r="E176" s="221" t="s">
        <v>1</v>
      </c>
      <c r="F176" s="222" t="s">
        <v>374</v>
      </c>
      <c r="G176" s="220"/>
      <c r="H176" s="223">
        <v>104</v>
      </c>
      <c r="I176" s="152"/>
      <c r="J176" s="220"/>
      <c r="K176" s="220"/>
      <c r="L176" s="115"/>
      <c r="M176" s="117"/>
      <c r="N176" s="118"/>
      <c r="O176" s="118"/>
      <c r="P176" s="118"/>
      <c r="Q176" s="118"/>
      <c r="R176" s="118"/>
      <c r="S176" s="118"/>
      <c r="T176" s="119"/>
      <c r="AT176" s="116" t="s">
        <v>139</v>
      </c>
      <c r="AU176" s="116" t="s">
        <v>84</v>
      </c>
      <c r="AV176" s="14" t="s">
        <v>84</v>
      </c>
      <c r="AW176" s="14" t="s">
        <v>30</v>
      </c>
      <c r="AX176" s="14" t="s">
        <v>74</v>
      </c>
      <c r="AY176" s="116" t="s">
        <v>128</v>
      </c>
    </row>
    <row r="177" spans="1:65" s="14" customFormat="1">
      <c r="B177" s="115"/>
      <c r="C177" s="220"/>
      <c r="D177" s="215" t="s">
        <v>139</v>
      </c>
      <c r="E177" s="221" t="s">
        <v>1</v>
      </c>
      <c r="F177" s="222" t="s">
        <v>375</v>
      </c>
      <c r="G177" s="220"/>
      <c r="H177" s="223">
        <v>77.400000000000006</v>
      </c>
      <c r="I177" s="152"/>
      <c r="J177" s="220"/>
      <c r="K177" s="220"/>
      <c r="L177" s="115"/>
      <c r="M177" s="117"/>
      <c r="N177" s="118"/>
      <c r="O177" s="118"/>
      <c r="P177" s="118"/>
      <c r="Q177" s="118"/>
      <c r="R177" s="118"/>
      <c r="S177" s="118"/>
      <c r="T177" s="119"/>
      <c r="AT177" s="116" t="s">
        <v>139</v>
      </c>
      <c r="AU177" s="116" t="s">
        <v>84</v>
      </c>
      <c r="AV177" s="14" t="s">
        <v>84</v>
      </c>
      <c r="AW177" s="14" t="s">
        <v>30</v>
      </c>
      <c r="AX177" s="14" t="s">
        <v>74</v>
      </c>
      <c r="AY177" s="116" t="s">
        <v>128</v>
      </c>
    </row>
    <row r="178" spans="1:65" s="14" customFormat="1">
      <c r="B178" s="115"/>
      <c r="C178" s="220"/>
      <c r="D178" s="215" t="s">
        <v>139</v>
      </c>
      <c r="E178" s="221" t="s">
        <v>1</v>
      </c>
      <c r="F178" s="222" t="s">
        <v>376</v>
      </c>
      <c r="G178" s="220"/>
      <c r="H178" s="223">
        <v>59.76</v>
      </c>
      <c r="I178" s="152"/>
      <c r="J178" s="220"/>
      <c r="K178" s="220"/>
      <c r="L178" s="115"/>
      <c r="M178" s="117"/>
      <c r="N178" s="118"/>
      <c r="O178" s="118"/>
      <c r="P178" s="118"/>
      <c r="Q178" s="118"/>
      <c r="R178" s="118"/>
      <c r="S178" s="118"/>
      <c r="T178" s="119"/>
      <c r="AT178" s="116" t="s">
        <v>139</v>
      </c>
      <c r="AU178" s="116" t="s">
        <v>84</v>
      </c>
      <c r="AV178" s="14" t="s">
        <v>84</v>
      </c>
      <c r="AW178" s="14" t="s">
        <v>30</v>
      </c>
      <c r="AX178" s="14" t="s">
        <v>74</v>
      </c>
      <c r="AY178" s="116" t="s">
        <v>128</v>
      </c>
    </row>
    <row r="179" spans="1:65" s="14" customFormat="1">
      <c r="B179" s="115"/>
      <c r="C179" s="220"/>
      <c r="D179" s="215" t="s">
        <v>139</v>
      </c>
      <c r="E179" s="221" t="s">
        <v>1</v>
      </c>
      <c r="F179" s="222" t="s">
        <v>377</v>
      </c>
      <c r="G179" s="220"/>
      <c r="H179" s="223">
        <v>38.159999999999997</v>
      </c>
      <c r="I179" s="152"/>
      <c r="J179" s="220"/>
      <c r="K179" s="220"/>
      <c r="L179" s="115"/>
      <c r="M179" s="117"/>
      <c r="N179" s="118"/>
      <c r="O179" s="118"/>
      <c r="P179" s="118"/>
      <c r="Q179" s="118"/>
      <c r="R179" s="118"/>
      <c r="S179" s="118"/>
      <c r="T179" s="119"/>
      <c r="AT179" s="116" t="s">
        <v>139</v>
      </c>
      <c r="AU179" s="116" t="s">
        <v>84</v>
      </c>
      <c r="AV179" s="14" t="s">
        <v>84</v>
      </c>
      <c r="AW179" s="14" t="s">
        <v>30</v>
      </c>
      <c r="AX179" s="14" t="s">
        <v>74</v>
      </c>
      <c r="AY179" s="116" t="s">
        <v>128</v>
      </c>
    </row>
    <row r="180" spans="1:65" s="14" customFormat="1">
      <c r="B180" s="115"/>
      <c r="C180" s="220"/>
      <c r="D180" s="215" t="s">
        <v>139</v>
      </c>
      <c r="E180" s="221" t="s">
        <v>1</v>
      </c>
      <c r="F180" s="222" t="s">
        <v>378</v>
      </c>
      <c r="G180" s="220"/>
      <c r="H180" s="223">
        <v>22.32</v>
      </c>
      <c r="I180" s="152"/>
      <c r="J180" s="220"/>
      <c r="K180" s="220"/>
      <c r="L180" s="115"/>
      <c r="M180" s="117"/>
      <c r="N180" s="118"/>
      <c r="O180" s="118"/>
      <c r="P180" s="118"/>
      <c r="Q180" s="118"/>
      <c r="R180" s="118"/>
      <c r="S180" s="118"/>
      <c r="T180" s="119"/>
      <c r="AT180" s="116" t="s">
        <v>139</v>
      </c>
      <c r="AU180" s="116" t="s">
        <v>84</v>
      </c>
      <c r="AV180" s="14" t="s">
        <v>84</v>
      </c>
      <c r="AW180" s="14" t="s">
        <v>30</v>
      </c>
      <c r="AX180" s="14" t="s">
        <v>74</v>
      </c>
      <c r="AY180" s="116" t="s">
        <v>128</v>
      </c>
    </row>
    <row r="181" spans="1:65" s="14" customFormat="1">
      <c r="B181" s="115"/>
      <c r="C181" s="220"/>
      <c r="D181" s="215" t="s">
        <v>139</v>
      </c>
      <c r="E181" s="221" t="s">
        <v>1</v>
      </c>
      <c r="F181" s="222" t="s">
        <v>378</v>
      </c>
      <c r="G181" s="220"/>
      <c r="H181" s="223">
        <v>22.32</v>
      </c>
      <c r="I181" s="152"/>
      <c r="J181" s="220"/>
      <c r="K181" s="220"/>
      <c r="L181" s="115"/>
      <c r="M181" s="117"/>
      <c r="N181" s="118"/>
      <c r="O181" s="118"/>
      <c r="P181" s="118"/>
      <c r="Q181" s="118"/>
      <c r="R181" s="118"/>
      <c r="S181" s="118"/>
      <c r="T181" s="119"/>
      <c r="AT181" s="116" t="s">
        <v>139</v>
      </c>
      <c r="AU181" s="116" t="s">
        <v>84</v>
      </c>
      <c r="AV181" s="14" t="s">
        <v>84</v>
      </c>
      <c r="AW181" s="14" t="s">
        <v>30</v>
      </c>
      <c r="AX181" s="14" t="s">
        <v>74</v>
      </c>
      <c r="AY181" s="116" t="s">
        <v>128</v>
      </c>
    </row>
    <row r="182" spans="1:65" s="2" customFormat="1" ht="12">
      <c r="A182" s="25"/>
      <c r="B182" s="101"/>
      <c r="C182" s="209" t="s">
        <v>176</v>
      </c>
      <c r="D182" s="209" t="s">
        <v>130</v>
      </c>
      <c r="E182" s="210" t="s">
        <v>289</v>
      </c>
      <c r="F182" s="211" t="s">
        <v>290</v>
      </c>
      <c r="G182" s="212" t="s">
        <v>194</v>
      </c>
      <c r="H182" s="213">
        <v>323.95999999999998</v>
      </c>
      <c r="I182" s="148">
        <v>0</v>
      </c>
      <c r="J182" s="214">
        <f>ROUND(I182*H182,2)</f>
        <v>0</v>
      </c>
      <c r="K182" s="211" t="s">
        <v>134</v>
      </c>
      <c r="L182" s="26"/>
      <c r="M182" s="102" t="s">
        <v>1</v>
      </c>
      <c r="N182" s="103" t="s">
        <v>39</v>
      </c>
      <c r="O182" s="104">
        <v>0.628</v>
      </c>
      <c r="P182" s="104">
        <f>O182*H182</f>
        <v>203.44687999999999</v>
      </c>
      <c r="Q182" s="104">
        <v>8.5999999999999998E-4</v>
      </c>
      <c r="R182" s="104">
        <f>Q182*H182</f>
        <v>0.27860559999999995</v>
      </c>
      <c r="S182" s="104">
        <v>0</v>
      </c>
      <c r="T182" s="105">
        <f>S182*H182</f>
        <v>0</v>
      </c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R182" s="106" t="s">
        <v>135</v>
      </c>
      <c r="AT182" s="106" t="s">
        <v>130</v>
      </c>
      <c r="AU182" s="106" t="s">
        <v>84</v>
      </c>
      <c r="AY182" s="16" t="s">
        <v>128</v>
      </c>
      <c r="BE182" s="107">
        <f>IF(N182="základní",J182,0)</f>
        <v>0</v>
      </c>
      <c r="BF182" s="107">
        <f>IF(N182="snížená",J182,0)</f>
        <v>0</v>
      </c>
      <c r="BG182" s="107">
        <f>IF(N182="zákl. přenesená",J182,0)</f>
        <v>0</v>
      </c>
      <c r="BH182" s="107">
        <f>IF(N182="sníž. přenesená",J182,0)</f>
        <v>0</v>
      </c>
      <c r="BI182" s="107">
        <f>IF(N182="nulová",J182,0)</f>
        <v>0</v>
      </c>
      <c r="BJ182" s="16" t="s">
        <v>82</v>
      </c>
      <c r="BK182" s="107">
        <f>ROUND(I182*H182,2)</f>
        <v>0</v>
      </c>
      <c r="BL182" s="16" t="s">
        <v>135</v>
      </c>
      <c r="BM182" s="106" t="s">
        <v>291</v>
      </c>
    </row>
    <row r="183" spans="1:65" s="2" customFormat="1" ht="29.25">
      <c r="A183" s="25"/>
      <c r="B183" s="26"/>
      <c r="C183" s="157"/>
      <c r="D183" s="215" t="s">
        <v>137</v>
      </c>
      <c r="E183" s="157"/>
      <c r="F183" s="216" t="s">
        <v>292</v>
      </c>
      <c r="G183" s="157"/>
      <c r="H183" s="157"/>
      <c r="I183" s="150"/>
      <c r="J183" s="157"/>
      <c r="K183" s="157"/>
      <c r="L183" s="26"/>
      <c r="M183" s="108"/>
      <c r="N183" s="109"/>
      <c r="O183" s="47"/>
      <c r="P183" s="47"/>
      <c r="Q183" s="47"/>
      <c r="R183" s="47"/>
      <c r="S183" s="47"/>
      <c r="T183" s="48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T183" s="16" t="s">
        <v>137</v>
      </c>
      <c r="AU183" s="16" t="s">
        <v>84</v>
      </c>
    </row>
    <row r="184" spans="1:65" s="2" customFormat="1" ht="12">
      <c r="A184" s="25"/>
      <c r="B184" s="101"/>
      <c r="C184" s="209" t="s">
        <v>184</v>
      </c>
      <c r="D184" s="209" t="s">
        <v>130</v>
      </c>
      <c r="E184" s="210" t="s">
        <v>293</v>
      </c>
      <c r="F184" s="211" t="s">
        <v>294</v>
      </c>
      <c r="G184" s="212" t="s">
        <v>243</v>
      </c>
      <c r="H184" s="213">
        <v>1.7829999999999999</v>
      </c>
      <c r="I184" s="148">
        <v>0</v>
      </c>
      <c r="J184" s="214">
        <f>ROUND(I184*H184,2)</f>
        <v>0</v>
      </c>
      <c r="K184" s="211" t="s">
        <v>134</v>
      </c>
      <c r="L184" s="26"/>
      <c r="M184" s="102" t="s">
        <v>1</v>
      </c>
      <c r="N184" s="103" t="s">
        <v>39</v>
      </c>
      <c r="O184" s="104">
        <v>39.133000000000003</v>
      </c>
      <c r="P184" s="104">
        <f>O184*H184</f>
        <v>69.774139000000005</v>
      </c>
      <c r="Q184" s="104">
        <v>1.0395099999999999</v>
      </c>
      <c r="R184" s="104">
        <f>Q184*H184</f>
        <v>1.8534463299999997</v>
      </c>
      <c r="S184" s="104">
        <v>0</v>
      </c>
      <c r="T184" s="105">
        <f>S184*H184</f>
        <v>0</v>
      </c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R184" s="106" t="s">
        <v>135</v>
      </c>
      <c r="AT184" s="106" t="s">
        <v>130</v>
      </c>
      <c r="AU184" s="106" t="s">
        <v>84</v>
      </c>
      <c r="AY184" s="16" t="s">
        <v>128</v>
      </c>
      <c r="BE184" s="107">
        <f>IF(N184="základní",J184,0)</f>
        <v>0</v>
      </c>
      <c r="BF184" s="107">
        <f>IF(N184="snížená",J184,0)</f>
        <v>0</v>
      </c>
      <c r="BG184" s="107">
        <f>IF(N184="zákl. přenesená",J184,0)</f>
        <v>0</v>
      </c>
      <c r="BH184" s="107">
        <f>IF(N184="sníž. přenesená",J184,0)</f>
        <v>0</v>
      </c>
      <c r="BI184" s="107">
        <f>IF(N184="nulová",J184,0)</f>
        <v>0</v>
      </c>
      <c r="BJ184" s="16" t="s">
        <v>82</v>
      </c>
      <c r="BK184" s="107">
        <f>ROUND(I184*H184,2)</f>
        <v>0</v>
      </c>
      <c r="BL184" s="16" t="s">
        <v>135</v>
      </c>
      <c r="BM184" s="106" t="s">
        <v>295</v>
      </c>
    </row>
    <row r="185" spans="1:65" s="2" customFormat="1" ht="29.25">
      <c r="A185" s="25"/>
      <c r="B185" s="26"/>
      <c r="C185" s="157"/>
      <c r="D185" s="215" t="s">
        <v>137</v>
      </c>
      <c r="E185" s="157"/>
      <c r="F185" s="216" t="s">
        <v>296</v>
      </c>
      <c r="G185" s="157"/>
      <c r="H185" s="157"/>
      <c r="I185" s="150"/>
      <c r="J185" s="157"/>
      <c r="K185" s="157"/>
      <c r="L185" s="26"/>
      <c r="M185" s="108"/>
      <c r="N185" s="109"/>
      <c r="O185" s="47"/>
      <c r="P185" s="47"/>
      <c r="Q185" s="47"/>
      <c r="R185" s="47"/>
      <c r="S185" s="47"/>
      <c r="T185" s="48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T185" s="16" t="s">
        <v>137</v>
      </c>
      <c r="AU185" s="16" t="s">
        <v>84</v>
      </c>
    </row>
    <row r="186" spans="1:65" s="13" customFormat="1">
      <c r="B186" s="110"/>
      <c r="C186" s="217"/>
      <c r="D186" s="215" t="s">
        <v>139</v>
      </c>
      <c r="E186" s="218" t="s">
        <v>1</v>
      </c>
      <c r="F186" s="219" t="s">
        <v>297</v>
      </c>
      <c r="G186" s="217"/>
      <c r="H186" s="218" t="s">
        <v>1</v>
      </c>
      <c r="I186" s="151"/>
      <c r="J186" s="217"/>
      <c r="K186" s="217"/>
      <c r="L186" s="110"/>
      <c r="M186" s="112"/>
      <c r="N186" s="113"/>
      <c r="O186" s="113"/>
      <c r="P186" s="113"/>
      <c r="Q186" s="113"/>
      <c r="R186" s="113"/>
      <c r="S186" s="113"/>
      <c r="T186" s="114"/>
      <c r="AT186" s="111" t="s">
        <v>139</v>
      </c>
      <c r="AU186" s="111" t="s">
        <v>84</v>
      </c>
      <c r="AV186" s="13" t="s">
        <v>82</v>
      </c>
      <c r="AW186" s="13" t="s">
        <v>30</v>
      </c>
      <c r="AX186" s="13" t="s">
        <v>74</v>
      </c>
      <c r="AY186" s="111" t="s">
        <v>128</v>
      </c>
    </row>
    <row r="187" spans="1:65" s="14" customFormat="1">
      <c r="B187" s="115"/>
      <c r="C187" s="220"/>
      <c r="D187" s="215" t="s">
        <v>139</v>
      </c>
      <c r="E187" s="221" t="s">
        <v>1</v>
      </c>
      <c r="F187" s="222" t="s">
        <v>379</v>
      </c>
      <c r="G187" s="220"/>
      <c r="H187" s="223">
        <v>0.83899999999999997</v>
      </c>
      <c r="I187" s="152"/>
      <c r="J187" s="220"/>
      <c r="K187" s="220"/>
      <c r="L187" s="115"/>
      <c r="M187" s="117"/>
      <c r="N187" s="118"/>
      <c r="O187" s="118"/>
      <c r="P187" s="118"/>
      <c r="Q187" s="118"/>
      <c r="R187" s="118"/>
      <c r="S187" s="118"/>
      <c r="T187" s="119"/>
      <c r="AT187" s="116" t="s">
        <v>139</v>
      </c>
      <c r="AU187" s="116" t="s">
        <v>84</v>
      </c>
      <c r="AV187" s="14" t="s">
        <v>84</v>
      </c>
      <c r="AW187" s="14" t="s">
        <v>30</v>
      </c>
      <c r="AX187" s="14" t="s">
        <v>74</v>
      </c>
      <c r="AY187" s="116" t="s">
        <v>128</v>
      </c>
    </row>
    <row r="188" spans="1:65" s="14" customFormat="1">
      <c r="B188" s="115"/>
      <c r="C188" s="220"/>
      <c r="D188" s="215" t="s">
        <v>139</v>
      </c>
      <c r="E188" s="221" t="s">
        <v>1</v>
      </c>
      <c r="F188" s="222" t="s">
        <v>380</v>
      </c>
      <c r="G188" s="220"/>
      <c r="H188" s="223">
        <v>0.33900000000000002</v>
      </c>
      <c r="I188" s="152"/>
      <c r="J188" s="220"/>
      <c r="K188" s="220"/>
      <c r="L188" s="115"/>
      <c r="M188" s="117"/>
      <c r="N188" s="118"/>
      <c r="O188" s="118"/>
      <c r="P188" s="118"/>
      <c r="Q188" s="118"/>
      <c r="R188" s="118"/>
      <c r="S188" s="118"/>
      <c r="T188" s="119"/>
      <c r="AT188" s="116" t="s">
        <v>139</v>
      </c>
      <c r="AU188" s="116" t="s">
        <v>84</v>
      </c>
      <c r="AV188" s="14" t="s">
        <v>84</v>
      </c>
      <c r="AW188" s="14" t="s">
        <v>30</v>
      </c>
      <c r="AX188" s="14" t="s">
        <v>74</v>
      </c>
      <c r="AY188" s="116" t="s">
        <v>128</v>
      </c>
    </row>
    <row r="189" spans="1:65" s="14" customFormat="1">
      <c r="B189" s="115"/>
      <c r="C189" s="220"/>
      <c r="D189" s="215" t="s">
        <v>139</v>
      </c>
      <c r="E189" s="221" t="s">
        <v>1</v>
      </c>
      <c r="F189" s="222" t="s">
        <v>381</v>
      </c>
      <c r="G189" s="220"/>
      <c r="H189" s="223">
        <v>0.26</v>
      </c>
      <c r="I189" s="152"/>
      <c r="J189" s="220"/>
      <c r="K189" s="220"/>
      <c r="L189" s="115"/>
      <c r="M189" s="117"/>
      <c r="N189" s="118"/>
      <c r="O189" s="118"/>
      <c r="P189" s="118"/>
      <c r="Q189" s="118"/>
      <c r="R189" s="118"/>
      <c r="S189" s="118"/>
      <c r="T189" s="119"/>
      <c r="AT189" s="116" t="s">
        <v>139</v>
      </c>
      <c r="AU189" s="116" t="s">
        <v>84</v>
      </c>
      <c r="AV189" s="14" t="s">
        <v>84</v>
      </c>
      <c r="AW189" s="14" t="s">
        <v>30</v>
      </c>
      <c r="AX189" s="14" t="s">
        <v>74</v>
      </c>
      <c r="AY189" s="116" t="s">
        <v>128</v>
      </c>
    </row>
    <row r="190" spans="1:65" s="14" customFormat="1">
      <c r="B190" s="115"/>
      <c r="C190" s="220"/>
      <c r="D190" s="215" t="s">
        <v>139</v>
      </c>
      <c r="E190" s="221" t="s">
        <v>1</v>
      </c>
      <c r="F190" s="222" t="s">
        <v>382</v>
      </c>
      <c r="G190" s="220"/>
      <c r="H190" s="223">
        <v>0.161</v>
      </c>
      <c r="I190" s="152"/>
      <c r="J190" s="220"/>
      <c r="K190" s="220"/>
      <c r="L190" s="115"/>
      <c r="M190" s="117"/>
      <c r="N190" s="118"/>
      <c r="O190" s="118"/>
      <c r="P190" s="118"/>
      <c r="Q190" s="118"/>
      <c r="R190" s="118"/>
      <c r="S190" s="118"/>
      <c r="T190" s="119"/>
      <c r="AT190" s="116" t="s">
        <v>139</v>
      </c>
      <c r="AU190" s="116" t="s">
        <v>84</v>
      </c>
      <c r="AV190" s="14" t="s">
        <v>84</v>
      </c>
      <c r="AW190" s="14" t="s">
        <v>30</v>
      </c>
      <c r="AX190" s="14" t="s">
        <v>74</v>
      </c>
      <c r="AY190" s="116" t="s">
        <v>128</v>
      </c>
    </row>
    <row r="191" spans="1:65" s="14" customFormat="1">
      <c r="B191" s="115"/>
      <c r="C191" s="220"/>
      <c r="D191" s="215" t="s">
        <v>139</v>
      </c>
      <c r="E191" s="221" t="s">
        <v>1</v>
      </c>
      <c r="F191" s="222" t="s">
        <v>383</v>
      </c>
      <c r="G191" s="220"/>
      <c r="H191" s="223">
        <v>9.1999999999999998E-2</v>
      </c>
      <c r="I191" s="152"/>
      <c r="J191" s="220"/>
      <c r="K191" s="220"/>
      <c r="L191" s="115"/>
      <c r="M191" s="117"/>
      <c r="N191" s="118"/>
      <c r="O191" s="118"/>
      <c r="P191" s="118"/>
      <c r="Q191" s="118"/>
      <c r="R191" s="118"/>
      <c r="S191" s="118"/>
      <c r="T191" s="119"/>
      <c r="AT191" s="116" t="s">
        <v>139</v>
      </c>
      <c r="AU191" s="116" t="s">
        <v>84</v>
      </c>
      <c r="AV191" s="14" t="s">
        <v>84</v>
      </c>
      <c r="AW191" s="14" t="s">
        <v>30</v>
      </c>
      <c r="AX191" s="14" t="s">
        <v>74</v>
      </c>
      <c r="AY191" s="116" t="s">
        <v>128</v>
      </c>
    </row>
    <row r="192" spans="1:65" s="14" customFormat="1">
      <c r="B192" s="115"/>
      <c r="C192" s="220"/>
      <c r="D192" s="215" t="s">
        <v>139</v>
      </c>
      <c r="E192" s="221" t="s">
        <v>1</v>
      </c>
      <c r="F192" s="222" t="s">
        <v>383</v>
      </c>
      <c r="G192" s="220"/>
      <c r="H192" s="223">
        <v>9.1999999999999998E-2</v>
      </c>
      <c r="I192" s="152"/>
      <c r="J192" s="220"/>
      <c r="K192" s="220"/>
      <c r="L192" s="115"/>
      <c r="M192" s="117"/>
      <c r="N192" s="118"/>
      <c r="O192" s="118"/>
      <c r="P192" s="118"/>
      <c r="Q192" s="118"/>
      <c r="R192" s="118"/>
      <c r="S192" s="118"/>
      <c r="T192" s="119"/>
      <c r="AT192" s="116" t="s">
        <v>139</v>
      </c>
      <c r="AU192" s="116" t="s">
        <v>84</v>
      </c>
      <c r="AV192" s="14" t="s">
        <v>84</v>
      </c>
      <c r="AW192" s="14" t="s">
        <v>30</v>
      </c>
      <c r="AX192" s="14" t="s">
        <v>74</v>
      </c>
      <c r="AY192" s="116" t="s">
        <v>128</v>
      </c>
    </row>
    <row r="193" spans="1:65" s="12" customFormat="1" ht="12.75">
      <c r="B193" s="93"/>
      <c r="C193" s="203"/>
      <c r="D193" s="204" t="s">
        <v>73</v>
      </c>
      <c r="E193" s="207" t="s">
        <v>135</v>
      </c>
      <c r="F193" s="207" t="s">
        <v>218</v>
      </c>
      <c r="G193" s="203"/>
      <c r="H193" s="203"/>
      <c r="I193" s="153"/>
      <c r="J193" s="208">
        <f>BK193</f>
        <v>0</v>
      </c>
      <c r="K193" s="203"/>
      <c r="L193" s="93"/>
      <c r="M193" s="95"/>
      <c r="N193" s="96"/>
      <c r="O193" s="96"/>
      <c r="P193" s="97">
        <f>SUM(P194:P226)</f>
        <v>365.32883500000003</v>
      </c>
      <c r="Q193" s="96"/>
      <c r="R193" s="97">
        <f>SUM(R194:R226)</f>
        <v>18.522000000000002</v>
      </c>
      <c r="S193" s="96"/>
      <c r="T193" s="98">
        <f>SUM(T194:T226)</f>
        <v>0</v>
      </c>
      <c r="AR193" s="94" t="s">
        <v>82</v>
      </c>
      <c r="AT193" s="99" t="s">
        <v>73</v>
      </c>
      <c r="AU193" s="99" t="s">
        <v>82</v>
      </c>
      <c r="AY193" s="94" t="s">
        <v>128</v>
      </c>
      <c r="BK193" s="100">
        <f>SUM(BK194:BK226)</f>
        <v>0</v>
      </c>
    </row>
    <row r="194" spans="1:65" s="2" customFormat="1" ht="12">
      <c r="A194" s="25"/>
      <c r="B194" s="101"/>
      <c r="C194" s="209" t="s">
        <v>191</v>
      </c>
      <c r="D194" s="209" t="s">
        <v>130</v>
      </c>
      <c r="E194" s="210" t="s">
        <v>384</v>
      </c>
      <c r="F194" s="211" t="s">
        <v>385</v>
      </c>
      <c r="G194" s="212" t="s">
        <v>194</v>
      </c>
      <c r="H194" s="213">
        <v>246.1</v>
      </c>
      <c r="I194" s="148">
        <v>0</v>
      </c>
      <c r="J194" s="214">
        <f>ROUND(I194*H194,2)</f>
        <v>0</v>
      </c>
      <c r="K194" s="211" t="s">
        <v>134</v>
      </c>
      <c r="L194" s="26"/>
      <c r="M194" s="102" t="s">
        <v>1</v>
      </c>
      <c r="N194" s="103" t="s">
        <v>39</v>
      </c>
      <c r="O194" s="104">
        <v>0.17799999999999999</v>
      </c>
      <c r="P194" s="104">
        <f>O194*H194</f>
        <v>43.805799999999998</v>
      </c>
      <c r="Q194" s="104">
        <v>0</v>
      </c>
      <c r="R194" s="104">
        <f>Q194*H194</f>
        <v>0</v>
      </c>
      <c r="S194" s="104">
        <v>0</v>
      </c>
      <c r="T194" s="105">
        <f>S194*H194</f>
        <v>0</v>
      </c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R194" s="106" t="s">
        <v>135</v>
      </c>
      <c r="AT194" s="106" t="s">
        <v>130</v>
      </c>
      <c r="AU194" s="106" t="s">
        <v>84</v>
      </c>
      <c r="AY194" s="16" t="s">
        <v>128</v>
      </c>
      <c r="BE194" s="107">
        <f>IF(N194="základní",J194,0)</f>
        <v>0</v>
      </c>
      <c r="BF194" s="107">
        <f>IF(N194="snížená",J194,0)</f>
        <v>0</v>
      </c>
      <c r="BG194" s="107">
        <f>IF(N194="zákl. přenesená",J194,0)</f>
        <v>0</v>
      </c>
      <c r="BH194" s="107">
        <f>IF(N194="sníž. přenesená",J194,0)</f>
        <v>0</v>
      </c>
      <c r="BI194" s="107">
        <f>IF(N194="nulová",J194,0)</f>
        <v>0</v>
      </c>
      <c r="BJ194" s="16" t="s">
        <v>82</v>
      </c>
      <c r="BK194" s="107">
        <f>ROUND(I194*H194,2)</f>
        <v>0</v>
      </c>
      <c r="BL194" s="16" t="s">
        <v>135</v>
      </c>
      <c r="BM194" s="106" t="s">
        <v>386</v>
      </c>
    </row>
    <row r="195" spans="1:65" s="2" customFormat="1">
      <c r="A195" s="25"/>
      <c r="B195" s="26"/>
      <c r="C195" s="157"/>
      <c r="D195" s="215" t="s">
        <v>137</v>
      </c>
      <c r="E195" s="157"/>
      <c r="F195" s="216" t="s">
        <v>387</v>
      </c>
      <c r="G195" s="157"/>
      <c r="H195" s="157"/>
      <c r="I195" s="150"/>
      <c r="J195" s="157"/>
      <c r="K195" s="157"/>
      <c r="L195" s="26"/>
      <c r="M195" s="108"/>
      <c r="N195" s="109"/>
      <c r="O195" s="47"/>
      <c r="P195" s="47"/>
      <c r="Q195" s="47"/>
      <c r="R195" s="47"/>
      <c r="S195" s="47"/>
      <c r="T195" s="48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T195" s="16" t="s">
        <v>137</v>
      </c>
      <c r="AU195" s="16" t="s">
        <v>84</v>
      </c>
    </row>
    <row r="196" spans="1:65" s="13" customFormat="1">
      <c r="B196" s="110"/>
      <c r="C196" s="217"/>
      <c r="D196" s="215" t="s">
        <v>139</v>
      </c>
      <c r="E196" s="218" t="s">
        <v>1</v>
      </c>
      <c r="F196" s="219" t="s">
        <v>388</v>
      </c>
      <c r="G196" s="217"/>
      <c r="H196" s="218" t="s">
        <v>1</v>
      </c>
      <c r="I196" s="151"/>
      <c r="J196" s="217"/>
      <c r="K196" s="217"/>
      <c r="L196" s="110"/>
      <c r="M196" s="112"/>
      <c r="N196" s="113"/>
      <c r="O196" s="113"/>
      <c r="P196" s="113"/>
      <c r="Q196" s="113"/>
      <c r="R196" s="113"/>
      <c r="S196" s="113"/>
      <c r="T196" s="114"/>
      <c r="AT196" s="111" t="s">
        <v>139</v>
      </c>
      <c r="AU196" s="111" t="s">
        <v>84</v>
      </c>
      <c r="AV196" s="13" t="s">
        <v>82</v>
      </c>
      <c r="AW196" s="13" t="s">
        <v>30</v>
      </c>
      <c r="AX196" s="13" t="s">
        <v>74</v>
      </c>
      <c r="AY196" s="111" t="s">
        <v>128</v>
      </c>
    </row>
    <row r="197" spans="1:65" s="13" customFormat="1">
      <c r="B197" s="110"/>
      <c r="C197" s="217"/>
      <c r="D197" s="215" t="s">
        <v>139</v>
      </c>
      <c r="E197" s="218" t="s">
        <v>1</v>
      </c>
      <c r="F197" s="219" t="s">
        <v>389</v>
      </c>
      <c r="G197" s="217"/>
      <c r="H197" s="218" t="s">
        <v>1</v>
      </c>
      <c r="I197" s="151"/>
      <c r="J197" s="217"/>
      <c r="K197" s="217"/>
      <c r="L197" s="110"/>
      <c r="M197" s="112"/>
      <c r="N197" s="113"/>
      <c r="O197" s="113"/>
      <c r="P197" s="113"/>
      <c r="Q197" s="113"/>
      <c r="R197" s="113"/>
      <c r="S197" s="113"/>
      <c r="T197" s="114"/>
      <c r="AT197" s="111" t="s">
        <v>139</v>
      </c>
      <c r="AU197" s="111" t="s">
        <v>84</v>
      </c>
      <c r="AV197" s="13" t="s">
        <v>82</v>
      </c>
      <c r="AW197" s="13" t="s">
        <v>30</v>
      </c>
      <c r="AX197" s="13" t="s">
        <v>74</v>
      </c>
      <c r="AY197" s="111" t="s">
        <v>128</v>
      </c>
    </row>
    <row r="198" spans="1:65" s="14" customFormat="1">
      <c r="B198" s="115"/>
      <c r="C198" s="220"/>
      <c r="D198" s="215" t="s">
        <v>139</v>
      </c>
      <c r="E198" s="221" t="s">
        <v>1</v>
      </c>
      <c r="F198" s="222" t="s">
        <v>390</v>
      </c>
      <c r="G198" s="220"/>
      <c r="H198" s="223">
        <v>40</v>
      </c>
      <c r="I198" s="152"/>
      <c r="J198" s="220"/>
      <c r="K198" s="220"/>
      <c r="L198" s="115"/>
      <c r="M198" s="117"/>
      <c r="N198" s="118"/>
      <c r="O198" s="118"/>
      <c r="P198" s="118"/>
      <c r="Q198" s="118"/>
      <c r="R198" s="118"/>
      <c r="S198" s="118"/>
      <c r="T198" s="119"/>
      <c r="AT198" s="116" t="s">
        <v>139</v>
      </c>
      <c r="AU198" s="116" t="s">
        <v>84</v>
      </c>
      <c r="AV198" s="14" t="s">
        <v>84</v>
      </c>
      <c r="AW198" s="14" t="s">
        <v>30</v>
      </c>
      <c r="AX198" s="14" t="s">
        <v>74</v>
      </c>
      <c r="AY198" s="116" t="s">
        <v>128</v>
      </c>
    </row>
    <row r="199" spans="1:65" s="14" customFormat="1">
      <c r="B199" s="115"/>
      <c r="C199" s="220"/>
      <c r="D199" s="215" t="s">
        <v>139</v>
      </c>
      <c r="E199" s="221" t="s">
        <v>1</v>
      </c>
      <c r="F199" s="222" t="s">
        <v>391</v>
      </c>
      <c r="G199" s="220"/>
      <c r="H199" s="223">
        <v>138.6</v>
      </c>
      <c r="I199" s="152"/>
      <c r="J199" s="220"/>
      <c r="K199" s="220"/>
      <c r="L199" s="115"/>
      <c r="M199" s="117"/>
      <c r="N199" s="118"/>
      <c r="O199" s="118"/>
      <c r="P199" s="118"/>
      <c r="Q199" s="118"/>
      <c r="R199" s="118"/>
      <c r="S199" s="118"/>
      <c r="T199" s="119"/>
      <c r="AT199" s="116" t="s">
        <v>139</v>
      </c>
      <c r="AU199" s="116" t="s">
        <v>84</v>
      </c>
      <c r="AV199" s="14" t="s">
        <v>84</v>
      </c>
      <c r="AW199" s="14" t="s">
        <v>30</v>
      </c>
      <c r="AX199" s="14" t="s">
        <v>74</v>
      </c>
      <c r="AY199" s="116" t="s">
        <v>128</v>
      </c>
    </row>
    <row r="200" spans="1:65" s="13" customFormat="1">
      <c r="B200" s="110"/>
      <c r="C200" s="217"/>
      <c r="D200" s="215" t="s">
        <v>139</v>
      </c>
      <c r="E200" s="218" t="s">
        <v>1</v>
      </c>
      <c r="F200" s="219" t="s">
        <v>392</v>
      </c>
      <c r="G200" s="217"/>
      <c r="H200" s="218" t="s">
        <v>1</v>
      </c>
      <c r="I200" s="151"/>
      <c r="J200" s="217"/>
      <c r="K200" s="217"/>
      <c r="L200" s="110"/>
      <c r="M200" s="112"/>
      <c r="N200" s="113"/>
      <c r="O200" s="113"/>
      <c r="P200" s="113"/>
      <c r="Q200" s="113"/>
      <c r="R200" s="113"/>
      <c r="S200" s="113"/>
      <c r="T200" s="114"/>
      <c r="AT200" s="111" t="s">
        <v>139</v>
      </c>
      <c r="AU200" s="111" t="s">
        <v>84</v>
      </c>
      <c r="AV200" s="13" t="s">
        <v>82</v>
      </c>
      <c r="AW200" s="13" t="s">
        <v>30</v>
      </c>
      <c r="AX200" s="13" t="s">
        <v>74</v>
      </c>
      <c r="AY200" s="111" t="s">
        <v>128</v>
      </c>
    </row>
    <row r="201" spans="1:65" s="14" customFormat="1">
      <c r="B201" s="115"/>
      <c r="C201" s="220"/>
      <c r="D201" s="215" t="s">
        <v>139</v>
      </c>
      <c r="E201" s="221" t="s">
        <v>1</v>
      </c>
      <c r="F201" s="222" t="s">
        <v>393</v>
      </c>
      <c r="G201" s="220"/>
      <c r="H201" s="223">
        <v>67.5</v>
      </c>
      <c r="I201" s="152"/>
      <c r="J201" s="220"/>
      <c r="K201" s="220"/>
      <c r="L201" s="115"/>
      <c r="M201" s="117"/>
      <c r="N201" s="118"/>
      <c r="O201" s="118"/>
      <c r="P201" s="118"/>
      <c r="Q201" s="118"/>
      <c r="R201" s="118"/>
      <c r="S201" s="118"/>
      <c r="T201" s="119"/>
      <c r="AT201" s="116" t="s">
        <v>139</v>
      </c>
      <c r="AU201" s="116" t="s">
        <v>84</v>
      </c>
      <c r="AV201" s="14" t="s">
        <v>84</v>
      </c>
      <c r="AW201" s="14" t="s">
        <v>30</v>
      </c>
      <c r="AX201" s="14" t="s">
        <v>74</v>
      </c>
      <c r="AY201" s="116" t="s">
        <v>128</v>
      </c>
    </row>
    <row r="202" spans="1:65" s="2" customFormat="1" ht="12">
      <c r="A202" s="25"/>
      <c r="B202" s="101"/>
      <c r="C202" s="209" t="s">
        <v>199</v>
      </c>
      <c r="D202" s="209" t="s">
        <v>130</v>
      </c>
      <c r="E202" s="210" t="s">
        <v>302</v>
      </c>
      <c r="F202" s="211" t="s">
        <v>303</v>
      </c>
      <c r="G202" s="212" t="s">
        <v>133</v>
      </c>
      <c r="H202" s="213">
        <v>7.819</v>
      </c>
      <c r="I202" s="148">
        <v>0</v>
      </c>
      <c r="J202" s="214">
        <f>ROUND(I202*H202,2)</f>
        <v>0</v>
      </c>
      <c r="K202" s="211" t="s">
        <v>134</v>
      </c>
      <c r="L202" s="26"/>
      <c r="M202" s="102" t="s">
        <v>1</v>
      </c>
      <c r="N202" s="103" t="s">
        <v>39</v>
      </c>
      <c r="O202" s="104">
        <v>1.4650000000000001</v>
      </c>
      <c r="P202" s="104">
        <f>O202*H202</f>
        <v>11.454835000000001</v>
      </c>
      <c r="Q202" s="104">
        <v>0</v>
      </c>
      <c r="R202" s="104">
        <f>Q202*H202</f>
        <v>0</v>
      </c>
      <c r="S202" s="104">
        <v>0</v>
      </c>
      <c r="T202" s="105">
        <f>S202*H202</f>
        <v>0</v>
      </c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R202" s="106" t="s">
        <v>135</v>
      </c>
      <c r="AT202" s="106" t="s">
        <v>130</v>
      </c>
      <c r="AU202" s="106" t="s">
        <v>84</v>
      </c>
      <c r="AY202" s="16" t="s">
        <v>128</v>
      </c>
      <c r="BE202" s="107">
        <f>IF(N202="základní",J202,0)</f>
        <v>0</v>
      </c>
      <c r="BF202" s="107">
        <f>IF(N202="snížená",J202,0)</f>
        <v>0</v>
      </c>
      <c r="BG202" s="107">
        <f>IF(N202="zákl. přenesená",J202,0)</f>
        <v>0</v>
      </c>
      <c r="BH202" s="107">
        <f>IF(N202="sníž. přenesená",J202,0)</f>
        <v>0</v>
      </c>
      <c r="BI202" s="107">
        <f>IF(N202="nulová",J202,0)</f>
        <v>0</v>
      </c>
      <c r="BJ202" s="16" t="s">
        <v>82</v>
      </c>
      <c r="BK202" s="107">
        <f>ROUND(I202*H202,2)</f>
        <v>0</v>
      </c>
      <c r="BL202" s="16" t="s">
        <v>135</v>
      </c>
      <c r="BM202" s="106" t="s">
        <v>304</v>
      </c>
    </row>
    <row r="203" spans="1:65" s="2" customFormat="1" ht="19.5">
      <c r="A203" s="25"/>
      <c r="B203" s="26"/>
      <c r="C203" s="157"/>
      <c r="D203" s="215" t="s">
        <v>137</v>
      </c>
      <c r="E203" s="157"/>
      <c r="F203" s="216" t="s">
        <v>305</v>
      </c>
      <c r="G203" s="157"/>
      <c r="H203" s="157"/>
      <c r="I203" s="150"/>
      <c r="J203" s="157"/>
      <c r="K203" s="157"/>
      <c r="L203" s="26"/>
      <c r="M203" s="108"/>
      <c r="N203" s="109"/>
      <c r="O203" s="47"/>
      <c r="P203" s="47"/>
      <c r="Q203" s="47"/>
      <c r="R203" s="47"/>
      <c r="S203" s="47"/>
      <c r="T203" s="48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T203" s="16" t="s">
        <v>137</v>
      </c>
      <c r="AU203" s="16" t="s">
        <v>84</v>
      </c>
    </row>
    <row r="204" spans="1:65" s="13" customFormat="1">
      <c r="B204" s="110"/>
      <c r="C204" s="217"/>
      <c r="D204" s="215" t="s">
        <v>139</v>
      </c>
      <c r="E204" s="218" t="s">
        <v>1</v>
      </c>
      <c r="F204" s="219" t="s">
        <v>394</v>
      </c>
      <c r="G204" s="217"/>
      <c r="H204" s="218" t="s">
        <v>1</v>
      </c>
      <c r="I204" s="151"/>
      <c r="J204" s="217"/>
      <c r="K204" s="217"/>
      <c r="L204" s="110"/>
      <c r="M204" s="112"/>
      <c r="N204" s="113"/>
      <c r="O204" s="113"/>
      <c r="P204" s="113"/>
      <c r="Q204" s="113"/>
      <c r="R204" s="113"/>
      <c r="S204" s="113"/>
      <c r="T204" s="114"/>
      <c r="AT204" s="111" t="s">
        <v>139</v>
      </c>
      <c r="AU204" s="111" t="s">
        <v>84</v>
      </c>
      <c r="AV204" s="13" t="s">
        <v>82</v>
      </c>
      <c r="AW204" s="13" t="s">
        <v>30</v>
      </c>
      <c r="AX204" s="13" t="s">
        <v>74</v>
      </c>
      <c r="AY204" s="111" t="s">
        <v>128</v>
      </c>
    </row>
    <row r="205" spans="1:65" s="14" customFormat="1">
      <c r="B205" s="115"/>
      <c r="C205" s="220"/>
      <c r="D205" s="215" t="s">
        <v>139</v>
      </c>
      <c r="E205" s="221" t="s">
        <v>1</v>
      </c>
      <c r="F205" s="222" t="s">
        <v>395</v>
      </c>
      <c r="G205" s="220"/>
      <c r="H205" s="223">
        <v>3.6539999999999999</v>
      </c>
      <c r="I205" s="152"/>
      <c r="J205" s="220"/>
      <c r="K205" s="220"/>
      <c r="L205" s="115"/>
      <c r="M205" s="117"/>
      <c r="N205" s="118"/>
      <c r="O205" s="118"/>
      <c r="P205" s="118"/>
      <c r="Q205" s="118"/>
      <c r="R205" s="118"/>
      <c r="S205" s="118"/>
      <c r="T205" s="119"/>
      <c r="AT205" s="116" t="s">
        <v>139</v>
      </c>
      <c r="AU205" s="116" t="s">
        <v>84</v>
      </c>
      <c r="AV205" s="14" t="s">
        <v>84</v>
      </c>
      <c r="AW205" s="14" t="s">
        <v>30</v>
      </c>
      <c r="AX205" s="14" t="s">
        <v>74</v>
      </c>
      <c r="AY205" s="116" t="s">
        <v>128</v>
      </c>
    </row>
    <row r="206" spans="1:65" s="14" customFormat="1">
      <c r="B206" s="115"/>
      <c r="C206" s="220"/>
      <c r="D206" s="215" t="s">
        <v>139</v>
      </c>
      <c r="E206" s="221" t="s">
        <v>1</v>
      </c>
      <c r="F206" s="222" t="s">
        <v>396</v>
      </c>
      <c r="G206" s="220"/>
      <c r="H206" s="223">
        <v>1.484</v>
      </c>
      <c r="I206" s="152"/>
      <c r="J206" s="220"/>
      <c r="K206" s="220"/>
      <c r="L206" s="115"/>
      <c r="M206" s="117"/>
      <c r="N206" s="118"/>
      <c r="O206" s="118"/>
      <c r="P206" s="118"/>
      <c r="Q206" s="118"/>
      <c r="R206" s="118"/>
      <c r="S206" s="118"/>
      <c r="T206" s="119"/>
      <c r="AT206" s="116" t="s">
        <v>139</v>
      </c>
      <c r="AU206" s="116" t="s">
        <v>84</v>
      </c>
      <c r="AV206" s="14" t="s">
        <v>84</v>
      </c>
      <c r="AW206" s="14" t="s">
        <v>30</v>
      </c>
      <c r="AX206" s="14" t="s">
        <v>74</v>
      </c>
      <c r="AY206" s="116" t="s">
        <v>128</v>
      </c>
    </row>
    <row r="207" spans="1:65" s="14" customFormat="1">
      <c r="B207" s="115"/>
      <c r="C207" s="220"/>
      <c r="D207" s="215" t="s">
        <v>139</v>
      </c>
      <c r="E207" s="221" t="s">
        <v>1</v>
      </c>
      <c r="F207" s="222" t="s">
        <v>397</v>
      </c>
      <c r="G207" s="220"/>
      <c r="H207" s="223">
        <v>1.141</v>
      </c>
      <c r="I207" s="152"/>
      <c r="J207" s="220"/>
      <c r="K207" s="220"/>
      <c r="L207" s="115"/>
      <c r="M207" s="117"/>
      <c r="N207" s="118"/>
      <c r="O207" s="118"/>
      <c r="P207" s="118"/>
      <c r="Q207" s="118"/>
      <c r="R207" s="118"/>
      <c r="S207" s="118"/>
      <c r="T207" s="119"/>
      <c r="AT207" s="116" t="s">
        <v>139</v>
      </c>
      <c r="AU207" s="116" t="s">
        <v>84</v>
      </c>
      <c r="AV207" s="14" t="s">
        <v>84</v>
      </c>
      <c r="AW207" s="14" t="s">
        <v>30</v>
      </c>
      <c r="AX207" s="14" t="s">
        <v>74</v>
      </c>
      <c r="AY207" s="116" t="s">
        <v>128</v>
      </c>
    </row>
    <row r="208" spans="1:65" s="14" customFormat="1">
      <c r="B208" s="115"/>
      <c r="C208" s="220"/>
      <c r="D208" s="215" t="s">
        <v>139</v>
      </c>
      <c r="E208" s="221" t="s">
        <v>1</v>
      </c>
      <c r="F208" s="222" t="s">
        <v>398</v>
      </c>
      <c r="G208" s="220"/>
      <c r="H208" s="223">
        <v>0.71399999999999997</v>
      </c>
      <c r="I208" s="152"/>
      <c r="J208" s="220"/>
      <c r="K208" s="220"/>
      <c r="L208" s="115"/>
      <c r="M208" s="117"/>
      <c r="N208" s="118"/>
      <c r="O208" s="118"/>
      <c r="P208" s="118"/>
      <c r="Q208" s="118"/>
      <c r="R208" s="118"/>
      <c r="S208" s="118"/>
      <c r="T208" s="119"/>
      <c r="AT208" s="116" t="s">
        <v>139</v>
      </c>
      <c r="AU208" s="116" t="s">
        <v>84</v>
      </c>
      <c r="AV208" s="14" t="s">
        <v>84</v>
      </c>
      <c r="AW208" s="14" t="s">
        <v>30</v>
      </c>
      <c r="AX208" s="14" t="s">
        <v>74</v>
      </c>
      <c r="AY208" s="116" t="s">
        <v>128</v>
      </c>
    </row>
    <row r="209" spans="1:65" s="14" customFormat="1">
      <c r="B209" s="115"/>
      <c r="C209" s="220"/>
      <c r="D209" s="215" t="s">
        <v>139</v>
      </c>
      <c r="E209" s="221" t="s">
        <v>1</v>
      </c>
      <c r="F209" s="222" t="s">
        <v>399</v>
      </c>
      <c r="G209" s="220"/>
      <c r="H209" s="223">
        <v>0.41299999999999998</v>
      </c>
      <c r="I209" s="152"/>
      <c r="J209" s="220"/>
      <c r="K209" s="220"/>
      <c r="L209" s="115"/>
      <c r="M209" s="117"/>
      <c r="N209" s="118"/>
      <c r="O209" s="118"/>
      <c r="P209" s="118"/>
      <c r="Q209" s="118"/>
      <c r="R209" s="118"/>
      <c r="S209" s="118"/>
      <c r="T209" s="119"/>
      <c r="AT209" s="116" t="s">
        <v>139</v>
      </c>
      <c r="AU209" s="116" t="s">
        <v>84</v>
      </c>
      <c r="AV209" s="14" t="s">
        <v>84</v>
      </c>
      <c r="AW209" s="14" t="s">
        <v>30</v>
      </c>
      <c r="AX209" s="14" t="s">
        <v>74</v>
      </c>
      <c r="AY209" s="116" t="s">
        <v>128</v>
      </c>
    </row>
    <row r="210" spans="1:65" s="14" customFormat="1">
      <c r="B210" s="115"/>
      <c r="C210" s="220"/>
      <c r="D210" s="215" t="s">
        <v>139</v>
      </c>
      <c r="E210" s="221" t="s">
        <v>1</v>
      </c>
      <c r="F210" s="222" t="s">
        <v>399</v>
      </c>
      <c r="G210" s="220"/>
      <c r="H210" s="223">
        <v>0.41299999999999998</v>
      </c>
      <c r="I210" s="152"/>
      <c r="J210" s="220"/>
      <c r="K210" s="220"/>
      <c r="L210" s="115"/>
      <c r="M210" s="117"/>
      <c r="N210" s="118"/>
      <c r="O210" s="118"/>
      <c r="P210" s="118"/>
      <c r="Q210" s="118"/>
      <c r="R210" s="118"/>
      <c r="S210" s="118"/>
      <c r="T210" s="119"/>
      <c r="AT210" s="116" t="s">
        <v>139</v>
      </c>
      <c r="AU210" s="116" t="s">
        <v>84</v>
      </c>
      <c r="AV210" s="14" t="s">
        <v>84</v>
      </c>
      <c r="AW210" s="14" t="s">
        <v>30</v>
      </c>
      <c r="AX210" s="14" t="s">
        <v>74</v>
      </c>
      <c r="AY210" s="116" t="s">
        <v>128</v>
      </c>
    </row>
    <row r="211" spans="1:65" s="2" customFormat="1" ht="12">
      <c r="A211" s="25"/>
      <c r="B211" s="101"/>
      <c r="C211" s="209" t="s">
        <v>204</v>
      </c>
      <c r="D211" s="209" t="s">
        <v>130</v>
      </c>
      <c r="E211" s="210" t="s">
        <v>400</v>
      </c>
      <c r="F211" s="211" t="s">
        <v>401</v>
      </c>
      <c r="G211" s="212" t="s">
        <v>133</v>
      </c>
      <c r="H211" s="213">
        <v>9.8000000000000007</v>
      </c>
      <c r="I211" s="148">
        <v>0</v>
      </c>
      <c r="J211" s="214">
        <f>ROUND(I211*H211,2)</f>
        <v>0</v>
      </c>
      <c r="K211" s="211" t="s">
        <v>134</v>
      </c>
      <c r="L211" s="26"/>
      <c r="M211" s="102" t="s">
        <v>1</v>
      </c>
      <c r="N211" s="103" t="s">
        <v>39</v>
      </c>
      <c r="O211" s="104">
        <v>0.115</v>
      </c>
      <c r="P211" s="104">
        <f>O211*H211</f>
        <v>1.1270000000000002</v>
      </c>
      <c r="Q211" s="104">
        <v>1.89</v>
      </c>
      <c r="R211" s="104">
        <f>Q211*H211</f>
        <v>18.522000000000002</v>
      </c>
      <c r="S211" s="104">
        <v>0</v>
      </c>
      <c r="T211" s="105">
        <f>S211*H211</f>
        <v>0</v>
      </c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R211" s="106" t="s">
        <v>135</v>
      </c>
      <c r="AT211" s="106" t="s">
        <v>130</v>
      </c>
      <c r="AU211" s="106" t="s">
        <v>84</v>
      </c>
      <c r="AY211" s="16" t="s">
        <v>128</v>
      </c>
      <c r="BE211" s="107">
        <f>IF(N211="základní",J211,0)</f>
        <v>0</v>
      </c>
      <c r="BF211" s="107">
        <f>IF(N211="snížená",J211,0)</f>
        <v>0</v>
      </c>
      <c r="BG211" s="107">
        <f>IF(N211="zákl. přenesená",J211,0)</f>
        <v>0</v>
      </c>
      <c r="BH211" s="107">
        <f>IF(N211="sníž. přenesená",J211,0)</f>
        <v>0</v>
      </c>
      <c r="BI211" s="107">
        <f>IF(N211="nulová",J211,0)</f>
        <v>0</v>
      </c>
      <c r="BJ211" s="16" t="s">
        <v>82</v>
      </c>
      <c r="BK211" s="107">
        <f>ROUND(I211*H211,2)</f>
        <v>0</v>
      </c>
      <c r="BL211" s="16" t="s">
        <v>135</v>
      </c>
      <c r="BM211" s="106" t="s">
        <v>402</v>
      </c>
    </row>
    <row r="212" spans="1:65" s="2" customFormat="1">
      <c r="A212" s="25"/>
      <c r="B212" s="26"/>
      <c r="C212" s="157"/>
      <c r="D212" s="215" t="s">
        <v>137</v>
      </c>
      <c r="E212" s="157"/>
      <c r="F212" s="216" t="s">
        <v>403</v>
      </c>
      <c r="G212" s="157"/>
      <c r="H212" s="157"/>
      <c r="I212" s="150"/>
      <c r="J212" s="157"/>
      <c r="K212" s="157"/>
      <c r="L212" s="26"/>
      <c r="M212" s="108"/>
      <c r="N212" s="109"/>
      <c r="O212" s="47"/>
      <c r="P212" s="47"/>
      <c r="Q212" s="47"/>
      <c r="R212" s="47"/>
      <c r="S212" s="47"/>
      <c r="T212" s="48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T212" s="16" t="s">
        <v>137</v>
      </c>
      <c r="AU212" s="16" t="s">
        <v>84</v>
      </c>
    </row>
    <row r="213" spans="1:65" s="13" customFormat="1">
      <c r="B213" s="110"/>
      <c r="C213" s="217"/>
      <c r="D213" s="215" t="s">
        <v>139</v>
      </c>
      <c r="E213" s="218" t="s">
        <v>1</v>
      </c>
      <c r="F213" s="219" t="s">
        <v>404</v>
      </c>
      <c r="G213" s="217"/>
      <c r="H213" s="218" t="s">
        <v>1</v>
      </c>
      <c r="I213" s="151"/>
      <c r="J213" s="217"/>
      <c r="K213" s="217"/>
      <c r="L213" s="110"/>
      <c r="M213" s="112"/>
      <c r="N213" s="113"/>
      <c r="O213" s="113"/>
      <c r="P213" s="113"/>
      <c r="Q213" s="113"/>
      <c r="R213" s="113"/>
      <c r="S213" s="113"/>
      <c r="T213" s="114"/>
      <c r="AT213" s="111" t="s">
        <v>139</v>
      </c>
      <c r="AU213" s="111" t="s">
        <v>84</v>
      </c>
      <c r="AV213" s="13" t="s">
        <v>82</v>
      </c>
      <c r="AW213" s="13" t="s">
        <v>30</v>
      </c>
      <c r="AX213" s="13" t="s">
        <v>74</v>
      </c>
      <c r="AY213" s="111" t="s">
        <v>128</v>
      </c>
    </row>
    <row r="214" spans="1:65" s="14" customFormat="1">
      <c r="B214" s="115"/>
      <c r="C214" s="220"/>
      <c r="D214" s="215" t="s">
        <v>139</v>
      </c>
      <c r="E214" s="221" t="s">
        <v>1</v>
      </c>
      <c r="F214" s="222" t="s">
        <v>405</v>
      </c>
      <c r="G214" s="220"/>
      <c r="H214" s="223">
        <v>9.8000000000000007</v>
      </c>
      <c r="I214" s="152"/>
      <c r="J214" s="220"/>
      <c r="K214" s="220"/>
      <c r="L214" s="115"/>
      <c r="M214" s="117"/>
      <c r="N214" s="118"/>
      <c r="O214" s="118"/>
      <c r="P214" s="118"/>
      <c r="Q214" s="118"/>
      <c r="R214" s="118"/>
      <c r="S214" s="118"/>
      <c r="T214" s="119"/>
      <c r="AT214" s="116" t="s">
        <v>139</v>
      </c>
      <c r="AU214" s="116" t="s">
        <v>84</v>
      </c>
      <c r="AV214" s="14" t="s">
        <v>84</v>
      </c>
      <c r="AW214" s="14" t="s">
        <v>30</v>
      </c>
      <c r="AX214" s="14" t="s">
        <v>74</v>
      </c>
      <c r="AY214" s="116" t="s">
        <v>128</v>
      </c>
    </row>
    <row r="215" spans="1:65" s="2" customFormat="1" ht="24">
      <c r="A215" s="25"/>
      <c r="B215" s="101"/>
      <c r="C215" s="209" t="s">
        <v>211</v>
      </c>
      <c r="D215" s="209" t="s">
        <v>130</v>
      </c>
      <c r="E215" s="210" t="s">
        <v>311</v>
      </c>
      <c r="F215" s="211" t="s">
        <v>312</v>
      </c>
      <c r="G215" s="212" t="s">
        <v>133</v>
      </c>
      <c r="H215" s="213">
        <v>102.315</v>
      </c>
      <c r="I215" s="148">
        <v>0</v>
      </c>
      <c r="J215" s="214">
        <f>ROUND(I215*H215,2)</f>
        <v>0</v>
      </c>
      <c r="K215" s="211" t="s">
        <v>134</v>
      </c>
      <c r="L215" s="26"/>
      <c r="M215" s="102" t="s">
        <v>1</v>
      </c>
      <c r="N215" s="103" t="s">
        <v>39</v>
      </c>
      <c r="O215" s="104">
        <v>2.98</v>
      </c>
      <c r="P215" s="104">
        <f>O215*H215</f>
        <v>304.89870000000002</v>
      </c>
      <c r="Q215" s="104">
        <v>0</v>
      </c>
      <c r="R215" s="104">
        <f>Q215*H215</f>
        <v>0</v>
      </c>
      <c r="S215" s="104">
        <v>0</v>
      </c>
      <c r="T215" s="105">
        <f>S215*H215</f>
        <v>0</v>
      </c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R215" s="106" t="s">
        <v>135</v>
      </c>
      <c r="AT215" s="106" t="s">
        <v>130</v>
      </c>
      <c r="AU215" s="106" t="s">
        <v>84</v>
      </c>
      <c r="AY215" s="16" t="s">
        <v>128</v>
      </c>
      <c r="BE215" s="107">
        <f>IF(N215="základní",J215,0)</f>
        <v>0</v>
      </c>
      <c r="BF215" s="107">
        <f>IF(N215="snížená",J215,0)</f>
        <v>0</v>
      </c>
      <c r="BG215" s="107">
        <f>IF(N215="zákl. přenesená",J215,0)</f>
        <v>0</v>
      </c>
      <c r="BH215" s="107">
        <f>IF(N215="sníž. přenesená",J215,0)</f>
        <v>0</v>
      </c>
      <c r="BI215" s="107">
        <f>IF(N215="nulová",J215,0)</f>
        <v>0</v>
      </c>
      <c r="BJ215" s="16" t="s">
        <v>82</v>
      </c>
      <c r="BK215" s="107">
        <f>ROUND(I215*H215,2)</f>
        <v>0</v>
      </c>
      <c r="BL215" s="16" t="s">
        <v>135</v>
      </c>
      <c r="BM215" s="106" t="s">
        <v>313</v>
      </c>
    </row>
    <row r="216" spans="1:65" s="2" customFormat="1" ht="19.5">
      <c r="A216" s="25"/>
      <c r="B216" s="26"/>
      <c r="C216" s="157"/>
      <c r="D216" s="215" t="s">
        <v>137</v>
      </c>
      <c r="E216" s="157"/>
      <c r="F216" s="216" t="s">
        <v>314</v>
      </c>
      <c r="G216" s="157"/>
      <c r="H216" s="157"/>
      <c r="I216" s="150"/>
      <c r="J216" s="157"/>
      <c r="K216" s="157"/>
      <c r="L216" s="26"/>
      <c r="M216" s="108"/>
      <c r="N216" s="109"/>
      <c r="O216" s="47"/>
      <c r="P216" s="47"/>
      <c r="Q216" s="47"/>
      <c r="R216" s="47"/>
      <c r="S216" s="47"/>
      <c r="T216" s="48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T216" s="16" t="s">
        <v>137</v>
      </c>
      <c r="AU216" s="16" t="s">
        <v>84</v>
      </c>
    </row>
    <row r="217" spans="1:65" s="13" customFormat="1">
      <c r="B217" s="110"/>
      <c r="C217" s="217"/>
      <c r="D217" s="215" t="s">
        <v>139</v>
      </c>
      <c r="E217" s="218" t="s">
        <v>1</v>
      </c>
      <c r="F217" s="219" t="s">
        <v>389</v>
      </c>
      <c r="G217" s="217"/>
      <c r="H217" s="218" t="s">
        <v>1</v>
      </c>
      <c r="I217" s="151"/>
      <c r="J217" s="217"/>
      <c r="K217" s="217"/>
      <c r="L217" s="110"/>
      <c r="M217" s="112"/>
      <c r="N217" s="113"/>
      <c r="O217" s="113"/>
      <c r="P217" s="113"/>
      <c r="Q217" s="113"/>
      <c r="R217" s="113"/>
      <c r="S217" s="113"/>
      <c r="T217" s="114"/>
      <c r="AT217" s="111" t="s">
        <v>139</v>
      </c>
      <c r="AU217" s="111" t="s">
        <v>84</v>
      </c>
      <c r="AV217" s="13" t="s">
        <v>82</v>
      </c>
      <c r="AW217" s="13" t="s">
        <v>30</v>
      </c>
      <c r="AX217" s="13" t="s">
        <v>74</v>
      </c>
      <c r="AY217" s="111" t="s">
        <v>128</v>
      </c>
    </row>
    <row r="218" spans="1:65" s="14" customFormat="1">
      <c r="B218" s="115"/>
      <c r="C218" s="220"/>
      <c r="D218" s="215" t="s">
        <v>139</v>
      </c>
      <c r="E218" s="221" t="s">
        <v>1</v>
      </c>
      <c r="F218" s="222" t="s">
        <v>406</v>
      </c>
      <c r="G218" s="220"/>
      <c r="H218" s="223">
        <v>12</v>
      </c>
      <c r="I218" s="152"/>
      <c r="J218" s="220"/>
      <c r="K218" s="220"/>
      <c r="L218" s="115"/>
      <c r="M218" s="117"/>
      <c r="N218" s="118"/>
      <c r="O218" s="118"/>
      <c r="P218" s="118"/>
      <c r="Q218" s="118"/>
      <c r="R218" s="118"/>
      <c r="S218" s="118"/>
      <c r="T218" s="119"/>
      <c r="AT218" s="116" t="s">
        <v>139</v>
      </c>
      <c r="AU218" s="116" t="s">
        <v>84</v>
      </c>
      <c r="AV218" s="14" t="s">
        <v>84</v>
      </c>
      <c r="AW218" s="14" t="s">
        <v>30</v>
      </c>
      <c r="AX218" s="14" t="s">
        <v>74</v>
      </c>
      <c r="AY218" s="116" t="s">
        <v>128</v>
      </c>
    </row>
    <row r="219" spans="1:65" s="14" customFormat="1">
      <c r="B219" s="115"/>
      <c r="C219" s="220"/>
      <c r="D219" s="215" t="s">
        <v>139</v>
      </c>
      <c r="E219" s="221" t="s">
        <v>1</v>
      </c>
      <c r="F219" s="222" t="s">
        <v>407</v>
      </c>
      <c r="G219" s="220"/>
      <c r="H219" s="223">
        <v>41.58</v>
      </c>
      <c r="I219" s="152"/>
      <c r="J219" s="220"/>
      <c r="K219" s="220"/>
      <c r="L219" s="115"/>
      <c r="M219" s="117"/>
      <c r="N219" s="118"/>
      <c r="O219" s="118"/>
      <c r="P219" s="118"/>
      <c r="Q219" s="118"/>
      <c r="R219" s="118"/>
      <c r="S219" s="118"/>
      <c r="T219" s="119"/>
      <c r="AT219" s="116" t="s">
        <v>139</v>
      </c>
      <c r="AU219" s="116" t="s">
        <v>84</v>
      </c>
      <c r="AV219" s="14" t="s">
        <v>84</v>
      </c>
      <c r="AW219" s="14" t="s">
        <v>30</v>
      </c>
      <c r="AX219" s="14" t="s">
        <v>74</v>
      </c>
      <c r="AY219" s="116" t="s">
        <v>128</v>
      </c>
    </row>
    <row r="220" spans="1:65" s="14" customFormat="1">
      <c r="B220" s="115"/>
      <c r="C220" s="220"/>
      <c r="D220" s="215" t="s">
        <v>139</v>
      </c>
      <c r="E220" s="221" t="s">
        <v>1</v>
      </c>
      <c r="F220" s="222" t="s">
        <v>408</v>
      </c>
      <c r="G220" s="220"/>
      <c r="H220" s="223">
        <v>14.984999999999999</v>
      </c>
      <c r="I220" s="152"/>
      <c r="J220" s="220"/>
      <c r="K220" s="220"/>
      <c r="L220" s="115"/>
      <c r="M220" s="117"/>
      <c r="N220" s="118"/>
      <c r="O220" s="118"/>
      <c r="P220" s="118"/>
      <c r="Q220" s="118"/>
      <c r="R220" s="118"/>
      <c r="S220" s="118"/>
      <c r="T220" s="119"/>
      <c r="AT220" s="116" t="s">
        <v>139</v>
      </c>
      <c r="AU220" s="116" t="s">
        <v>84</v>
      </c>
      <c r="AV220" s="14" t="s">
        <v>84</v>
      </c>
      <c r="AW220" s="14" t="s">
        <v>30</v>
      </c>
      <c r="AX220" s="14" t="s">
        <v>74</v>
      </c>
      <c r="AY220" s="116" t="s">
        <v>128</v>
      </c>
    </row>
    <row r="221" spans="1:65" s="13" customFormat="1">
      <c r="B221" s="110"/>
      <c r="C221" s="217"/>
      <c r="D221" s="215" t="s">
        <v>139</v>
      </c>
      <c r="E221" s="218" t="s">
        <v>1</v>
      </c>
      <c r="F221" s="219" t="s">
        <v>392</v>
      </c>
      <c r="G221" s="217"/>
      <c r="H221" s="218" t="s">
        <v>1</v>
      </c>
      <c r="I221" s="151"/>
      <c r="J221" s="217"/>
      <c r="K221" s="217"/>
      <c r="L221" s="110"/>
      <c r="M221" s="112"/>
      <c r="N221" s="113"/>
      <c r="O221" s="113"/>
      <c r="P221" s="113"/>
      <c r="Q221" s="113"/>
      <c r="R221" s="113"/>
      <c r="S221" s="113"/>
      <c r="T221" s="114"/>
      <c r="AT221" s="111" t="s">
        <v>139</v>
      </c>
      <c r="AU221" s="111" t="s">
        <v>84</v>
      </c>
      <c r="AV221" s="13" t="s">
        <v>82</v>
      </c>
      <c r="AW221" s="13" t="s">
        <v>30</v>
      </c>
      <c r="AX221" s="13" t="s">
        <v>74</v>
      </c>
      <c r="AY221" s="111" t="s">
        <v>128</v>
      </c>
    </row>
    <row r="222" spans="1:65" s="14" customFormat="1">
      <c r="B222" s="115"/>
      <c r="C222" s="220"/>
      <c r="D222" s="215" t="s">
        <v>139</v>
      </c>
      <c r="E222" s="221" t="s">
        <v>1</v>
      </c>
      <c r="F222" s="222" t="s">
        <v>409</v>
      </c>
      <c r="G222" s="220"/>
      <c r="H222" s="223">
        <v>33.75</v>
      </c>
      <c r="I222" s="152"/>
      <c r="J222" s="220"/>
      <c r="K222" s="220"/>
      <c r="L222" s="115"/>
      <c r="M222" s="117"/>
      <c r="N222" s="118"/>
      <c r="O222" s="118"/>
      <c r="P222" s="118"/>
      <c r="Q222" s="118"/>
      <c r="R222" s="118"/>
      <c r="S222" s="118"/>
      <c r="T222" s="119"/>
      <c r="AT222" s="116" t="s">
        <v>139</v>
      </c>
      <c r="AU222" s="116" t="s">
        <v>84</v>
      </c>
      <c r="AV222" s="14" t="s">
        <v>84</v>
      </c>
      <c r="AW222" s="14" t="s">
        <v>30</v>
      </c>
      <c r="AX222" s="14" t="s">
        <v>74</v>
      </c>
      <c r="AY222" s="116" t="s">
        <v>128</v>
      </c>
    </row>
    <row r="223" spans="1:65" s="2" customFormat="1" ht="12">
      <c r="A223" s="25"/>
      <c r="B223" s="101"/>
      <c r="C223" s="209" t="s">
        <v>219</v>
      </c>
      <c r="D223" s="209" t="s">
        <v>130</v>
      </c>
      <c r="E223" s="210" t="s">
        <v>410</v>
      </c>
      <c r="F223" s="211" t="s">
        <v>411</v>
      </c>
      <c r="G223" s="212" t="s">
        <v>133</v>
      </c>
      <c r="H223" s="213">
        <v>14.7</v>
      </c>
      <c r="I223" s="148">
        <v>0</v>
      </c>
      <c r="J223" s="214">
        <f>ROUND(I223*H223,2)</f>
        <v>0</v>
      </c>
      <c r="K223" s="211" t="s">
        <v>134</v>
      </c>
      <c r="L223" s="26"/>
      <c r="M223" s="102" t="s">
        <v>1</v>
      </c>
      <c r="N223" s="103" t="s">
        <v>39</v>
      </c>
      <c r="O223" s="104">
        <v>0.27500000000000002</v>
      </c>
      <c r="P223" s="104">
        <f>O223*H223</f>
        <v>4.0425000000000004</v>
      </c>
      <c r="Q223" s="104">
        <v>0</v>
      </c>
      <c r="R223" s="104">
        <f>Q223*H223</f>
        <v>0</v>
      </c>
      <c r="S223" s="104">
        <v>0</v>
      </c>
      <c r="T223" s="105">
        <f>S223*H223</f>
        <v>0</v>
      </c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R223" s="106" t="s">
        <v>135</v>
      </c>
      <c r="AT223" s="106" t="s">
        <v>130</v>
      </c>
      <c r="AU223" s="106" t="s">
        <v>84</v>
      </c>
      <c r="AY223" s="16" t="s">
        <v>128</v>
      </c>
      <c r="BE223" s="107">
        <f>IF(N223="základní",J223,0)</f>
        <v>0</v>
      </c>
      <c r="BF223" s="107">
        <f>IF(N223="snížená",J223,0)</f>
        <v>0</v>
      </c>
      <c r="BG223" s="107">
        <f>IF(N223="zákl. přenesená",J223,0)</f>
        <v>0</v>
      </c>
      <c r="BH223" s="107">
        <f>IF(N223="sníž. přenesená",J223,0)</f>
        <v>0</v>
      </c>
      <c r="BI223" s="107">
        <f>IF(N223="nulová",J223,0)</f>
        <v>0</v>
      </c>
      <c r="BJ223" s="16" t="s">
        <v>82</v>
      </c>
      <c r="BK223" s="107">
        <f>ROUND(I223*H223,2)</f>
        <v>0</v>
      </c>
      <c r="BL223" s="16" t="s">
        <v>135</v>
      </c>
      <c r="BM223" s="106" t="s">
        <v>412</v>
      </c>
    </row>
    <row r="224" spans="1:65" s="2" customFormat="1">
      <c r="A224" s="25"/>
      <c r="B224" s="26"/>
      <c r="C224" s="157"/>
      <c r="D224" s="215" t="s">
        <v>137</v>
      </c>
      <c r="E224" s="157"/>
      <c r="F224" s="216" t="s">
        <v>413</v>
      </c>
      <c r="G224" s="157"/>
      <c r="H224" s="157"/>
      <c r="I224" s="150"/>
      <c r="J224" s="157"/>
      <c r="K224" s="157"/>
      <c r="L224" s="26"/>
      <c r="M224" s="108"/>
      <c r="N224" s="109"/>
      <c r="O224" s="47"/>
      <c r="P224" s="47"/>
      <c r="Q224" s="47"/>
      <c r="R224" s="47"/>
      <c r="S224" s="47"/>
      <c r="T224" s="48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T224" s="16" t="s">
        <v>137</v>
      </c>
      <c r="AU224" s="16" t="s">
        <v>84</v>
      </c>
    </row>
    <row r="225" spans="1:65" s="13" customFormat="1">
      <c r="B225" s="110"/>
      <c r="C225" s="217"/>
      <c r="D225" s="215" t="s">
        <v>139</v>
      </c>
      <c r="E225" s="218" t="s">
        <v>1</v>
      </c>
      <c r="F225" s="219" t="s">
        <v>414</v>
      </c>
      <c r="G225" s="217"/>
      <c r="H225" s="218" t="s">
        <v>1</v>
      </c>
      <c r="I225" s="151"/>
      <c r="J225" s="217"/>
      <c r="K225" s="217"/>
      <c r="L225" s="110"/>
      <c r="M225" s="112"/>
      <c r="N225" s="113"/>
      <c r="O225" s="113"/>
      <c r="P225" s="113"/>
      <c r="Q225" s="113"/>
      <c r="R225" s="113"/>
      <c r="S225" s="113"/>
      <c r="T225" s="114"/>
      <c r="AT225" s="111" t="s">
        <v>139</v>
      </c>
      <c r="AU225" s="111" t="s">
        <v>84</v>
      </c>
      <c r="AV225" s="13" t="s">
        <v>82</v>
      </c>
      <c r="AW225" s="13" t="s">
        <v>30</v>
      </c>
      <c r="AX225" s="13" t="s">
        <v>74</v>
      </c>
      <c r="AY225" s="111" t="s">
        <v>128</v>
      </c>
    </row>
    <row r="226" spans="1:65" s="14" customFormat="1">
      <c r="B226" s="115"/>
      <c r="C226" s="220"/>
      <c r="D226" s="215" t="s">
        <v>139</v>
      </c>
      <c r="E226" s="221" t="s">
        <v>1</v>
      </c>
      <c r="F226" s="222" t="s">
        <v>415</v>
      </c>
      <c r="G226" s="220"/>
      <c r="H226" s="223">
        <v>14.7</v>
      </c>
      <c r="I226" s="152"/>
      <c r="J226" s="220"/>
      <c r="K226" s="220"/>
      <c r="L226" s="115"/>
      <c r="M226" s="117"/>
      <c r="N226" s="118"/>
      <c r="O226" s="118"/>
      <c r="P226" s="118"/>
      <c r="Q226" s="118"/>
      <c r="R226" s="118"/>
      <c r="S226" s="118"/>
      <c r="T226" s="119"/>
      <c r="AT226" s="116" t="s">
        <v>139</v>
      </c>
      <c r="AU226" s="116" t="s">
        <v>84</v>
      </c>
      <c r="AV226" s="14" t="s">
        <v>84</v>
      </c>
      <c r="AW226" s="14" t="s">
        <v>30</v>
      </c>
      <c r="AX226" s="14" t="s">
        <v>74</v>
      </c>
      <c r="AY226" s="116" t="s">
        <v>128</v>
      </c>
    </row>
    <row r="227" spans="1:65" s="12" customFormat="1" ht="12.75">
      <c r="B227" s="93"/>
      <c r="C227" s="203"/>
      <c r="D227" s="204" t="s">
        <v>73</v>
      </c>
      <c r="E227" s="207" t="s">
        <v>238</v>
      </c>
      <c r="F227" s="207" t="s">
        <v>239</v>
      </c>
      <c r="G227" s="203"/>
      <c r="H227" s="203"/>
      <c r="I227" s="153"/>
      <c r="J227" s="208">
        <f>BK227</f>
        <v>0</v>
      </c>
      <c r="K227" s="203"/>
      <c r="L227" s="93"/>
      <c r="M227" s="95"/>
      <c r="N227" s="96"/>
      <c r="O227" s="96"/>
      <c r="P227" s="97">
        <f>SUM(P228:P229)</f>
        <v>74.116978000000003</v>
      </c>
      <c r="Q227" s="96"/>
      <c r="R227" s="97">
        <f>SUM(R228:R229)</f>
        <v>0</v>
      </c>
      <c r="S227" s="96"/>
      <c r="T227" s="98">
        <f>SUM(T228:T229)</f>
        <v>0</v>
      </c>
      <c r="AR227" s="94" t="s">
        <v>82</v>
      </c>
      <c r="AT227" s="99" t="s">
        <v>73</v>
      </c>
      <c r="AU227" s="99" t="s">
        <v>82</v>
      </c>
      <c r="AY227" s="94" t="s">
        <v>128</v>
      </c>
      <c r="BK227" s="100">
        <f>SUM(BK228:BK229)</f>
        <v>0</v>
      </c>
    </row>
    <row r="228" spans="1:65" s="2" customFormat="1" ht="12">
      <c r="A228" s="25"/>
      <c r="B228" s="101"/>
      <c r="C228" s="209" t="s">
        <v>227</v>
      </c>
      <c r="D228" s="209" t="s">
        <v>130</v>
      </c>
      <c r="E228" s="210" t="s">
        <v>241</v>
      </c>
      <c r="F228" s="211" t="s">
        <v>242</v>
      </c>
      <c r="G228" s="212" t="s">
        <v>243</v>
      </c>
      <c r="H228" s="213">
        <v>219.28100000000001</v>
      </c>
      <c r="I228" s="148">
        <v>0</v>
      </c>
      <c r="J228" s="214">
        <f>ROUND(I228*H228,2)</f>
        <v>0</v>
      </c>
      <c r="K228" s="211" t="s">
        <v>134</v>
      </c>
      <c r="L228" s="26"/>
      <c r="M228" s="102" t="s">
        <v>1</v>
      </c>
      <c r="N228" s="103" t="s">
        <v>39</v>
      </c>
      <c r="O228" s="104">
        <v>0.33800000000000002</v>
      </c>
      <c r="P228" s="104">
        <f>O228*H228</f>
        <v>74.116978000000003</v>
      </c>
      <c r="Q228" s="104">
        <v>0</v>
      </c>
      <c r="R228" s="104">
        <f>Q228*H228</f>
        <v>0</v>
      </c>
      <c r="S228" s="104">
        <v>0</v>
      </c>
      <c r="T228" s="105">
        <f>S228*H228</f>
        <v>0</v>
      </c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R228" s="106" t="s">
        <v>135</v>
      </c>
      <c r="AT228" s="106" t="s">
        <v>130</v>
      </c>
      <c r="AU228" s="106" t="s">
        <v>84</v>
      </c>
      <c r="AY228" s="16" t="s">
        <v>128</v>
      </c>
      <c r="BE228" s="107">
        <f>IF(N228="základní",J228,0)</f>
        <v>0</v>
      </c>
      <c r="BF228" s="107">
        <f>IF(N228="snížená",J228,0)</f>
        <v>0</v>
      </c>
      <c r="BG228" s="107">
        <f>IF(N228="zákl. přenesená",J228,0)</f>
        <v>0</v>
      </c>
      <c r="BH228" s="107">
        <f>IF(N228="sníž. přenesená",J228,0)</f>
        <v>0</v>
      </c>
      <c r="BI228" s="107">
        <f>IF(N228="nulová",J228,0)</f>
        <v>0</v>
      </c>
      <c r="BJ228" s="16" t="s">
        <v>82</v>
      </c>
      <c r="BK228" s="107">
        <f>ROUND(I228*H228,2)</f>
        <v>0</v>
      </c>
      <c r="BL228" s="16" t="s">
        <v>135</v>
      </c>
      <c r="BM228" s="106" t="s">
        <v>332</v>
      </c>
    </row>
    <row r="229" spans="1:65" s="2" customFormat="1">
      <c r="A229" s="25"/>
      <c r="B229" s="26"/>
      <c r="C229" s="157"/>
      <c r="D229" s="215" t="s">
        <v>137</v>
      </c>
      <c r="E229" s="157"/>
      <c r="F229" s="216" t="s">
        <v>245</v>
      </c>
      <c r="G229" s="157"/>
      <c r="H229" s="157"/>
      <c r="I229" s="157"/>
      <c r="J229" s="157"/>
      <c r="K229" s="157"/>
      <c r="L229" s="26"/>
      <c r="M229" s="123"/>
      <c r="N229" s="124"/>
      <c r="O229" s="125"/>
      <c r="P229" s="125"/>
      <c r="Q229" s="125"/>
      <c r="R229" s="125"/>
      <c r="S229" s="125"/>
      <c r="T229" s="126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T229" s="16" t="s">
        <v>137</v>
      </c>
      <c r="AU229" s="16" t="s">
        <v>84</v>
      </c>
    </row>
    <row r="230" spans="1:65" s="2" customFormat="1">
      <c r="A230" s="25"/>
      <c r="B230" s="37"/>
      <c r="C230" s="184"/>
      <c r="D230" s="184"/>
      <c r="E230" s="184"/>
      <c r="F230" s="184"/>
      <c r="G230" s="184"/>
      <c r="H230" s="184"/>
      <c r="I230" s="184"/>
      <c r="J230" s="184"/>
      <c r="K230" s="184"/>
      <c r="L230" s="26"/>
      <c r="M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</row>
  </sheetData>
  <sheetProtection password="CC14" sheet="1" objects="1" scenarios="1"/>
  <autoFilter ref="C120:K22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97"/>
  <sheetViews>
    <sheetView showGridLines="0" topLeftCell="A145" workbookViewId="0">
      <selection activeCell="I173" sqref="I173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9.83203125" style="1" customWidth="1"/>
    <col min="9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1" spans="1:46">
      <c r="A1" s="80"/>
    </row>
    <row r="2" spans="1:46" s="1" customFormat="1" ht="36.950000000000003" customHeight="1">
      <c r="L2" s="264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93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5" customHeight="1">
      <c r="B4" s="19"/>
      <c r="C4" s="80"/>
      <c r="D4" s="155" t="s">
        <v>100</v>
      </c>
      <c r="E4" s="80"/>
      <c r="F4" s="80"/>
      <c r="G4" s="80"/>
      <c r="H4" s="80"/>
      <c r="I4" s="80"/>
      <c r="J4" s="80"/>
      <c r="K4" s="80"/>
      <c r="L4" s="19"/>
      <c r="M4" s="81" t="s">
        <v>10</v>
      </c>
      <c r="AT4" s="16" t="s">
        <v>3</v>
      </c>
    </row>
    <row r="5" spans="1:46" s="1" customFormat="1" ht="6.95" customHeight="1">
      <c r="B5" s="19"/>
      <c r="C5" s="80"/>
      <c r="D5" s="80"/>
      <c r="E5" s="80"/>
      <c r="F5" s="80"/>
      <c r="G5" s="80"/>
      <c r="H5" s="80"/>
      <c r="I5" s="80"/>
      <c r="J5" s="80"/>
      <c r="K5" s="80"/>
      <c r="L5" s="19"/>
    </row>
    <row r="6" spans="1:46" s="1" customFormat="1" ht="12" customHeight="1">
      <c r="B6" s="19"/>
      <c r="C6" s="80"/>
      <c r="D6" s="156" t="s">
        <v>14</v>
      </c>
      <c r="E6" s="80"/>
      <c r="F6" s="80"/>
      <c r="G6" s="80"/>
      <c r="H6" s="80"/>
      <c r="I6" s="80"/>
      <c r="J6" s="80"/>
      <c r="K6" s="80"/>
      <c r="L6" s="19"/>
    </row>
    <row r="7" spans="1:46" s="1" customFormat="1" ht="14.45" customHeight="1">
      <c r="B7" s="19"/>
      <c r="C7" s="80"/>
      <c r="D7" s="80"/>
      <c r="E7" s="273" t="str">
        <f>'Rekapitulace stavby'!K6</f>
        <v>Suchá nádrž Týnské předměstí</v>
      </c>
      <c r="F7" s="274"/>
      <c r="G7" s="274"/>
      <c r="H7" s="274"/>
      <c r="I7" s="80"/>
      <c r="J7" s="80"/>
      <c r="K7" s="80"/>
      <c r="L7" s="19"/>
    </row>
    <row r="8" spans="1:46" s="2" customFormat="1" ht="12" customHeight="1">
      <c r="A8" s="25"/>
      <c r="B8" s="26"/>
      <c r="C8" s="157"/>
      <c r="D8" s="156" t="s">
        <v>101</v>
      </c>
      <c r="E8" s="157"/>
      <c r="F8" s="157"/>
      <c r="G8" s="157"/>
      <c r="H8" s="157"/>
      <c r="I8" s="157"/>
      <c r="J8" s="157"/>
      <c r="K8" s="157"/>
      <c r="L8" s="32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4.45" customHeight="1">
      <c r="A9" s="25"/>
      <c r="B9" s="26"/>
      <c r="C9" s="157"/>
      <c r="D9" s="157"/>
      <c r="E9" s="271" t="s">
        <v>416</v>
      </c>
      <c r="F9" s="272"/>
      <c r="G9" s="272"/>
      <c r="H9" s="272"/>
      <c r="I9" s="157"/>
      <c r="J9" s="157"/>
      <c r="K9" s="157"/>
      <c r="L9" s="32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>
      <c r="A10" s="25"/>
      <c r="B10" s="26"/>
      <c r="C10" s="157"/>
      <c r="D10" s="157"/>
      <c r="E10" s="157"/>
      <c r="F10" s="157"/>
      <c r="G10" s="157"/>
      <c r="H10" s="157"/>
      <c r="I10" s="157"/>
      <c r="J10" s="157"/>
      <c r="K10" s="157"/>
      <c r="L10" s="32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customHeight="1">
      <c r="A11" s="25"/>
      <c r="B11" s="26"/>
      <c r="C11" s="157"/>
      <c r="D11" s="156" t="s">
        <v>16</v>
      </c>
      <c r="E11" s="157"/>
      <c r="F11" s="158" t="s">
        <v>1</v>
      </c>
      <c r="G11" s="157"/>
      <c r="H11" s="157"/>
      <c r="I11" s="156" t="s">
        <v>17</v>
      </c>
      <c r="J11" s="158" t="s">
        <v>1</v>
      </c>
      <c r="K11" s="157"/>
      <c r="L11" s="32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customHeight="1">
      <c r="A12" s="25"/>
      <c r="B12" s="26"/>
      <c r="C12" s="157"/>
      <c r="D12" s="156" t="s">
        <v>18</v>
      </c>
      <c r="E12" s="157"/>
      <c r="F12" s="158" t="s">
        <v>19</v>
      </c>
      <c r="G12" s="157"/>
      <c r="H12" s="157"/>
      <c r="I12" s="156" t="s">
        <v>20</v>
      </c>
      <c r="J12" s="159">
        <f>'Rekapitulace stavby'!AN8</f>
        <v>0</v>
      </c>
      <c r="K12" s="157"/>
      <c r="L12" s="32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customHeight="1">
      <c r="A13" s="25"/>
      <c r="B13" s="26"/>
      <c r="C13" s="157"/>
      <c r="D13" s="157"/>
      <c r="E13" s="157"/>
      <c r="F13" s="157"/>
      <c r="G13" s="157"/>
      <c r="H13" s="157"/>
      <c r="I13" s="157"/>
      <c r="J13" s="157"/>
      <c r="K13" s="157"/>
      <c r="L13" s="32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customHeight="1">
      <c r="A14" s="25"/>
      <c r="B14" s="26"/>
      <c r="C14" s="157"/>
      <c r="D14" s="156" t="s">
        <v>21</v>
      </c>
      <c r="E14" s="157"/>
      <c r="F14" s="157"/>
      <c r="G14" s="157"/>
      <c r="H14" s="157"/>
      <c r="I14" s="156" t="s">
        <v>22</v>
      </c>
      <c r="J14" s="158">
        <v>253316</v>
      </c>
      <c r="K14" s="157"/>
      <c r="L14" s="32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customHeight="1">
      <c r="A15" s="25"/>
      <c r="B15" s="26"/>
      <c r="C15" s="157"/>
      <c r="D15" s="157"/>
      <c r="E15" s="158" t="s">
        <v>24</v>
      </c>
      <c r="F15" s="157"/>
      <c r="G15" s="157"/>
      <c r="H15" s="157"/>
      <c r="I15" s="156" t="s">
        <v>25</v>
      </c>
      <c r="J15" s="158" t="s">
        <v>1</v>
      </c>
      <c r="K15" s="157"/>
      <c r="L15" s="3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customHeight="1">
      <c r="A16" s="25"/>
      <c r="B16" s="26"/>
      <c r="C16" s="157"/>
      <c r="D16" s="157"/>
      <c r="E16" s="157"/>
      <c r="F16" s="157"/>
      <c r="G16" s="157"/>
      <c r="H16" s="157"/>
      <c r="I16" s="157"/>
      <c r="J16" s="157"/>
      <c r="K16" s="157"/>
      <c r="L16" s="3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customHeight="1">
      <c r="A17" s="25"/>
      <c r="B17" s="26"/>
      <c r="C17" s="157"/>
      <c r="D17" s="156" t="s">
        <v>26</v>
      </c>
      <c r="E17" s="157"/>
      <c r="F17" s="157"/>
      <c r="G17" s="157"/>
      <c r="H17" s="157"/>
      <c r="I17" s="156" t="s">
        <v>22</v>
      </c>
      <c r="J17" s="158">
        <f>'Rekapitulace stavby'!AN13</f>
        <v>0</v>
      </c>
      <c r="K17" s="157"/>
      <c r="L17" s="3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customHeight="1">
      <c r="A18" s="25"/>
      <c r="B18" s="26"/>
      <c r="C18" s="157"/>
      <c r="D18" s="157"/>
      <c r="E18" s="277">
        <f>'Rekapitulace stavby'!D14</f>
        <v>0</v>
      </c>
      <c r="F18" s="277"/>
      <c r="G18" s="277"/>
      <c r="H18" s="277"/>
      <c r="I18" s="156" t="s">
        <v>25</v>
      </c>
      <c r="J18" s="158">
        <f>'Rekapitulace stavby'!AN14</f>
        <v>0</v>
      </c>
      <c r="K18" s="157"/>
      <c r="L18" s="3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customHeight="1">
      <c r="A19" s="25"/>
      <c r="B19" s="26"/>
      <c r="C19" s="157"/>
      <c r="D19" s="157"/>
      <c r="E19" s="157"/>
      <c r="F19" s="157"/>
      <c r="G19" s="157"/>
      <c r="H19" s="157"/>
      <c r="I19" s="157"/>
      <c r="J19" s="157"/>
      <c r="K19" s="157"/>
      <c r="L19" s="3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customHeight="1">
      <c r="A20" s="25"/>
      <c r="B20" s="26"/>
      <c r="C20" s="157"/>
      <c r="D20" s="156" t="s">
        <v>27</v>
      </c>
      <c r="E20" s="157"/>
      <c r="F20" s="157"/>
      <c r="G20" s="157"/>
      <c r="H20" s="157"/>
      <c r="I20" s="156" t="s">
        <v>22</v>
      </c>
      <c r="J20" s="158" t="s">
        <v>28</v>
      </c>
      <c r="K20" s="157"/>
      <c r="L20" s="3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customHeight="1">
      <c r="A21" s="25"/>
      <c r="B21" s="26"/>
      <c r="C21" s="157"/>
      <c r="D21" s="157"/>
      <c r="E21" s="158" t="s">
        <v>29</v>
      </c>
      <c r="F21" s="157"/>
      <c r="G21" s="157"/>
      <c r="H21" s="157"/>
      <c r="I21" s="156" t="s">
        <v>25</v>
      </c>
      <c r="J21" s="158" t="s">
        <v>1</v>
      </c>
      <c r="K21" s="157"/>
      <c r="L21" s="3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customHeight="1">
      <c r="A22" s="25"/>
      <c r="B22" s="26"/>
      <c r="C22" s="157"/>
      <c r="D22" s="157"/>
      <c r="E22" s="157"/>
      <c r="F22" s="157"/>
      <c r="G22" s="157"/>
      <c r="H22" s="157"/>
      <c r="I22" s="157"/>
      <c r="J22" s="157"/>
      <c r="K22" s="157"/>
      <c r="L22" s="3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customHeight="1">
      <c r="A23" s="25"/>
      <c r="B23" s="26"/>
      <c r="C23" s="157"/>
      <c r="D23" s="156" t="s">
        <v>31</v>
      </c>
      <c r="E23" s="157"/>
      <c r="F23" s="157"/>
      <c r="G23" s="157"/>
      <c r="H23" s="157"/>
      <c r="I23" s="156" t="s">
        <v>22</v>
      </c>
      <c r="J23" s="158" t="s">
        <v>1</v>
      </c>
      <c r="K23" s="157"/>
      <c r="L23" s="3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customHeight="1">
      <c r="A24" s="25"/>
      <c r="B24" s="26"/>
      <c r="C24" s="157"/>
      <c r="D24" s="157"/>
      <c r="E24" s="158" t="s">
        <v>32</v>
      </c>
      <c r="F24" s="157"/>
      <c r="G24" s="157"/>
      <c r="H24" s="157"/>
      <c r="I24" s="156" t="s">
        <v>25</v>
      </c>
      <c r="J24" s="158" t="s">
        <v>1</v>
      </c>
      <c r="K24" s="157"/>
      <c r="L24" s="3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customHeight="1">
      <c r="A25" s="25"/>
      <c r="B25" s="26"/>
      <c r="C25" s="157"/>
      <c r="D25" s="157"/>
      <c r="E25" s="157"/>
      <c r="F25" s="157"/>
      <c r="G25" s="157"/>
      <c r="H25" s="157"/>
      <c r="I25" s="157"/>
      <c r="J25" s="157"/>
      <c r="K25" s="157"/>
      <c r="L25" s="3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customHeight="1">
      <c r="A26" s="25"/>
      <c r="B26" s="26"/>
      <c r="C26" s="157"/>
      <c r="D26" s="156" t="s">
        <v>33</v>
      </c>
      <c r="E26" s="157"/>
      <c r="F26" s="157"/>
      <c r="G26" s="157"/>
      <c r="H26" s="157"/>
      <c r="I26" s="157"/>
      <c r="J26" s="157"/>
      <c r="K26" s="157"/>
      <c r="L26" s="3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4.45" customHeight="1">
      <c r="A27" s="82"/>
      <c r="B27" s="83"/>
      <c r="C27" s="161"/>
      <c r="D27" s="161"/>
      <c r="E27" s="276" t="s">
        <v>1</v>
      </c>
      <c r="F27" s="276"/>
      <c r="G27" s="276"/>
      <c r="H27" s="276"/>
      <c r="I27" s="161"/>
      <c r="J27" s="161"/>
      <c r="K27" s="161"/>
      <c r="L27" s="84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</row>
    <row r="28" spans="1:31" s="2" customFormat="1" ht="6.95" customHeight="1">
      <c r="A28" s="25"/>
      <c r="B28" s="26"/>
      <c r="C28" s="157"/>
      <c r="D28" s="157"/>
      <c r="E28" s="157"/>
      <c r="F28" s="157"/>
      <c r="G28" s="157"/>
      <c r="H28" s="157"/>
      <c r="I28" s="157"/>
      <c r="J28" s="157"/>
      <c r="K28" s="157"/>
      <c r="L28" s="32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customHeight="1">
      <c r="A29" s="25"/>
      <c r="B29" s="26"/>
      <c r="C29" s="157"/>
      <c r="D29" s="162"/>
      <c r="E29" s="162"/>
      <c r="F29" s="162"/>
      <c r="G29" s="162"/>
      <c r="H29" s="162"/>
      <c r="I29" s="162"/>
      <c r="J29" s="162"/>
      <c r="K29" s="162"/>
      <c r="L29" s="32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customHeight="1">
      <c r="A30" s="25"/>
      <c r="B30" s="26"/>
      <c r="C30" s="157"/>
      <c r="D30" s="163" t="s">
        <v>34</v>
      </c>
      <c r="E30" s="157"/>
      <c r="F30" s="157"/>
      <c r="G30" s="157"/>
      <c r="H30" s="157"/>
      <c r="I30" s="157"/>
      <c r="J30" s="164">
        <f>ROUND(J123, 2)</f>
        <v>0</v>
      </c>
      <c r="K30" s="157"/>
      <c r="L30" s="32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customHeight="1">
      <c r="A31" s="25"/>
      <c r="B31" s="26"/>
      <c r="C31" s="157"/>
      <c r="D31" s="162"/>
      <c r="E31" s="162"/>
      <c r="F31" s="162"/>
      <c r="G31" s="162"/>
      <c r="H31" s="162"/>
      <c r="I31" s="162"/>
      <c r="J31" s="162"/>
      <c r="K31" s="162"/>
      <c r="L31" s="32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customHeight="1">
      <c r="A32" s="25"/>
      <c r="B32" s="26"/>
      <c r="C32" s="157"/>
      <c r="D32" s="157"/>
      <c r="E32" s="157"/>
      <c r="F32" s="165" t="s">
        <v>36</v>
      </c>
      <c r="G32" s="157"/>
      <c r="H32" s="157"/>
      <c r="I32" s="165" t="s">
        <v>35</v>
      </c>
      <c r="J32" s="165" t="s">
        <v>37</v>
      </c>
      <c r="K32" s="157"/>
      <c r="L32" s="32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customHeight="1">
      <c r="A33" s="25"/>
      <c r="B33" s="26"/>
      <c r="C33" s="157"/>
      <c r="D33" s="166" t="s">
        <v>38</v>
      </c>
      <c r="E33" s="156" t="s">
        <v>39</v>
      </c>
      <c r="F33" s="167">
        <f>ROUND((SUM(BE123:BE196)),  2)</f>
        <v>0</v>
      </c>
      <c r="G33" s="157"/>
      <c r="H33" s="157"/>
      <c r="I33" s="168">
        <v>0.21</v>
      </c>
      <c r="J33" s="167">
        <f>ROUND(((SUM(BE123:BE196))*I33),  2)</f>
        <v>0</v>
      </c>
      <c r="K33" s="157"/>
      <c r="L33" s="32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customHeight="1">
      <c r="A34" s="25"/>
      <c r="B34" s="26"/>
      <c r="C34" s="157"/>
      <c r="D34" s="157"/>
      <c r="E34" s="156" t="s">
        <v>40</v>
      </c>
      <c r="F34" s="167">
        <f>ROUND((SUM(BF123:BF196)),  2)</f>
        <v>0</v>
      </c>
      <c r="G34" s="157"/>
      <c r="H34" s="157"/>
      <c r="I34" s="168">
        <v>0.15</v>
      </c>
      <c r="J34" s="167">
        <f>ROUND(((SUM(BF123:BF196))*I34),  2)</f>
        <v>0</v>
      </c>
      <c r="K34" s="157"/>
      <c r="L34" s="32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157"/>
      <c r="D35" s="157"/>
      <c r="E35" s="156" t="s">
        <v>41</v>
      </c>
      <c r="F35" s="167">
        <f>ROUND((SUM(BG123:BG196)),  2)</f>
        <v>0</v>
      </c>
      <c r="G35" s="157"/>
      <c r="H35" s="157"/>
      <c r="I35" s="168">
        <v>0.21</v>
      </c>
      <c r="J35" s="167">
        <f>0</f>
        <v>0</v>
      </c>
      <c r="K35" s="157"/>
      <c r="L35" s="32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157"/>
      <c r="D36" s="157"/>
      <c r="E36" s="156" t="s">
        <v>42</v>
      </c>
      <c r="F36" s="167">
        <f>ROUND((SUM(BH123:BH196)),  2)</f>
        <v>0</v>
      </c>
      <c r="G36" s="157"/>
      <c r="H36" s="157"/>
      <c r="I36" s="168">
        <v>0.15</v>
      </c>
      <c r="J36" s="167">
        <f>0</f>
        <v>0</v>
      </c>
      <c r="K36" s="157"/>
      <c r="L36" s="32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157"/>
      <c r="D37" s="157"/>
      <c r="E37" s="156" t="s">
        <v>43</v>
      </c>
      <c r="F37" s="167">
        <f>ROUND((SUM(BI123:BI196)),  2)</f>
        <v>0</v>
      </c>
      <c r="G37" s="157"/>
      <c r="H37" s="157"/>
      <c r="I37" s="168">
        <v>0</v>
      </c>
      <c r="J37" s="167">
        <f>0</f>
        <v>0</v>
      </c>
      <c r="K37" s="157"/>
      <c r="L37" s="32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customHeight="1">
      <c r="A38" s="25"/>
      <c r="B38" s="26"/>
      <c r="C38" s="157"/>
      <c r="D38" s="157"/>
      <c r="E38" s="157"/>
      <c r="F38" s="157"/>
      <c r="G38" s="157"/>
      <c r="H38" s="157"/>
      <c r="I38" s="157"/>
      <c r="J38" s="157"/>
      <c r="K38" s="157"/>
      <c r="L38" s="32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customHeight="1">
      <c r="A39" s="25"/>
      <c r="B39" s="26"/>
      <c r="C39" s="169"/>
      <c r="D39" s="170" t="s">
        <v>44</v>
      </c>
      <c r="E39" s="171"/>
      <c r="F39" s="171"/>
      <c r="G39" s="172" t="s">
        <v>45</v>
      </c>
      <c r="H39" s="173" t="s">
        <v>46</v>
      </c>
      <c r="I39" s="171"/>
      <c r="J39" s="174">
        <f>SUM(J30:J37)</f>
        <v>0</v>
      </c>
      <c r="K39" s="175"/>
      <c r="L39" s="32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customHeight="1">
      <c r="A40" s="25"/>
      <c r="B40" s="26"/>
      <c r="C40" s="157"/>
      <c r="D40" s="157"/>
      <c r="E40" s="157"/>
      <c r="F40" s="157"/>
      <c r="G40" s="157"/>
      <c r="H40" s="157"/>
      <c r="I40" s="157"/>
      <c r="J40" s="157"/>
      <c r="K40" s="157"/>
      <c r="L40" s="32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customHeight="1">
      <c r="B41" s="19"/>
      <c r="C41" s="80"/>
      <c r="D41" s="80"/>
      <c r="E41" s="80"/>
      <c r="F41" s="80"/>
      <c r="G41" s="80"/>
      <c r="H41" s="80"/>
      <c r="I41" s="80"/>
      <c r="J41" s="80"/>
      <c r="K41" s="80"/>
      <c r="L41" s="19"/>
    </row>
    <row r="42" spans="1:31" s="1" customFormat="1" ht="14.45" customHeight="1">
      <c r="B42" s="19"/>
      <c r="C42" s="80"/>
      <c r="D42" s="80"/>
      <c r="E42" s="80"/>
      <c r="F42" s="80"/>
      <c r="G42" s="80"/>
      <c r="H42" s="80"/>
      <c r="I42" s="80"/>
      <c r="J42" s="80"/>
      <c r="K42" s="80"/>
      <c r="L42" s="19"/>
    </row>
    <row r="43" spans="1:31" s="1" customFormat="1" ht="14.45" customHeight="1">
      <c r="B43" s="19"/>
      <c r="C43" s="80"/>
      <c r="D43" s="80"/>
      <c r="E43" s="80"/>
      <c r="F43" s="80"/>
      <c r="G43" s="80"/>
      <c r="H43" s="80"/>
      <c r="I43" s="80"/>
      <c r="J43" s="80"/>
      <c r="K43" s="80"/>
      <c r="L43" s="19"/>
    </row>
    <row r="44" spans="1:31" s="1" customFormat="1" ht="14.45" customHeight="1">
      <c r="B44" s="19"/>
      <c r="C44" s="80"/>
      <c r="D44" s="80"/>
      <c r="E44" s="80"/>
      <c r="F44" s="80"/>
      <c r="G44" s="80"/>
      <c r="H44" s="80"/>
      <c r="I44" s="80"/>
      <c r="J44" s="80"/>
      <c r="K44" s="80"/>
      <c r="L44" s="19"/>
    </row>
    <row r="45" spans="1:31" s="1" customFormat="1" ht="14.45" customHeight="1">
      <c r="B45" s="19"/>
      <c r="C45" s="80"/>
      <c r="D45" s="80"/>
      <c r="E45" s="80"/>
      <c r="F45" s="80"/>
      <c r="G45" s="80"/>
      <c r="H45" s="80"/>
      <c r="I45" s="80"/>
      <c r="J45" s="80"/>
      <c r="K45" s="80"/>
      <c r="L45" s="19"/>
    </row>
    <row r="46" spans="1:31" s="1" customFormat="1" ht="14.45" customHeight="1">
      <c r="B46" s="19"/>
      <c r="C46" s="80"/>
      <c r="D46" s="80"/>
      <c r="E46" s="80"/>
      <c r="F46" s="80"/>
      <c r="G46" s="80"/>
      <c r="H46" s="80"/>
      <c r="I46" s="80"/>
      <c r="J46" s="80"/>
      <c r="K46" s="80"/>
      <c r="L46" s="19"/>
    </row>
    <row r="47" spans="1:31" s="1" customFormat="1" ht="14.45" customHeight="1">
      <c r="B47" s="19"/>
      <c r="C47" s="80"/>
      <c r="D47" s="80"/>
      <c r="E47" s="80"/>
      <c r="F47" s="80"/>
      <c r="G47" s="80"/>
      <c r="H47" s="80"/>
      <c r="I47" s="80"/>
      <c r="J47" s="80"/>
      <c r="K47" s="80"/>
      <c r="L47" s="19"/>
    </row>
    <row r="48" spans="1:31" s="1" customFormat="1" ht="14.45" customHeight="1">
      <c r="B48" s="19"/>
      <c r="C48" s="80"/>
      <c r="D48" s="80"/>
      <c r="E48" s="80"/>
      <c r="F48" s="80"/>
      <c r="G48" s="80"/>
      <c r="H48" s="80"/>
      <c r="I48" s="80"/>
      <c r="J48" s="80"/>
      <c r="K48" s="80"/>
      <c r="L48" s="19"/>
    </row>
    <row r="49" spans="1:31" s="1" customFormat="1" ht="14.45" customHeight="1">
      <c r="B49" s="19"/>
      <c r="C49" s="80"/>
      <c r="D49" s="80"/>
      <c r="E49" s="80"/>
      <c r="F49" s="80"/>
      <c r="G49" s="80"/>
      <c r="H49" s="80"/>
      <c r="I49" s="80"/>
      <c r="J49" s="80"/>
      <c r="K49" s="80"/>
      <c r="L49" s="19"/>
    </row>
    <row r="50" spans="1:31" s="2" customFormat="1" ht="14.45" customHeight="1">
      <c r="B50" s="32"/>
      <c r="C50" s="176"/>
      <c r="D50" s="177" t="s">
        <v>47</v>
      </c>
      <c r="E50" s="178"/>
      <c r="F50" s="178"/>
      <c r="G50" s="177" t="s">
        <v>48</v>
      </c>
      <c r="H50" s="178"/>
      <c r="I50" s="178"/>
      <c r="J50" s="178"/>
      <c r="K50" s="178"/>
      <c r="L50" s="32"/>
    </row>
    <row r="51" spans="1:31">
      <c r="B51" s="19"/>
      <c r="C51" s="80"/>
      <c r="D51" s="80"/>
      <c r="E51" s="80"/>
      <c r="F51" s="80"/>
      <c r="G51" s="80"/>
      <c r="H51" s="80"/>
      <c r="I51" s="80"/>
      <c r="J51" s="80"/>
      <c r="K51" s="80"/>
      <c r="L51" s="19"/>
    </row>
    <row r="52" spans="1:31">
      <c r="B52" s="19"/>
      <c r="C52" s="80"/>
      <c r="D52" s="80"/>
      <c r="E52" s="80"/>
      <c r="F52" s="80"/>
      <c r="G52" s="80"/>
      <c r="H52" s="80"/>
      <c r="I52" s="80"/>
      <c r="J52" s="80"/>
      <c r="K52" s="80"/>
      <c r="L52" s="19"/>
    </row>
    <row r="53" spans="1:31">
      <c r="B53" s="19"/>
      <c r="C53" s="80"/>
      <c r="D53" s="80"/>
      <c r="E53" s="80"/>
      <c r="F53" s="80"/>
      <c r="G53" s="80"/>
      <c r="H53" s="80"/>
      <c r="I53" s="80"/>
      <c r="J53" s="80"/>
      <c r="K53" s="80"/>
      <c r="L53" s="19"/>
    </row>
    <row r="54" spans="1:31">
      <c r="B54" s="19"/>
      <c r="C54" s="80"/>
      <c r="D54" s="80"/>
      <c r="E54" s="80"/>
      <c r="F54" s="80"/>
      <c r="G54" s="80"/>
      <c r="H54" s="80"/>
      <c r="I54" s="80"/>
      <c r="J54" s="80"/>
      <c r="K54" s="80"/>
      <c r="L54" s="19"/>
    </row>
    <row r="55" spans="1:31">
      <c r="B55" s="19"/>
      <c r="C55" s="80"/>
      <c r="D55" s="80"/>
      <c r="E55" s="80"/>
      <c r="F55" s="80"/>
      <c r="G55" s="80"/>
      <c r="H55" s="80"/>
      <c r="I55" s="80"/>
      <c r="J55" s="80"/>
      <c r="K55" s="80"/>
      <c r="L55" s="19"/>
    </row>
    <row r="56" spans="1:31">
      <c r="B56" s="19"/>
      <c r="C56" s="80"/>
      <c r="D56" s="80"/>
      <c r="E56" s="80"/>
      <c r="F56" s="80"/>
      <c r="G56" s="80"/>
      <c r="H56" s="80"/>
      <c r="I56" s="80"/>
      <c r="J56" s="80"/>
      <c r="K56" s="80"/>
      <c r="L56" s="19"/>
    </row>
    <row r="57" spans="1:31">
      <c r="B57" s="19"/>
      <c r="C57" s="80"/>
      <c r="D57" s="80"/>
      <c r="E57" s="80"/>
      <c r="F57" s="80"/>
      <c r="G57" s="80"/>
      <c r="H57" s="80"/>
      <c r="I57" s="80"/>
      <c r="J57" s="80"/>
      <c r="K57" s="80"/>
      <c r="L57" s="19"/>
    </row>
    <row r="58" spans="1:31">
      <c r="B58" s="19"/>
      <c r="C58" s="80"/>
      <c r="D58" s="80"/>
      <c r="E58" s="80"/>
      <c r="F58" s="80"/>
      <c r="G58" s="80"/>
      <c r="H58" s="80"/>
      <c r="I58" s="80"/>
      <c r="J58" s="80"/>
      <c r="K58" s="80"/>
      <c r="L58" s="19"/>
    </row>
    <row r="59" spans="1:31">
      <c r="B59" s="19"/>
      <c r="C59" s="80"/>
      <c r="D59" s="80"/>
      <c r="E59" s="80"/>
      <c r="F59" s="80"/>
      <c r="G59" s="80"/>
      <c r="H59" s="80"/>
      <c r="I59" s="80"/>
      <c r="J59" s="80"/>
      <c r="K59" s="80"/>
      <c r="L59" s="19"/>
    </row>
    <row r="60" spans="1:31">
      <c r="B60" s="19"/>
      <c r="C60" s="80"/>
      <c r="D60" s="80"/>
      <c r="E60" s="80"/>
      <c r="F60" s="80"/>
      <c r="G60" s="80"/>
      <c r="H60" s="80"/>
      <c r="I60" s="80"/>
      <c r="J60" s="80"/>
      <c r="K60" s="80"/>
      <c r="L60" s="19"/>
    </row>
    <row r="61" spans="1:31" s="2" customFormat="1" ht="12.75">
      <c r="A61" s="25"/>
      <c r="B61" s="26"/>
      <c r="C61" s="157"/>
      <c r="D61" s="179" t="s">
        <v>49</v>
      </c>
      <c r="E61" s="180"/>
      <c r="F61" s="181" t="s">
        <v>50</v>
      </c>
      <c r="G61" s="179" t="s">
        <v>49</v>
      </c>
      <c r="H61" s="180"/>
      <c r="I61" s="180"/>
      <c r="J61" s="182" t="s">
        <v>50</v>
      </c>
      <c r="K61" s="180"/>
      <c r="L61" s="32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>
      <c r="B62" s="19"/>
      <c r="C62" s="80"/>
      <c r="D62" s="80"/>
      <c r="E62" s="80"/>
      <c r="F62" s="80"/>
      <c r="G62" s="80"/>
      <c r="H62" s="80"/>
      <c r="I62" s="80"/>
      <c r="J62" s="80"/>
      <c r="K62" s="80"/>
      <c r="L62" s="19"/>
    </row>
    <row r="63" spans="1:31">
      <c r="B63" s="19"/>
      <c r="C63" s="80"/>
      <c r="D63" s="80"/>
      <c r="E63" s="80"/>
      <c r="F63" s="80"/>
      <c r="G63" s="80"/>
      <c r="H63" s="80"/>
      <c r="I63" s="80"/>
      <c r="J63" s="80"/>
      <c r="K63" s="80"/>
      <c r="L63" s="19"/>
    </row>
    <row r="64" spans="1:31">
      <c r="B64" s="19"/>
      <c r="C64" s="80"/>
      <c r="D64" s="80"/>
      <c r="E64" s="80"/>
      <c r="F64" s="80"/>
      <c r="G64" s="80"/>
      <c r="H64" s="80"/>
      <c r="I64" s="80"/>
      <c r="J64" s="80"/>
      <c r="K64" s="80"/>
      <c r="L64" s="19"/>
    </row>
    <row r="65" spans="1:31" s="2" customFormat="1" ht="12.75">
      <c r="A65" s="25"/>
      <c r="B65" s="26"/>
      <c r="C65" s="157"/>
      <c r="D65" s="177" t="s">
        <v>51</v>
      </c>
      <c r="E65" s="183"/>
      <c r="F65" s="183"/>
      <c r="G65" s="177" t="s">
        <v>52</v>
      </c>
      <c r="H65" s="183"/>
      <c r="I65" s="183"/>
      <c r="J65" s="183"/>
      <c r="K65" s="183"/>
      <c r="L65" s="32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>
      <c r="B66" s="19"/>
      <c r="C66" s="80"/>
      <c r="D66" s="80"/>
      <c r="E66" s="80"/>
      <c r="F66" s="80"/>
      <c r="G66" s="80"/>
      <c r="H66" s="80"/>
      <c r="I66" s="80"/>
      <c r="J66" s="80"/>
      <c r="K66" s="80"/>
      <c r="L66" s="19"/>
    </row>
    <row r="67" spans="1:31">
      <c r="B67" s="19"/>
      <c r="C67" s="80"/>
      <c r="D67" s="80"/>
      <c r="E67" s="80"/>
      <c r="F67" s="80"/>
      <c r="G67" s="80"/>
      <c r="H67" s="80"/>
      <c r="I67" s="80"/>
      <c r="J67" s="80"/>
      <c r="K67" s="80"/>
      <c r="L67" s="19"/>
    </row>
    <row r="68" spans="1:31">
      <c r="B68" s="19"/>
      <c r="C68" s="80"/>
      <c r="D68" s="80"/>
      <c r="E68" s="80"/>
      <c r="F68" s="80"/>
      <c r="G68" s="80"/>
      <c r="H68" s="80"/>
      <c r="I68" s="80"/>
      <c r="J68" s="80"/>
      <c r="K68" s="80"/>
      <c r="L68" s="19"/>
    </row>
    <row r="69" spans="1:31">
      <c r="B69" s="19"/>
      <c r="C69" s="80"/>
      <c r="D69" s="80"/>
      <c r="E69" s="80"/>
      <c r="F69" s="80"/>
      <c r="G69" s="80"/>
      <c r="H69" s="80"/>
      <c r="I69" s="80"/>
      <c r="J69" s="80"/>
      <c r="K69" s="80"/>
      <c r="L69" s="19"/>
    </row>
    <row r="70" spans="1:31">
      <c r="B70" s="19"/>
      <c r="C70" s="80"/>
      <c r="D70" s="80"/>
      <c r="E70" s="80"/>
      <c r="F70" s="80"/>
      <c r="G70" s="80"/>
      <c r="H70" s="80"/>
      <c r="I70" s="80"/>
      <c r="J70" s="80"/>
      <c r="K70" s="80"/>
      <c r="L70" s="19"/>
    </row>
    <row r="71" spans="1:31">
      <c r="B71" s="19"/>
      <c r="C71" s="80"/>
      <c r="D71" s="80"/>
      <c r="E71" s="80"/>
      <c r="F71" s="80"/>
      <c r="G71" s="80"/>
      <c r="H71" s="80"/>
      <c r="I71" s="80"/>
      <c r="J71" s="80"/>
      <c r="K71" s="80"/>
      <c r="L71" s="19"/>
    </row>
    <row r="72" spans="1:31">
      <c r="B72" s="19"/>
      <c r="C72" s="80"/>
      <c r="D72" s="80"/>
      <c r="E72" s="80"/>
      <c r="F72" s="80"/>
      <c r="G72" s="80"/>
      <c r="H72" s="80"/>
      <c r="I72" s="80"/>
      <c r="J72" s="80"/>
      <c r="K72" s="80"/>
      <c r="L72" s="19"/>
    </row>
    <row r="73" spans="1:31">
      <c r="B73" s="19"/>
      <c r="C73" s="80"/>
      <c r="D73" s="80"/>
      <c r="E73" s="80"/>
      <c r="F73" s="80"/>
      <c r="G73" s="80"/>
      <c r="H73" s="80"/>
      <c r="I73" s="80"/>
      <c r="J73" s="80"/>
      <c r="K73" s="80"/>
      <c r="L73" s="19"/>
    </row>
    <row r="74" spans="1:31">
      <c r="B74" s="19"/>
      <c r="C74" s="80"/>
      <c r="D74" s="80"/>
      <c r="E74" s="80"/>
      <c r="F74" s="80"/>
      <c r="G74" s="80"/>
      <c r="H74" s="80"/>
      <c r="I74" s="80"/>
      <c r="J74" s="80"/>
      <c r="K74" s="80"/>
      <c r="L74" s="19"/>
    </row>
    <row r="75" spans="1:31">
      <c r="B75" s="19"/>
      <c r="C75" s="80"/>
      <c r="D75" s="80"/>
      <c r="E75" s="80"/>
      <c r="F75" s="80"/>
      <c r="G75" s="80"/>
      <c r="H75" s="80"/>
      <c r="I75" s="80"/>
      <c r="J75" s="80"/>
      <c r="K75" s="80"/>
      <c r="L75" s="19"/>
    </row>
    <row r="76" spans="1:31" s="2" customFormat="1" ht="12.75">
      <c r="A76" s="25"/>
      <c r="B76" s="26"/>
      <c r="C76" s="157"/>
      <c r="D76" s="179" t="s">
        <v>49</v>
      </c>
      <c r="E76" s="180"/>
      <c r="F76" s="181" t="s">
        <v>50</v>
      </c>
      <c r="G76" s="179" t="s">
        <v>49</v>
      </c>
      <c r="H76" s="180"/>
      <c r="I76" s="180"/>
      <c r="J76" s="182" t="s">
        <v>50</v>
      </c>
      <c r="K76" s="180"/>
      <c r="L76" s="32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customHeight="1">
      <c r="A77" s="25"/>
      <c r="B77" s="37"/>
      <c r="C77" s="184"/>
      <c r="D77" s="184"/>
      <c r="E77" s="184"/>
      <c r="F77" s="184"/>
      <c r="G77" s="184"/>
      <c r="H77" s="184"/>
      <c r="I77" s="184"/>
      <c r="J77" s="184"/>
      <c r="K77" s="184"/>
      <c r="L77" s="32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>
      <c r="C78" s="80"/>
      <c r="D78" s="80"/>
      <c r="E78" s="80"/>
      <c r="F78" s="80"/>
      <c r="G78" s="80"/>
      <c r="H78" s="80"/>
      <c r="I78" s="80"/>
      <c r="J78" s="80"/>
      <c r="K78" s="80"/>
    </row>
    <row r="79" spans="1:31">
      <c r="C79" s="80"/>
      <c r="D79" s="80"/>
      <c r="E79" s="80"/>
      <c r="F79" s="80"/>
      <c r="G79" s="80"/>
      <c r="H79" s="80"/>
      <c r="I79" s="80"/>
      <c r="J79" s="80"/>
      <c r="K79" s="80"/>
    </row>
    <row r="80" spans="1:31">
      <c r="C80" s="80"/>
      <c r="D80" s="80"/>
      <c r="E80" s="80"/>
      <c r="F80" s="80"/>
      <c r="G80" s="80"/>
      <c r="H80" s="80"/>
      <c r="I80" s="80"/>
      <c r="J80" s="80"/>
      <c r="K80" s="80"/>
    </row>
    <row r="81" spans="1:47" s="2" customFormat="1" ht="6.95" customHeight="1">
      <c r="A81" s="25"/>
      <c r="B81" s="39"/>
      <c r="C81" s="185"/>
      <c r="D81" s="185"/>
      <c r="E81" s="185"/>
      <c r="F81" s="185"/>
      <c r="G81" s="185"/>
      <c r="H81" s="185"/>
      <c r="I81" s="185"/>
      <c r="J81" s="185"/>
      <c r="K81" s="185"/>
      <c r="L81" s="32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customHeight="1">
      <c r="A82" s="25"/>
      <c r="B82" s="26"/>
      <c r="C82" s="155" t="s">
        <v>103</v>
      </c>
      <c r="D82" s="157"/>
      <c r="E82" s="157"/>
      <c r="F82" s="157"/>
      <c r="G82" s="157"/>
      <c r="H82" s="157"/>
      <c r="I82" s="157"/>
      <c r="J82" s="157"/>
      <c r="K82" s="157"/>
      <c r="L82" s="32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customHeight="1">
      <c r="A83" s="25"/>
      <c r="B83" s="26"/>
      <c r="C83" s="157"/>
      <c r="D83" s="157"/>
      <c r="E83" s="157"/>
      <c r="F83" s="157"/>
      <c r="G83" s="157"/>
      <c r="H83" s="157"/>
      <c r="I83" s="157"/>
      <c r="J83" s="157"/>
      <c r="K83" s="157"/>
      <c r="L83" s="32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customHeight="1">
      <c r="A84" s="25"/>
      <c r="B84" s="26"/>
      <c r="C84" s="156" t="s">
        <v>14</v>
      </c>
      <c r="D84" s="157"/>
      <c r="E84" s="157"/>
      <c r="F84" s="157"/>
      <c r="G84" s="157"/>
      <c r="H84" s="157"/>
      <c r="I84" s="157"/>
      <c r="J84" s="157"/>
      <c r="K84" s="157"/>
      <c r="L84" s="32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4.45" customHeight="1">
      <c r="A85" s="25"/>
      <c r="B85" s="26"/>
      <c r="C85" s="157"/>
      <c r="D85" s="157"/>
      <c r="E85" s="273" t="str">
        <f>E7</f>
        <v>Suchá nádrž Týnské předměstí</v>
      </c>
      <c r="F85" s="274"/>
      <c r="G85" s="274"/>
      <c r="H85" s="274"/>
      <c r="I85" s="157"/>
      <c r="J85" s="157"/>
      <c r="K85" s="157"/>
      <c r="L85" s="32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customHeight="1">
      <c r="A86" s="25"/>
      <c r="B86" s="26"/>
      <c r="C86" s="156" t="s">
        <v>101</v>
      </c>
      <c r="D86" s="157"/>
      <c r="E86" s="157"/>
      <c r="F86" s="157"/>
      <c r="G86" s="157"/>
      <c r="H86" s="157"/>
      <c r="I86" s="157"/>
      <c r="J86" s="157"/>
      <c r="K86" s="157"/>
      <c r="L86" s="32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4.45" customHeight="1">
      <c r="A87" s="25"/>
      <c r="B87" s="26"/>
      <c r="C87" s="157"/>
      <c r="D87" s="157"/>
      <c r="E87" s="271" t="str">
        <f>E9</f>
        <v>SO 04 - ÚPRAVA STÁVAJÍCÍ KANALIZACE</v>
      </c>
      <c r="F87" s="272"/>
      <c r="G87" s="272"/>
      <c r="H87" s="272"/>
      <c r="I87" s="157"/>
      <c r="J87" s="157"/>
      <c r="K87" s="157"/>
      <c r="L87" s="32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customHeight="1">
      <c r="A88" s="25"/>
      <c r="B88" s="26"/>
      <c r="C88" s="157"/>
      <c r="D88" s="157"/>
      <c r="E88" s="157"/>
      <c r="F88" s="157"/>
      <c r="G88" s="157"/>
      <c r="H88" s="157"/>
      <c r="I88" s="157"/>
      <c r="J88" s="157"/>
      <c r="K88" s="157"/>
      <c r="L88" s="32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customHeight="1">
      <c r="A89" s="25"/>
      <c r="B89" s="26"/>
      <c r="C89" s="156" t="s">
        <v>18</v>
      </c>
      <c r="D89" s="157"/>
      <c r="E89" s="157"/>
      <c r="F89" s="158" t="str">
        <f>F12</f>
        <v>Domažlice</v>
      </c>
      <c r="G89" s="157"/>
      <c r="H89" s="157"/>
      <c r="I89" s="156" t="s">
        <v>20</v>
      </c>
      <c r="J89" s="159">
        <f>IF(J12="","",J12)</f>
        <v>0</v>
      </c>
      <c r="K89" s="157"/>
      <c r="L89" s="32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customHeight="1">
      <c r="A90" s="25"/>
      <c r="B90" s="26"/>
      <c r="C90" s="157"/>
      <c r="D90" s="157"/>
      <c r="E90" s="157"/>
      <c r="F90" s="157"/>
      <c r="G90" s="157"/>
      <c r="H90" s="157"/>
      <c r="I90" s="157"/>
      <c r="J90" s="157"/>
      <c r="K90" s="157"/>
      <c r="L90" s="32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26.45" customHeight="1">
      <c r="A91" s="25"/>
      <c r="B91" s="26"/>
      <c r="C91" s="156" t="s">
        <v>21</v>
      </c>
      <c r="D91" s="157"/>
      <c r="E91" s="157"/>
      <c r="F91" s="158" t="str">
        <f>E15</f>
        <v>Město Domažlice</v>
      </c>
      <c r="G91" s="157"/>
      <c r="H91" s="157"/>
      <c r="I91" s="156" t="s">
        <v>27</v>
      </c>
      <c r="J91" s="186" t="str">
        <f>E21</f>
        <v>Ing. Antonín Kavan</v>
      </c>
      <c r="K91" s="157"/>
      <c r="L91" s="32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6" customHeight="1">
      <c r="A92" s="25"/>
      <c r="B92" s="26"/>
      <c r="C92" s="156" t="s">
        <v>26</v>
      </c>
      <c r="D92" s="157"/>
      <c r="E92" s="157"/>
      <c r="F92" s="158">
        <f>IF(E18="","",E18)</f>
        <v>0</v>
      </c>
      <c r="G92" s="157"/>
      <c r="H92" s="157"/>
      <c r="I92" s="156" t="s">
        <v>31</v>
      </c>
      <c r="J92" s="186" t="str">
        <f>E24</f>
        <v>Jitka Durdíková</v>
      </c>
      <c r="K92" s="157"/>
      <c r="L92" s="32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customHeight="1">
      <c r="A93" s="25"/>
      <c r="B93" s="26"/>
      <c r="C93" s="157"/>
      <c r="D93" s="157"/>
      <c r="E93" s="157"/>
      <c r="F93" s="157"/>
      <c r="G93" s="157"/>
      <c r="H93" s="157"/>
      <c r="I93" s="157"/>
      <c r="J93" s="157"/>
      <c r="K93" s="157"/>
      <c r="L93" s="32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customHeight="1">
      <c r="A94" s="25"/>
      <c r="B94" s="26"/>
      <c r="C94" s="187" t="s">
        <v>104</v>
      </c>
      <c r="D94" s="169"/>
      <c r="E94" s="169"/>
      <c r="F94" s="169"/>
      <c r="G94" s="169"/>
      <c r="H94" s="169"/>
      <c r="I94" s="169"/>
      <c r="J94" s="188" t="s">
        <v>105</v>
      </c>
      <c r="K94" s="169"/>
      <c r="L94" s="32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customHeight="1">
      <c r="A95" s="25"/>
      <c r="B95" s="26"/>
      <c r="C95" s="157"/>
      <c r="D95" s="157"/>
      <c r="E95" s="157"/>
      <c r="F95" s="157"/>
      <c r="G95" s="157"/>
      <c r="H95" s="157"/>
      <c r="I95" s="157"/>
      <c r="J95" s="157"/>
      <c r="K95" s="157"/>
      <c r="L95" s="32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customHeight="1">
      <c r="A96" s="25"/>
      <c r="B96" s="26"/>
      <c r="C96" s="189" t="s">
        <v>106</v>
      </c>
      <c r="D96" s="157"/>
      <c r="E96" s="157"/>
      <c r="F96" s="157"/>
      <c r="G96" s="157"/>
      <c r="H96" s="157"/>
      <c r="I96" s="157"/>
      <c r="J96" s="164">
        <f>J123</f>
        <v>0</v>
      </c>
      <c r="K96" s="157"/>
      <c r="L96" s="32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6" t="s">
        <v>107</v>
      </c>
    </row>
    <row r="97" spans="1:31" s="9" customFormat="1" ht="24.95" customHeight="1">
      <c r="B97" s="85"/>
      <c r="C97" s="190"/>
      <c r="D97" s="191" t="s">
        <v>108</v>
      </c>
      <c r="E97" s="192"/>
      <c r="F97" s="192"/>
      <c r="G97" s="192"/>
      <c r="H97" s="192"/>
      <c r="I97" s="192"/>
      <c r="J97" s="193">
        <f>J124</f>
        <v>0</v>
      </c>
      <c r="K97" s="190"/>
      <c r="L97" s="85"/>
    </row>
    <row r="98" spans="1:31" s="10" customFormat="1" ht="19.899999999999999" customHeight="1">
      <c r="B98" s="86"/>
      <c r="C98" s="194"/>
      <c r="D98" s="195" t="s">
        <v>109</v>
      </c>
      <c r="E98" s="196"/>
      <c r="F98" s="196"/>
      <c r="G98" s="196"/>
      <c r="H98" s="196"/>
      <c r="I98" s="196"/>
      <c r="J98" s="197">
        <f>J125</f>
        <v>0</v>
      </c>
      <c r="K98" s="194"/>
      <c r="L98" s="86"/>
    </row>
    <row r="99" spans="1:31" s="10" customFormat="1" ht="19.899999999999999" customHeight="1">
      <c r="B99" s="86"/>
      <c r="C99" s="194"/>
      <c r="D99" s="195" t="s">
        <v>110</v>
      </c>
      <c r="E99" s="196"/>
      <c r="F99" s="196"/>
      <c r="G99" s="196"/>
      <c r="H99" s="196"/>
      <c r="I99" s="196"/>
      <c r="J99" s="197">
        <f>J151</f>
        <v>0</v>
      </c>
      <c r="K99" s="194"/>
      <c r="L99" s="86"/>
    </row>
    <row r="100" spans="1:31" s="10" customFormat="1" ht="19.899999999999999" customHeight="1">
      <c r="B100" s="86"/>
      <c r="C100" s="194"/>
      <c r="D100" s="195" t="s">
        <v>248</v>
      </c>
      <c r="E100" s="196"/>
      <c r="F100" s="196"/>
      <c r="G100" s="196"/>
      <c r="H100" s="196"/>
      <c r="I100" s="196"/>
      <c r="J100" s="197">
        <f>J155</f>
        <v>0</v>
      </c>
      <c r="K100" s="194"/>
      <c r="L100" s="86"/>
    </row>
    <row r="101" spans="1:31" s="10" customFormat="1" ht="19.899999999999999" customHeight="1">
      <c r="B101" s="86"/>
      <c r="C101" s="194"/>
      <c r="D101" s="195" t="s">
        <v>249</v>
      </c>
      <c r="E101" s="196"/>
      <c r="F101" s="196"/>
      <c r="G101" s="196"/>
      <c r="H101" s="196"/>
      <c r="I101" s="196"/>
      <c r="J101" s="197">
        <f>J179</f>
        <v>0</v>
      </c>
      <c r="K101" s="194"/>
      <c r="L101" s="86"/>
    </row>
    <row r="102" spans="1:31" s="10" customFormat="1" ht="19.899999999999999" customHeight="1">
      <c r="B102" s="86"/>
      <c r="C102" s="194"/>
      <c r="D102" s="195" t="s">
        <v>417</v>
      </c>
      <c r="E102" s="196"/>
      <c r="F102" s="196"/>
      <c r="G102" s="196"/>
      <c r="H102" s="196"/>
      <c r="I102" s="196"/>
      <c r="J102" s="197">
        <f>J186</f>
        <v>0</v>
      </c>
      <c r="K102" s="194"/>
      <c r="L102" s="86"/>
    </row>
    <row r="103" spans="1:31" s="10" customFormat="1" ht="19.899999999999999" customHeight="1">
      <c r="B103" s="86"/>
      <c r="C103" s="194"/>
      <c r="D103" s="195" t="s">
        <v>112</v>
      </c>
      <c r="E103" s="196"/>
      <c r="F103" s="196"/>
      <c r="G103" s="196"/>
      <c r="H103" s="196"/>
      <c r="I103" s="196"/>
      <c r="J103" s="197">
        <f>J194</f>
        <v>0</v>
      </c>
      <c r="K103" s="194"/>
      <c r="L103" s="86"/>
    </row>
    <row r="104" spans="1:31" s="2" customFormat="1" ht="21.75" customHeight="1">
      <c r="A104" s="25"/>
      <c r="B104" s="26"/>
      <c r="C104" s="157"/>
      <c r="D104" s="157"/>
      <c r="E104" s="157"/>
      <c r="F104" s="157"/>
      <c r="G104" s="157"/>
      <c r="H104" s="157"/>
      <c r="I104" s="157"/>
      <c r="J104" s="157"/>
      <c r="K104" s="157"/>
      <c r="L104" s="32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</row>
    <row r="105" spans="1:31" s="2" customFormat="1" ht="6.95" customHeight="1">
      <c r="A105" s="25"/>
      <c r="B105" s="37"/>
      <c r="C105" s="184"/>
      <c r="D105" s="184"/>
      <c r="E105" s="184"/>
      <c r="F105" s="184"/>
      <c r="G105" s="184"/>
      <c r="H105" s="184"/>
      <c r="I105" s="184"/>
      <c r="J105" s="184"/>
      <c r="K105" s="184"/>
      <c r="L105" s="32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</row>
    <row r="106" spans="1:31">
      <c r="C106" s="80"/>
      <c r="D106" s="80"/>
      <c r="E106" s="80"/>
      <c r="F106" s="80"/>
      <c r="G106" s="80"/>
      <c r="H106" s="80"/>
      <c r="I106" s="80"/>
      <c r="J106" s="80"/>
      <c r="K106" s="80"/>
    </row>
    <row r="107" spans="1:31">
      <c r="C107" s="80"/>
      <c r="D107" s="80"/>
      <c r="E107" s="80"/>
      <c r="F107" s="80"/>
      <c r="G107" s="80"/>
      <c r="H107" s="80"/>
      <c r="I107" s="80"/>
      <c r="J107" s="80"/>
      <c r="K107" s="80"/>
    </row>
    <row r="108" spans="1:31">
      <c r="C108" s="80"/>
      <c r="D108" s="80"/>
      <c r="E108" s="80"/>
      <c r="F108" s="80"/>
      <c r="G108" s="80"/>
      <c r="H108" s="80"/>
      <c r="I108" s="80"/>
      <c r="J108" s="80"/>
      <c r="K108" s="80"/>
    </row>
    <row r="109" spans="1:31" s="2" customFormat="1" ht="6.95" customHeight="1">
      <c r="A109" s="25"/>
      <c r="B109" s="39"/>
      <c r="C109" s="185"/>
      <c r="D109" s="185"/>
      <c r="E109" s="185"/>
      <c r="F109" s="185"/>
      <c r="G109" s="185"/>
      <c r="H109" s="185"/>
      <c r="I109" s="185"/>
      <c r="J109" s="185"/>
      <c r="K109" s="185"/>
      <c r="L109" s="32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31" s="2" customFormat="1" ht="24.95" customHeight="1">
      <c r="A110" s="25"/>
      <c r="B110" s="26"/>
      <c r="C110" s="155" t="s">
        <v>113</v>
      </c>
      <c r="D110" s="157"/>
      <c r="E110" s="157"/>
      <c r="F110" s="157"/>
      <c r="G110" s="157"/>
      <c r="H110" s="157"/>
      <c r="I110" s="157"/>
      <c r="J110" s="157"/>
      <c r="K110" s="157"/>
      <c r="L110" s="32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s="2" customFormat="1" ht="6.95" customHeight="1">
      <c r="A111" s="25"/>
      <c r="B111" s="26"/>
      <c r="C111" s="157"/>
      <c r="D111" s="157"/>
      <c r="E111" s="157"/>
      <c r="F111" s="157"/>
      <c r="G111" s="157"/>
      <c r="H111" s="157"/>
      <c r="I111" s="157"/>
      <c r="J111" s="157"/>
      <c r="K111" s="157"/>
      <c r="L111" s="32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s="2" customFormat="1" ht="12" customHeight="1">
      <c r="A112" s="25"/>
      <c r="B112" s="26"/>
      <c r="C112" s="156" t="s">
        <v>14</v>
      </c>
      <c r="D112" s="157"/>
      <c r="E112" s="157"/>
      <c r="F112" s="157"/>
      <c r="G112" s="157"/>
      <c r="H112" s="157"/>
      <c r="I112" s="157"/>
      <c r="J112" s="157"/>
      <c r="K112" s="157"/>
      <c r="L112" s="32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5" s="2" customFormat="1" ht="14.45" customHeight="1">
      <c r="A113" s="25"/>
      <c r="B113" s="26"/>
      <c r="C113" s="157"/>
      <c r="D113" s="157"/>
      <c r="E113" s="273" t="str">
        <f>E7</f>
        <v>Suchá nádrž Týnské předměstí</v>
      </c>
      <c r="F113" s="274"/>
      <c r="G113" s="274"/>
      <c r="H113" s="274"/>
      <c r="I113" s="157"/>
      <c r="J113" s="157"/>
      <c r="K113" s="157"/>
      <c r="L113" s="32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5" s="2" customFormat="1" ht="12" customHeight="1">
      <c r="A114" s="25"/>
      <c r="B114" s="26"/>
      <c r="C114" s="156" t="s">
        <v>101</v>
      </c>
      <c r="D114" s="157"/>
      <c r="E114" s="157"/>
      <c r="F114" s="157"/>
      <c r="G114" s="157"/>
      <c r="H114" s="157"/>
      <c r="I114" s="157"/>
      <c r="J114" s="157"/>
      <c r="K114" s="157"/>
      <c r="L114" s="32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5" s="2" customFormat="1" ht="14.45" customHeight="1">
      <c r="A115" s="25"/>
      <c r="B115" s="26"/>
      <c r="C115" s="157"/>
      <c r="D115" s="157"/>
      <c r="E115" s="271" t="str">
        <f>E9</f>
        <v>SO 04 - ÚPRAVA STÁVAJÍCÍ KANALIZACE</v>
      </c>
      <c r="F115" s="272"/>
      <c r="G115" s="272"/>
      <c r="H115" s="272"/>
      <c r="I115" s="157"/>
      <c r="J115" s="157"/>
      <c r="K115" s="157"/>
      <c r="L115" s="32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5" s="2" customFormat="1" ht="6.95" customHeight="1">
      <c r="A116" s="25"/>
      <c r="B116" s="26"/>
      <c r="C116" s="157"/>
      <c r="D116" s="157"/>
      <c r="E116" s="157"/>
      <c r="F116" s="157"/>
      <c r="G116" s="157"/>
      <c r="H116" s="157"/>
      <c r="I116" s="157"/>
      <c r="J116" s="157"/>
      <c r="K116" s="157"/>
      <c r="L116" s="32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65" s="2" customFormat="1" ht="12" customHeight="1">
      <c r="A117" s="25"/>
      <c r="B117" s="26"/>
      <c r="C117" s="156" t="s">
        <v>18</v>
      </c>
      <c r="D117" s="157"/>
      <c r="E117" s="157"/>
      <c r="F117" s="158" t="str">
        <f>F12</f>
        <v>Domažlice</v>
      </c>
      <c r="G117" s="157"/>
      <c r="H117" s="157"/>
      <c r="I117" s="156" t="s">
        <v>20</v>
      </c>
      <c r="J117" s="159">
        <f>IF(J12="","",J12)</f>
        <v>0</v>
      </c>
      <c r="K117" s="157"/>
      <c r="L117" s="32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65" s="2" customFormat="1" ht="6.95" customHeight="1">
      <c r="A118" s="25"/>
      <c r="B118" s="26"/>
      <c r="C118" s="157"/>
      <c r="D118" s="157"/>
      <c r="E118" s="157"/>
      <c r="F118" s="157"/>
      <c r="G118" s="157"/>
      <c r="H118" s="157"/>
      <c r="I118" s="157"/>
      <c r="J118" s="157"/>
      <c r="K118" s="157"/>
      <c r="L118" s="32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65" s="2" customFormat="1" ht="26.45" customHeight="1">
      <c r="A119" s="25"/>
      <c r="B119" s="26"/>
      <c r="C119" s="156" t="s">
        <v>21</v>
      </c>
      <c r="D119" s="157"/>
      <c r="E119" s="157"/>
      <c r="F119" s="158" t="str">
        <f>E15</f>
        <v>Město Domažlice</v>
      </c>
      <c r="G119" s="157"/>
      <c r="H119" s="157"/>
      <c r="I119" s="156" t="s">
        <v>27</v>
      </c>
      <c r="J119" s="186" t="str">
        <f>E21</f>
        <v>Ing. Antonín Kavan</v>
      </c>
      <c r="K119" s="157"/>
      <c r="L119" s="32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65" s="2" customFormat="1" ht="15.6" customHeight="1">
      <c r="A120" s="25"/>
      <c r="B120" s="26"/>
      <c r="C120" s="156" t="s">
        <v>26</v>
      </c>
      <c r="D120" s="157"/>
      <c r="E120" s="157"/>
      <c r="F120" s="158">
        <f>IF(E18="","",E18)</f>
        <v>0</v>
      </c>
      <c r="G120" s="157"/>
      <c r="H120" s="157"/>
      <c r="I120" s="156" t="s">
        <v>31</v>
      </c>
      <c r="J120" s="186" t="str">
        <f>E24</f>
        <v>Jitka Durdíková</v>
      </c>
      <c r="K120" s="157"/>
      <c r="L120" s="32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65" s="2" customFormat="1" ht="10.35" customHeight="1">
      <c r="A121" s="25"/>
      <c r="B121" s="26"/>
      <c r="C121" s="157"/>
      <c r="D121" s="157"/>
      <c r="E121" s="157"/>
      <c r="F121" s="157"/>
      <c r="G121" s="157"/>
      <c r="H121" s="157"/>
      <c r="I121" s="157"/>
      <c r="J121" s="157"/>
      <c r="K121" s="157"/>
      <c r="L121" s="32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65" s="11" customFormat="1" ht="29.25" customHeight="1">
      <c r="A122" s="87"/>
      <c r="B122" s="88"/>
      <c r="C122" s="198" t="s">
        <v>114</v>
      </c>
      <c r="D122" s="199" t="s">
        <v>59</v>
      </c>
      <c r="E122" s="199" t="s">
        <v>55</v>
      </c>
      <c r="F122" s="199" t="s">
        <v>56</v>
      </c>
      <c r="G122" s="199" t="s">
        <v>115</v>
      </c>
      <c r="H122" s="199" t="s">
        <v>116</v>
      </c>
      <c r="I122" s="199" t="s">
        <v>117</v>
      </c>
      <c r="J122" s="199" t="s">
        <v>105</v>
      </c>
      <c r="K122" s="200" t="s">
        <v>118</v>
      </c>
      <c r="L122" s="89"/>
      <c r="M122" s="51" t="s">
        <v>1</v>
      </c>
      <c r="N122" s="52" t="s">
        <v>38</v>
      </c>
      <c r="O122" s="52" t="s">
        <v>119</v>
      </c>
      <c r="P122" s="52" t="s">
        <v>120</v>
      </c>
      <c r="Q122" s="52" t="s">
        <v>121</v>
      </c>
      <c r="R122" s="52" t="s">
        <v>122</v>
      </c>
      <c r="S122" s="52" t="s">
        <v>123</v>
      </c>
      <c r="T122" s="53" t="s">
        <v>124</v>
      </c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</row>
    <row r="123" spans="1:65" s="2" customFormat="1" ht="22.9" customHeight="1">
      <c r="A123" s="25"/>
      <c r="B123" s="26"/>
      <c r="C123" s="201" t="s">
        <v>125</v>
      </c>
      <c r="D123" s="157"/>
      <c r="E123" s="157"/>
      <c r="F123" s="157"/>
      <c r="G123" s="157"/>
      <c r="H123" s="157"/>
      <c r="I123" s="157"/>
      <c r="J123" s="202">
        <f>BK123</f>
        <v>0</v>
      </c>
      <c r="K123" s="157"/>
      <c r="L123" s="26"/>
      <c r="M123" s="54"/>
      <c r="N123" s="45"/>
      <c r="O123" s="55"/>
      <c r="P123" s="90">
        <f>P124</f>
        <v>378.094246</v>
      </c>
      <c r="Q123" s="55"/>
      <c r="R123" s="90">
        <f>R124</f>
        <v>2.70761538</v>
      </c>
      <c r="S123" s="55"/>
      <c r="T123" s="91">
        <f>T124</f>
        <v>1</v>
      </c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T123" s="16" t="s">
        <v>73</v>
      </c>
      <c r="AU123" s="16" t="s">
        <v>107</v>
      </c>
      <c r="BK123" s="92">
        <f>BK124</f>
        <v>0</v>
      </c>
    </row>
    <row r="124" spans="1:65" s="12" customFormat="1" ht="25.9" customHeight="1">
      <c r="B124" s="93"/>
      <c r="C124" s="203"/>
      <c r="D124" s="204" t="s">
        <v>73</v>
      </c>
      <c r="E124" s="205" t="s">
        <v>126</v>
      </c>
      <c r="F124" s="205" t="s">
        <v>127</v>
      </c>
      <c r="G124" s="203"/>
      <c r="H124" s="203"/>
      <c r="I124" s="203"/>
      <c r="J124" s="206">
        <f>BK124</f>
        <v>0</v>
      </c>
      <c r="K124" s="203"/>
      <c r="L124" s="93"/>
      <c r="M124" s="95"/>
      <c r="N124" s="96"/>
      <c r="O124" s="96"/>
      <c r="P124" s="97">
        <f>P125+P151+P155+P179+P186+P194</f>
        <v>378.094246</v>
      </c>
      <c r="Q124" s="96"/>
      <c r="R124" s="97">
        <f>R125+R151+R155+R179+R186+R194</f>
        <v>2.70761538</v>
      </c>
      <c r="S124" s="96"/>
      <c r="T124" s="98">
        <f>T125+T151+T155+T179+T186+T194</f>
        <v>1</v>
      </c>
      <c r="AR124" s="94" t="s">
        <v>82</v>
      </c>
      <c r="AT124" s="99" t="s">
        <v>73</v>
      </c>
      <c r="AU124" s="99" t="s">
        <v>74</v>
      </c>
      <c r="AY124" s="94" t="s">
        <v>128</v>
      </c>
      <c r="BK124" s="100">
        <f>BK125+BK151+BK155+BK179+BK186+BK194</f>
        <v>0</v>
      </c>
    </row>
    <row r="125" spans="1:65" s="12" customFormat="1" ht="22.9" customHeight="1">
      <c r="B125" s="93"/>
      <c r="C125" s="203"/>
      <c r="D125" s="204" t="s">
        <v>73</v>
      </c>
      <c r="E125" s="207" t="s">
        <v>82</v>
      </c>
      <c r="F125" s="207" t="s">
        <v>129</v>
      </c>
      <c r="G125" s="203"/>
      <c r="H125" s="203"/>
      <c r="I125" s="203"/>
      <c r="J125" s="208">
        <f>BK125</f>
        <v>0</v>
      </c>
      <c r="K125" s="203"/>
      <c r="L125" s="93"/>
      <c r="M125" s="95"/>
      <c r="N125" s="96"/>
      <c r="O125" s="96"/>
      <c r="P125" s="97">
        <f>SUM(P126:P150)</f>
        <v>278.10500000000002</v>
      </c>
      <c r="Q125" s="96"/>
      <c r="R125" s="97">
        <f>SUM(R126:R150)</f>
        <v>0</v>
      </c>
      <c r="S125" s="96"/>
      <c r="T125" s="98">
        <f>SUM(T126:T150)</f>
        <v>0</v>
      </c>
      <c r="AR125" s="94" t="s">
        <v>82</v>
      </c>
      <c r="AT125" s="99" t="s">
        <v>73</v>
      </c>
      <c r="AU125" s="99" t="s">
        <v>82</v>
      </c>
      <c r="AY125" s="94" t="s">
        <v>128</v>
      </c>
      <c r="BK125" s="100">
        <f>SUM(BK126:BK150)</f>
        <v>0</v>
      </c>
    </row>
    <row r="126" spans="1:65" s="2" customFormat="1" ht="12">
      <c r="A126" s="25"/>
      <c r="B126" s="101"/>
      <c r="C126" s="209" t="s">
        <v>82</v>
      </c>
      <c r="D126" s="209" t="s">
        <v>130</v>
      </c>
      <c r="E126" s="210" t="s">
        <v>418</v>
      </c>
      <c r="F126" s="211" t="s">
        <v>419</v>
      </c>
      <c r="G126" s="212" t="s">
        <v>133</v>
      </c>
      <c r="H126" s="213">
        <v>10</v>
      </c>
      <c r="I126" s="148">
        <v>0</v>
      </c>
      <c r="J126" s="214">
        <f>ROUND(I126*H126,2)</f>
        <v>0</v>
      </c>
      <c r="K126" s="211" t="s">
        <v>134</v>
      </c>
      <c r="L126" s="26"/>
      <c r="M126" s="102" t="s">
        <v>1</v>
      </c>
      <c r="N126" s="103" t="s">
        <v>39</v>
      </c>
      <c r="O126" s="104">
        <v>11.196</v>
      </c>
      <c r="P126" s="104">
        <f>O126*H126</f>
        <v>111.96</v>
      </c>
      <c r="Q126" s="104">
        <v>0</v>
      </c>
      <c r="R126" s="104">
        <f>Q126*H126</f>
        <v>0</v>
      </c>
      <c r="S126" s="104">
        <v>0</v>
      </c>
      <c r="T126" s="105">
        <f>S126*H126</f>
        <v>0</v>
      </c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R126" s="106" t="s">
        <v>135</v>
      </c>
      <c r="AT126" s="106" t="s">
        <v>130</v>
      </c>
      <c r="AU126" s="106" t="s">
        <v>84</v>
      </c>
      <c r="AY126" s="16" t="s">
        <v>128</v>
      </c>
      <c r="BE126" s="107">
        <f>IF(N126="základní",J126,0)</f>
        <v>0</v>
      </c>
      <c r="BF126" s="107">
        <f>IF(N126="snížená",J126,0)</f>
        <v>0</v>
      </c>
      <c r="BG126" s="107">
        <f>IF(N126="zákl. přenesená",J126,0)</f>
        <v>0</v>
      </c>
      <c r="BH126" s="107">
        <f>IF(N126="sníž. přenesená",J126,0)</f>
        <v>0</v>
      </c>
      <c r="BI126" s="107">
        <f>IF(N126="nulová",J126,0)</f>
        <v>0</v>
      </c>
      <c r="BJ126" s="16" t="s">
        <v>82</v>
      </c>
      <c r="BK126" s="107">
        <f>ROUND(I126*H126,2)</f>
        <v>0</v>
      </c>
      <c r="BL126" s="16" t="s">
        <v>135</v>
      </c>
      <c r="BM126" s="106" t="s">
        <v>420</v>
      </c>
    </row>
    <row r="127" spans="1:65" s="2" customFormat="1" ht="19.5">
      <c r="A127" s="25"/>
      <c r="B127" s="26"/>
      <c r="C127" s="157"/>
      <c r="D127" s="215" t="s">
        <v>137</v>
      </c>
      <c r="E127" s="157"/>
      <c r="F127" s="216" t="s">
        <v>421</v>
      </c>
      <c r="G127" s="157"/>
      <c r="H127" s="157"/>
      <c r="I127" s="150"/>
      <c r="J127" s="157"/>
      <c r="K127" s="157"/>
      <c r="L127" s="26"/>
      <c r="M127" s="108"/>
      <c r="N127" s="109"/>
      <c r="O127" s="47"/>
      <c r="P127" s="47"/>
      <c r="Q127" s="47"/>
      <c r="R127" s="47"/>
      <c r="S127" s="47"/>
      <c r="T127" s="48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T127" s="16" t="s">
        <v>137</v>
      </c>
      <c r="AU127" s="16" t="s">
        <v>84</v>
      </c>
    </row>
    <row r="128" spans="1:65" s="14" customFormat="1">
      <c r="B128" s="115"/>
      <c r="C128" s="220"/>
      <c r="D128" s="215" t="s">
        <v>139</v>
      </c>
      <c r="E128" s="221" t="s">
        <v>1</v>
      </c>
      <c r="F128" s="222" t="s">
        <v>422</v>
      </c>
      <c r="G128" s="220"/>
      <c r="H128" s="223">
        <v>10</v>
      </c>
      <c r="I128" s="152"/>
      <c r="J128" s="220"/>
      <c r="K128" s="220"/>
      <c r="L128" s="115"/>
      <c r="M128" s="117"/>
      <c r="N128" s="118"/>
      <c r="O128" s="118"/>
      <c r="P128" s="118"/>
      <c r="Q128" s="118"/>
      <c r="R128" s="118"/>
      <c r="S128" s="118"/>
      <c r="T128" s="119"/>
      <c r="AT128" s="116" t="s">
        <v>139</v>
      </c>
      <c r="AU128" s="116" t="s">
        <v>84</v>
      </c>
      <c r="AV128" s="14" t="s">
        <v>84</v>
      </c>
      <c r="AW128" s="14" t="s">
        <v>30</v>
      </c>
      <c r="AX128" s="14" t="s">
        <v>74</v>
      </c>
      <c r="AY128" s="116" t="s">
        <v>128</v>
      </c>
    </row>
    <row r="129" spans="1:65" s="2" customFormat="1" ht="12">
      <c r="A129" s="25"/>
      <c r="B129" s="101"/>
      <c r="C129" s="209" t="s">
        <v>84</v>
      </c>
      <c r="D129" s="209" t="s">
        <v>130</v>
      </c>
      <c r="E129" s="210" t="s">
        <v>423</v>
      </c>
      <c r="F129" s="211" t="s">
        <v>424</v>
      </c>
      <c r="G129" s="212" t="s">
        <v>133</v>
      </c>
      <c r="H129" s="213">
        <v>10</v>
      </c>
      <c r="I129" s="148">
        <v>0</v>
      </c>
      <c r="J129" s="214">
        <f>ROUND(I129*H129,2)</f>
        <v>0</v>
      </c>
      <c r="K129" s="211" t="s">
        <v>134</v>
      </c>
      <c r="L129" s="26"/>
      <c r="M129" s="102" t="s">
        <v>1</v>
      </c>
      <c r="N129" s="103" t="s">
        <v>39</v>
      </c>
      <c r="O129" s="104">
        <v>0.106</v>
      </c>
      <c r="P129" s="104">
        <f>O129*H129</f>
        <v>1.06</v>
      </c>
      <c r="Q129" s="104">
        <v>0</v>
      </c>
      <c r="R129" s="104">
        <f>Q129*H129</f>
        <v>0</v>
      </c>
      <c r="S129" s="104">
        <v>0</v>
      </c>
      <c r="T129" s="105">
        <f>S129*H129</f>
        <v>0</v>
      </c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R129" s="106" t="s">
        <v>135</v>
      </c>
      <c r="AT129" s="106" t="s">
        <v>130</v>
      </c>
      <c r="AU129" s="106" t="s">
        <v>84</v>
      </c>
      <c r="AY129" s="16" t="s">
        <v>128</v>
      </c>
      <c r="BE129" s="107">
        <f>IF(N129="základní",J129,0)</f>
        <v>0</v>
      </c>
      <c r="BF129" s="107">
        <f>IF(N129="snížená",J129,0)</f>
        <v>0</v>
      </c>
      <c r="BG129" s="107">
        <f>IF(N129="zákl. přenesená",J129,0)</f>
        <v>0</v>
      </c>
      <c r="BH129" s="107">
        <f>IF(N129="sníž. přenesená",J129,0)</f>
        <v>0</v>
      </c>
      <c r="BI129" s="107">
        <f>IF(N129="nulová",J129,0)</f>
        <v>0</v>
      </c>
      <c r="BJ129" s="16" t="s">
        <v>82</v>
      </c>
      <c r="BK129" s="107">
        <f>ROUND(I129*H129,2)</f>
        <v>0</v>
      </c>
      <c r="BL129" s="16" t="s">
        <v>135</v>
      </c>
      <c r="BM129" s="106" t="s">
        <v>425</v>
      </c>
    </row>
    <row r="130" spans="1:65" s="2" customFormat="1" ht="19.5">
      <c r="A130" s="25"/>
      <c r="B130" s="26"/>
      <c r="C130" s="157"/>
      <c r="D130" s="215" t="s">
        <v>137</v>
      </c>
      <c r="E130" s="157"/>
      <c r="F130" s="216" t="s">
        <v>426</v>
      </c>
      <c r="G130" s="157"/>
      <c r="H130" s="157"/>
      <c r="I130" s="150"/>
      <c r="J130" s="157"/>
      <c r="K130" s="157"/>
      <c r="L130" s="26"/>
      <c r="M130" s="108"/>
      <c r="N130" s="109"/>
      <c r="O130" s="47"/>
      <c r="P130" s="47"/>
      <c r="Q130" s="47"/>
      <c r="R130" s="47"/>
      <c r="S130" s="47"/>
      <c r="T130" s="48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T130" s="16" t="s">
        <v>137</v>
      </c>
      <c r="AU130" s="16" t="s">
        <v>84</v>
      </c>
    </row>
    <row r="131" spans="1:65" s="14" customFormat="1">
      <c r="B131" s="115"/>
      <c r="C131" s="220"/>
      <c r="D131" s="215" t="s">
        <v>139</v>
      </c>
      <c r="E131" s="221" t="s">
        <v>1</v>
      </c>
      <c r="F131" s="222" t="s">
        <v>427</v>
      </c>
      <c r="G131" s="220"/>
      <c r="H131" s="223">
        <v>10</v>
      </c>
      <c r="I131" s="152"/>
      <c r="J131" s="220"/>
      <c r="K131" s="220"/>
      <c r="L131" s="115"/>
      <c r="M131" s="117"/>
      <c r="N131" s="118"/>
      <c r="O131" s="118"/>
      <c r="P131" s="118"/>
      <c r="Q131" s="118"/>
      <c r="R131" s="118"/>
      <c r="S131" s="118"/>
      <c r="T131" s="119"/>
      <c r="AT131" s="116" t="s">
        <v>139</v>
      </c>
      <c r="AU131" s="116" t="s">
        <v>84</v>
      </c>
      <c r="AV131" s="14" t="s">
        <v>84</v>
      </c>
      <c r="AW131" s="14" t="s">
        <v>30</v>
      </c>
      <c r="AX131" s="14" t="s">
        <v>74</v>
      </c>
      <c r="AY131" s="116" t="s">
        <v>128</v>
      </c>
    </row>
    <row r="132" spans="1:65" s="2" customFormat="1" ht="24">
      <c r="A132" s="25"/>
      <c r="B132" s="101"/>
      <c r="C132" s="209" t="s">
        <v>151</v>
      </c>
      <c r="D132" s="209" t="s">
        <v>130</v>
      </c>
      <c r="E132" s="210" t="s">
        <v>428</v>
      </c>
      <c r="F132" s="211" t="s">
        <v>429</v>
      </c>
      <c r="G132" s="212" t="s">
        <v>133</v>
      </c>
      <c r="H132" s="213">
        <v>50</v>
      </c>
      <c r="I132" s="148">
        <v>0</v>
      </c>
      <c r="J132" s="214">
        <f>ROUND(I132*H132,2)</f>
        <v>0</v>
      </c>
      <c r="K132" s="211" t="s">
        <v>134</v>
      </c>
      <c r="L132" s="26"/>
      <c r="M132" s="102" t="s">
        <v>1</v>
      </c>
      <c r="N132" s="103" t="s">
        <v>39</v>
      </c>
      <c r="O132" s="104">
        <v>5.0000000000000001E-3</v>
      </c>
      <c r="P132" s="104">
        <f>O132*H132</f>
        <v>0.25</v>
      </c>
      <c r="Q132" s="104">
        <v>0</v>
      </c>
      <c r="R132" s="104">
        <f>Q132*H132</f>
        <v>0</v>
      </c>
      <c r="S132" s="104">
        <v>0</v>
      </c>
      <c r="T132" s="105">
        <f>S132*H132</f>
        <v>0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R132" s="106" t="s">
        <v>135</v>
      </c>
      <c r="AT132" s="106" t="s">
        <v>130</v>
      </c>
      <c r="AU132" s="106" t="s">
        <v>84</v>
      </c>
      <c r="AY132" s="16" t="s">
        <v>128</v>
      </c>
      <c r="BE132" s="107">
        <f>IF(N132="základní",J132,0)</f>
        <v>0</v>
      </c>
      <c r="BF132" s="107">
        <f>IF(N132="snížená",J132,0)</f>
        <v>0</v>
      </c>
      <c r="BG132" s="107">
        <f>IF(N132="zákl. přenesená",J132,0)</f>
        <v>0</v>
      </c>
      <c r="BH132" s="107">
        <f>IF(N132="sníž. přenesená",J132,0)</f>
        <v>0</v>
      </c>
      <c r="BI132" s="107">
        <f>IF(N132="nulová",J132,0)</f>
        <v>0</v>
      </c>
      <c r="BJ132" s="16" t="s">
        <v>82</v>
      </c>
      <c r="BK132" s="107">
        <f>ROUND(I132*H132,2)</f>
        <v>0</v>
      </c>
      <c r="BL132" s="16" t="s">
        <v>135</v>
      </c>
      <c r="BM132" s="106" t="s">
        <v>430</v>
      </c>
    </row>
    <row r="133" spans="1:65" s="2" customFormat="1" ht="29.25">
      <c r="A133" s="25"/>
      <c r="B133" s="26"/>
      <c r="C133" s="157"/>
      <c r="D133" s="215" t="s">
        <v>137</v>
      </c>
      <c r="E133" s="157"/>
      <c r="F133" s="216" t="s">
        <v>431</v>
      </c>
      <c r="G133" s="157"/>
      <c r="H133" s="157"/>
      <c r="I133" s="150"/>
      <c r="J133" s="157"/>
      <c r="K133" s="157"/>
      <c r="L133" s="26"/>
      <c r="M133" s="108"/>
      <c r="N133" s="109"/>
      <c r="O133" s="47"/>
      <c r="P133" s="47"/>
      <c r="Q133" s="47"/>
      <c r="R133" s="47"/>
      <c r="S133" s="47"/>
      <c r="T133" s="48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T133" s="16" t="s">
        <v>137</v>
      </c>
      <c r="AU133" s="16" t="s">
        <v>84</v>
      </c>
    </row>
    <row r="134" spans="1:65" s="14" customFormat="1">
      <c r="B134" s="115"/>
      <c r="C134" s="220"/>
      <c r="D134" s="215" t="s">
        <v>139</v>
      </c>
      <c r="E134" s="220"/>
      <c r="F134" s="222" t="s">
        <v>432</v>
      </c>
      <c r="G134" s="220"/>
      <c r="H134" s="223">
        <v>50</v>
      </c>
      <c r="I134" s="152"/>
      <c r="J134" s="220"/>
      <c r="K134" s="220"/>
      <c r="L134" s="115"/>
      <c r="M134" s="117"/>
      <c r="N134" s="118"/>
      <c r="O134" s="118"/>
      <c r="P134" s="118"/>
      <c r="Q134" s="118"/>
      <c r="R134" s="118"/>
      <c r="S134" s="118"/>
      <c r="T134" s="119"/>
      <c r="AT134" s="116" t="s">
        <v>139</v>
      </c>
      <c r="AU134" s="116" t="s">
        <v>84</v>
      </c>
      <c r="AV134" s="14" t="s">
        <v>84</v>
      </c>
      <c r="AW134" s="14" t="s">
        <v>3</v>
      </c>
      <c r="AX134" s="14" t="s">
        <v>82</v>
      </c>
      <c r="AY134" s="116" t="s">
        <v>128</v>
      </c>
    </row>
    <row r="135" spans="1:65" s="2" customFormat="1" ht="12">
      <c r="A135" s="25"/>
      <c r="B135" s="101"/>
      <c r="C135" s="209" t="s">
        <v>135</v>
      </c>
      <c r="D135" s="209" t="s">
        <v>130</v>
      </c>
      <c r="E135" s="210" t="s">
        <v>433</v>
      </c>
      <c r="F135" s="211" t="s">
        <v>434</v>
      </c>
      <c r="G135" s="212" t="s">
        <v>133</v>
      </c>
      <c r="H135" s="213">
        <v>10</v>
      </c>
      <c r="I135" s="148">
        <v>0</v>
      </c>
      <c r="J135" s="214">
        <f>ROUND(I135*H135,2)</f>
        <v>0</v>
      </c>
      <c r="K135" s="211" t="s">
        <v>134</v>
      </c>
      <c r="L135" s="26"/>
      <c r="M135" s="102" t="s">
        <v>1</v>
      </c>
      <c r="N135" s="103" t="s">
        <v>39</v>
      </c>
      <c r="O135" s="104">
        <v>8.9999999999999993E-3</v>
      </c>
      <c r="P135" s="104">
        <f>O135*H135</f>
        <v>0.09</v>
      </c>
      <c r="Q135" s="104">
        <v>0</v>
      </c>
      <c r="R135" s="104">
        <f>Q135*H135</f>
        <v>0</v>
      </c>
      <c r="S135" s="104">
        <v>0</v>
      </c>
      <c r="T135" s="105">
        <f>S135*H135</f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06" t="s">
        <v>135</v>
      </c>
      <c r="AT135" s="106" t="s">
        <v>130</v>
      </c>
      <c r="AU135" s="106" t="s">
        <v>84</v>
      </c>
      <c r="AY135" s="16" t="s">
        <v>128</v>
      </c>
      <c r="BE135" s="107">
        <f>IF(N135="základní",J135,0)</f>
        <v>0</v>
      </c>
      <c r="BF135" s="107">
        <f>IF(N135="snížená",J135,0)</f>
        <v>0</v>
      </c>
      <c r="BG135" s="107">
        <f>IF(N135="zákl. přenesená",J135,0)</f>
        <v>0</v>
      </c>
      <c r="BH135" s="107">
        <f>IF(N135="sníž. přenesená",J135,0)</f>
        <v>0</v>
      </c>
      <c r="BI135" s="107">
        <f>IF(N135="nulová",J135,0)</f>
        <v>0</v>
      </c>
      <c r="BJ135" s="16" t="s">
        <v>82</v>
      </c>
      <c r="BK135" s="107">
        <f>ROUND(I135*H135,2)</f>
        <v>0</v>
      </c>
      <c r="BL135" s="16" t="s">
        <v>135</v>
      </c>
      <c r="BM135" s="106" t="s">
        <v>435</v>
      </c>
    </row>
    <row r="136" spans="1:65" s="2" customFormat="1">
      <c r="A136" s="25"/>
      <c r="B136" s="26"/>
      <c r="C136" s="157"/>
      <c r="D136" s="215" t="s">
        <v>137</v>
      </c>
      <c r="E136" s="157"/>
      <c r="F136" s="216" t="s">
        <v>436</v>
      </c>
      <c r="G136" s="157"/>
      <c r="H136" s="157"/>
      <c r="I136" s="150"/>
      <c r="J136" s="157"/>
      <c r="K136" s="157"/>
      <c r="L136" s="26"/>
      <c r="M136" s="108"/>
      <c r="N136" s="109"/>
      <c r="O136" s="47"/>
      <c r="P136" s="47"/>
      <c r="Q136" s="47"/>
      <c r="R136" s="47"/>
      <c r="S136" s="47"/>
      <c r="T136" s="48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T136" s="16" t="s">
        <v>137</v>
      </c>
      <c r="AU136" s="16" t="s">
        <v>84</v>
      </c>
    </row>
    <row r="137" spans="1:65" s="2" customFormat="1" ht="24">
      <c r="A137" s="25"/>
      <c r="B137" s="101"/>
      <c r="C137" s="209" t="s">
        <v>162</v>
      </c>
      <c r="D137" s="209" t="s">
        <v>130</v>
      </c>
      <c r="E137" s="210" t="s">
        <v>437</v>
      </c>
      <c r="F137" s="211" t="s">
        <v>438</v>
      </c>
      <c r="G137" s="212" t="s">
        <v>243</v>
      </c>
      <c r="H137" s="213">
        <v>22</v>
      </c>
      <c r="I137" s="148">
        <v>0</v>
      </c>
      <c r="J137" s="214">
        <f>ROUND(I137*H137,2)</f>
        <v>0</v>
      </c>
      <c r="K137" s="211" t="s">
        <v>134</v>
      </c>
      <c r="L137" s="26"/>
      <c r="M137" s="102" t="s">
        <v>1</v>
      </c>
      <c r="N137" s="103" t="s">
        <v>39</v>
      </c>
      <c r="O137" s="104">
        <v>0</v>
      </c>
      <c r="P137" s="104">
        <f>O137*H137</f>
        <v>0</v>
      </c>
      <c r="Q137" s="104">
        <v>0</v>
      </c>
      <c r="R137" s="104">
        <f>Q137*H137</f>
        <v>0</v>
      </c>
      <c r="S137" s="104">
        <v>0</v>
      </c>
      <c r="T137" s="105">
        <f>S137*H137</f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06" t="s">
        <v>135</v>
      </c>
      <c r="AT137" s="106" t="s">
        <v>130</v>
      </c>
      <c r="AU137" s="106" t="s">
        <v>84</v>
      </c>
      <c r="AY137" s="16" t="s">
        <v>128</v>
      </c>
      <c r="BE137" s="107">
        <f>IF(N137="základní",J137,0)</f>
        <v>0</v>
      </c>
      <c r="BF137" s="107">
        <f>IF(N137="snížená",J137,0)</f>
        <v>0</v>
      </c>
      <c r="BG137" s="107">
        <f>IF(N137="zákl. přenesená",J137,0)</f>
        <v>0</v>
      </c>
      <c r="BH137" s="107">
        <f>IF(N137="sníž. přenesená",J137,0)</f>
        <v>0</v>
      </c>
      <c r="BI137" s="107">
        <f>IF(N137="nulová",J137,0)</f>
        <v>0</v>
      </c>
      <c r="BJ137" s="16" t="s">
        <v>82</v>
      </c>
      <c r="BK137" s="107">
        <f>ROUND(I137*H137,2)</f>
        <v>0</v>
      </c>
      <c r="BL137" s="16" t="s">
        <v>135</v>
      </c>
      <c r="BM137" s="106" t="s">
        <v>439</v>
      </c>
    </row>
    <row r="138" spans="1:65" s="2" customFormat="1" ht="19.5">
      <c r="A138" s="25"/>
      <c r="B138" s="26"/>
      <c r="C138" s="157"/>
      <c r="D138" s="215" t="s">
        <v>137</v>
      </c>
      <c r="E138" s="157"/>
      <c r="F138" s="216" t="s">
        <v>440</v>
      </c>
      <c r="G138" s="157"/>
      <c r="H138" s="157"/>
      <c r="I138" s="150"/>
      <c r="J138" s="157"/>
      <c r="K138" s="157"/>
      <c r="L138" s="26"/>
      <c r="M138" s="108"/>
      <c r="N138" s="109"/>
      <c r="O138" s="47"/>
      <c r="P138" s="47"/>
      <c r="Q138" s="47"/>
      <c r="R138" s="47"/>
      <c r="S138" s="47"/>
      <c r="T138" s="48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T138" s="16" t="s">
        <v>137</v>
      </c>
      <c r="AU138" s="16" t="s">
        <v>84</v>
      </c>
    </row>
    <row r="139" spans="1:65" s="14" customFormat="1">
      <c r="B139" s="115"/>
      <c r="C139" s="220"/>
      <c r="D139" s="215" t="s">
        <v>139</v>
      </c>
      <c r="E139" s="220"/>
      <c r="F139" s="222" t="s">
        <v>441</v>
      </c>
      <c r="G139" s="220"/>
      <c r="H139" s="223">
        <v>22</v>
      </c>
      <c r="I139" s="152"/>
      <c r="J139" s="220"/>
      <c r="K139" s="220"/>
      <c r="L139" s="115"/>
      <c r="M139" s="117"/>
      <c r="N139" s="118"/>
      <c r="O139" s="118"/>
      <c r="P139" s="118"/>
      <c r="Q139" s="118"/>
      <c r="R139" s="118"/>
      <c r="S139" s="118"/>
      <c r="T139" s="119"/>
      <c r="AT139" s="116" t="s">
        <v>139</v>
      </c>
      <c r="AU139" s="116" t="s">
        <v>84</v>
      </c>
      <c r="AV139" s="14" t="s">
        <v>84</v>
      </c>
      <c r="AW139" s="14" t="s">
        <v>3</v>
      </c>
      <c r="AX139" s="14" t="s">
        <v>82</v>
      </c>
      <c r="AY139" s="116" t="s">
        <v>128</v>
      </c>
    </row>
    <row r="140" spans="1:65" s="2" customFormat="1" ht="12">
      <c r="A140" s="25"/>
      <c r="B140" s="101"/>
      <c r="C140" s="209" t="s">
        <v>170</v>
      </c>
      <c r="D140" s="209" t="s">
        <v>130</v>
      </c>
      <c r="E140" s="210" t="s">
        <v>157</v>
      </c>
      <c r="F140" s="211" t="s">
        <v>158</v>
      </c>
      <c r="G140" s="212" t="s">
        <v>133</v>
      </c>
      <c r="H140" s="213">
        <v>94.5</v>
      </c>
      <c r="I140" s="148">
        <v>0</v>
      </c>
      <c r="J140" s="214">
        <f>ROUND(I140*H140,2)</f>
        <v>0</v>
      </c>
      <c r="K140" s="211" t="s">
        <v>134</v>
      </c>
      <c r="L140" s="26"/>
      <c r="M140" s="102" t="s">
        <v>1</v>
      </c>
      <c r="N140" s="103" t="s">
        <v>39</v>
      </c>
      <c r="O140" s="104">
        <v>1.43</v>
      </c>
      <c r="P140" s="104">
        <f>O140*H140</f>
        <v>135.13499999999999</v>
      </c>
      <c r="Q140" s="104">
        <v>0</v>
      </c>
      <c r="R140" s="104">
        <f>Q140*H140</f>
        <v>0</v>
      </c>
      <c r="S140" s="104">
        <v>0</v>
      </c>
      <c r="T140" s="105">
        <f>S140*H140</f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06" t="s">
        <v>135</v>
      </c>
      <c r="AT140" s="106" t="s">
        <v>130</v>
      </c>
      <c r="AU140" s="106" t="s">
        <v>84</v>
      </c>
      <c r="AY140" s="16" t="s">
        <v>128</v>
      </c>
      <c r="BE140" s="107">
        <f>IF(N140="základní",J140,0)</f>
        <v>0</v>
      </c>
      <c r="BF140" s="107">
        <f>IF(N140="snížená",J140,0)</f>
        <v>0</v>
      </c>
      <c r="BG140" s="107">
        <f>IF(N140="zákl. přenesená",J140,0)</f>
        <v>0</v>
      </c>
      <c r="BH140" s="107">
        <f>IF(N140="sníž. přenesená",J140,0)</f>
        <v>0</v>
      </c>
      <c r="BI140" s="107">
        <f>IF(N140="nulová",J140,0)</f>
        <v>0</v>
      </c>
      <c r="BJ140" s="16" t="s">
        <v>82</v>
      </c>
      <c r="BK140" s="107">
        <f>ROUND(I140*H140,2)</f>
        <v>0</v>
      </c>
      <c r="BL140" s="16" t="s">
        <v>135</v>
      </c>
      <c r="BM140" s="106" t="s">
        <v>442</v>
      </c>
    </row>
    <row r="141" spans="1:65" s="2" customFormat="1" ht="19.5">
      <c r="A141" s="25"/>
      <c r="B141" s="26"/>
      <c r="C141" s="157"/>
      <c r="D141" s="215" t="s">
        <v>137</v>
      </c>
      <c r="E141" s="157"/>
      <c r="F141" s="216" t="s">
        <v>160</v>
      </c>
      <c r="G141" s="157"/>
      <c r="H141" s="157"/>
      <c r="I141" s="150"/>
      <c r="J141" s="157"/>
      <c r="K141" s="157"/>
      <c r="L141" s="26"/>
      <c r="M141" s="108"/>
      <c r="N141" s="109"/>
      <c r="O141" s="47"/>
      <c r="P141" s="47"/>
      <c r="Q141" s="47"/>
      <c r="R141" s="47"/>
      <c r="S141" s="47"/>
      <c r="T141" s="48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T141" s="16" t="s">
        <v>137</v>
      </c>
      <c r="AU141" s="16" t="s">
        <v>84</v>
      </c>
    </row>
    <row r="142" spans="1:65" s="14" customFormat="1">
      <c r="B142" s="115"/>
      <c r="C142" s="220"/>
      <c r="D142" s="215" t="s">
        <v>139</v>
      </c>
      <c r="E142" s="221" t="s">
        <v>1</v>
      </c>
      <c r="F142" s="222" t="s">
        <v>443</v>
      </c>
      <c r="G142" s="220"/>
      <c r="H142" s="223">
        <v>94.5</v>
      </c>
      <c r="I142" s="152"/>
      <c r="J142" s="220"/>
      <c r="K142" s="220"/>
      <c r="L142" s="115"/>
      <c r="M142" s="117"/>
      <c r="N142" s="118"/>
      <c r="O142" s="118"/>
      <c r="P142" s="118"/>
      <c r="Q142" s="118"/>
      <c r="R142" s="118"/>
      <c r="S142" s="118"/>
      <c r="T142" s="119"/>
      <c r="AT142" s="116" t="s">
        <v>139</v>
      </c>
      <c r="AU142" s="116" t="s">
        <v>84</v>
      </c>
      <c r="AV142" s="14" t="s">
        <v>84</v>
      </c>
      <c r="AW142" s="14" t="s">
        <v>30</v>
      </c>
      <c r="AX142" s="14" t="s">
        <v>74</v>
      </c>
      <c r="AY142" s="116" t="s">
        <v>128</v>
      </c>
    </row>
    <row r="143" spans="1:65" s="2" customFormat="1" ht="12">
      <c r="A143" s="25"/>
      <c r="B143" s="101"/>
      <c r="C143" s="209" t="s">
        <v>176</v>
      </c>
      <c r="D143" s="209" t="s">
        <v>130</v>
      </c>
      <c r="E143" s="210" t="s">
        <v>262</v>
      </c>
      <c r="F143" s="211" t="s">
        <v>263</v>
      </c>
      <c r="G143" s="212" t="s">
        <v>133</v>
      </c>
      <c r="H143" s="213">
        <v>63</v>
      </c>
      <c r="I143" s="148">
        <v>0</v>
      </c>
      <c r="J143" s="214">
        <f>ROUND(I143*H143,2)</f>
        <v>0</v>
      </c>
      <c r="K143" s="211" t="s">
        <v>134</v>
      </c>
      <c r="L143" s="26"/>
      <c r="M143" s="102" t="s">
        <v>1</v>
      </c>
      <c r="N143" s="103" t="s">
        <v>39</v>
      </c>
      <c r="O143" s="104">
        <v>7.3999999999999996E-2</v>
      </c>
      <c r="P143" s="104">
        <f>O143*H143</f>
        <v>4.6619999999999999</v>
      </c>
      <c r="Q143" s="104">
        <v>0</v>
      </c>
      <c r="R143" s="104">
        <f>Q143*H143</f>
        <v>0</v>
      </c>
      <c r="S143" s="104">
        <v>0</v>
      </c>
      <c r="T143" s="105">
        <f>S143*H143</f>
        <v>0</v>
      </c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R143" s="106" t="s">
        <v>135</v>
      </c>
      <c r="AT143" s="106" t="s">
        <v>130</v>
      </c>
      <c r="AU143" s="106" t="s">
        <v>84</v>
      </c>
      <c r="AY143" s="16" t="s">
        <v>128</v>
      </c>
      <c r="BE143" s="107">
        <f>IF(N143="základní",J143,0)</f>
        <v>0</v>
      </c>
      <c r="BF143" s="107">
        <f>IF(N143="snížená",J143,0)</f>
        <v>0</v>
      </c>
      <c r="BG143" s="107">
        <f>IF(N143="zákl. přenesená",J143,0)</f>
        <v>0</v>
      </c>
      <c r="BH143" s="107">
        <f>IF(N143="sníž. přenesená",J143,0)</f>
        <v>0</v>
      </c>
      <c r="BI143" s="107">
        <f>IF(N143="nulová",J143,0)</f>
        <v>0</v>
      </c>
      <c r="BJ143" s="16" t="s">
        <v>82</v>
      </c>
      <c r="BK143" s="107">
        <f>ROUND(I143*H143,2)</f>
        <v>0</v>
      </c>
      <c r="BL143" s="16" t="s">
        <v>135</v>
      </c>
      <c r="BM143" s="106" t="s">
        <v>444</v>
      </c>
    </row>
    <row r="144" spans="1:65" s="2" customFormat="1" ht="19.5">
      <c r="A144" s="25"/>
      <c r="B144" s="26"/>
      <c r="C144" s="157"/>
      <c r="D144" s="215" t="s">
        <v>137</v>
      </c>
      <c r="E144" s="157"/>
      <c r="F144" s="216" t="s">
        <v>265</v>
      </c>
      <c r="G144" s="157"/>
      <c r="H144" s="157"/>
      <c r="I144" s="150"/>
      <c r="J144" s="157"/>
      <c r="K144" s="157"/>
      <c r="L144" s="26"/>
      <c r="M144" s="108"/>
      <c r="N144" s="109"/>
      <c r="O144" s="47"/>
      <c r="P144" s="47"/>
      <c r="Q144" s="47"/>
      <c r="R144" s="47"/>
      <c r="S144" s="47"/>
      <c r="T144" s="48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T144" s="16" t="s">
        <v>137</v>
      </c>
      <c r="AU144" s="16" t="s">
        <v>84</v>
      </c>
    </row>
    <row r="145" spans="1:65" s="2" customFormat="1" ht="12">
      <c r="A145" s="25"/>
      <c r="B145" s="101"/>
      <c r="C145" s="209" t="s">
        <v>184</v>
      </c>
      <c r="D145" s="209" t="s">
        <v>130</v>
      </c>
      <c r="E145" s="210" t="s">
        <v>177</v>
      </c>
      <c r="F145" s="211" t="s">
        <v>178</v>
      </c>
      <c r="G145" s="212" t="s">
        <v>133</v>
      </c>
      <c r="H145" s="213">
        <v>63</v>
      </c>
      <c r="I145" s="148">
        <v>0</v>
      </c>
      <c r="J145" s="214">
        <f>ROUND(I145*H145,2)</f>
        <v>0</v>
      </c>
      <c r="K145" s="211" t="s">
        <v>134</v>
      </c>
      <c r="L145" s="26"/>
      <c r="M145" s="102" t="s">
        <v>1</v>
      </c>
      <c r="N145" s="103" t="s">
        <v>39</v>
      </c>
      <c r="O145" s="104">
        <v>9.7000000000000003E-2</v>
      </c>
      <c r="P145" s="104">
        <f>O145*H145</f>
        <v>6.1109999999999998</v>
      </c>
      <c r="Q145" s="104">
        <v>0</v>
      </c>
      <c r="R145" s="104">
        <f>Q145*H145</f>
        <v>0</v>
      </c>
      <c r="S145" s="104">
        <v>0</v>
      </c>
      <c r="T145" s="105">
        <f>S145*H145</f>
        <v>0</v>
      </c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R145" s="106" t="s">
        <v>135</v>
      </c>
      <c r="AT145" s="106" t="s">
        <v>130</v>
      </c>
      <c r="AU145" s="106" t="s">
        <v>84</v>
      </c>
      <c r="AY145" s="16" t="s">
        <v>128</v>
      </c>
      <c r="BE145" s="107">
        <f>IF(N145="základní",J145,0)</f>
        <v>0</v>
      </c>
      <c r="BF145" s="107">
        <f>IF(N145="snížená",J145,0)</f>
        <v>0</v>
      </c>
      <c r="BG145" s="107">
        <f>IF(N145="zákl. přenesená",J145,0)</f>
        <v>0</v>
      </c>
      <c r="BH145" s="107">
        <f>IF(N145="sníž. přenesená",J145,0)</f>
        <v>0</v>
      </c>
      <c r="BI145" s="107">
        <f>IF(N145="nulová",J145,0)</f>
        <v>0</v>
      </c>
      <c r="BJ145" s="16" t="s">
        <v>82</v>
      </c>
      <c r="BK145" s="107">
        <f>ROUND(I145*H145,2)</f>
        <v>0</v>
      </c>
      <c r="BL145" s="16" t="s">
        <v>135</v>
      </c>
      <c r="BM145" s="106" t="s">
        <v>445</v>
      </c>
    </row>
    <row r="146" spans="1:65" s="2" customFormat="1" ht="19.5">
      <c r="A146" s="25"/>
      <c r="B146" s="26"/>
      <c r="C146" s="157"/>
      <c r="D146" s="215" t="s">
        <v>137</v>
      </c>
      <c r="E146" s="157"/>
      <c r="F146" s="216" t="s">
        <v>180</v>
      </c>
      <c r="G146" s="157"/>
      <c r="H146" s="157"/>
      <c r="I146" s="150"/>
      <c r="J146" s="157"/>
      <c r="K146" s="157"/>
      <c r="L146" s="26"/>
      <c r="M146" s="108"/>
      <c r="N146" s="109"/>
      <c r="O146" s="47"/>
      <c r="P146" s="47"/>
      <c r="Q146" s="47"/>
      <c r="R146" s="47"/>
      <c r="S146" s="47"/>
      <c r="T146" s="48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T146" s="16" t="s">
        <v>137</v>
      </c>
      <c r="AU146" s="16" t="s">
        <v>84</v>
      </c>
    </row>
    <row r="147" spans="1:65" s="14" customFormat="1">
      <c r="B147" s="115"/>
      <c r="C147" s="220"/>
      <c r="D147" s="215" t="s">
        <v>139</v>
      </c>
      <c r="E147" s="221" t="s">
        <v>1</v>
      </c>
      <c r="F147" s="222" t="s">
        <v>446</v>
      </c>
      <c r="G147" s="220"/>
      <c r="H147" s="223">
        <v>63</v>
      </c>
      <c r="I147" s="152"/>
      <c r="J147" s="220"/>
      <c r="K147" s="220"/>
      <c r="L147" s="115"/>
      <c r="M147" s="117"/>
      <c r="N147" s="118"/>
      <c r="O147" s="118"/>
      <c r="P147" s="118"/>
      <c r="Q147" s="118"/>
      <c r="R147" s="118"/>
      <c r="S147" s="118"/>
      <c r="T147" s="119"/>
      <c r="AT147" s="116" t="s">
        <v>139</v>
      </c>
      <c r="AU147" s="116" t="s">
        <v>84</v>
      </c>
      <c r="AV147" s="14" t="s">
        <v>84</v>
      </c>
      <c r="AW147" s="14" t="s">
        <v>30</v>
      </c>
      <c r="AX147" s="14" t="s">
        <v>74</v>
      </c>
      <c r="AY147" s="116" t="s">
        <v>128</v>
      </c>
    </row>
    <row r="148" spans="1:65" s="2" customFormat="1" ht="12">
      <c r="A148" s="25"/>
      <c r="B148" s="101"/>
      <c r="C148" s="209" t="s">
        <v>191</v>
      </c>
      <c r="D148" s="209" t="s">
        <v>130</v>
      </c>
      <c r="E148" s="210" t="s">
        <v>447</v>
      </c>
      <c r="F148" s="211" t="s">
        <v>448</v>
      </c>
      <c r="G148" s="212" t="s">
        <v>133</v>
      </c>
      <c r="H148" s="213">
        <v>63</v>
      </c>
      <c r="I148" s="148">
        <v>0</v>
      </c>
      <c r="J148" s="214">
        <f>ROUND(I148*H148,2)</f>
        <v>0</v>
      </c>
      <c r="K148" s="211" t="s">
        <v>134</v>
      </c>
      <c r="L148" s="26"/>
      <c r="M148" s="102" t="s">
        <v>1</v>
      </c>
      <c r="N148" s="103" t="s">
        <v>39</v>
      </c>
      <c r="O148" s="104">
        <v>0.29899999999999999</v>
      </c>
      <c r="P148" s="104">
        <f>O148*H148</f>
        <v>18.837</v>
      </c>
      <c r="Q148" s="104">
        <v>0</v>
      </c>
      <c r="R148" s="104">
        <f>Q148*H148</f>
        <v>0</v>
      </c>
      <c r="S148" s="104">
        <v>0</v>
      </c>
      <c r="T148" s="105">
        <f>S148*H148</f>
        <v>0</v>
      </c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R148" s="106" t="s">
        <v>135</v>
      </c>
      <c r="AT148" s="106" t="s">
        <v>130</v>
      </c>
      <c r="AU148" s="106" t="s">
        <v>84</v>
      </c>
      <c r="AY148" s="16" t="s">
        <v>128</v>
      </c>
      <c r="BE148" s="107">
        <f>IF(N148="základní",J148,0)</f>
        <v>0</v>
      </c>
      <c r="BF148" s="107">
        <f>IF(N148="snížená",J148,0)</f>
        <v>0</v>
      </c>
      <c r="BG148" s="107">
        <f>IF(N148="zákl. přenesená",J148,0)</f>
        <v>0</v>
      </c>
      <c r="BH148" s="107">
        <f>IF(N148="sníž. přenesená",J148,0)</f>
        <v>0</v>
      </c>
      <c r="BI148" s="107">
        <f>IF(N148="nulová",J148,0)</f>
        <v>0</v>
      </c>
      <c r="BJ148" s="16" t="s">
        <v>82</v>
      </c>
      <c r="BK148" s="107">
        <f>ROUND(I148*H148,2)</f>
        <v>0</v>
      </c>
      <c r="BL148" s="16" t="s">
        <v>135</v>
      </c>
      <c r="BM148" s="106" t="s">
        <v>449</v>
      </c>
    </row>
    <row r="149" spans="1:65" s="2" customFormat="1" ht="19.5">
      <c r="A149" s="25"/>
      <c r="B149" s="26"/>
      <c r="C149" s="157"/>
      <c r="D149" s="215" t="s">
        <v>137</v>
      </c>
      <c r="E149" s="157"/>
      <c r="F149" s="216" t="s">
        <v>450</v>
      </c>
      <c r="G149" s="157"/>
      <c r="H149" s="157"/>
      <c r="I149" s="150"/>
      <c r="J149" s="157"/>
      <c r="K149" s="157"/>
      <c r="L149" s="26"/>
      <c r="M149" s="108"/>
      <c r="N149" s="109"/>
      <c r="O149" s="47"/>
      <c r="P149" s="47"/>
      <c r="Q149" s="47"/>
      <c r="R149" s="47"/>
      <c r="S149" s="47"/>
      <c r="T149" s="48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T149" s="16" t="s">
        <v>137</v>
      </c>
      <c r="AU149" s="16" t="s">
        <v>84</v>
      </c>
    </row>
    <row r="150" spans="1:65" s="14" customFormat="1">
      <c r="B150" s="115"/>
      <c r="C150" s="220"/>
      <c r="D150" s="215" t="s">
        <v>139</v>
      </c>
      <c r="E150" s="221" t="s">
        <v>1</v>
      </c>
      <c r="F150" s="222" t="s">
        <v>451</v>
      </c>
      <c r="G150" s="220"/>
      <c r="H150" s="223">
        <v>63</v>
      </c>
      <c r="I150" s="152"/>
      <c r="J150" s="220"/>
      <c r="K150" s="220"/>
      <c r="L150" s="115"/>
      <c r="M150" s="117"/>
      <c r="N150" s="118"/>
      <c r="O150" s="118"/>
      <c r="P150" s="118"/>
      <c r="Q150" s="118"/>
      <c r="R150" s="118"/>
      <c r="S150" s="118"/>
      <c r="T150" s="119"/>
      <c r="AT150" s="116" t="s">
        <v>139</v>
      </c>
      <c r="AU150" s="116" t="s">
        <v>84</v>
      </c>
      <c r="AV150" s="14" t="s">
        <v>84</v>
      </c>
      <c r="AW150" s="14" t="s">
        <v>30</v>
      </c>
      <c r="AX150" s="14" t="s">
        <v>74</v>
      </c>
      <c r="AY150" s="116" t="s">
        <v>128</v>
      </c>
    </row>
    <row r="151" spans="1:65" s="12" customFormat="1" ht="12.75">
      <c r="B151" s="93"/>
      <c r="C151" s="203"/>
      <c r="D151" s="204" t="s">
        <v>73</v>
      </c>
      <c r="E151" s="207" t="s">
        <v>135</v>
      </c>
      <c r="F151" s="207" t="s">
        <v>218</v>
      </c>
      <c r="G151" s="203"/>
      <c r="H151" s="203"/>
      <c r="I151" s="153"/>
      <c r="J151" s="208">
        <f>BK151</f>
        <v>0</v>
      </c>
      <c r="K151" s="203"/>
      <c r="L151" s="93"/>
      <c r="M151" s="95"/>
      <c r="N151" s="96"/>
      <c r="O151" s="96"/>
      <c r="P151" s="97">
        <f>SUM(P152:P154)</f>
        <v>6.9221249999999994</v>
      </c>
      <c r="Q151" s="96"/>
      <c r="R151" s="97">
        <f>SUM(R152:R154)</f>
        <v>0</v>
      </c>
      <c r="S151" s="96"/>
      <c r="T151" s="98">
        <f>SUM(T152:T154)</f>
        <v>0</v>
      </c>
      <c r="AR151" s="94" t="s">
        <v>82</v>
      </c>
      <c r="AT151" s="99" t="s">
        <v>73</v>
      </c>
      <c r="AU151" s="99" t="s">
        <v>82</v>
      </c>
      <c r="AY151" s="94" t="s">
        <v>128</v>
      </c>
      <c r="BK151" s="100">
        <f>SUM(BK152:BK154)</f>
        <v>0</v>
      </c>
    </row>
    <row r="152" spans="1:65" s="2" customFormat="1" ht="12">
      <c r="A152" s="25"/>
      <c r="B152" s="101"/>
      <c r="C152" s="209" t="s">
        <v>199</v>
      </c>
      <c r="D152" s="209" t="s">
        <v>130</v>
      </c>
      <c r="E152" s="210" t="s">
        <v>302</v>
      </c>
      <c r="F152" s="211" t="s">
        <v>303</v>
      </c>
      <c r="G152" s="212" t="s">
        <v>133</v>
      </c>
      <c r="H152" s="213">
        <v>4.7249999999999996</v>
      </c>
      <c r="I152" s="148">
        <v>0</v>
      </c>
      <c r="J152" s="214">
        <f>ROUND(I152*H152,2)</f>
        <v>0</v>
      </c>
      <c r="K152" s="211" t="s">
        <v>134</v>
      </c>
      <c r="L152" s="26"/>
      <c r="M152" s="102" t="s">
        <v>1</v>
      </c>
      <c r="N152" s="103" t="s">
        <v>39</v>
      </c>
      <c r="O152" s="104">
        <v>1.4650000000000001</v>
      </c>
      <c r="P152" s="104">
        <f>O152*H152</f>
        <v>6.9221249999999994</v>
      </c>
      <c r="Q152" s="104">
        <v>0</v>
      </c>
      <c r="R152" s="104">
        <f>Q152*H152</f>
        <v>0</v>
      </c>
      <c r="S152" s="104">
        <v>0</v>
      </c>
      <c r="T152" s="105">
        <f>S152*H152</f>
        <v>0</v>
      </c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R152" s="106" t="s">
        <v>135</v>
      </c>
      <c r="AT152" s="106" t="s">
        <v>130</v>
      </c>
      <c r="AU152" s="106" t="s">
        <v>84</v>
      </c>
      <c r="AY152" s="16" t="s">
        <v>128</v>
      </c>
      <c r="BE152" s="107">
        <f>IF(N152="základní",J152,0)</f>
        <v>0</v>
      </c>
      <c r="BF152" s="107">
        <f>IF(N152="snížená",J152,0)</f>
        <v>0</v>
      </c>
      <c r="BG152" s="107">
        <f>IF(N152="zákl. přenesená",J152,0)</f>
        <v>0</v>
      </c>
      <c r="BH152" s="107">
        <f>IF(N152="sníž. přenesená",J152,0)</f>
        <v>0</v>
      </c>
      <c r="BI152" s="107">
        <f>IF(N152="nulová",J152,0)</f>
        <v>0</v>
      </c>
      <c r="BJ152" s="16" t="s">
        <v>82</v>
      </c>
      <c r="BK152" s="107">
        <f>ROUND(I152*H152,2)</f>
        <v>0</v>
      </c>
      <c r="BL152" s="16" t="s">
        <v>135</v>
      </c>
      <c r="BM152" s="106" t="s">
        <v>452</v>
      </c>
    </row>
    <row r="153" spans="1:65" s="2" customFormat="1" ht="19.5">
      <c r="A153" s="25"/>
      <c r="B153" s="26"/>
      <c r="C153" s="157"/>
      <c r="D153" s="215" t="s">
        <v>137</v>
      </c>
      <c r="E153" s="157"/>
      <c r="F153" s="216" t="s">
        <v>305</v>
      </c>
      <c r="G153" s="157"/>
      <c r="H153" s="157"/>
      <c r="I153" s="150"/>
      <c r="J153" s="157"/>
      <c r="K153" s="157"/>
      <c r="L153" s="26"/>
      <c r="M153" s="108"/>
      <c r="N153" s="109"/>
      <c r="O153" s="47"/>
      <c r="P153" s="47"/>
      <c r="Q153" s="47"/>
      <c r="R153" s="47"/>
      <c r="S153" s="47"/>
      <c r="T153" s="48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T153" s="16" t="s">
        <v>137</v>
      </c>
      <c r="AU153" s="16" t="s">
        <v>84</v>
      </c>
    </row>
    <row r="154" spans="1:65" s="14" customFormat="1">
      <c r="B154" s="115"/>
      <c r="C154" s="220"/>
      <c r="D154" s="215" t="s">
        <v>139</v>
      </c>
      <c r="E154" s="221" t="s">
        <v>1</v>
      </c>
      <c r="F154" s="222" t="s">
        <v>453</v>
      </c>
      <c r="G154" s="220"/>
      <c r="H154" s="223">
        <v>4.7249999999999996</v>
      </c>
      <c r="I154" s="152"/>
      <c r="J154" s="220"/>
      <c r="K154" s="220"/>
      <c r="L154" s="115"/>
      <c r="M154" s="117"/>
      <c r="N154" s="118"/>
      <c r="O154" s="118"/>
      <c r="P154" s="118"/>
      <c r="Q154" s="118"/>
      <c r="R154" s="118"/>
      <c r="S154" s="118"/>
      <c r="T154" s="119"/>
      <c r="AT154" s="116" t="s">
        <v>139</v>
      </c>
      <c r="AU154" s="116" t="s">
        <v>84</v>
      </c>
      <c r="AV154" s="14" t="s">
        <v>84</v>
      </c>
      <c r="AW154" s="14" t="s">
        <v>30</v>
      </c>
      <c r="AX154" s="14" t="s">
        <v>74</v>
      </c>
      <c r="AY154" s="116" t="s">
        <v>128</v>
      </c>
    </row>
    <row r="155" spans="1:65" s="12" customFormat="1" ht="12.75">
      <c r="B155" s="93"/>
      <c r="C155" s="203"/>
      <c r="D155" s="204" t="s">
        <v>73</v>
      </c>
      <c r="E155" s="207" t="s">
        <v>184</v>
      </c>
      <c r="F155" s="207" t="s">
        <v>317</v>
      </c>
      <c r="G155" s="203"/>
      <c r="H155" s="203"/>
      <c r="I155" s="153"/>
      <c r="J155" s="208">
        <f>BK155</f>
        <v>0</v>
      </c>
      <c r="K155" s="203"/>
      <c r="L155" s="93"/>
      <c r="M155" s="95"/>
      <c r="N155" s="96"/>
      <c r="O155" s="96"/>
      <c r="P155" s="97">
        <f>SUM(P156:P178)</f>
        <v>78.491968999999983</v>
      </c>
      <c r="Q155" s="96"/>
      <c r="R155" s="97">
        <f>SUM(R156:R178)</f>
        <v>2.65589458</v>
      </c>
      <c r="S155" s="96"/>
      <c r="T155" s="98">
        <f>SUM(T156:T178)</f>
        <v>1</v>
      </c>
      <c r="AR155" s="94" t="s">
        <v>82</v>
      </c>
      <c r="AT155" s="99" t="s">
        <v>73</v>
      </c>
      <c r="AU155" s="99" t="s">
        <v>82</v>
      </c>
      <c r="AY155" s="94" t="s">
        <v>128</v>
      </c>
      <c r="BK155" s="100">
        <f>SUM(BK156:BK178)</f>
        <v>0</v>
      </c>
    </row>
    <row r="156" spans="1:65" s="2" customFormat="1" ht="12">
      <c r="A156" s="25"/>
      <c r="B156" s="101"/>
      <c r="C156" s="209" t="s">
        <v>204</v>
      </c>
      <c r="D156" s="209" t="s">
        <v>130</v>
      </c>
      <c r="E156" s="210" t="s">
        <v>454</v>
      </c>
      <c r="F156" s="211" t="s">
        <v>455</v>
      </c>
      <c r="G156" s="212" t="s">
        <v>320</v>
      </c>
      <c r="H156" s="213">
        <v>35</v>
      </c>
      <c r="I156" s="148">
        <v>0</v>
      </c>
      <c r="J156" s="214">
        <f>ROUND(I156*H156,2)</f>
        <v>0</v>
      </c>
      <c r="K156" s="211" t="s">
        <v>134</v>
      </c>
      <c r="L156" s="26"/>
      <c r="M156" s="102" t="s">
        <v>1</v>
      </c>
      <c r="N156" s="103" t="s">
        <v>39</v>
      </c>
      <c r="O156" s="104">
        <v>0.39900000000000002</v>
      </c>
      <c r="P156" s="104">
        <f>O156*H156</f>
        <v>13.965</v>
      </c>
      <c r="Q156" s="104">
        <v>2.563E-2</v>
      </c>
      <c r="R156" s="104">
        <f>Q156*H156</f>
        <v>0.89705000000000001</v>
      </c>
      <c r="S156" s="104">
        <v>0</v>
      </c>
      <c r="T156" s="105">
        <f>S156*H156</f>
        <v>0</v>
      </c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R156" s="106" t="s">
        <v>135</v>
      </c>
      <c r="AT156" s="106" t="s">
        <v>130</v>
      </c>
      <c r="AU156" s="106" t="s">
        <v>84</v>
      </c>
      <c r="AY156" s="16" t="s">
        <v>128</v>
      </c>
      <c r="BE156" s="107">
        <f>IF(N156="základní",J156,0)</f>
        <v>0</v>
      </c>
      <c r="BF156" s="107">
        <f>IF(N156="snížená",J156,0)</f>
        <v>0</v>
      </c>
      <c r="BG156" s="107">
        <f>IF(N156="zákl. přenesená",J156,0)</f>
        <v>0</v>
      </c>
      <c r="BH156" s="107">
        <f>IF(N156="sníž. přenesená",J156,0)</f>
        <v>0</v>
      </c>
      <c r="BI156" s="107">
        <f>IF(N156="nulová",J156,0)</f>
        <v>0</v>
      </c>
      <c r="BJ156" s="16" t="s">
        <v>82</v>
      </c>
      <c r="BK156" s="107">
        <f>ROUND(I156*H156,2)</f>
        <v>0</v>
      </c>
      <c r="BL156" s="16" t="s">
        <v>135</v>
      </c>
      <c r="BM156" s="106" t="s">
        <v>456</v>
      </c>
    </row>
    <row r="157" spans="1:65" s="2" customFormat="1" ht="19.5">
      <c r="A157" s="25"/>
      <c r="B157" s="26"/>
      <c r="C157" s="157"/>
      <c r="D157" s="215" t="s">
        <v>137</v>
      </c>
      <c r="E157" s="157"/>
      <c r="F157" s="216" t="s">
        <v>457</v>
      </c>
      <c r="G157" s="157"/>
      <c r="H157" s="157"/>
      <c r="I157" s="150"/>
      <c r="J157" s="157"/>
      <c r="K157" s="157"/>
      <c r="L157" s="26"/>
      <c r="M157" s="108"/>
      <c r="N157" s="109"/>
      <c r="O157" s="47"/>
      <c r="P157" s="47"/>
      <c r="Q157" s="47"/>
      <c r="R157" s="47"/>
      <c r="S157" s="47"/>
      <c r="T157" s="48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T157" s="16" t="s">
        <v>137</v>
      </c>
      <c r="AU157" s="16" t="s">
        <v>84</v>
      </c>
    </row>
    <row r="158" spans="1:65" s="14" customFormat="1">
      <c r="B158" s="115"/>
      <c r="C158" s="220"/>
      <c r="D158" s="215" t="s">
        <v>139</v>
      </c>
      <c r="E158" s="221" t="s">
        <v>1</v>
      </c>
      <c r="F158" s="222" t="s">
        <v>458</v>
      </c>
      <c r="G158" s="220"/>
      <c r="H158" s="223">
        <v>35</v>
      </c>
      <c r="I158" s="152"/>
      <c r="J158" s="220"/>
      <c r="K158" s="220"/>
      <c r="L158" s="115"/>
      <c r="M158" s="117"/>
      <c r="N158" s="118"/>
      <c r="O158" s="118"/>
      <c r="P158" s="118"/>
      <c r="Q158" s="118"/>
      <c r="R158" s="118"/>
      <c r="S158" s="118"/>
      <c r="T158" s="119"/>
      <c r="AT158" s="116" t="s">
        <v>139</v>
      </c>
      <c r="AU158" s="116" t="s">
        <v>84</v>
      </c>
      <c r="AV158" s="14" t="s">
        <v>84</v>
      </c>
      <c r="AW158" s="14" t="s">
        <v>30</v>
      </c>
      <c r="AX158" s="14" t="s">
        <v>74</v>
      </c>
      <c r="AY158" s="116" t="s">
        <v>128</v>
      </c>
    </row>
    <row r="159" spans="1:65" s="2" customFormat="1" ht="12">
      <c r="A159" s="25"/>
      <c r="B159" s="101"/>
      <c r="C159" s="209" t="s">
        <v>211</v>
      </c>
      <c r="D159" s="209" t="s">
        <v>130</v>
      </c>
      <c r="E159" s="210" t="s">
        <v>459</v>
      </c>
      <c r="F159" s="211" t="s">
        <v>460</v>
      </c>
      <c r="G159" s="212" t="s">
        <v>133</v>
      </c>
      <c r="H159" s="213">
        <v>9.4049999999999994</v>
      </c>
      <c r="I159" s="148">
        <v>0</v>
      </c>
      <c r="J159" s="214">
        <f>ROUND(I159*H159,2)</f>
        <v>0</v>
      </c>
      <c r="K159" s="211" t="s">
        <v>134</v>
      </c>
      <c r="L159" s="26"/>
      <c r="M159" s="102" t="s">
        <v>1</v>
      </c>
      <c r="N159" s="103" t="s">
        <v>39</v>
      </c>
      <c r="O159" s="104">
        <v>2.4910000000000001</v>
      </c>
      <c r="P159" s="104">
        <f>O159*H159</f>
        <v>23.427855000000001</v>
      </c>
      <c r="Q159" s="104">
        <v>0</v>
      </c>
      <c r="R159" s="104">
        <f>Q159*H159</f>
        <v>0</v>
      </c>
      <c r="S159" s="104">
        <v>0</v>
      </c>
      <c r="T159" s="105">
        <f>S159*H159</f>
        <v>0</v>
      </c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R159" s="106" t="s">
        <v>135</v>
      </c>
      <c r="AT159" s="106" t="s">
        <v>130</v>
      </c>
      <c r="AU159" s="106" t="s">
        <v>84</v>
      </c>
      <c r="AY159" s="16" t="s">
        <v>128</v>
      </c>
      <c r="BE159" s="107">
        <f>IF(N159="základní",J159,0)</f>
        <v>0</v>
      </c>
      <c r="BF159" s="107">
        <f>IF(N159="snížená",J159,0)</f>
        <v>0</v>
      </c>
      <c r="BG159" s="107">
        <f>IF(N159="zákl. přenesená",J159,0)</f>
        <v>0</v>
      </c>
      <c r="BH159" s="107">
        <f>IF(N159="sníž. přenesená",J159,0)</f>
        <v>0</v>
      </c>
      <c r="BI159" s="107">
        <f>IF(N159="nulová",J159,0)</f>
        <v>0</v>
      </c>
      <c r="BJ159" s="16" t="s">
        <v>82</v>
      </c>
      <c r="BK159" s="107">
        <f>ROUND(I159*H159,2)</f>
        <v>0</v>
      </c>
      <c r="BL159" s="16" t="s">
        <v>135</v>
      </c>
      <c r="BM159" s="106" t="s">
        <v>461</v>
      </c>
    </row>
    <row r="160" spans="1:65" s="2" customFormat="1" ht="19.5">
      <c r="A160" s="25"/>
      <c r="B160" s="26"/>
      <c r="C160" s="157"/>
      <c r="D160" s="215" t="s">
        <v>137</v>
      </c>
      <c r="E160" s="157"/>
      <c r="F160" s="216" t="s">
        <v>462</v>
      </c>
      <c r="G160" s="157"/>
      <c r="H160" s="157"/>
      <c r="I160" s="150"/>
      <c r="J160" s="157"/>
      <c r="K160" s="157"/>
      <c r="L160" s="26"/>
      <c r="M160" s="108"/>
      <c r="N160" s="109"/>
      <c r="O160" s="47"/>
      <c r="P160" s="47"/>
      <c r="Q160" s="47"/>
      <c r="R160" s="47"/>
      <c r="S160" s="47"/>
      <c r="T160" s="48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T160" s="16" t="s">
        <v>137</v>
      </c>
      <c r="AU160" s="16" t="s">
        <v>84</v>
      </c>
    </row>
    <row r="161" spans="1:65" s="13" customFormat="1">
      <c r="B161" s="110"/>
      <c r="C161" s="217"/>
      <c r="D161" s="215" t="s">
        <v>139</v>
      </c>
      <c r="E161" s="218" t="s">
        <v>1</v>
      </c>
      <c r="F161" s="219" t="s">
        <v>463</v>
      </c>
      <c r="G161" s="217"/>
      <c r="H161" s="218" t="s">
        <v>1</v>
      </c>
      <c r="I161" s="151"/>
      <c r="J161" s="217"/>
      <c r="K161" s="217"/>
      <c r="L161" s="110"/>
      <c r="M161" s="112"/>
      <c r="N161" s="113"/>
      <c r="O161" s="113"/>
      <c r="P161" s="113"/>
      <c r="Q161" s="113"/>
      <c r="R161" s="113"/>
      <c r="S161" s="113"/>
      <c r="T161" s="114"/>
      <c r="AT161" s="111" t="s">
        <v>139</v>
      </c>
      <c r="AU161" s="111" t="s">
        <v>84</v>
      </c>
      <c r="AV161" s="13" t="s">
        <v>82</v>
      </c>
      <c r="AW161" s="13" t="s">
        <v>30</v>
      </c>
      <c r="AX161" s="13" t="s">
        <v>74</v>
      </c>
      <c r="AY161" s="111" t="s">
        <v>128</v>
      </c>
    </row>
    <row r="162" spans="1:65" s="14" customFormat="1">
      <c r="B162" s="115"/>
      <c r="C162" s="220"/>
      <c r="D162" s="215" t="s">
        <v>139</v>
      </c>
      <c r="E162" s="221" t="s">
        <v>1</v>
      </c>
      <c r="F162" s="222" t="s">
        <v>464</v>
      </c>
      <c r="G162" s="220"/>
      <c r="H162" s="223">
        <v>14.63</v>
      </c>
      <c r="I162" s="152"/>
      <c r="J162" s="220"/>
      <c r="K162" s="220"/>
      <c r="L162" s="115"/>
      <c r="M162" s="117"/>
      <c r="N162" s="118"/>
      <c r="O162" s="118"/>
      <c r="P162" s="118"/>
      <c r="Q162" s="118"/>
      <c r="R162" s="118"/>
      <c r="S162" s="118"/>
      <c r="T162" s="119"/>
      <c r="AT162" s="116" t="s">
        <v>139</v>
      </c>
      <c r="AU162" s="116" t="s">
        <v>84</v>
      </c>
      <c r="AV162" s="14" t="s">
        <v>84</v>
      </c>
      <c r="AW162" s="14" t="s">
        <v>30</v>
      </c>
      <c r="AX162" s="14" t="s">
        <v>74</v>
      </c>
      <c r="AY162" s="116" t="s">
        <v>128</v>
      </c>
    </row>
    <row r="163" spans="1:65" s="14" customFormat="1">
      <c r="B163" s="115"/>
      <c r="C163" s="220"/>
      <c r="D163" s="215" t="s">
        <v>139</v>
      </c>
      <c r="E163" s="221" t="s">
        <v>1</v>
      </c>
      <c r="F163" s="222" t="s">
        <v>465</v>
      </c>
      <c r="G163" s="220"/>
      <c r="H163" s="223">
        <v>-5.2249999999999996</v>
      </c>
      <c r="I163" s="152"/>
      <c r="J163" s="220"/>
      <c r="K163" s="220"/>
      <c r="L163" s="115"/>
      <c r="M163" s="117"/>
      <c r="N163" s="118"/>
      <c r="O163" s="118"/>
      <c r="P163" s="118"/>
      <c r="Q163" s="118"/>
      <c r="R163" s="118"/>
      <c r="S163" s="118"/>
      <c r="T163" s="119"/>
      <c r="AT163" s="116" t="s">
        <v>139</v>
      </c>
      <c r="AU163" s="116" t="s">
        <v>84</v>
      </c>
      <c r="AV163" s="14" t="s">
        <v>84</v>
      </c>
      <c r="AW163" s="14" t="s">
        <v>30</v>
      </c>
      <c r="AX163" s="14" t="s">
        <v>74</v>
      </c>
      <c r="AY163" s="116" t="s">
        <v>128</v>
      </c>
    </row>
    <row r="164" spans="1:65" s="2" customFormat="1" ht="12">
      <c r="A164" s="25"/>
      <c r="B164" s="101"/>
      <c r="C164" s="209" t="s">
        <v>219</v>
      </c>
      <c r="D164" s="209" t="s">
        <v>130</v>
      </c>
      <c r="E164" s="210" t="s">
        <v>466</v>
      </c>
      <c r="F164" s="211" t="s">
        <v>467</v>
      </c>
      <c r="G164" s="212" t="s">
        <v>468</v>
      </c>
      <c r="H164" s="213">
        <v>5</v>
      </c>
      <c r="I164" s="148">
        <v>0</v>
      </c>
      <c r="J164" s="214">
        <f>ROUND(I164*H164,2)</f>
        <v>0</v>
      </c>
      <c r="K164" s="211" t="s">
        <v>134</v>
      </c>
      <c r="L164" s="26"/>
      <c r="M164" s="102" t="s">
        <v>1</v>
      </c>
      <c r="N164" s="103" t="s">
        <v>39</v>
      </c>
      <c r="O164" s="104">
        <v>0.95399999999999996</v>
      </c>
      <c r="P164" s="104">
        <f>O164*H164</f>
        <v>4.7699999999999996</v>
      </c>
      <c r="Q164" s="104">
        <v>0</v>
      </c>
      <c r="R164" s="104">
        <f>Q164*H164</f>
        <v>0</v>
      </c>
      <c r="S164" s="104">
        <v>0.2</v>
      </c>
      <c r="T164" s="105">
        <f>S164*H164</f>
        <v>1</v>
      </c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R164" s="106" t="s">
        <v>135</v>
      </c>
      <c r="AT164" s="106" t="s">
        <v>130</v>
      </c>
      <c r="AU164" s="106" t="s">
        <v>84</v>
      </c>
      <c r="AY164" s="16" t="s">
        <v>128</v>
      </c>
      <c r="BE164" s="107">
        <f>IF(N164="základní",J164,0)</f>
        <v>0</v>
      </c>
      <c r="BF164" s="107">
        <f>IF(N164="snížená",J164,0)</f>
        <v>0</v>
      </c>
      <c r="BG164" s="107">
        <f>IF(N164="zákl. přenesená",J164,0)</f>
        <v>0</v>
      </c>
      <c r="BH164" s="107">
        <f>IF(N164="sníž. přenesená",J164,0)</f>
        <v>0</v>
      </c>
      <c r="BI164" s="107">
        <f>IF(N164="nulová",J164,0)</f>
        <v>0</v>
      </c>
      <c r="BJ164" s="16" t="s">
        <v>82</v>
      </c>
      <c r="BK164" s="107">
        <f>ROUND(I164*H164,2)</f>
        <v>0</v>
      </c>
      <c r="BL164" s="16" t="s">
        <v>135</v>
      </c>
      <c r="BM164" s="106" t="s">
        <v>469</v>
      </c>
    </row>
    <row r="165" spans="1:65" s="2" customFormat="1">
      <c r="A165" s="25"/>
      <c r="B165" s="26"/>
      <c r="C165" s="157"/>
      <c r="D165" s="215" t="s">
        <v>137</v>
      </c>
      <c r="E165" s="157"/>
      <c r="F165" s="216" t="s">
        <v>470</v>
      </c>
      <c r="G165" s="157"/>
      <c r="H165" s="157"/>
      <c r="I165" s="150"/>
      <c r="J165" s="157"/>
      <c r="K165" s="157"/>
      <c r="L165" s="26"/>
      <c r="M165" s="108"/>
      <c r="N165" s="109"/>
      <c r="O165" s="47"/>
      <c r="P165" s="47"/>
      <c r="Q165" s="47"/>
      <c r="R165" s="47"/>
      <c r="S165" s="47"/>
      <c r="T165" s="48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T165" s="16" t="s">
        <v>137</v>
      </c>
      <c r="AU165" s="16" t="s">
        <v>84</v>
      </c>
    </row>
    <row r="166" spans="1:65" s="2" customFormat="1" ht="12">
      <c r="A166" s="25"/>
      <c r="B166" s="101"/>
      <c r="C166" s="209" t="s">
        <v>227</v>
      </c>
      <c r="D166" s="209" t="s">
        <v>130</v>
      </c>
      <c r="E166" s="210" t="s">
        <v>471</v>
      </c>
      <c r="F166" s="211" t="s">
        <v>472</v>
      </c>
      <c r="G166" s="212" t="s">
        <v>468</v>
      </c>
      <c r="H166" s="213">
        <v>5</v>
      </c>
      <c r="I166" s="148">
        <v>0</v>
      </c>
      <c r="J166" s="214">
        <f>ROUND(I166*H166,2)</f>
        <v>0</v>
      </c>
      <c r="K166" s="211" t="s">
        <v>134</v>
      </c>
      <c r="L166" s="26"/>
      <c r="M166" s="102" t="s">
        <v>1</v>
      </c>
      <c r="N166" s="103" t="s">
        <v>39</v>
      </c>
      <c r="O166" s="104">
        <v>1.694</v>
      </c>
      <c r="P166" s="104">
        <f>O166*H166</f>
        <v>8.4699999999999989</v>
      </c>
      <c r="Q166" s="104">
        <v>0.21734000000000001</v>
      </c>
      <c r="R166" s="104">
        <f>Q166*H166</f>
        <v>1.0867</v>
      </c>
      <c r="S166" s="104">
        <v>0</v>
      </c>
      <c r="T166" s="105">
        <f>S166*H166</f>
        <v>0</v>
      </c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R166" s="106" t="s">
        <v>135</v>
      </c>
      <c r="AT166" s="106" t="s">
        <v>130</v>
      </c>
      <c r="AU166" s="106" t="s">
        <v>84</v>
      </c>
      <c r="AY166" s="16" t="s">
        <v>128</v>
      </c>
      <c r="BE166" s="107">
        <f>IF(N166="základní",J166,0)</f>
        <v>0</v>
      </c>
      <c r="BF166" s="107">
        <f>IF(N166="snížená",J166,0)</f>
        <v>0</v>
      </c>
      <c r="BG166" s="107">
        <f>IF(N166="zákl. přenesená",J166,0)</f>
        <v>0</v>
      </c>
      <c r="BH166" s="107">
        <f>IF(N166="sníž. přenesená",J166,0)</f>
        <v>0</v>
      </c>
      <c r="BI166" s="107">
        <f>IF(N166="nulová",J166,0)</f>
        <v>0</v>
      </c>
      <c r="BJ166" s="16" t="s">
        <v>82</v>
      </c>
      <c r="BK166" s="107">
        <f>ROUND(I166*H166,2)</f>
        <v>0</v>
      </c>
      <c r="BL166" s="16" t="s">
        <v>135</v>
      </c>
      <c r="BM166" s="106" t="s">
        <v>473</v>
      </c>
    </row>
    <row r="167" spans="1:65" s="2" customFormat="1">
      <c r="A167" s="25"/>
      <c r="B167" s="26"/>
      <c r="C167" s="157"/>
      <c r="D167" s="215" t="s">
        <v>137</v>
      </c>
      <c r="E167" s="157"/>
      <c r="F167" s="216" t="s">
        <v>474</v>
      </c>
      <c r="G167" s="157"/>
      <c r="H167" s="157"/>
      <c r="I167" s="150"/>
      <c r="J167" s="157"/>
      <c r="K167" s="157"/>
      <c r="L167" s="26"/>
      <c r="M167" s="108"/>
      <c r="N167" s="109"/>
      <c r="O167" s="47"/>
      <c r="P167" s="47"/>
      <c r="Q167" s="47"/>
      <c r="R167" s="47"/>
      <c r="S167" s="47"/>
      <c r="T167" s="48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T167" s="16" t="s">
        <v>137</v>
      </c>
      <c r="AU167" s="16" t="s">
        <v>84</v>
      </c>
    </row>
    <row r="168" spans="1:65" s="14" customFormat="1">
      <c r="B168" s="115"/>
      <c r="C168" s="220"/>
      <c r="D168" s="215" t="s">
        <v>139</v>
      </c>
      <c r="E168" s="221" t="s">
        <v>1</v>
      </c>
      <c r="F168" s="222" t="s">
        <v>475</v>
      </c>
      <c r="G168" s="220"/>
      <c r="H168" s="223">
        <v>5</v>
      </c>
      <c r="I168" s="152"/>
      <c r="J168" s="220"/>
      <c r="K168" s="220"/>
      <c r="L168" s="115"/>
      <c r="M168" s="117"/>
      <c r="N168" s="118"/>
      <c r="O168" s="118"/>
      <c r="P168" s="118"/>
      <c r="Q168" s="118"/>
      <c r="R168" s="118"/>
      <c r="S168" s="118"/>
      <c r="T168" s="119"/>
      <c r="AT168" s="116" t="s">
        <v>139</v>
      </c>
      <c r="AU168" s="116" t="s">
        <v>84</v>
      </c>
      <c r="AV168" s="14" t="s">
        <v>84</v>
      </c>
      <c r="AW168" s="14" t="s">
        <v>30</v>
      </c>
      <c r="AX168" s="14" t="s">
        <v>74</v>
      </c>
      <c r="AY168" s="116" t="s">
        <v>128</v>
      </c>
    </row>
    <row r="169" spans="1:65" s="2" customFormat="1" ht="24">
      <c r="A169" s="25"/>
      <c r="B169" s="101"/>
      <c r="C169" s="224" t="s">
        <v>8</v>
      </c>
      <c r="D169" s="224" t="s">
        <v>205</v>
      </c>
      <c r="E169" s="225" t="s">
        <v>476</v>
      </c>
      <c r="F169" s="226" t="s">
        <v>477</v>
      </c>
      <c r="G169" s="227" t="s">
        <v>468</v>
      </c>
      <c r="H169" s="228">
        <v>5</v>
      </c>
      <c r="I169" s="149">
        <v>0</v>
      </c>
      <c r="J169" s="229">
        <f>ROUND(I169*H169,2)</f>
        <v>0</v>
      </c>
      <c r="K169" s="226" t="s">
        <v>1</v>
      </c>
      <c r="L169" s="120"/>
      <c r="M169" s="121" t="s">
        <v>1</v>
      </c>
      <c r="N169" s="122" t="s">
        <v>39</v>
      </c>
      <c r="O169" s="104">
        <v>0</v>
      </c>
      <c r="P169" s="104">
        <f>O169*H169</f>
        <v>0</v>
      </c>
      <c r="Q169" s="104">
        <v>0.06</v>
      </c>
      <c r="R169" s="104">
        <f>Q169*H169</f>
        <v>0.3</v>
      </c>
      <c r="S169" s="104">
        <v>0</v>
      </c>
      <c r="T169" s="105">
        <f>S169*H169</f>
        <v>0</v>
      </c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R169" s="106" t="s">
        <v>184</v>
      </c>
      <c r="AT169" s="106" t="s">
        <v>205</v>
      </c>
      <c r="AU169" s="106" t="s">
        <v>84</v>
      </c>
      <c r="AY169" s="16" t="s">
        <v>128</v>
      </c>
      <c r="BE169" s="107">
        <f>IF(N169="základní",J169,0)</f>
        <v>0</v>
      </c>
      <c r="BF169" s="107">
        <f>IF(N169="snížená",J169,0)</f>
        <v>0</v>
      </c>
      <c r="BG169" s="107">
        <f>IF(N169="zákl. přenesená",J169,0)</f>
        <v>0</v>
      </c>
      <c r="BH169" s="107">
        <f>IF(N169="sníž. přenesená",J169,0)</f>
        <v>0</v>
      </c>
      <c r="BI169" s="107">
        <f>IF(N169="nulová",J169,0)</f>
        <v>0</v>
      </c>
      <c r="BJ169" s="16" t="s">
        <v>82</v>
      </c>
      <c r="BK169" s="107">
        <f>ROUND(I169*H169,2)</f>
        <v>0</v>
      </c>
      <c r="BL169" s="16" t="s">
        <v>135</v>
      </c>
      <c r="BM169" s="106" t="s">
        <v>478</v>
      </c>
    </row>
    <row r="170" spans="1:65" s="2" customFormat="1">
      <c r="A170" s="25"/>
      <c r="B170" s="26"/>
      <c r="C170" s="157"/>
      <c r="D170" s="215" t="s">
        <v>137</v>
      </c>
      <c r="E170" s="157"/>
      <c r="F170" s="216" t="s">
        <v>477</v>
      </c>
      <c r="G170" s="157"/>
      <c r="H170" s="157"/>
      <c r="I170" s="150"/>
      <c r="J170" s="157"/>
      <c r="K170" s="157"/>
      <c r="L170" s="26"/>
      <c r="M170" s="108"/>
      <c r="N170" s="109"/>
      <c r="O170" s="47"/>
      <c r="P170" s="47"/>
      <c r="Q170" s="47"/>
      <c r="R170" s="47"/>
      <c r="S170" s="47"/>
      <c r="T170" s="48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T170" s="16" t="s">
        <v>137</v>
      </c>
      <c r="AU170" s="16" t="s">
        <v>84</v>
      </c>
    </row>
    <row r="171" spans="1:65" s="2" customFormat="1" ht="12">
      <c r="A171" s="25"/>
      <c r="B171" s="101"/>
      <c r="C171" s="209" t="s">
        <v>240</v>
      </c>
      <c r="D171" s="209" t="s">
        <v>130</v>
      </c>
      <c r="E171" s="210" t="s">
        <v>479</v>
      </c>
      <c r="F171" s="211" t="s">
        <v>480</v>
      </c>
      <c r="G171" s="212" t="s">
        <v>133</v>
      </c>
      <c r="H171" s="213">
        <v>10.5</v>
      </c>
      <c r="I171" s="148">
        <v>0</v>
      </c>
      <c r="J171" s="214">
        <f>ROUND(I171*H171,2)</f>
        <v>0</v>
      </c>
      <c r="K171" s="211" t="s">
        <v>134</v>
      </c>
      <c r="L171" s="26"/>
      <c r="M171" s="102" t="s">
        <v>1</v>
      </c>
      <c r="N171" s="103" t="s">
        <v>39</v>
      </c>
      <c r="O171" s="104">
        <v>1.319</v>
      </c>
      <c r="P171" s="104">
        <f>O171*H171</f>
        <v>13.849499999999999</v>
      </c>
      <c r="Q171" s="104">
        <v>0</v>
      </c>
      <c r="R171" s="104">
        <f>Q171*H171</f>
        <v>0</v>
      </c>
      <c r="S171" s="104">
        <v>0</v>
      </c>
      <c r="T171" s="105">
        <f>S171*H171</f>
        <v>0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R171" s="106" t="s">
        <v>135</v>
      </c>
      <c r="AT171" s="106" t="s">
        <v>130</v>
      </c>
      <c r="AU171" s="106" t="s">
        <v>84</v>
      </c>
      <c r="AY171" s="16" t="s">
        <v>128</v>
      </c>
      <c r="BE171" s="107">
        <f>IF(N171="základní",J171,0)</f>
        <v>0</v>
      </c>
      <c r="BF171" s="107">
        <f>IF(N171="snížená",J171,0)</f>
        <v>0</v>
      </c>
      <c r="BG171" s="107">
        <f>IF(N171="zákl. přenesená",J171,0)</f>
        <v>0</v>
      </c>
      <c r="BH171" s="107">
        <f>IF(N171="sníž. přenesená",J171,0)</f>
        <v>0</v>
      </c>
      <c r="BI171" s="107">
        <f>IF(N171="nulová",J171,0)</f>
        <v>0</v>
      </c>
      <c r="BJ171" s="16" t="s">
        <v>82</v>
      </c>
      <c r="BK171" s="107">
        <f>ROUND(I171*H171,2)</f>
        <v>0</v>
      </c>
      <c r="BL171" s="16" t="s">
        <v>135</v>
      </c>
      <c r="BM171" s="106" t="s">
        <v>481</v>
      </c>
    </row>
    <row r="172" spans="1:65" s="2" customFormat="1">
      <c r="A172" s="25"/>
      <c r="B172" s="26"/>
      <c r="C172" s="157"/>
      <c r="D172" s="215" t="s">
        <v>137</v>
      </c>
      <c r="E172" s="157"/>
      <c r="F172" s="216" t="s">
        <v>482</v>
      </c>
      <c r="G172" s="157"/>
      <c r="H172" s="157"/>
      <c r="I172" s="150"/>
      <c r="J172" s="157"/>
      <c r="K172" s="157"/>
      <c r="L172" s="26"/>
      <c r="M172" s="108"/>
      <c r="N172" s="109"/>
      <c r="O172" s="47"/>
      <c r="P172" s="47"/>
      <c r="Q172" s="47"/>
      <c r="R172" s="47"/>
      <c r="S172" s="47"/>
      <c r="T172" s="48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T172" s="16" t="s">
        <v>137</v>
      </c>
      <c r="AU172" s="16" t="s">
        <v>84</v>
      </c>
    </row>
    <row r="173" spans="1:65" s="14" customFormat="1">
      <c r="B173" s="115"/>
      <c r="C173" s="220"/>
      <c r="D173" s="215" t="s">
        <v>139</v>
      </c>
      <c r="E173" s="221" t="s">
        <v>1</v>
      </c>
      <c r="F173" s="222" t="s">
        <v>483</v>
      </c>
      <c r="G173" s="220"/>
      <c r="H173" s="223">
        <v>14</v>
      </c>
      <c r="I173" s="152"/>
      <c r="J173" s="220"/>
      <c r="K173" s="220"/>
      <c r="L173" s="115"/>
      <c r="M173" s="117"/>
      <c r="N173" s="118"/>
      <c r="O173" s="118"/>
      <c r="P173" s="118"/>
      <c r="Q173" s="118"/>
      <c r="R173" s="118"/>
      <c r="S173" s="118"/>
      <c r="T173" s="119"/>
      <c r="AT173" s="116" t="s">
        <v>139</v>
      </c>
      <c r="AU173" s="116" t="s">
        <v>84</v>
      </c>
      <c r="AV173" s="14" t="s">
        <v>84</v>
      </c>
      <c r="AW173" s="14" t="s">
        <v>30</v>
      </c>
      <c r="AX173" s="14" t="s">
        <v>74</v>
      </c>
      <c r="AY173" s="116" t="s">
        <v>128</v>
      </c>
    </row>
    <row r="174" spans="1:65" s="14" customFormat="1">
      <c r="B174" s="115"/>
      <c r="C174" s="220"/>
      <c r="D174" s="215" t="s">
        <v>139</v>
      </c>
      <c r="E174" s="221" t="s">
        <v>1</v>
      </c>
      <c r="F174" s="222" t="s">
        <v>484</v>
      </c>
      <c r="G174" s="220"/>
      <c r="H174" s="223">
        <v>-3.5</v>
      </c>
      <c r="I174" s="152"/>
      <c r="J174" s="220"/>
      <c r="K174" s="220"/>
      <c r="L174" s="115"/>
      <c r="M174" s="117"/>
      <c r="N174" s="118"/>
      <c r="O174" s="118"/>
      <c r="P174" s="118"/>
      <c r="Q174" s="118"/>
      <c r="R174" s="118"/>
      <c r="S174" s="118"/>
      <c r="T174" s="119"/>
      <c r="AT174" s="116" t="s">
        <v>139</v>
      </c>
      <c r="AU174" s="116" t="s">
        <v>84</v>
      </c>
      <c r="AV174" s="14" t="s">
        <v>84</v>
      </c>
      <c r="AW174" s="14" t="s">
        <v>30</v>
      </c>
      <c r="AX174" s="14" t="s">
        <v>74</v>
      </c>
      <c r="AY174" s="116" t="s">
        <v>128</v>
      </c>
    </row>
    <row r="175" spans="1:65" s="2" customFormat="1" ht="12">
      <c r="A175" s="25"/>
      <c r="B175" s="101"/>
      <c r="C175" s="209" t="s">
        <v>347</v>
      </c>
      <c r="D175" s="209" t="s">
        <v>130</v>
      </c>
      <c r="E175" s="210" t="s">
        <v>293</v>
      </c>
      <c r="F175" s="211" t="s">
        <v>294</v>
      </c>
      <c r="G175" s="212" t="s">
        <v>243</v>
      </c>
      <c r="H175" s="213">
        <v>0.35799999999999998</v>
      </c>
      <c r="I175" s="148">
        <v>0</v>
      </c>
      <c r="J175" s="214">
        <f>ROUND(I175*H175,2)</f>
        <v>0</v>
      </c>
      <c r="K175" s="211" t="s">
        <v>134</v>
      </c>
      <c r="L175" s="26"/>
      <c r="M175" s="102" t="s">
        <v>1</v>
      </c>
      <c r="N175" s="103" t="s">
        <v>39</v>
      </c>
      <c r="O175" s="104">
        <v>39.133000000000003</v>
      </c>
      <c r="P175" s="104">
        <f>O175*H175</f>
        <v>14.009614000000001</v>
      </c>
      <c r="Q175" s="104">
        <v>1.0395099999999999</v>
      </c>
      <c r="R175" s="104">
        <f>Q175*H175</f>
        <v>0.37214457999999995</v>
      </c>
      <c r="S175" s="104">
        <v>0</v>
      </c>
      <c r="T175" s="105">
        <f>S175*H175</f>
        <v>0</v>
      </c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R175" s="106" t="s">
        <v>135</v>
      </c>
      <c r="AT175" s="106" t="s">
        <v>130</v>
      </c>
      <c r="AU175" s="106" t="s">
        <v>84</v>
      </c>
      <c r="AY175" s="16" t="s">
        <v>128</v>
      </c>
      <c r="BE175" s="107">
        <f>IF(N175="základní",J175,0)</f>
        <v>0</v>
      </c>
      <c r="BF175" s="107">
        <f>IF(N175="snížená",J175,0)</f>
        <v>0</v>
      </c>
      <c r="BG175" s="107">
        <f>IF(N175="zákl. přenesená",J175,0)</f>
        <v>0</v>
      </c>
      <c r="BH175" s="107">
        <f>IF(N175="sníž. přenesená",J175,0)</f>
        <v>0</v>
      </c>
      <c r="BI175" s="107">
        <f>IF(N175="nulová",J175,0)</f>
        <v>0</v>
      </c>
      <c r="BJ175" s="16" t="s">
        <v>82</v>
      </c>
      <c r="BK175" s="107">
        <f>ROUND(I175*H175,2)</f>
        <v>0</v>
      </c>
      <c r="BL175" s="16" t="s">
        <v>135</v>
      </c>
      <c r="BM175" s="106" t="s">
        <v>485</v>
      </c>
    </row>
    <row r="176" spans="1:65" s="2" customFormat="1" ht="29.25">
      <c r="A176" s="25"/>
      <c r="B176" s="26"/>
      <c r="C176" s="157"/>
      <c r="D176" s="215" t="s">
        <v>137</v>
      </c>
      <c r="E176" s="157"/>
      <c r="F176" s="216" t="s">
        <v>296</v>
      </c>
      <c r="G176" s="157"/>
      <c r="H176" s="157"/>
      <c r="I176" s="150"/>
      <c r="J176" s="157"/>
      <c r="K176" s="157"/>
      <c r="L176" s="26"/>
      <c r="M176" s="108"/>
      <c r="N176" s="109"/>
      <c r="O176" s="47"/>
      <c r="P176" s="47"/>
      <c r="Q176" s="47"/>
      <c r="R176" s="47"/>
      <c r="S176" s="47"/>
      <c r="T176" s="48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T176" s="16" t="s">
        <v>137</v>
      </c>
      <c r="AU176" s="16" t="s">
        <v>84</v>
      </c>
    </row>
    <row r="177" spans="1:65" s="13" customFormat="1">
      <c r="B177" s="110"/>
      <c r="C177" s="217"/>
      <c r="D177" s="215" t="s">
        <v>139</v>
      </c>
      <c r="E177" s="218" t="s">
        <v>1</v>
      </c>
      <c r="F177" s="219" t="s">
        <v>297</v>
      </c>
      <c r="G177" s="217"/>
      <c r="H177" s="218" t="s">
        <v>1</v>
      </c>
      <c r="I177" s="151"/>
      <c r="J177" s="217"/>
      <c r="K177" s="217"/>
      <c r="L177" s="110"/>
      <c r="M177" s="112"/>
      <c r="N177" s="113"/>
      <c r="O177" s="113"/>
      <c r="P177" s="113"/>
      <c r="Q177" s="113"/>
      <c r="R177" s="113"/>
      <c r="S177" s="113"/>
      <c r="T177" s="114"/>
      <c r="AT177" s="111" t="s">
        <v>139</v>
      </c>
      <c r="AU177" s="111" t="s">
        <v>84</v>
      </c>
      <c r="AV177" s="13" t="s">
        <v>82</v>
      </c>
      <c r="AW177" s="13" t="s">
        <v>30</v>
      </c>
      <c r="AX177" s="13" t="s">
        <v>74</v>
      </c>
      <c r="AY177" s="111" t="s">
        <v>128</v>
      </c>
    </row>
    <row r="178" spans="1:65" s="14" customFormat="1">
      <c r="B178" s="115"/>
      <c r="C178" s="220"/>
      <c r="D178" s="215" t="s">
        <v>139</v>
      </c>
      <c r="E178" s="221" t="s">
        <v>1</v>
      </c>
      <c r="F178" s="222" t="s">
        <v>486</v>
      </c>
      <c r="G178" s="220"/>
      <c r="H178" s="223">
        <v>0.35799999999999998</v>
      </c>
      <c r="I178" s="152"/>
      <c r="J178" s="220"/>
      <c r="K178" s="220"/>
      <c r="L178" s="115"/>
      <c r="M178" s="117"/>
      <c r="N178" s="118"/>
      <c r="O178" s="118"/>
      <c r="P178" s="118"/>
      <c r="Q178" s="118"/>
      <c r="R178" s="118"/>
      <c r="S178" s="118"/>
      <c r="T178" s="119"/>
      <c r="AT178" s="116" t="s">
        <v>139</v>
      </c>
      <c r="AU178" s="116" t="s">
        <v>84</v>
      </c>
      <c r="AV178" s="14" t="s">
        <v>84</v>
      </c>
      <c r="AW178" s="14" t="s">
        <v>30</v>
      </c>
      <c r="AX178" s="14" t="s">
        <v>74</v>
      </c>
      <c r="AY178" s="116" t="s">
        <v>128</v>
      </c>
    </row>
    <row r="179" spans="1:65" s="12" customFormat="1" ht="12.75">
      <c r="B179" s="93"/>
      <c r="C179" s="203"/>
      <c r="D179" s="204" t="s">
        <v>73</v>
      </c>
      <c r="E179" s="207" t="s">
        <v>191</v>
      </c>
      <c r="F179" s="207" t="s">
        <v>326</v>
      </c>
      <c r="G179" s="203"/>
      <c r="H179" s="203"/>
      <c r="I179" s="153"/>
      <c r="J179" s="208">
        <f>BK179</f>
        <v>0</v>
      </c>
      <c r="K179" s="203"/>
      <c r="L179" s="93"/>
      <c r="M179" s="95"/>
      <c r="N179" s="96"/>
      <c r="O179" s="96"/>
      <c r="P179" s="97">
        <f>SUM(P180:P185)</f>
        <v>10.0496</v>
      </c>
      <c r="Q179" s="96"/>
      <c r="R179" s="97">
        <f>SUM(R180:R185)</f>
        <v>5.1720799999999997E-2</v>
      </c>
      <c r="S179" s="96"/>
      <c r="T179" s="98">
        <f>SUM(T180:T185)</f>
        <v>0</v>
      </c>
      <c r="AR179" s="94" t="s">
        <v>82</v>
      </c>
      <c r="AT179" s="99" t="s">
        <v>73</v>
      </c>
      <c r="AU179" s="99" t="s">
        <v>82</v>
      </c>
      <c r="AY179" s="94" t="s">
        <v>128</v>
      </c>
      <c r="BK179" s="100">
        <f>SUM(BK180:BK185)</f>
        <v>0</v>
      </c>
    </row>
    <row r="180" spans="1:65" s="2" customFormat="1" ht="12">
      <c r="A180" s="25"/>
      <c r="B180" s="101"/>
      <c r="C180" s="209" t="s">
        <v>487</v>
      </c>
      <c r="D180" s="209" t="s">
        <v>130</v>
      </c>
      <c r="E180" s="210" t="s">
        <v>327</v>
      </c>
      <c r="F180" s="211" t="s">
        <v>328</v>
      </c>
      <c r="G180" s="212" t="s">
        <v>320</v>
      </c>
      <c r="H180" s="213">
        <v>34</v>
      </c>
      <c r="I180" s="148">
        <v>0</v>
      </c>
      <c r="J180" s="214">
        <f>ROUND(I180*H180,2)</f>
        <v>0</v>
      </c>
      <c r="K180" s="211" t="s">
        <v>134</v>
      </c>
      <c r="L180" s="26"/>
      <c r="M180" s="102" t="s">
        <v>1</v>
      </c>
      <c r="N180" s="103" t="s">
        <v>39</v>
      </c>
      <c r="O180" s="104">
        <v>0.26</v>
      </c>
      <c r="P180" s="104">
        <f>O180*H180</f>
        <v>8.84</v>
      </c>
      <c r="Q180" s="104">
        <v>1.3699999999999999E-3</v>
      </c>
      <c r="R180" s="104">
        <f>Q180*H180</f>
        <v>4.6579999999999996E-2</v>
      </c>
      <c r="S180" s="104">
        <v>0</v>
      </c>
      <c r="T180" s="105">
        <f>S180*H180</f>
        <v>0</v>
      </c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R180" s="106" t="s">
        <v>135</v>
      </c>
      <c r="AT180" s="106" t="s">
        <v>130</v>
      </c>
      <c r="AU180" s="106" t="s">
        <v>84</v>
      </c>
      <c r="AY180" s="16" t="s">
        <v>128</v>
      </c>
      <c r="BE180" s="107">
        <f>IF(N180="základní",J180,0)</f>
        <v>0</v>
      </c>
      <c r="BF180" s="107">
        <f>IF(N180="snížená",J180,0)</f>
        <v>0</v>
      </c>
      <c r="BG180" s="107">
        <f>IF(N180="zákl. přenesená",J180,0)</f>
        <v>0</v>
      </c>
      <c r="BH180" s="107">
        <f>IF(N180="sníž. přenesená",J180,0)</f>
        <v>0</v>
      </c>
      <c r="BI180" s="107">
        <f>IF(N180="nulová",J180,0)</f>
        <v>0</v>
      </c>
      <c r="BJ180" s="16" t="s">
        <v>82</v>
      </c>
      <c r="BK180" s="107">
        <f>ROUND(I180*H180,2)</f>
        <v>0</v>
      </c>
      <c r="BL180" s="16" t="s">
        <v>135</v>
      </c>
      <c r="BM180" s="106" t="s">
        <v>488</v>
      </c>
    </row>
    <row r="181" spans="1:65" s="2" customFormat="1">
      <c r="A181" s="25"/>
      <c r="B181" s="26"/>
      <c r="C181" s="157"/>
      <c r="D181" s="215" t="s">
        <v>137</v>
      </c>
      <c r="E181" s="157"/>
      <c r="F181" s="216" t="s">
        <v>330</v>
      </c>
      <c r="G181" s="157"/>
      <c r="H181" s="157"/>
      <c r="I181" s="150"/>
      <c r="J181" s="157"/>
      <c r="K181" s="157"/>
      <c r="L181" s="26"/>
      <c r="M181" s="108"/>
      <c r="N181" s="109"/>
      <c r="O181" s="47"/>
      <c r="P181" s="47"/>
      <c r="Q181" s="47"/>
      <c r="R181" s="47"/>
      <c r="S181" s="47"/>
      <c r="T181" s="48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T181" s="16" t="s">
        <v>137</v>
      </c>
      <c r="AU181" s="16" t="s">
        <v>84</v>
      </c>
    </row>
    <row r="182" spans="1:65" s="14" customFormat="1">
      <c r="B182" s="115"/>
      <c r="C182" s="220"/>
      <c r="D182" s="215" t="s">
        <v>139</v>
      </c>
      <c r="E182" s="221" t="s">
        <v>1</v>
      </c>
      <c r="F182" s="222" t="s">
        <v>489</v>
      </c>
      <c r="G182" s="220"/>
      <c r="H182" s="223">
        <v>34</v>
      </c>
      <c r="I182" s="152"/>
      <c r="J182" s="220"/>
      <c r="K182" s="220"/>
      <c r="L182" s="115"/>
      <c r="M182" s="117"/>
      <c r="N182" s="118"/>
      <c r="O182" s="118"/>
      <c r="P182" s="118"/>
      <c r="Q182" s="118"/>
      <c r="R182" s="118"/>
      <c r="S182" s="118"/>
      <c r="T182" s="119"/>
      <c r="AT182" s="116" t="s">
        <v>139</v>
      </c>
      <c r="AU182" s="116" t="s">
        <v>84</v>
      </c>
      <c r="AV182" s="14" t="s">
        <v>84</v>
      </c>
      <c r="AW182" s="14" t="s">
        <v>30</v>
      </c>
      <c r="AX182" s="14" t="s">
        <v>74</v>
      </c>
      <c r="AY182" s="116" t="s">
        <v>128</v>
      </c>
    </row>
    <row r="183" spans="1:65" s="2" customFormat="1" ht="12">
      <c r="A183" s="25"/>
      <c r="B183" s="101"/>
      <c r="C183" s="209" t="s">
        <v>490</v>
      </c>
      <c r="D183" s="209" t="s">
        <v>130</v>
      </c>
      <c r="E183" s="210" t="s">
        <v>491</v>
      </c>
      <c r="F183" s="211" t="s">
        <v>492</v>
      </c>
      <c r="G183" s="212" t="s">
        <v>320</v>
      </c>
      <c r="H183" s="213">
        <v>2.52</v>
      </c>
      <c r="I183" s="148">
        <v>0</v>
      </c>
      <c r="J183" s="214">
        <f>ROUND(I183*H183,2)</f>
        <v>0</v>
      </c>
      <c r="K183" s="211" t="s">
        <v>1</v>
      </c>
      <c r="L183" s="26"/>
      <c r="M183" s="102" t="s">
        <v>1</v>
      </c>
      <c r="N183" s="103" t="s">
        <v>39</v>
      </c>
      <c r="O183" s="104">
        <v>0.48</v>
      </c>
      <c r="P183" s="104">
        <f>O183*H183</f>
        <v>1.2096</v>
      </c>
      <c r="Q183" s="104">
        <v>2.0400000000000001E-3</v>
      </c>
      <c r="R183" s="104">
        <f>Q183*H183</f>
        <v>5.1408000000000001E-3</v>
      </c>
      <c r="S183" s="104">
        <v>0</v>
      </c>
      <c r="T183" s="105">
        <f>S183*H183</f>
        <v>0</v>
      </c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R183" s="106" t="s">
        <v>135</v>
      </c>
      <c r="AT183" s="106" t="s">
        <v>130</v>
      </c>
      <c r="AU183" s="106" t="s">
        <v>84</v>
      </c>
      <c r="AY183" s="16" t="s">
        <v>128</v>
      </c>
      <c r="BE183" s="107">
        <f>IF(N183="základní",J183,0)</f>
        <v>0</v>
      </c>
      <c r="BF183" s="107">
        <f>IF(N183="snížená",J183,0)</f>
        <v>0</v>
      </c>
      <c r="BG183" s="107">
        <f>IF(N183="zákl. přenesená",J183,0)</f>
        <v>0</v>
      </c>
      <c r="BH183" s="107">
        <f>IF(N183="sníž. přenesená",J183,0)</f>
        <v>0</v>
      </c>
      <c r="BI183" s="107">
        <f>IF(N183="nulová",J183,0)</f>
        <v>0</v>
      </c>
      <c r="BJ183" s="16" t="s">
        <v>82</v>
      </c>
      <c r="BK183" s="107">
        <f>ROUND(I183*H183,2)</f>
        <v>0</v>
      </c>
      <c r="BL183" s="16" t="s">
        <v>135</v>
      </c>
      <c r="BM183" s="106" t="s">
        <v>493</v>
      </c>
    </row>
    <row r="184" spans="1:65" s="2" customFormat="1">
      <c r="A184" s="25"/>
      <c r="B184" s="26"/>
      <c r="C184" s="157"/>
      <c r="D184" s="215" t="s">
        <v>137</v>
      </c>
      <c r="E184" s="157"/>
      <c r="F184" s="216" t="s">
        <v>492</v>
      </c>
      <c r="G184" s="157"/>
      <c r="H184" s="157"/>
      <c r="I184" s="150"/>
      <c r="J184" s="157"/>
      <c r="K184" s="157"/>
      <c r="L184" s="26"/>
      <c r="M184" s="108"/>
      <c r="N184" s="109"/>
      <c r="O184" s="47"/>
      <c r="P184" s="47"/>
      <c r="Q184" s="47"/>
      <c r="R184" s="47"/>
      <c r="S184" s="47"/>
      <c r="T184" s="48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T184" s="16" t="s">
        <v>137</v>
      </c>
      <c r="AU184" s="16" t="s">
        <v>84</v>
      </c>
    </row>
    <row r="185" spans="1:65" s="14" customFormat="1">
      <c r="B185" s="115"/>
      <c r="C185" s="220"/>
      <c r="D185" s="215" t="s">
        <v>139</v>
      </c>
      <c r="E185" s="221" t="s">
        <v>1</v>
      </c>
      <c r="F185" s="222" t="s">
        <v>494</v>
      </c>
      <c r="G185" s="220"/>
      <c r="H185" s="223">
        <v>2.52</v>
      </c>
      <c r="I185" s="152"/>
      <c r="J185" s="220"/>
      <c r="K185" s="220"/>
      <c r="L185" s="115"/>
      <c r="M185" s="117"/>
      <c r="N185" s="118"/>
      <c r="O185" s="118"/>
      <c r="P185" s="118"/>
      <c r="Q185" s="118"/>
      <c r="R185" s="118"/>
      <c r="S185" s="118"/>
      <c r="T185" s="119"/>
      <c r="AT185" s="116" t="s">
        <v>139</v>
      </c>
      <c r="AU185" s="116" t="s">
        <v>84</v>
      </c>
      <c r="AV185" s="14" t="s">
        <v>84</v>
      </c>
      <c r="AW185" s="14" t="s">
        <v>30</v>
      </c>
      <c r="AX185" s="14" t="s">
        <v>74</v>
      </c>
      <c r="AY185" s="116" t="s">
        <v>128</v>
      </c>
    </row>
    <row r="186" spans="1:65" s="12" customFormat="1" ht="12.75">
      <c r="B186" s="93"/>
      <c r="C186" s="203"/>
      <c r="D186" s="204" t="s">
        <v>73</v>
      </c>
      <c r="E186" s="207" t="s">
        <v>495</v>
      </c>
      <c r="F186" s="207" t="s">
        <v>496</v>
      </c>
      <c r="G186" s="203"/>
      <c r="H186" s="203"/>
      <c r="I186" s="153"/>
      <c r="J186" s="208">
        <f>BK186</f>
        <v>0</v>
      </c>
      <c r="K186" s="203"/>
      <c r="L186" s="93"/>
      <c r="M186" s="95"/>
      <c r="N186" s="96"/>
      <c r="O186" s="96"/>
      <c r="P186" s="97">
        <f>SUM(P187:P193)</f>
        <v>0.20900000000000002</v>
      </c>
      <c r="Q186" s="96"/>
      <c r="R186" s="97">
        <f>SUM(R187:R193)</f>
        <v>0</v>
      </c>
      <c r="S186" s="96"/>
      <c r="T186" s="98">
        <f>SUM(T187:T193)</f>
        <v>0</v>
      </c>
      <c r="AR186" s="94" t="s">
        <v>82</v>
      </c>
      <c r="AT186" s="99" t="s">
        <v>73</v>
      </c>
      <c r="AU186" s="99" t="s">
        <v>82</v>
      </c>
      <c r="AY186" s="94" t="s">
        <v>128</v>
      </c>
      <c r="BK186" s="100">
        <f>SUM(BK187:BK193)</f>
        <v>0</v>
      </c>
    </row>
    <row r="187" spans="1:65" s="2" customFormat="1" ht="12">
      <c r="A187" s="25"/>
      <c r="B187" s="101"/>
      <c r="C187" s="209" t="s">
        <v>497</v>
      </c>
      <c r="D187" s="209" t="s">
        <v>130</v>
      </c>
      <c r="E187" s="210" t="s">
        <v>498</v>
      </c>
      <c r="F187" s="211" t="s">
        <v>499</v>
      </c>
      <c r="G187" s="212" t="s">
        <v>243</v>
      </c>
      <c r="H187" s="213">
        <v>1</v>
      </c>
      <c r="I187" s="148">
        <v>0</v>
      </c>
      <c r="J187" s="214">
        <f>ROUND(I187*H187,2)</f>
        <v>0</v>
      </c>
      <c r="K187" s="211" t="s">
        <v>134</v>
      </c>
      <c r="L187" s="26"/>
      <c r="M187" s="102" t="s">
        <v>1</v>
      </c>
      <c r="N187" s="103" t="s">
        <v>39</v>
      </c>
      <c r="O187" s="104">
        <v>0.125</v>
      </c>
      <c r="P187" s="104">
        <f>O187*H187</f>
        <v>0.125</v>
      </c>
      <c r="Q187" s="104">
        <v>0</v>
      </c>
      <c r="R187" s="104">
        <f>Q187*H187</f>
        <v>0</v>
      </c>
      <c r="S187" s="104">
        <v>0</v>
      </c>
      <c r="T187" s="105">
        <f>S187*H187</f>
        <v>0</v>
      </c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R187" s="106" t="s">
        <v>135</v>
      </c>
      <c r="AT187" s="106" t="s">
        <v>130</v>
      </c>
      <c r="AU187" s="106" t="s">
        <v>84</v>
      </c>
      <c r="AY187" s="16" t="s">
        <v>128</v>
      </c>
      <c r="BE187" s="107">
        <f>IF(N187="základní",J187,0)</f>
        <v>0</v>
      </c>
      <c r="BF187" s="107">
        <f>IF(N187="snížená",J187,0)</f>
        <v>0</v>
      </c>
      <c r="BG187" s="107">
        <f>IF(N187="zákl. přenesená",J187,0)</f>
        <v>0</v>
      </c>
      <c r="BH187" s="107">
        <f>IF(N187="sníž. přenesená",J187,0)</f>
        <v>0</v>
      </c>
      <c r="BI187" s="107">
        <f>IF(N187="nulová",J187,0)</f>
        <v>0</v>
      </c>
      <c r="BJ187" s="16" t="s">
        <v>82</v>
      </c>
      <c r="BK187" s="107">
        <f>ROUND(I187*H187,2)</f>
        <v>0</v>
      </c>
      <c r="BL187" s="16" t="s">
        <v>135</v>
      </c>
      <c r="BM187" s="106" t="s">
        <v>500</v>
      </c>
    </row>
    <row r="188" spans="1:65" s="2" customFormat="1">
      <c r="A188" s="25"/>
      <c r="B188" s="26"/>
      <c r="C188" s="157"/>
      <c r="D188" s="215" t="s">
        <v>137</v>
      </c>
      <c r="E188" s="157"/>
      <c r="F188" s="216" t="s">
        <v>501</v>
      </c>
      <c r="G188" s="157"/>
      <c r="H188" s="157"/>
      <c r="I188" s="150"/>
      <c r="J188" s="157"/>
      <c r="K188" s="157"/>
      <c r="L188" s="26"/>
      <c r="M188" s="108"/>
      <c r="N188" s="109"/>
      <c r="O188" s="47"/>
      <c r="P188" s="47"/>
      <c r="Q188" s="47"/>
      <c r="R188" s="47"/>
      <c r="S188" s="47"/>
      <c r="T188" s="48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T188" s="16" t="s">
        <v>137</v>
      </c>
      <c r="AU188" s="16" t="s">
        <v>84</v>
      </c>
    </row>
    <row r="189" spans="1:65" s="2" customFormat="1" ht="12">
      <c r="A189" s="25"/>
      <c r="B189" s="101"/>
      <c r="C189" s="209" t="s">
        <v>7</v>
      </c>
      <c r="D189" s="209" t="s">
        <v>130</v>
      </c>
      <c r="E189" s="210" t="s">
        <v>502</v>
      </c>
      <c r="F189" s="211" t="s">
        <v>503</v>
      </c>
      <c r="G189" s="212" t="s">
        <v>243</v>
      </c>
      <c r="H189" s="213">
        <v>14</v>
      </c>
      <c r="I189" s="148">
        <v>0</v>
      </c>
      <c r="J189" s="214">
        <f>ROUND(I189*H189,2)</f>
        <v>0</v>
      </c>
      <c r="K189" s="211" t="s">
        <v>134</v>
      </c>
      <c r="L189" s="26"/>
      <c r="M189" s="102" t="s">
        <v>1</v>
      </c>
      <c r="N189" s="103" t="s">
        <v>39</v>
      </c>
      <c r="O189" s="104">
        <v>6.0000000000000001E-3</v>
      </c>
      <c r="P189" s="104">
        <f>O189*H189</f>
        <v>8.4000000000000005E-2</v>
      </c>
      <c r="Q189" s="104">
        <v>0</v>
      </c>
      <c r="R189" s="104">
        <f>Q189*H189</f>
        <v>0</v>
      </c>
      <c r="S189" s="104">
        <v>0</v>
      </c>
      <c r="T189" s="105">
        <f>S189*H189</f>
        <v>0</v>
      </c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R189" s="106" t="s">
        <v>135</v>
      </c>
      <c r="AT189" s="106" t="s">
        <v>130</v>
      </c>
      <c r="AU189" s="106" t="s">
        <v>84</v>
      </c>
      <c r="AY189" s="16" t="s">
        <v>128</v>
      </c>
      <c r="BE189" s="107">
        <f>IF(N189="základní",J189,0)</f>
        <v>0</v>
      </c>
      <c r="BF189" s="107">
        <f>IF(N189="snížená",J189,0)</f>
        <v>0</v>
      </c>
      <c r="BG189" s="107">
        <f>IF(N189="zákl. přenesená",J189,0)</f>
        <v>0</v>
      </c>
      <c r="BH189" s="107">
        <f>IF(N189="sníž. přenesená",J189,0)</f>
        <v>0</v>
      </c>
      <c r="BI189" s="107">
        <f>IF(N189="nulová",J189,0)</f>
        <v>0</v>
      </c>
      <c r="BJ189" s="16" t="s">
        <v>82</v>
      </c>
      <c r="BK189" s="107">
        <f>ROUND(I189*H189,2)</f>
        <v>0</v>
      </c>
      <c r="BL189" s="16" t="s">
        <v>135</v>
      </c>
      <c r="BM189" s="106" t="s">
        <v>504</v>
      </c>
    </row>
    <row r="190" spans="1:65" s="2" customFormat="1" ht="19.5">
      <c r="A190" s="25"/>
      <c r="B190" s="26"/>
      <c r="C190" s="157"/>
      <c r="D190" s="215" t="s">
        <v>137</v>
      </c>
      <c r="E190" s="157"/>
      <c r="F190" s="216" t="s">
        <v>505</v>
      </c>
      <c r="G190" s="157"/>
      <c r="H190" s="157"/>
      <c r="I190" s="150"/>
      <c r="J190" s="157"/>
      <c r="K190" s="157"/>
      <c r="L190" s="26"/>
      <c r="M190" s="108"/>
      <c r="N190" s="109"/>
      <c r="O190" s="47"/>
      <c r="P190" s="47"/>
      <c r="Q190" s="47"/>
      <c r="R190" s="47"/>
      <c r="S190" s="47"/>
      <c r="T190" s="48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T190" s="16" t="s">
        <v>137</v>
      </c>
      <c r="AU190" s="16" t="s">
        <v>84</v>
      </c>
    </row>
    <row r="191" spans="1:65" s="14" customFormat="1">
      <c r="B191" s="115"/>
      <c r="C191" s="220"/>
      <c r="D191" s="215" t="s">
        <v>139</v>
      </c>
      <c r="E191" s="220"/>
      <c r="F191" s="222" t="s">
        <v>506</v>
      </c>
      <c r="G191" s="220"/>
      <c r="H191" s="223">
        <v>14</v>
      </c>
      <c r="I191" s="152"/>
      <c r="J191" s="220"/>
      <c r="K191" s="220"/>
      <c r="L191" s="115"/>
      <c r="M191" s="117"/>
      <c r="N191" s="118"/>
      <c r="O191" s="118"/>
      <c r="P191" s="118"/>
      <c r="Q191" s="118"/>
      <c r="R191" s="118"/>
      <c r="S191" s="118"/>
      <c r="T191" s="119"/>
      <c r="AT191" s="116" t="s">
        <v>139</v>
      </c>
      <c r="AU191" s="116" t="s">
        <v>84</v>
      </c>
      <c r="AV191" s="14" t="s">
        <v>84</v>
      </c>
      <c r="AW191" s="14" t="s">
        <v>3</v>
      </c>
      <c r="AX191" s="14" t="s">
        <v>82</v>
      </c>
      <c r="AY191" s="116" t="s">
        <v>128</v>
      </c>
    </row>
    <row r="192" spans="1:65" s="2" customFormat="1" ht="24">
      <c r="A192" s="25"/>
      <c r="B192" s="101"/>
      <c r="C192" s="209" t="s">
        <v>507</v>
      </c>
      <c r="D192" s="209" t="s">
        <v>130</v>
      </c>
      <c r="E192" s="210" t="s">
        <v>508</v>
      </c>
      <c r="F192" s="211" t="s">
        <v>509</v>
      </c>
      <c r="G192" s="212" t="s">
        <v>243</v>
      </c>
      <c r="H192" s="213">
        <v>1</v>
      </c>
      <c r="I192" s="148">
        <v>0</v>
      </c>
      <c r="J192" s="214">
        <f>ROUND(I192*H192,2)</f>
        <v>0</v>
      </c>
      <c r="K192" s="211" t="s">
        <v>134</v>
      </c>
      <c r="L192" s="26"/>
      <c r="M192" s="102" t="s">
        <v>1</v>
      </c>
      <c r="N192" s="103" t="s">
        <v>39</v>
      </c>
      <c r="O192" s="104">
        <v>0</v>
      </c>
      <c r="P192" s="104">
        <f>O192*H192</f>
        <v>0</v>
      </c>
      <c r="Q192" s="104">
        <v>0</v>
      </c>
      <c r="R192" s="104">
        <f>Q192*H192</f>
        <v>0</v>
      </c>
      <c r="S192" s="104">
        <v>0</v>
      </c>
      <c r="T192" s="105">
        <f>S192*H192</f>
        <v>0</v>
      </c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R192" s="106" t="s">
        <v>135</v>
      </c>
      <c r="AT192" s="106" t="s">
        <v>130</v>
      </c>
      <c r="AU192" s="106" t="s">
        <v>84</v>
      </c>
      <c r="AY192" s="16" t="s">
        <v>128</v>
      </c>
      <c r="BE192" s="107">
        <f>IF(N192="základní",J192,0)</f>
        <v>0</v>
      </c>
      <c r="BF192" s="107">
        <f>IF(N192="snížená",J192,0)</f>
        <v>0</v>
      </c>
      <c r="BG192" s="107">
        <f>IF(N192="zákl. přenesená",J192,0)</f>
        <v>0</v>
      </c>
      <c r="BH192" s="107">
        <f>IF(N192="sníž. přenesená",J192,0)</f>
        <v>0</v>
      </c>
      <c r="BI192" s="107">
        <f>IF(N192="nulová",J192,0)</f>
        <v>0</v>
      </c>
      <c r="BJ192" s="16" t="s">
        <v>82</v>
      </c>
      <c r="BK192" s="107">
        <f>ROUND(I192*H192,2)</f>
        <v>0</v>
      </c>
      <c r="BL192" s="16" t="s">
        <v>135</v>
      </c>
      <c r="BM192" s="106" t="s">
        <v>510</v>
      </c>
    </row>
    <row r="193" spans="1:65" s="2" customFormat="1" ht="19.5">
      <c r="A193" s="25"/>
      <c r="B193" s="26"/>
      <c r="C193" s="157"/>
      <c r="D193" s="215" t="s">
        <v>137</v>
      </c>
      <c r="E193" s="157"/>
      <c r="F193" s="216" t="s">
        <v>511</v>
      </c>
      <c r="G193" s="157"/>
      <c r="H193" s="157"/>
      <c r="I193" s="150"/>
      <c r="J193" s="157"/>
      <c r="K193" s="157"/>
      <c r="L193" s="26"/>
      <c r="M193" s="108"/>
      <c r="N193" s="109"/>
      <c r="O193" s="47"/>
      <c r="P193" s="47"/>
      <c r="Q193" s="47"/>
      <c r="R193" s="47"/>
      <c r="S193" s="47"/>
      <c r="T193" s="48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T193" s="16" t="s">
        <v>137</v>
      </c>
      <c r="AU193" s="16" t="s">
        <v>84</v>
      </c>
    </row>
    <row r="194" spans="1:65" s="12" customFormat="1" ht="12.75">
      <c r="B194" s="93"/>
      <c r="C194" s="203"/>
      <c r="D194" s="204" t="s">
        <v>73</v>
      </c>
      <c r="E194" s="207" t="s">
        <v>238</v>
      </c>
      <c r="F194" s="207" t="s">
        <v>239</v>
      </c>
      <c r="G194" s="203"/>
      <c r="H194" s="203"/>
      <c r="I194" s="153"/>
      <c r="J194" s="208">
        <f>BK194</f>
        <v>0</v>
      </c>
      <c r="K194" s="203"/>
      <c r="L194" s="93"/>
      <c r="M194" s="95"/>
      <c r="N194" s="96"/>
      <c r="O194" s="96"/>
      <c r="P194" s="97">
        <f>SUM(P195:P196)</f>
        <v>4.3165520000000006</v>
      </c>
      <c r="Q194" s="96"/>
      <c r="R194" s="97">
        <f>SUM(R195:R196)</f>
        <v>0</v>
      </c>
      <c r="S194" s="96"/>
      <c r="T194" s="98">
        <f>SUM(T195:T196)</f>
        <v>0</v>
      </c>
      <c r="AR194" s="94" t="s">
        <v>82</v>
      </c>
      <c r="AT194" s="99" t="s">
        <v>73</v>
      </c>
      <c r="AU194" s="99" t="s">
        <v>82</v>
      </c>
      <c r="AY194" s="94" t="s">
        <v>128</v>
      </c>
      <c r="BK194" s="100">
        <f>SUM(BK195:BK196)</f>
        <v>0</v>
      </c>
    </row>
    <row r="195" spans="1:65" s="2" customFormat="1" ht="12">
      <c r="A195" s="25"/>
      <c r="B195" s="101"/>
      <c r="C195" s="209" t="s">
        <v>512</v>
      </c>
      <c r="D195" s="209" t="s">
        <v>130</v>
      </c>
      <c r="E195" s="210" t="s">
        <v>513</v>
      </c>
      <c r="F195" s="211" t="s">
        <v>514</v>
      </c>
      <c r="G195" s="212" t="s">
        <v>243</v>
      </c>
      <c r="H195" s="213">
        <v>2.7080000000000002</v>
      </c>
      <c r="I195" s="148">
        <v>0</v>
      </c>
      <c r="J195" s="214">
        <f>ROUND(I195*H195,2)</f>
        <v>0</v>
      </c>
      <c r="K195" s="211" t="s">
        <v>134</v>
      </c>
      <c r="L195" s="26"/>
      <c r="M195" s="102" t="s">
        <v>1</v>
      </c>
      <c r="N195" s="103" t="s">
        <v>39</v>
      </c>
      <c r="O195" s="104">
        <v>1.5940000000000001</v>
      </c>
      <c r="P195" s="104">
        <f>O195*H195</f>
        <v>4.3165520000000006</v>
      </c>
      <c r="Q195" s="104">
        <v>0</v>
      </c>
      <c r="R195" s="104">
        <f>Q195*H195</f>
        <v>0</v>
      </c>
      <c r="S195" s="104">
        <v>0</v>
      </c>
      <c r="T195" s="105">
        <f>S195*H195</f>
        <v>0</v>
      </c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R195" s="106" t="s">
        <v>135</v>
      </c>
      <c r="AT195" s="106" t="s">
        <v>130</v>
      </c>
      <c r="AU195" s="106" t="s">
        <v>84</v>
      </c>
      <c r="AY195" s="16" t="s">
        <v>128</v>
      </c>
      <c r="BE195" s="107">
        <f>IF(N195="základní",J195,0)</f>
        <v>0</v>
      </c>
      <c r="BF195" s="107">
        <f>IF(N195="snížená",J195,0)</f>
        <v>0</v>
      </c>
      <c r="BG195" s="107">
        <f>IF(N195="zákl. přenesená",J195,0)</f>
        <v>0</v>
      </c>
      <c r="BH195" s="107">
        <f>IF(N195="sníž. přenesená",J195,0)</f>
        <v>0</v>
      </c>
      <c r="BI195" s="107">
        <f>IF(N195="nulová",J195,0)</f>
        <v>0</v>
      </c>
      <c r="BJ195" s="16" t="s">
        <v>82</v>
      </c>
      <c r="BK195" s="107">
        <f>ROUND(I195*H195,2)</f>
        <v>0</v>
      </c>
      <c r="BL195" s="16" t="s">
        <v>135</v>
      </c>
      <c r="BM195" s="106" t="s">
        <v>515</v>
      </c>
    </row>
    <row r="196" spans="1:65" s="2" customFormat="1">
      <c r="A196" s="25"/>
      <c r="B196" s="26"/>
      <c r="C196" s="157"/>
      <c r="D196" s="215" t="s">
        <v>137</v>
      </c>
      <c r="E196" s="157"/>
      <c r="F196" s="216" t="s">
        <v>516</v>
      </c>
      <c r="G196" s="157"/>
      <c r="H196" s="157"/>
      <c r="I196" s="157"/>
      <c r="J196" s="157"/>
      <c r="K196" s="157"/>
      <c r="L196" s="26"/>
      <c r="M196" s="123"/>
      <c r="N196" s="124"/>
      <c r="O196" s="125"/>
      <c r="P196" s="125"/>
      <c r="Q196" s="125"/>
      <c r="R196" s="125"/>
      <c r="S196" s="125"/>
      <c r="T196" s="126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T196" s="16" t="s">
        <v>137</v>
      </c>
      <c r="AU196" s="16" t="s">
        <v>84</v>
      </c>
    </row>
    <row r="197" spans="1:65" s="2" customFormat="1">
      <c r="A197" s="25"/>
      <c r="B197" s="37"/>
      <c r="C197" s="184"/>
      <c r="D197" s="184"/>
      <c r="E197" s="184"/>
      <c r="F197" s="184"/>
      <c r="G197" s="184"/>
      <c r="H197" s="184"/>
      <c r="I197" s="184"/>
      <c r="J197" s="184"/>
      <c r="K197" s="184"/>
      <c r="L197" s="26"/>
      <c r="M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</row>
  </sheetData>
  <sheetProtection password="CC14" sheet="1" objects="1" scenarios="1" selectLockedCells="1"/>
  <autoFilter ref="C122:K196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37"/>
  <sheetViews>
    <sheetView showGridLines="0" topLeftCell="A107" workbookViewId="0">
      <selection activeCell="I128" sqref="I128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14.1640625" style="1" bestFit="1" customWidth="1"/>
    <col min="9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1" spans="1:46">
      <c r="A1" s="80"/>
    </row>
    <row r="2" spans="1:46" s="1" customFormat="1" ht="36.950000000000003" customHeight="1">
      <c r="L2" s="264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96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5" customHeight="1">
      <c r="B4" s="19"/>
      <c r="C4" s="80"/>
      <c r="D4" s="155" t="s">
        <v>100</v>
      </c>
      <c r="E4" s="80"/>
      <c r="F4" s="80"/>
      <c r="G4" s="80"/>
      <c r="H4" s="80"/>
      <c r="I4" s="80"/>
      <c r="J4" s="80"/>
      <c r="K4" s="80"/>
      <c r="L4" s="19"/>
      <c r="M4" s="81" t="s">
        <v>10</v>
      </c>
      <c r="AT4" s="16" t="s">
        <v>3</v>
      </c>
    </row>
    <row r="5" spans="1:46" s="1" customFormat="1" ht="6.95" customHeight="1">
      <c r="B5" s="19"/>
      <c r="C5" s="80"/>
      <c r="D5" s="80"/>
      <c r="E5" s="80"/>
      <c r="F5" s="80"/>
      <c r="G5" s="80"/>
      <c r="H5" s="80"/>
      <c r="I5" s="80"/>
      <c r="J5" s="80"/>
      <c r="K5" s="80"/>
      <c r="L5" s="19"/>
    </row>
    <row r="6" spans="1:46" s="1" customFormat="1" ht="12" customHeight="1">
      <c r="B6" s="19"/>
      <c r="C6" s="80"/>
      <c r="D6" s="156" t="s">
        <v>14</v>
      </c>
      <c r="E6" s="80"/>
      <c r="F6" s="80"/>
      <c r="G6" s="80"/>
      <c r="H6" s="80"/>
      <c r="I6" s="80"/>
      <c r="J6" s="80"/>
      <c r="K6" s="80"/>
      <c r="L6" s="19"/>
    </row>
    <row r="7" spans="1:46" s="1" customFormat="1" ht="14.45" customHeight="1">
      <c r="B7" s="19"/>
      <c r="C7" s="80"/>
      <c r="D7" s="80"/>
      <c r="E7" s="273" t="str">
        <f>'Rekapitulace stavby'!K6</f>
        <v>Suchá nádrž Týnské předměstí</v>
      </c>
      <c r="F7" s="274"/>
      <c r="G7" s="274"/>
      <c r="H7" s="274"/>
      <c r="I7" s="80"/>
      <c r="J7" s="80"/>
      <c r="K7" s="80"/>
      <c r="L7" s="19"/>
    </row>
    <row r="8" spans="1:46" s="2" customFormat="1" ht="12" customHeight="1">
      <c r="A8" s="25"/>
      <c r="B8" s="26"/>
      <c r="C8" s="157"/>
      <c r="D8" s="156" t="s">
        <v>101</v>
      </c>
      <c r="E8" s="157"/>
      <c r="F8" s="157"/>
      <c r="G8" s="157"/>
      <c r="H8" s="157"/>
      <c r="I8" s="157"/>
      <c r="J8" s="157"/>
      <c r="K8" s="157"/>
      <c r="L8" s="32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4.45" customHeight="1">
      <c r="A9" s="25"/>
      <c r="B9" s="26"/>
      <c r="C9" s="157"/>
      <c r="D9" s="157"/>
      <c r="E9" s="271" t="s">
        <v>517</v>
      </c>
      <c r="F9" s="272"/>
      <c r="G9" s="272"/>
      <c r="H9" s="272"/>
      <c r="I9" s="157"/>
      <c r="J9" s="157"/>
      <c r="K9" s="157"/>
      <c r="L9" s="32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>
      <c r="A10" s="25"/>
      <c r="B10" s="26"/>
      <c r="C10" s="157"/>
      <c r="D10" s="157"/>
      <c r="E10" s="157"/>
      <c r="F10" s="157"/>
      <c r="G10" s="157"/>
      <c r="H10" s="157"/>
      <c r="I10" s="157"/>
      <c r="J10" s="157"/>
      <c r="K10" s="157"/>
      <c r="L10" s="32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customHeight="1">
      <c r="A11" s="25"/>
      <c r="B11" s="26"/>
      <c r="C11" s="157"/>
      <c r="D11" s="156" t="s">
        <v>16</v>
      </c>
      <c r="E11" s="157"/>
      <c r="F11" s="158" t="s">
        <v>1</v>
      </c>
      <c r="G11" s="157"/>
      <c r="H11" s="157"/>
      <c r="I11" s="156" t="s">
        <v>17</v>
      </c>
      <c r="J11" s="158" t="s">
        <v>1</v>
      </c>
      <c r="K11" s="157"/>
      <c r="L11" s="32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customHeight="1">
      <c r="A12" s="25"/>
      <c r="B12" s="26"/>
      <c r="C12" s="157"/>
      <c r="D12" s="156" t="s">
        <v>18</v>
      </c>
      <c r="E12" s="157"/>
      <c r="F12" s="158" t="s">
        <v>19</v>
      </c>
      <c r="G12" s="157"/>
      <c r="H12" s="157"/>
      <c r="I12" s="156" t="s">
        <v>20</v>
      </c>
      <c r="J12" s="159">
        <f>'Rekapitulace stavby'!AN8</f>
        <v>0</v>
      </c>
      <c r="K12" s="157"/>
      <c r="L12" s="32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customHeight="1">
      <c r="A13" s="25"/>
      <c r="B13" s="26"/>
      <c r="C13" s="157"/>
      <c r="D13" s="157"/>
      <c r="E13" s="157"/>
      <c r="F13" s="157"/>
      <c r="G13" s="157"/>
      <c r="H13" s="157"/>
      <c r="I13" s="157"/>
      <c r="J13" s="157"/>
      <c r="K13" s="157"/>
      <c r="L13" s="32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customHeight="1">
      <c r="A14" s="25"/>
      <c r="B14" s="26"/>
      <c r="C14" s="157"/>
      <c r="D14" s="156" t="s">
        <v>21</v>
      </c>
      <c r="E14" s="157"/>
      <c r="F14" s="157"/>
      <c r="G14" s="157"/>
      <c r="H14" s="157"/>
      <c r="I14" s="156" t="s">
        <v>22</v>
      </c>
      <c r="J14" s="158" t="s">
        <v>23</v>
      </c>
      <c r="K14" s="157"/>
      <c r="L14" s="32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customHeight="1">
      <c r="A15" s="25"/>
      <c r="B15" s="26"/>
      <c r="C15" s="157"/>
      <c r="D15" s="157"/>
      <c r="E15" s="158" t="s">
        <v>24</v>
      </c>
      <c r="F15" s="157"/>
      <c r="G15" s="157"/>
      <c r="H15" s="157"/>
      <c r="I15" s="156" t="s">
        <v>25</v>
      </c>
      <c r="J15" s="158" t="s">
        <v>1</v>
      </c>
      <c r="K15" s="157"/>
      <c r="L15" s="3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customHeight="1">
      <c r="A16" s="25"/>
      <c r="B16" s="26"/>
      <c r="C16" s="157"/>
      <c r="D16" s="157"/>
      <c r="E16" s="157"/>
      <c r="F16" s="157"/>
      <c r="G16" s="157"/>
      <c r="H16" s="157"/>
      <c r="I16" s="157"/>
      <c r="J16" s="157"/>
      <c r="K16" s="157"/>
      <c r="L16" s="3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customHeight="1">
      <c r="A17" s="25"/>
      <c r="B17" s="26"/>
      <c r="C17" s="157"/>
      <c r="D17" s="156" t="s">
        <v>26</v>
      </c>
      <c r="E17" s="157"/>
      <c r="F17" s="157"/>
      <c r="G17" s="157"/>
      <c r="H17" s="157"/>
      <c r="I17" s="156" t="s">
        <v>22</v>
      </c>
      <c r="J17" s="158">
        <f>'Rekapitulace stavby'!AN13</f>
        <v>0</v>
      </c>
      <c r="K17" s="157"/>
      <c r="L17" s="3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customHeight="1">
      <c r="A18" s="25"/>
      <c r="B18" s="26"/>
      <c r="C18" s="157"/>
      <c r="D18" s="157"/>
      <c r="E18" s="277">
        <f>'Rekapitulace stavby'!D14</f>
        <v>0</v>
      </c>
      <c r="F18" s="277"/>
      <c r="G18" s="277"/>
      <c r="H18" s="277"/>
      <c r="I18" s="156" t="s">
        <v>25</v>
      </c>
      <c r="J18" s="158">
        <f>'Rekapitulace stavby'!AN14</f>
        <v>0</v>
      </c>
      <c r="K18" s="157"/>
      <c r="L18" s="3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customHeight="1">
      <c r="A19" s="25"/>
      <c r="B19" s="26"/>
      <c r="C19" s="157"/>
      <c r="D19" s="157"/>
      <c r="E19" s="157"/>
      <c r="F19" s="157"/>
      <c r="G19" s="157"/>
      <c r="H19" s="157"/>
      <c r="I19" s="157"/>
      <c r="J19" s="157"/>
      <c r="K19" s="157"/>
      <c r="L19" s="3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customHeight="1">
      <c r="A20" s="25"/>
      <c r="B20" s="26"/>
      <c r="C20" s="157"/>
      <c r="D20" s="156" t="s">
        <v>27</v>
      </c>
      <c r="E20" s="157"/>
      <c r="F20" s="157"/>
      <c r="G20" s="157"/>
      <c r="H20" s="157"/>
      <c r="I20" s="156" t="s">
        <v>22</v>
      </c>
      <c r="J20" s="158" t="s">
        <v>28</v>
      </c>
      <c r="K20" s="157"/>
      <c r="L20" s="3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customHeight="1">
      <c r="A21" s="25"/>
      <c r="B21" s="26"/>
      <c r="C21" s="157"/>
      <c r="D21" s="157"/>
      <c r="E21" s="158" t="s">
        <v>29</v>
      </c>
      <c r="F21" s="157"/>
      <c r="G21" s="157"/>
      <c r="H21" s="157"/>
      <c r="I21" s="156" t="s">
        <v>25</v>
      </c>
      <c r="J21" s="158" t="s">
        <v>1</v>
      </c>
      <c r="K21" s="157"/>
      <c r="L21" s="3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customHeight="1">
      <c r="A22" s="25"/>
      <c r="B22" s="26"/>
      <c r="C22" s="157"/>
      <c r="D22" s="157"/>
      <c r="E22" s="157"/>
      <c r="F22" s="157"/>
      <c r="G22" s="157"/>
      <c r="H22" s="157"/>
      <c r="I22" s="157"/>
      <c r="J22" s="157"/>
      <c r="K22" s="157"/>
      <c r="L22" s="3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customHeight="1">
      <c r="A23" s="25"/>
      <c r="B23" s="26"/>
      <c r="C23" s="157"/>
      <c r="D23" s="156" t="s">
        <v>31</v>
      </c>
      <c r="E23" s="157"/>
      <c r="F23" s="157"/>
      <c r="G23" s="157"/>
      <c r="H23" s="157"/>
      <c r="I23" s="156" t="s">
        <v>22</v>
      </c>
      <c r="J23" s="158" t="s">
        <v>1</v>
      </c>
      <c r="K23" s="157"/>
      <c r="L23" s="3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customHeight="1">
      <c r="A24" s="25"/>
      <c r="B24" s="26"/>
      <c r="C24" s="157"/>
      <c r="D24" s="157"/>
      <c r="E24" s="158" t="s">
        <v>32</v>
      </c>
      <c r="F24" s="157"/>
      <c r="G24" s="157"/>
      <c r="H24" s="157"/>
      <c r="I24" s="156" t="s">
        <v>25</v>
      </c>
      <c r="J24" s="158" t="s">
        <v>1</v>
      </c>
      <c r="K24" s="157"/>
      <c r="L24" s="3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customHeight="1">
      <c r="A25" s="25"/>
      <c r="B25" s="26"/>
      <c r="C25" s="157"/>
      <c r="D25" s="157"/>
      <c r="E25" s="157"/>
      <c r="F25" s="157"/>
      <c r="G25" s="157"/>
      <c r="H25" s="157"/>
      <c r="I25" s="157"/>
      <c r="J25" s="157"/>
      <c r="K25" s="157"/>
      <c r="L25" s="3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customHeight="1">
      <c r="A26" s="25"/>
      <c r="B26" s="26"/>
      <c r="C26" s="157"/>
      <c r="D26" s="156" t="s">
        <v>33</v>
      </c>
      <c r="E26" s="157"/>
      <c r="F26" s="157"/>
      <c r="G26" s="157"/>
      <c r="H26" s="157"/>
      <c r="I26" s="157"/>
      <c r="J26" s="157"/>
      <c r="K26" s="157"/>
      <c r="L26" s="3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4.45" customHeight="1">
      <c r="A27" s="82"/>
      <c r="B27" s="83"/>
      <c r="C27" s="161"/>
      <c r="D27" s="161"/>
      <c r="E27" s="276" t="s">
        <v>1</v>
      </c>
      <c r="F27" s="276"/>
      <c r="G27" s="276"/>
      <c r="H27" s="276"/>
      <c r="I27" s="161"/>
      <c r="J27" s="161"/>
      <c r="K27" s="161"/>
      <c r="L27" s="84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</row>
    <row r="28" spans="1:31" s="2" customFormat="1" ht="6.95" customHeight="1">
      <c r="A28" s="25"/>
      <c r="B28" s="26"/>
      <c r="C28" s="157"/>
      <c r="D28" s="157"/>
      <c r="E28" s="157"/>
      <c r="F28" s="157"/>
      <c r="G28" s="157"/>
      <c r="H28" s="157"/>
      <c r="I28" s="157"/>
      <c r="J28" s="157"/>
      <c r="K28" s="157"/>
      <c r="L28" s="32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customHeight="1">
      <c r="A29" s="25"/>
      <c r="B29" s="26"/>
      <c r="C29" s="157"/>
      <c r="D29" s="162"/>
      <c r="E29" s="162"/>
      <c r="F29" s="162"/>
      <c r="G29" s="162"/>
      <c r="H29" s="162"/>
      <c r="I29" s="162"/>
      <c r="J29" s="162"/>
      <c r="K29" s="162"/>
      <c r="L29" s="32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customHeight="1">
      <c r="A30" s="25"/>
      <c r="B30" s="26"/>
      <c r="C30" s="157"/>
      <c r="D30" s="163" t="s">
        <v>34</v>
      </c>
      <c r="E30" s="157"/>
      <c r="F30" s="157"/>
      <c r="G30" s="157"/>
      <c r="H30" s="157"/>
      <c r="I30" s="157"/>
      <c r="J30" s="164">
        <f>ROUND(J118, 2)</f>
        <v>0</v>
      </c>
      <c r="K30" s="157"/>
      <c r="L30" s="32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customHeight="1">
      <c r="A31" s="25"/>
      <c r="B31" s="26"/>
      <c r="C31" s="157"/>
      <c r="D31" s="162"/>
      <c r="E31" s="162"/>
      <c r="F31" s="162"/>
      <c r="G31" s="162"/>
      <c r="H31" s="162"/>
      <c r="I31" s="162"/>
      <c r="J31" s="162"/>
      <c r="K31" s="162"/>
      <c r="L31" s="32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customHeight="1">
      <c r="A32" s="25"/>
      <c r="B32" s="26"/>
      <c r="C32" s="157"/>
      <c r="D32" s="157"/>
      <c r="E32" s="157"/>
      <c r="F32" s="165" t="s">
        <v>36</v>
      </c>
      <c r="G32" s="157"/>
      <c r="H32" s="157"/>
      <c r="I32" s="165" t="s">
        <v>35</v>
      </c>
      <c r="J32" s="165" t="s">
        <v>37</v>
      </c>
      <c r="K32" s="157"/>
      <c r="L32" s="32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customHeight="1">
      <c r="A33" s="25"/>
      <c r="B33" s="26"/>
      <c r="C33" s="157"/>
      <c r="D33" s="166" t="s">
        <v>38</v>
      </c>
      <c r="E33" s="156" t="s">
        <v>39</v>
      </c>
      <c r="F33" s="167">
        <f>ROUND((SUM(BE118:BE136)),  2)</f>
        <v>0</v>
      </c>
      <c r="G33" s="157"/>
      <c r="H33" s="157"/>
      <c r="I33" s="168">
        <v>0.21</v>
      </c>
      <c r="J33" s="167">
        <f>ROUND(((SUM(BE118:BE136))*I33),  2)</f>
        <v>0</v>
      </c>
      <c r="K33" s="157"/>
      <c r="L33" s="32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customHeight="1">
      <c r="A34" s="25"/>
      <c r="B34" s="26"/>
      <c r="C34" s="157"/>
      <c r="D34" s="157"/>
      <c r="E34" s="156" t="s">
        <v>40</v>
      </c>
      <c r="F34" s="167">
        <f>ROUND((SUM(BF118:BF136)),  2)</f>
        <v>0</v>
      </c>
      <c r="G34" s="157"/>
      <c r="H34" s="157"/>
      <c r="I34" s="168">
        <v>0.15</v>
      </c>
      <c r="J34" s="167">
        <f>ROUND(((SUM(BF118:BF136))*I34),  2)</f>
        <v>0</v>
      </c>
      <c r="K34" s="157"/>
      <c r="L34" s="32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157"/>
      <c r="D35" s="157"/>
      <c r="E35" s="156" t="s">
        <v>41</v>
      </c>
      <c r="F35" s="167">
        <f>ROUND((SUM(BG118:BG136)),  2)</f>
        <v>0</v>
      </c>
      <c r="G35" s="157"/>
      <c r="H35" s="157"/>
      <c r="I35" s="168">
        <v>0.21</v>
      </c>
      <c r="J35" s="167">
        <f>0</f>
        <v>0</v>
      </c>
      <c r="K35" s="157"/>
      <c r="L35" s="32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157"/>
      <c r="D36" s="157"/>
      <c r="E36" s="156" t="s">
        <v>42</v>
      </c>
      <c r="F36" s="167">
        <f>ROUND((SUM(BH118:BH136)),  2)</f>
        <v>0</v>
      </c>
      <c r="G36" s="157"/>
      <c r="H36" s="157"/>
      <c r="I36" s="168">
        <v>0.15</v>
      </c>
      <c r="J36" s="167">
        <f>0</f>
        <v>0</v>
      </c>
      <c r="K36" s="157"/>
      <c r="L36" s="32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157"/>
      <c r="D37" s="157"/>
      <c r="E37" s="156" t="s">
        <v>43</v>
      </c>
      <c r="F37" s="167">
        <f>ROUND((SUM(BI118:BI136)),  2)</f>
        <v>0</v>
      </c>
      <c r="G37" s="157"/>
      <c r="H37" s="157"/>
      <c r="I37" s="168">
        <v>0</v>
      </c>
      <c r="J37" s="167">
        <f>0</f>
        <v>0</v>
      </c>
      <c r="K37" s="157"/>
      <c r="L37" s="32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customHeight="1">
      <c r="A38" s="25"/>
      <c r="B38" s="26"/>
      <c r="C38" s="157"/>
      <c r="D38" s="157"/>
      <c r="E38" s="157"/>
      <c r="F38" s="157"/>
      <c r="G38" s="157"/>
      <c r="H38" s="157"/>
      <c r="I38" s="157"/>
      <c r="J38" s="157"/>
      <c r="K38" s="157"/>
      <c r="L38" s="32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customHeight="1">
      <c r="A39" s="25"/>
      <c r="B39" s="26"/>
      <c r="C39" s="169"/>
      <c r="D39" s="170" t="s">
        <v>44</v>
      </c>
      <c r="E39" s="171"/>
      <c r="F39" s="171"/>
      <c r="G39" s="172" t="s">
        <v>45</v>
      </c>
      <c r="H39" s="173" t="s">
        <v>46</v>
      </c>
      <c r="I39" s="171"/>
      <c r="J39" s="174">
        <f>SUM(J30:J37)</f>
        <v>0</v>
      </c>
      <c r="K39" s="175"/>
      <c r="L39" s="32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customHeight="1">
      <c r="A40" s="25"/>
      <c r="B40" s="26"/>
      <c r="C40" s="157"/>
      <c r="D40" s="157"/>
      <c r="E40" s="157"/>
      <c r="F40" s="157"/>
      <c r="G40" s="157"/>
      <c r="H40" s="157"/>
      <c r="I40" s="157"/>
      <c r="J40" s="157"/>
      <c r="K40" s="157"/>
      <c r="L40" s="32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customHeight="1">
      <c r="B41" s="19"/>
      <c r="C41" s="80"/>
      <c r="D41" s="80"/>
      <c r="E41" s="80"/>
      <c r="F41" s="80"/>
      <c r="G41" s="80"/>
      <c r="H41" s="80"/>
      <c r="I41" s="80"/>
      <c r="J41" s="80"/>
      <c r="K41" s="80"/>
      <c r="L41" s="19"/>
    </row>
    <row r="42" spans="1:31" s="1" customFormat="1" ht="14.45" customHeight="1">
      <c r="B42" s="19"/>
      <c r="C42" s="80"/>
      <c r="D42" s="80"/>
      <c r="E42" s="80"/>
      <c r="F42" s="80"/>
      <c r="G42" s="80"/>
      <c r="H42" s="80"/>
      <c r="I42" s="80"/>
      <c r="J42" s="80"/>
      <c r="K42" s="80"/>
      <c r="L42" s="19"/>
    </row>
    <row r="43" spans="1:31" s="1" customFormat="1" ht="14.45" customHeight="1">
      <c r="B43" s="19"/>
      <c r="C43" s="80"/>
      <c r="D43" s="80"/>
      <c r="E43" s="80"/>
      <c r="F43" s="80"/>
      <c r="G43" s="80"/>
      <c r="H43" s="80"/>
      <c r="I43" s="80"/>
      <c r="J43" s="80"/>
      <c r="K43" s="80"/>
      <c r="L43" s="19"/>
    </row>
    <row r="44" spans="1:31" s="1" customFormat="1" ht="14.45" customHeight="1">
      <c r="B44" s="19"/>
      <c r="C44" s="80"/>
      <c r="D44" s="80"/>
      <c r="E44" s="80"/>
      <c r="F44" s="80"/>
      <c r="G44" s="80"/>
      <c r="H44" s="80"/>
      <c r="I44" s="80"/>
      <c r="J44" s="80"/>
      <c r="K44" s="80"/>
      <c r="L44" s="19"/>
    </row>
    <row r="45" spans="1:31" s="1" customFormat="1" ht="14.45" customHeight="1">
      <c r="B45" s="19"/>
      <c r="C45" s="80"/>
      <c r="D45" s="80"/>
      <c r="E45" s="80"/>
      <c r="F45" s="80"/>
      <c r="G45" s="80"/>
      <c r="H45" s="80"/>
      <c r="I45" s="80"/>
      <c r="J45" s="80"/>
      <c r="K45" s="80"/>
      <c r="L45" s="19"/>
    </row>
    <row r="46" spans="1:31" s="1" customFormat="1" ht="14.45" customHeight="1">
      <c r="B46" s="19"/>
      <c r="C46" s="80"/>
      <c r="D46" s="80"/>
      <c r="E46" s="80"/>
      <c r="F46" s="80"/>
      <c r="G46" s="80"/>
      <c r="H46" s="80"/>
      <c r="I46" s="80"/>
      <c r="J46" s="80"/>
      <c r="K46" s="80"/>
      <c r="L46" s="19"/>
    </row>
    <row r="47" spans="1:31" s="1" customFormat="1" ht="14.45" customHeight="1">
      <c r="B47" s="19"/>
      <c r="C47" s="80"/>
      <c r="D47" s="80"/>
      <c r="E47" s="80"/>
      <c r="F47" s="80"/>
      <c r="G47" s="80"/>
      <c r="H47" s="80"/>
      <c r="I47" s="80"/>
      <c r="J47" s="80"/>
      <c r="K47" s="80"/>
      <c r="L47" s="19"/>
    </row>
    <row r="48" spans="1:31" s="1" customFormat="1" ht="14.45" customHeight="1">
      <c r="B48" s="19"/>
      <c r="C48" s="80"/>
      <c r="D48" s="80"/>
      <c r="E48" s="80"/>
      <c r="F48" s="80"/>
      <c r="G48" s="80"/>
      <c r="H48" s="80"/>
      <c r="I48" s="80"/>
      <c r="J48" s="80"/>
      <c r="K48" s="80"/>
      <c r="L48" s="19"/>
    </row>
    <row r="49" spans="1:31" s="1" customFormat="1" ht="14.45" customHeight="1">
      <c r="B49" s="19"/>
      <c r="C49" s="80"/>
      <c r="D49" s="80"/>
      <c r="E49" s="80"/>
      <c r="F49" s="80"/>
      <c r="G49" s="80"/>
      <c r="H49" s="80"/>
      <c r="I49" s="80"/>
      <c r="J49" s="80"/>
      <c r="K49" s="80"/>
      <c r="L49" s="19"/>
    </row>
    <row r="50" spans="1:31" s="2" customFormat="1" ht="14.45" customHeight="1">
      <c r="B50" s="32"/>
      <c r="C50" s="176"/>
      <c r="D50" s="177" t="s">
        <v>47</v>
      </c>
      <c r="E50" s="178"/>
      <c r="F50" s="178"/>
      <c r="G50" s="177" t="s">
        <v>48</v>
      </c>
      <c r="H50" s="178"/>
      <c r="I50" s="178"/>
      <c r="J50" s="178"/>
      <c r="K50" s="178"/>
      <c r="L50" s="32"/>
    </row>
    <row r="51" spans="1:31">
      <c r="B51" s="19"/>
      <c r="C51" s="80"/>
      <c r="D51" s="80"/>
      <c r="E51" s="80"/>
      <c r="F51" s="80"/>
      <c r="G51" s="80"/>
      <c r="H51" s="80"/>
      <c r="I51" s="80"/>
      <c r="J51" s="80"/>
      <c r="K51" s="80"/>
      <c r="L51" s="19"/>
    </row>
    <row r="52" spans="1:31">
      <c r="B52" s="19"/>
      <c r="C52" s="80"/>
      <c r="D52" s="80"/>
      <c r="E52" s="80"/>
      <c r="F52" s="80"/>
      <c r="G52" s="80"/>
      <c r="H52" s="80"/>
      <c r="I52" s="80"/>
      <c r="J52" s="80"/>
      <c r="K52" s="80"/>
      <c r="L52" s="19"/>
    </row>
    <row r="53" spans="1:31">
      <c r="B53" s="19"/>
      <c r="C53" s="80"/>
      <c r="D53" s="80"/>
      <c r="E53" s="80"/>
      <c r="F53" s="80"/>
      <c r="G53" s="80"/>
      <c r="H53" s="80"/>
      <c r="I53" s="80"/>
      <c r="J53" s="80"/>
      <c r="K53" s="80"/>
      <c r="L53" s="19"/>
    </row>
    <row r="54" spans="1:31">
      <c r="B54" s="19"/>
      <c r="C54" s="80"/>
      <c r="D54" s="80"/>
      <c r="E54" s="80"/>
      <c r="F54" s="80"/>
      <c r="G54" s="80"/>
      <c r="H54" s="80"/>
      <c r="I54" s="80"/>
      <c r="J54" s="80"/>
      <c r="K54" s="80"/>
      <c r="L54" s="19"/>
    </row>
    <row r="55" spans="1:31">
      <c r="B55" s="19"/>
      <c r="C55" s="80"/>
      <c r="D55" s="80"/>
      <c r="E55" s="80"/>
      <c r="F55" s="80"/>
      <c r="G55" s="80"/>
      <c r="H55" s="80"/>
      <c r="I55" s="80"/>
      <c r="J55" s="80"/>
      <c r="K55" s="80"/>
      <c r="L55" s="19"/>
    </row>
    <row r="56" spans="1:31">
      <c r="B56" s="19"/>
      <c r="C56" s="80"/>
      <c r="D56" s="80"/>
      <c r="E56" s="80"/>
      <c r="F56" s="80"/>
      <c r="G56" s="80"/>
      <c r="H56" s="80"/>
      <c r="I56" s="80"/>
      <c r="J56" s="80"/>
      <c r="K56" s="80"/>
      <c r="L56" s="19"/>
    </row>
    <row r="57" spans="1:31">
      <c r="B57" s="19"/>
      <c r="C57" s="80"/>
      <c r="D57" s="80"/>
      <c r="E57" s="80"/>
      <c r="F57" s="80"/>
      <c r="G57" s="80"/>
      <c r="H57" s="80"/>
      <c r="I57" s="80"/>
      <c r="J57" s="80"/>
      <c r="K57" s="80"/>
      <c r="L57" s="19"/>
    </row>
    <row r="58" spans="1:31">
      <c r="B58" s="19"/>
      <c r="C58" s="80"/>
      <c r="D58" s="80"/>
      <c r="E58" s="80"/>
      <c r="F58" s="80"/>
      <c r="G58" s="80"/>
      <c r="H58" s="80"/>
      <c r="I58" s="80"/>
      <c r="J58" s="80"/>
      <c r="K58" s="80"/>
      <c r="L58" s="19"/>
    </row>
    <row r="59" spans="1:31">
      <c r="B59" s="19"/>
      <c r="C59" s="80"/>
      <c r="D59" s="80"/>
      <c r="E59" s="80"/>
      <c r="F59" s="80"/>
      <c r="G59" s="80"/>
      <c r="H59" s="80"/>
      <c r="I59" s="80"/>
      <c r="J59" s="80"/>
      <c r="K59" s="80"/>
      <c r="L59" s="19"/>
    </row>
    <row r="60" spans="1:31">
      <c r="B60" s="19"/>
      <c r="C60" s="80"/>
      <c r="D60" s="80"/>
      <c r="E60" s="80"/>
      <c r="F60" s="80"/>
      <c r="G60" s="80"/>
      <c r="H60" s="80"/>
      <c r="I60" s="80"/>
      <c r="J60" s="80"/>
      <c r="K60" s="80"/>
      <c r="L60" s="19"/>
    </row>
    <row r="61" spans="1:31" s="2" customFormat="1" ht="12.75">
      <c r="A61" s="25"/>
      <c r="B61" s="26"/>
      <c r="C61" s="157"/>
      <c r="D61" s="179" t="s">
        <v>49</v>
      </c>
      <c r="E61" s="180"/>
      <c r="F61" s="181" t="s">
        <v>50</v>
      </c>
      <c r="G61" s="179" t="s">
        <v>49</v>
      </c>
      <c r="H61" s="180"/>
      <c r="I61" s="180"/>
      <c r="J61" s="182" t="s">
        <v>50</v>
      </c>
      <c r="K61" s="180"/>
      <c r="L61" s="32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>
      <c r="B62" s="19"/>
      <c r="C62" s="80"/>
      <c r="D62" s="80"/>
      <c r="E62" s="80"/>
      <c r="F62" s="80"/>
      <c r="G62" s="80"/>
      <c r="H62" s="80"/>
      <c r="I62" s="80"/>
      <c r="J62" s="80"/>
      <c r="K62" s="80"/>
      <c r="L62" s="19"/>
    </row>
    <row r="63" spans="1:31">
      <c r="B63" s="19"/>
      <c r="C63" s="80"/>
      <c r="D63" s="80"/>
      <c r="E63" s="80"/>
      <c r="F63" s="80"/>
      <c r="G63" s="80"/>
      <c r="H63" s="80"/>
      <c r="I63" s="80"/>
      <c r="J63" s="80"/>
      <c r="K63" s="80"/>
      <c r="L63" s="19"/>
    </row>
    <row r="64" spans="1:31">
      <c r="B64" s="19"/>
      <c r="C64" s="80"/>
      <c r="D64" s="80"/>
      <c r="E64" s="80"/>
      <c r="F64" s="80"/>
      <c r="G64" s="80"/>
      <c r="H64" s="80"/>
      <c r="I64" s="80"/>
      <c r="J64" s="80"/>
      <c r="K64" s="80"/>
      <c r="L64" s="19"/>
    </row>
    <row r="65" spans="1:31" s="2" customFormat="1" ht="12.75">
      <c r="A65" s="25"/>
      <c r="B65" s="26"/>
      <c r="C65" s="157"/>
      <c r="D65" s="177" t="s">
        <v>51</v>
      </c>
      <c r="E65" s="183"/>
      <c r="F65" s="183"/>
      <c r="G65" s="177" t="s">
        <v>52</v>
      </c>
      <c r="H65" s="183"/>
      <c r="I65" s="183"/>
      <c r="J65" s="183"/>
      <c r="K65" s="183"/>
      <c r="L65" s="32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>
      <c r="B66" s="19"/>
      <c r="C66" s="80"/>
      <c r="D66" s="80"/>
      <c r="E66" s="80"/>
      <c r="F66" s="80"/>
      <c r="G66" s="80"/>
      <c r="H66" s="80"/>
      <c r="I66" s="80"/>
      <c r="J66" s="80"/>
      <c r="K66" s="80"/>
      <c r="L66" s="19"/>
    </row>
    <row r="67" spans="1:31">
      <c r="B67" s="19"/>
      <c r="C67" s="80"/>
      <c r="D67" s="80"/>
      <c r="E67" s="80"/>
      <c r="F67" s="80"/>
      <c r="G67" s="80"/>
      <c r="H67" s="80"/>
      <c r="I67" s="80"/>
      <c r="J67" s="80"/>
      <c r="K67" s="80"/>
      <c r="L67" s="19"/>
    </row>
    <row r="68" spans="1:31">
      <c r="B68" s="19"/>
      <c r="C68" s="80"/>
      <c r="D68" s="80"/>
      <c r="E68" s="80"/>
      <c r="F68" s="80"/>
      <c r="G68" s="80"/>
      <c r="H68" s="80"/>
      <c r="I68" s="80"/>
      <c r="J68" s="80"/>
      <c r="K68" s="80"/>
      <c r="L68" s="19"/>
    </row>
    <row r="69" spans="1:31">
      <c r="B69" s="19"/>
      <c r="C69" s="80"/>
      <c r="D69" s="80"/>
      <c r="E69" s="80"/>
      <c r="F69" s="80"/>
      <c r="G69" s="80"/>
      <c r="H69" s="80"/>
      <c r="I69" s="80"/>
      <c r="J69" s="80"/>
      <c r="K69" s="80"/>
      <c r="L69" s="19"/>
    </row>
    <row r="70" spans="1:31">
      <c r="B70" s="19"/>
      <c r="C70" s="80"/>
      <c r="D70" s="80"/>
      <c r="E70" s="80"/>
      <c r="F70" s="80"/>
      <c r="G70" s="80"/>
      <c r="H70" s="80"/>
      <c r="I70" s="80"/>
      <c r="J70" s="80"/>
      <c r="K70" s="80"/>
      <c r="L70" s="19"/>
    </row>
    <row r="71" spans="1:31">
      <c r="B71" s="19"/>
      <c r="C71" s="80"/>
      <c r="D71" s="80"/>
      <c r="E71" s="80"/>
      <c r="F71" s="80"/>
      <c r="G71" s="80"/>
      <c r="H71" s="80"/>
      <c r="I71" s="80"/>
      <c r="J71" s="80"/>
      <c r="K71" s="80"/>
      <c r="L71" s="19"/>
    </row>
    <row r="72" spans="1:31">
      <c r="B72" s="19"/>
      <c r="C72" s="80"/>
      <c r="D72" s="80"/>
      <c r="E72" s="80"/>
      <c r="F72" s="80"/>
      <c r="G72" s="80"/>
      <c r="H72" s="80"/>
      <c r="I72" s="80"/>
      <c r="J72" s="80"/>
      <c r="K72" s="80"/>
      <c r="L72" s="19"/>
    </row>
    <row r="73" spans="1:31">
      <c r="B73" s="19"/>
      <c r="C73" s="80"/>
      <c r="D73" s="80"/>
      <c r="E73" s="80"/>
      <c r="F73" s="80"/>
      <c r="G73" s="80"/>
      <c r="H73" s="80"/>
      <c r="I73" s="80"/>
      <c r="J73" s="80"/>
      <c r="K73" s="80"/>
      <c r="L73" s="19"/>
    </row>
    <row r="74" spans="1:31">
      <c r="B74" s="19"/>
      <c r="C74" s="80"/>
      <c r="D74" s="80"/>
      <c r="E74" s="80"/>
      <c r="F74" s="80"/>
      <c r="G74" s="80"/>
      <c r="H74" s="80"/>
      <c r="I74" s="80"/>
      <c r="J74" s="80"/>
      <c r="K74" s="80"/>
      <c r="L74" s="19"/>
    </row>
    <row r="75" spans="1:31">
      <c r="B75" s="19"/>
      <c r="C75" s="80"/>
      <c r="D75" s="80"/>
      <c r="E75" s="80"/>
      <c r="F75" s="80"/>
      <c r="G75" s="80"/>
      <c r="H75" s="80"/>
      <c r="I75" s="80"/>
      <c r="J75" s="80"/>
      <c r="K75" s="80"/>
      <c r="L75" s="19"/>
    </row>
    <row r="76" spans="1:31" s="2" customFormat="1" ht="12.75">
      <c r="A76" s="25"/>
      <c r="B76" s="26"/>
      <c r="C76" s="157"/>
      <c r="D76" s="179" t="s">
        <v>49</v>
      </c>
      <c r="E76" s="180"/>
      <c r="F76" s="181" t="s">
        <v>50</v>
      </c>
      <c r="G76" s="179" t="s">
        <v>49</v>
      </c>
      <c r="H76" s="180"/>
      <c r="I76" s="180"/>
      <c r="J76" s="182" t="s">
        <v>50</v>
      </c>
      <c r="K76" s="180"/>
      <c r="L76" s="32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customHeight="1">
      <c r="A77" s="25"/>
      <c r="B77" s="37"/>
      <c r="C77" s="184"/>
      <c r="D77" s="184"/>
      <c r="E77" s="184"/>
      <c r="F77" s="184"/>
      <c r="G77" s="184"/>
      <c r="H77" s="184"/>
      <c r="I77" s="184"/>
      <c r="J77" s="184"/>
      <c r="K77" s="184"/>
      <c r="L77" s="32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>
      <c r="C78" s="80"/>
      <c r="D78" s="80"/>
      <c r="E78" s="80"/>
      <c r="F78" s="80"/>
      <c r="G78" s="80"/>
      <c r="H78" s="80"/>
      <c r="I78" s="80"/>
      <c r="J78" s="80"/>
      <c r="K78" s="80"/>
    </row>
    <row r="79" spans="1:31">
      <c r="C79" s="80"/>
      <c r="D79" s="80"/>
      <c r="E79" s="80"/>
      <c r="F79" s="80"/>
      <c r="G79" s="80"/>
      <c r="H79" s="80"/>
      <c r="I79" s="80"/>
      <c r="J79" s="80"/>
      <c r="K79" s="80"/>
    </row>
    <row r="80" spans="1:31">
      <c r="C80" s="80"/>
      <c r="D80" s="80"/>
      <c r="E80" s="80"/>
      <c r="F80" s="80"/>
      <c r="G80" s="80"/>
      <c r="H80" s="80"/>
      <c r="I80" s="80"/>
      <c r="J80" s="80"/>
      <c r="K80" s="80"/>
    </row>
    <row r="81" spans="1:47" s="2" customFormat="1" ht="6.95" customHeight="1">
      <c r="A81" s="25"/>
      <c r="B81" s="39"/>
      <c r="C81" s="185"/>
      <c r="D81" s="185"/>
      <c r="E81" s="185"/>
      <c r="F81" s="185"/>
      <c r="G81" s="185"/>
      <c r="H81" s="185"/>
      <c r="I81" s="185"/>
      <c r="J81" s="185"/>
      <c r="K81" s="185"/>
      <c r="L81" s="32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customHeight="1">
      <c r="A82" s="25"/>
      <c r="B82" s="26"/>
      <c r="C82" s="155" t="s">
        <v>103</v>
      </c>
      <c r="D82" s="157"/>
      <c r="E82" s="157"/>
      <c r="F82" s="157"/>
      <c r="G82" s="157"/>
      <c r="H82" s="157"/>
      <c r="I82" s="157"/>
      <c r="J82" s="157"/>
      <c r="K82" s="157"/>
      <c r="L82" s="32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customHeight="1">
      <c r="A83" s="25"/>
      <c r="B83" s="26"/>
      <c r="C83" s="157"/>
      <c r="D83" s="157"/>
      <c r="E83" s="157"/>
      <c r="F83" s="157"/>
      <c r="G83" s="157"/>
      <c r="H83" s="157"/>
      <c r="I83" s="157"/>
      <c r="J83" s="157"/>
      <c r="K83" s="157"/>
      <c r="L83" s="32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customHeight="1">
      <c r="A84" s="25"/>
      <c r="B84" s="26"/>
      <c r="C84" s="156" t="s">
        <v>14</v>
      </c>
      <c r="D84" s="157"/>
      <c r="E84" s="157"/>
      <c r="F84" s="157"/>
      <c r="G84" s="157"/>
      <c r="H84" s="157"/>
      <c r="I84" s="157"/>
      <c r="J84" s="157"/>
      <c r="K84" s="157"/>
      <c r="L84" s="32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4.45" customHeight="1">
      <c r="A85" s="25"/>
      <c r="B85" s="26"/>
      <c r="C85" s="157"/>
      <c r="D85" s="157"/>
      <c r="E85" s="273" t="str">
        <f>E7</f>
        <v>Suchá nádrž Týnské předměstí</v>
      </c>
      <c r="F85" s="274"/>
      <c r="G85" s="274"/>
      <c r="H85" s="274"/>
      <c r="I85" s="157"/>
      <c r="J85" s="157"/>
      <c r="K85" s="157"/>
      <c r="L85" s="32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customHeight="1">
      <c r="A86" s="25"/>
      <c r="B86" s="26"/>
      <c r="C86" s="156" t="s">
        <v>101</v>
      </c>
      <c r="D86" s="157"/>
      <c r="E86" s="157"/>
      <c r="F86" s="157"/>
      <c r="G86" s="157"/>
      <c r="H86" s="157"/>
      <c r="I86" s="157"/>
      <c r="J86" s="157"/>
      <c r="K86" s="157"/>
      <c r="L86" s="32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4.45" customHeight="1">
      <c r="A87" s="25"/>
      <c r="B87" s="26"/>
      <c r="C87" s="157"/>
      <c r="D87" s="157"/>
      <c r="E87" s="271" t="str">
        <f>E9</f>
        <v>SO 05 - TŮNĚ</v>
      </c>
      <c r="F87" s="272"/>
      <c r="G87" s="272"/>
      <c r="H87" s="272"/>
      <c r="I87" s="157"/>
      <c r="J87" s="157"/>
      <c r="K87" s="157"/>
      <c r="L87" s="32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customHeight="1">
      <c r="A88" s="25"/>
      <c r="B88" s="26"/>
      <c r="C88" s="157"/>
      <c r="D88" s="157"/>
      <c r="E88" s="157"/>
      <c r="F88" s="157"/>
      <c r="G88" s="157"/>
      <c r="H88" s="157"/>
      <c r="I88" s="157"/>
      <c r="J88" s="157"/>
      <c r="K88" s="157"/>
      <c r="L88" s="32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customHeight="1">
      <c r="A89" s="25"/>
      <c r="B89" s="26"/>
      <c r="C89" s="156" t="s">
        <v>18</v>
      </c>
      <c r="D89" s="157"/>
      <c r="E89" s="157"/>
      <c r="F89" s="158" t="str">
        <f>F12</f>
        <v>Domažlice</v>
      </c>
      <c r="G89" s="157"/>
      <c r="H89" s="157"/>
      <c r="I89" s="156" t="s">
        <v>20</v>
      </c>
      <c r="J89" s="159">
        <f>IF(J12="","",J12)</f>
        <v>0</v>
      </c>
      <c r="K89" s="157"/>
      <c r="L89" s="32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customHeight="1">
      <c r="A90" s="25"/>
      <c r="B90" s="26"/>
      <c r="C90" s="157"/>
      <c r="D90" s="157"/>
      <c r="E90" s="157"/>
      <c r="F90" s="157"/>
      <c r="G90" s="157"/>
      <c r="H90" s="157"/>
      <c r="I90" s="157"/>
      <c r="J90" s="157"/>
      <c r="K90" s="157"/>
      <c r="L90" s="32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26.45" customHeight="1">
      <c r="A91" s="25"/>
      <c r="B91" s="26"/>
      <c r="C91" s="156" t="s">
        <v>21</v>
      </c>
      <c r="D91" s="157"/>
      <c r="E91" s="157"/>
      <c r="F91" s="158" t="str">
        <f>E15</f>
        <v>Město Domažlice</v>
      </c>
      <c r="G91" s="157"/>
      <c r="H91" s="157"/>
      <c r="I91" s="156" t="s">
        <v>27</v>
      </c>
      <c r="J91" s="186" t="str">
        <f>E21</f>
        <v>Ing. Antonín Kavan</v>
      </c>
      <c r="K91" s="157"/>
      <c r="L91" s="32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6" customHeight="1">
      <c r="A92" s="25"/>
      <c r="B92" s="26"/>
      <c r="C92" s="156" t="s">
        <v>26</v>
      </c>
      <c r="D92" s="157"/>
      <c r="E92" s="157"/>
      <c r="F92" s="158">
        <f>IF(E18="","",E18)</f>
        <v>0</v>
      </c>
      <c r="G92" s="157"/>
      <c r="H92" s="157"/>
      <c r="I92" s="156" t="s">
        <v>31</v>
      </c>
      <c r="J92" s="186" t="str">
        <f>E24</f>
        <v>Jitka Durdíková</v>
      </c>
      <c r="K92" s="157"/>
      <c r="L92" s="32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customHeight="1">
      <c r="A93" s="25"/>
      <c r="B93" s="26"/>
      <c r="C93" s="157"/>
      <c r="D93" s="157"/>
      <c r="E93" s="157"/>
      <c r="F93" s="157"/>
      <c r="G93" s="157"/>
      <c r="H93" s="157"/>
      <c r="I93" s="157"/>
      <c r="J93" s="157"/>
      <c r="K93" s="157"/>
      <c r="L93" s="32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customHeight="1">
      <c r="A94" s="25"/>
      <c r="B94" s="26"/>
      <c r="C94" s="187" t="s">
        <v>104</v>
      </c>
      <c r="D94" s="169"/>
      <c r="E94" s="169"/>
      <c r="F94" s="169"/>
      <c r="G94" s="169"/>
      <c r="H94" s="169"/>
      <c r="I94" s="169"/>
      <c r="J94" s="188" t="s">
        <v>105</v>
      </c>
      <c r="K94" s="169"/>
      <c r="L94" s="32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customHeight="1">
      <c r="A95" s="25"/>
      <c r="B95" s="26"/>
      <c r="C95" s="157"/>
      <c r="D95" s="157"/>
      <c r="E95" s="157"/>
      <c r="F95" s="157"/>
      <c r="G95" s="157"/>
      <c r="H95" s="157"/>
      <c r="I95" s="157"/>
      <c r="J95" s="157"/>
      <c r="K95" s="157"/>
      <c r="L95" s="32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customHeight="1">
      <c r="A96" s="25"/>
      <c r="B96" s="26"/>
      <c r="C96" s="189" t="s">
        <v>106</v>
      </c>
      <c r="D96" s="157"/>
      <c r="E96" s="157"/>
      <c r="F96" s="157"/>
      <c r="G96" s="157"/>
      <c r="H96" s="157"/>
      <c r="I96" s="157"/>
      <c r="J96" s="164">
        <f>J118</f>
        <v>0</v>
      </c>
      <c r="K96" s="157"/>
      <c r="L96" s="32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6" t="s">
        <v>107</v>
      </c>
    </row>
    <row r="97" spans="1:31" s="9" customFormat="1" ht="24.95" customHeight="1">
      <c r="B97" s="85"/>
      <c r="C97" s="190"/>
      <c r="D97" s="191" t="s">
        <v>108</v>
      </c>
      <c r="E97" s="192"/>
      <c r="F97" s="192"/>
      <c r="G97" s="192"/>
      <c r="H97" s="192"/>
      <c r="I97" s="192"/>
      <c r="J97" s="193">
        <f>J119</f>
        <v>0</v>
      </c>
      <c r="K97" s="190"/>
      <c r="L97" s="85"/>
    </row>
    <row r="98" spans="1:31" s="10" customFormat="1" ht="19.899999999999999" customHeight="1">
      <c r="B98" s="86"/>
      <c r="C98" s="194"/>
      <c r="D98" s="195" t="s">
        <v>109</v>
      </c>
      <c r="E98" s="196"/>
      <c r="F98" s="196"/>
      <c r="G98" s="196"/>
      <c r="H98" s="196"/>
      <c r="I98" s="196"/>
      <c r="J98" s="197">
        <f>J120</f>
        <v>0</v>
      </c>
      <c r="K98" s="194"/>
      <c r="L98" s="86"/>
    </row>
    <row r="99" spans="1:31" s="2" customFormat="1" ht="21.75" customHeight="1">
      <c r="A99" s="25"/>
      <c r="B99" s="26"/>
      <c r="C99" s="157"/>
      <c r="D99" s="157"/>
      <c r="E99" s="157"/>
      <c r="F99" s="157"/>
      <c r="G99" s="157"/>
      <c r="H99" s="157"/>
      <c r="I99" s="157"/>
      <c r="J99" s="157"/>
      <c r="K99" s="157"/>
      <c r="L99" s="32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</row>
    <row r="100" spans="1:31" s="2" customFormat="1" ht="6.95" customHeight="1">
      <c r="A100" s="25"/>
      <c r="B100" s="37"/>
      <c r="C100" s="184"/>
      <c r="D100" s="184"/>
      <c r="E100" s="184"/>
      <c r="F100" s="184"/>
      <c r="G100" s="184"/>
      <c r="H100" s="184"/>
      <c r="I100" s="184"/>
      <c r="J100" s="184"/>
      <c r="K100" s="184"/>
      <c r="L100" s="32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</row>
    <row r="101" spans="1:31">
      <c r="C101" s="80"/>
      <c r="D101" s="80"/>
      <c r="E101" s="80"/>
      <c r="F101" s="80"/>
      <c r="G101" s="80"/>
      <c r="H101" s="80"/>
      <c r="I101" s="80"/>
      <c r="J101" s="80"/>
      <c r="K101" s="80"/>
    </row>
    <row r="102" spans="1:31">
      <c r="C102" s="80"/>
      <c r="D102" s="80"/>
      <c r="E102" s="80"/>
      <c r="F102" s="80"/>
      <c r="G102" s="80"/>
      <c r="H102" s="80"/>
      <c r="I102" s="80"/>
      <c r="J102" s="80"/>
      <c r="K102" s="80"/>
    </row>
    <row r="103" spans="1:31">
      <c r="C103" s="80"/>
      <c r="D103" s="80"/>
      <c r="E103" s="80"/>
      <c r="F103" s="80"/>
      <c r="G103" s="80"/>
      <c r="H103" s="80"/>
      <c r="I103" s="80"/>
      <c r="J103" s="80"/>
      <c r="K103" s="80"/>
    </row>
    <row r="104" spans="1:31" s="2" customFormat="1" ht="6.95" customHeight="1">
      <c r="A104" s="25"/>
      <c r="B104" s="39"/>
      <c r="C104" s="185"/>
      <c r="D104" s="185"/>
      <c r="E104" s="185"/>
      <c r="F104" s="185"/>
      <c r="G104" s="185"/>
      <c r="H104" s="185"/>
      <c r="I104" s="185"/>
      <c r="J104" s="185"/>
      <c r="K104" s="185"/>
      <c r="L104" s="32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</row>
    <row r="105" spans="1:31" s="2" customFormat="1" ht="24.95" customHeight="1">
      <c r="A105" s="25"/>
      <c r="B105" s="26"/>
      <c r="C105" s="155" t="s">
        <v>113</v>
      </c>
      <c r="D105" s="157"/>
      <c r="E105" s="157"/>
      <c r="F105" s="157"/>
      <c r="G105" s="157"/>
      <c r="H105" s="157"/>
      <c r="I105" s="157"/>
      <c r="J105" s="157"/>
      <c r="K105" s="157"/>
      <c r="L105" s="32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</row>
    <row r="106" spans="1:31" s="2" customFormat="1" ht="6.95" customHeight="1">
      <c r="A106" s="25"/>
      <c r="B106" s="26"/>
      <c r="C106" s="157"/>
      <c r="D106" s="157"/>
      <c r="E106" s="157"/>
      <c r="F106" s="157"/>
      <c r="G106" s="157"/>
      <c r="H106" s="157"/>
      <c r="I106" s="157"/>
      <c r="J106" s="157"/>
      <c r="K106" s="157"/>
      <c r="L106" s="32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</row>
    <row r="107" spans="1:31" s="2" customFormat="1" ht="12" customHeight="1">
      <c r="A107" s="25"/>
      <c r="B107" s="26"/>
      <c r="C107" s="156" t="s">
        <v>14</v>
      </c>
      <c r="D107" s="157"/>
      <c r="E107" s="157"/>
      <c r="F107" s="157"/>
      <c r="G107" s="157"/>
      <c r="H107" s="157"/>
      <c r="I107" s="157"/>
      <c r="J107" s="157"/>
      <c r="K107" s="157"/>
      <c r="L107" s="32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31" s="2" customFormat="1" ht="14.45" customHeight="1">
      <c r="A108" s="25"/>
      <c r="B108" s="26"/>
      <c r="C108" s="157"/>
      <c r="D108" s="157"/>
      <c r="E108" s="273" t="str">
        <f>E7</f>
        <v>Suchá nádrž Týnské předměstí</v>
      </c>
      <c r="F108" s="274"/>
      <c r="G108" s="274"/>
      <c r="H108" s="274"/>
      <c r="I108" s="157"/>
      <c r="J108" s="157"/>
      <c r="K108" s="157"/>
      <c r="L108" s="32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31" s="2" customFormat="1" ht="12" customHeight="1">
      <c r="A109" s="25"/>
      <c r="B109" s="26"/>
      <c r="C109" s="156" t="s">
        <v>101</v>
      </c>
      <c r="D109" s="157"/>
      <c r="E109" s="157"/>
      <c r="F109" s="157"/>
      <c r="G109" s="157"/>
      <c r="H109" s="157"/>
      <c r="I109" s="157"/>
      <c r="J109" s="157"/>
      <c r="K109" s="157"/>
      <c r="L109" s="32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31" s="2" customFormat="1" ht="14.45" customHeight="1">
      <c r="A110" s="25"/>
      <c r="B110" s="26"/>
      <c r="C110" s="157"/>
      <c r="D110" s="157"/>
      <c r="E110" s="271" t="str">
        <f>E9</f>
        <v>SO 05 - TŮNĚ</v>
      </c>
      <c r="F110" s="272"/>
      <c r="G110" s="272"/>
      <c r="H110" s="272"/>
      <c r="I110" s="157"/>
      <c r="J110" s="157"/>
      <c r="K110" s="157"/>
      <c r="L110" s="32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s="2" customFormat="1" ht="6.95" customHeight="1">
      <c r="A111" s="25"/>
      <c r="B111" s="26"/>
      <c r="C111" s="157"/>
      <c r="D111" s="157"/>
      <c r="E111" s="157"/>
      <c r="F111" s="157"/>
      <c r="G111" s="157"/>
      <c r="H111" s="157"/>
      <c r="I111" s="157"/>
      <c r="J111" s="157"/>
      <c r="K111" s="157"/>
      <c r="L111" s="32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s="2" customFormat="1" ht="12" customHeight="1">
      <c r="A112" s="25"/>
      <c r="B112" s="26"/>
      <c r="C112" s="156" t="s">
        <v>18</v>
      </c>
      <c r="D112" s="157"/>
      <c r="E112" s="157"/>
      <c r="F112" s="158" t="str">
        <f>F12</f>
        <v>Domažlice</v>
      </c>
      <c r="G112" s="157"/>
      <c r="H112" s="157"/>
      <c r="I112" s="156" t="s">
        <v>20</v>
      </c>
      <c r="J112" s="159">
        <f>IF(J12="","",J12)</f>
        <v>0</v>
      </c>
      <c r="K112" s="157"/>
      <c r="L112" s="32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5" s="2" customFormat="1" ht="6.95" customHeight="1">
      <c r="A113" s="25"/>
      <c r="B113" s="26"/>
      <c r="C113" s="157"/>
      <c r="D113" s="157"/>
      <c r="E113" s="157"/>
      <c r="F113" s="157"/>
      <c r="G113" s="157"/>
      <c r="H113" s="157"/>
      <c r="I113" s="157"/>
      <c r="J113" s="157"/>
      <c r="K113" s="157"/>
      <c r="L113" s="32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5" s="2" customFormat="1" ht="26.45" customHeight="1">
      <c r="A114" s="25"/>
      <c r="B114" s="26"/>
      <c r="C114" s="156" t="s">
        <v>21</v>
      </c>
      <c r="D114" s="157"/>
      <c r="E114" s="157"/>
      <c r="F114" s="158" t="str">
        <f>E15</f>
        <v>Město Domažlice</v>
      </c>
      <c r="G114" s="157"/>
      <c r="H114" s="157"/>
      <c r="I114" s="156" t="s">
        <v>27</v>
      </c>
      <c r="J114" s="186" t="str">
        <f>E21</f>
        <v>Ing. Antonín Kavan</v>
      </c>
      <c r="K114" s="157"/>
      <c r="L114" s="32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5" s="2" customFormat="1" ht="15.6" customHeight="1">
      <c r="A115" s="25"/>
      <c r="B115" s="26"/>
      <c r="C115" s="156" t="s">
        <v>26</v>
      </c>
      <c r="D115" s="157"/>
      <c r="E115" s="157"/>
      <c r="F115" s="158">
        <f>IF(E18="","",E18)</f>
        <v>0</v>
      </c>
      <c r="G115" s="157"/>
      <c r="H115" s="157"/>
      <c r="I115" s="156" t="s">
        <v>31</v>
      </c>
      <c r="J115" s="186" t="str">
        <f>E24</f>
        <v>Jitka Durdíková</v>
      </c>
      <c r="K115" s="157"/>
      <c r="L115" s="32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5" s="2" customFormat="1" ht="10.35" customHeight="1">
      <c r="A116" s="25"/>
      <c r="B116" s="26"/>
      <c r="C116" s="157"/>
      <c r="D116" s="157"/>
      <c r="E116" s="157"/>
      <c r="F116" s="157"/>
      <c r="G116" s="157"/>
      <c r="H116" s="157"/>
      <c r="I116" s="157"/>
      <c r="J116" s="157"/>
      <c r="K116" s="157"/>
      <c r="L116" s="32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65" s="11" customFormat="1" ht="29.25" customHeight="1">
      <c r="A117" s="87"/>
      <c r="B117" s="88"/>
      <c r="C117" s="198" t="s">
        <v>114</v>
      </c>
      <c r="D117" s="199" t="s">
        <v>59</v>
      </c>
      <c r="E117" s="199" t="s">
        <v>55</v>
      </c>
      <c r="F117" s="199" t="s">
        <v>56</v>
      </c>
      <c r="G117" s="199" t="s">
        <v>115</v>
      </c>
      <c r="H117" s="199" t="s">
        <v>116</v>
      </c>
      <c r="I117" s="199" t="s">
        <v>117</v>
      </c>
      <c r="J117" s="199" t="s">
        <v>105</v>
      </c>
      <c r="K117" s="200" t="s">
        <v>118</v>
      </c>
      <c r="L117" s="89"/>
      <c r="M117" s="51" t="s">
        <v>1</v>
      </c>
      <c r="N117" s="52" t="s">
        <v>38</v>
      </c>
      <c r="O117" s="52" t="s">
        <v>119</v>
      </c>
      <c r="P117" s="52" t="s">
        <v>120</v>
      </c>
      <c r="Q117" s="52" t="s">
        <v>121</v>
      </c>
      <c r="R117" s="52" t="s">
        <v>122</v>
      </c>
      <c r="S117" s="52" t="s">
        <v>123</v>
      </c>
      <c r="T117" s="53" t="s">
        <v>124</v>
      </c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</row>
    <row r="118" spans="1:65" s="2" customFormat="1" ht="22.9" customHeight="1">
      <c r="A118" s="25"/>
      <c r="B118" s="26"/>
      <c r="C118" s="201" t="s">
        <v>125</v>
      </c>
      <c r="D118" s="157"/>
      <c r="E118" s="157"/>
      <c r="F118" s="157"/>
      <c r="G118" s="157"/>
      <c r="H118" s="157"/>
      <c r="I118" s="157"/>
      <c r="J118" s="202">
        <f>BK118</f>
        <v>0</v>
      </c>
      <c r="K118" s="157"/>
      <c r="L118" s="26"/>
      <c r="M118" s="54"/>
      <c r="N118" s="45"/>
      <c r="O118" s="55"/>
      <c r="P118" s="90">
        <f>P119</f>
        <v>630.79999999999995</v>
      </c>
      <c r="Q118" s="55"/>
      <c r="R118" s="90">
        <f>R119</f>
        <v>0</v>
      </c>
      <c r="S118" s="55"/>
      <c r="T118" s="91">
        <f>T119</f>
        <v>0</v>
      </c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T118" s="16" t="s">
        <v>73</v>
      </c>
      <c r="AU118" s="16" t="s">
        <v>107</v>
      </c>
      <c r="BK118" s="92">
        <f>BK119</f>
        <v>0</v>
      </c>
    </row>
    <row r="119" spans="1:65" s="12" customFormat="1" ht="25.9" customHeight="1">
      <c r="B119" s="93"/>
      <c r="C119" s="203"/>
      <c r="D119" s="204" t="s">
        <v>73</v>
      </c>
      <c r="E119" s="205" t="s">
        <v>126</v>
      </c>
      <c r="F119" s="205" t="s">
        <v>127</v>
      </c>
      <c r="G119" s="203"/>
      <c r="H119" s="203"/>
      <c r="I119" s="203"/>
      <c r="J119" s="206">
        <f>BK119</f>
        <v>0</v>
      </c>
      <c r="K119" s="203"/>
      <c r="L119" s="93"/>
      <c r="M119" s="95"/>
      <c r="N119" s="96"/>
      <c r="O119" s="96"/>
      <c r="P119" s="97">
        <f>P120</f>
        <v>630.79999999999995</v>
      </c>
      <c r="Q119" s="96"/>
      <c r="R119" s="97">
        <f>R120</f>
        <v>0</v>
      </c>
      <c r="S119" s="96"/>
      <c r="T119" s="98">
        <f>T120</f>
        <v>0</v>
      </c>
      <c r="AR119" s="94" t="s">
        <v>82</v>
      </c>
      <c r="AT119" s="99" t="s">
        <v>73</v>
      </c>
      <c r="AU119" s="99" t="s">
        <v>74</v>
      </c>
      <c r="AY119" s="94" t="s">
        <v>128</v>
      </c>
      <c r="BK119" s="100">
        <f>BK120</f>
        <v>0</v>
      </c>
    </row>
    <row r="120" spans="1:65" s="12" customFormat="1" ht="22.9" customHeight="1">
      <c r="B120" s="93"/>
      <c r="C120" s="203"/>
      <c r="D120" s="204" t="s">
        <v>73</v>
      </c>
      <c r="E120" s="207" t="s">
        <v>82</v>
      </c>
      <c r="F120" s="207" t="s">
        <v>129</v>
      </c>
      <c r="G120" s="203"/>
      <c r="H120" s="203"/>
      <c r="I120" s="203"/>
      <c r="J120" s="208">
        <f>BK120</f>
        <v>0</v>
      </c>
      <c r="K120" s="203"/>
      <c r="L120" s="93"/>
      <c r="M120" s="95"/>
      <c r="N120" s="96"/>
      <c r="O120" s="96"/>
      <c r="P120" s="97">
        <f>SUM(P121:P136)</f>
        <v>630.79999999999995</v>
      </c>
      <c r="Q120" s="96"/>
      <c r="R120" s="97">
        <f>SUM(R121:R136)</f>
        <v>0</v>
      </c>
      <c r="S120" s="96"/>
      <c r="T120" s="98">
        <f>SUM(T121:T136)</f>
        <v>0</v>
      </c>
      <c r="AR120" s="94" t="s">
        <v>82</v>
      </c>
      <c r="AT120" s="99" t="s">
        <v>73</v>
      </c>
      <c r="AU120" s="99" t="s">
        <v>82</v>
      </c>
      <c r="AY120" s="94" t="s">
        <v>128</v>
      </c>
      <c r="BK120" s="100">
        <f>SUM(BK121:BK136)</f>
        <v>0</v>
      </c>
    </row>
    <row r="121" spans="1:65" s="2" customFormat="1" ht="14.45" customHeight="1">
      <c r="A121" s="25"/>
      <c r="B121" s="101"/>
      <c r="C121" s="209" t="s">
        <v>82</v>
      </c>
      <c r="D121" s="209" t="s">
        <v>130</v>
      </c>
      <c r="E121" s="210" t="s">
        <v>518</v>
      </c>
      <c r="F121" s="211" t="s">
        <v>519</v>
      </c>
      <c r="G121" s="212" t="s">
        <v>133</v>
      </c>
      <c r="H121" s="213">
        <v>1660</v>
      </c>
      <c r="I121" s="148">
        <v>0</v>
      </c>
      <c r="J121" s="214">
        <f>ROUND(I121*H121,2)</f>
        <v>0</v>
      </c>
      <c r="K121" s="211" t="s">
        <v>134</v>
      </c>
      <c r="L121" s="26"/>
      <c r="M121" s="102" t="s">
        <v>1</v>
      </c>
      <c r="N121" s="103" t="s">
        <v>39</v>
      </c>
      <c r="O121" s="104">
        <v>0.152</v>
      </c>
      <c r="P121" s="104">
        <f>O121*H121</f>
        <v>252.32</v>
      </c>
      <c r="Q121" s="104">
        <v>0</v>
      </c>
      <c r="R121" s="104">
        <f>Q121*H121</f>
        <v>0</v>
      </c>
      <c r="S121" s="104">
        <v>0</v>
      </c>
      <c r="T121" s="105">
        <f>S121*H121</f>
        <v>0</v>
      </c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R121" s="106" t="s">
        <v>135</v>
      </c>
      <c r="AT121" s="106" t="s">
        <v>130</v>
      </c>
      <c r="AU121" s="106" t="s">
        <v>84</v>
      </c>
      <c r="AY121" s="16" t="s">
        <v>128</v>
      </c>
      <c r="BE121" s="107">
        <f>IF(N121="základní",J121,0)</f>
        <v>0</v>
      </c>
      <c r="BF121" s="107">
        <f>IF(N121="snížená",J121,0)</f>
        <v>0</v>
      </c>
      <c r="BG121" s="107">
        <f>IF(N121="zákl. přenesená",J121,0)</f>
        <v>0</v>
      </c>
      <c r="BH121" s="107">
        <f>IF(N121="sníž. přenesená",J121,0)</f>
        <v>0</v>
      </c>
      <c r="BI121" s="107">
        <f>IF(N121="nulová",J121,0)</f>
        <v>0</v>
      </c>
      <c r="BJ121" s="16" t="s">
        <v>82</v>
      </c>
      <c r="BK121" s="107">
        <f>ROUND(I121*H121,2)</f>
        <v>0</v>
      </c>
      <c r="BL121" s="16" t="s">
        <v>135</v>
      </c>
      <c r="BM121" s="106" t="s">
        <v>520</v>
      </c>
    </row>
    <row r="122" spans="1:65" s="2" customFormat="1" ht="19.5">
      <c r="A122" s="25"/>
      <c r="B122" s="26"/>
      <c r="C122" s="157"/>
      <c r="D122" s="215" t="s">
        <v>137</v>
      </c>
      <c r="E122" s="157"/>
      <c r="F122" s="216" t="s">
        <v>521</v>
      </c>
      <c r="G122" s="157"/>
      <c r="H122" s="157"/>
      <c r="I122" s="150"/>
      <c r="J122" s="157"/>
      <c r="K122" s="157"/>
      <c r="L122" s="26"/>
      <c r="M122" s="108"/>
      <c r="N122" s="109"/>
      <c r="O122" s="47"/>
      <c r="P122" s="47"/>
      <c r="Q122" s="47"/>
      <c r="R122" s="47"/>
      <c r="S122" s="47"/>
      <c r="T122" s="48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T122" s="16" t="s">
        <v>137</v>
      </c>
      <c r="AU122" s="16" t="s">
        <v>84</v>
      </c>
    </row>
    <row r="123" spans="1:65" s="14" customFormat="1">
      <c r="B123" s="115"/>
      <c r="C123" s="220"/>
      <c r="D123" s="215" t="s">
        <v>139</v>
      </c>
      <c r="E123" s="221" t="s">
        <v>1</v>
      </c>
      <c r="F123" s="222" t="s">
        <v>522</v>
      </c>
      <c r="G123" s="220"/>
      <c r="H123" s="223">
        <v>1660</v>
      </c>
      <c r="I123" s="152"/>
      <c r="J123" s="220"/>
      <c r="K123" s="220"/>
      <c r="L123" s="115"/>
      <c r="M123" s="117"/>
      <c r="N123" s="118"/>
      <c r="O123" s="118"/>
      <c r="P123" s="118"/>
      <c r="Q123" s="118"/>
      <c r="R123" s="118"/>
      <c r="S123" s="118"/>
      <c r="T123" s="119"/>
      <c r="AT123" s="116" t="s">
        <v>139</v>
      </c>
      <c r="AU123" s="116" t="s">
        <v>84</v>
      </c>
      <c r="AV123" s="14" t="s">
        <v>84</v>
      </c>
      <c r="AW123" s="14" t="s">
        <v>30</v>
      </c>
      <c r="AX123" s="14" t="s">
        <v>74</v>
      </c>
      <c r="AY123" s="116" t="s">
        <v>128</v>
      </c>
    </row>
    <row r="124" spans="1:65" s="2" customFormat="1" ht="14.45" customHeight="1">
      <c r="A124" s="25"/>
      <c r="B124" s="101"/>
      <c r="C124" s="209" t="s">
        <v>84</v>
      </c>
      <c r="D124" s="209" t="s">
        <v>130</v>
      </c>
      <c r="E124" s="210" t="s">
        <v>163</v>
      </c>
      <c r="F124" s="211" t="s">
        <v>164</v>
      </c>
      <c r="G124" s="212" t="s">
        <v>133</v>
      </c>
      <c r="H124" s="213">
        <v>1660</v>
      </c>
      <c r="I124" s="148">
        <v>0</v>
      </c>
      <c r="J124" s="214">
        <f>ROUND(I124*H124,2)</f>
        <v>0</v>
      </c>
      <c r="K124" s="211" t="s">
        <v>134</v>
      </c>
      <c r="L124" s="26"/>
      <c r="M124" s="102" t="s">
        <v>1</v>
      </c>
      <c r="N124" s="103" t="s">
        <v>39</v>
      </c>
      <c r="O124" s="104">
        <v>4.3999999999999997E-2</v>
      </c>
      <c r="P124" s="104">
        <f>O124*H124</f>
        <v>73.039999999999992</v>
      </c>
      <c r="Q124" s="104">
        <v>0</v>
      </c>
      <c r="R124" s="104">
        <f>Q124*H124</f>
        <v>0</v>
      </c>
      <c r="S124" s="104">
        <v>0</v>
      </c>
      <c r="T124" s="105">
        <f>S124*H124</f>
        <v>0</v>
      </c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R124" s="106" t="s">
        <v>135</v>
      </c>
      <c r="AT124" s="106" t="s">
        <v>130</v>
      </c>
      <c r="AU124" s="106" t="s">
        <v>84</v>
      </c>
      <c r="AY124" s="16" t="s">
        <v>128</v>
      </c>
      <c r="BE124" s="107">
        <f>IF(N124="základní",J124,0)</f>
        <v>0</v>
      </c>
      <c r="BF124" s="107">
        <f>IF(N124="snížená",J124,0)</f>
        <v>0</v>
      </c>
      <c r="BG124" s="107">
        <f>IF(N124="zákl. přenesená",J124,0)</f>
        <v>0</v>
      </c>
      <c r="BH124" s="107">
        <f>IF(N124="sníž. přenesená",J124,0)</f>
        <v>0</v>
      </c>
      <c r="BI124" s="107">
        <f>IF(N124="nulová",J124,0)</f>
        <v>0</v>
      </c>
      <c r="BJ124" s="16" t="s">
        <v>82</v>
      </c>
      <c r="BK124" s="107">
        <f>ROUND(I124*H124,2)</f>
        <v>0</v>
      </c>
      <c r="BL124" s="16" t="s">
        <v>135</v>
      </c>
      <c r="BM124" s="106" t="s">
        <v>523</v>
      </c>
    </row>
    <row r="125" spans="1:65" s="2" customFormat="1" ht="19.5">
      <c r="A125" s="25"/>
      <c r="B125" s="26"/>
      <c r="C125" s="157"/>
      <c r="D125" s="215" t="s">
        <v>137</v>
      </c>
      <c r="E125" s="157"/>
      <c r="F125" s="216" t="s">
        <v>166</v>
      </c>
      <c r="G125" s="157"/>
      <c r="H125" s="157"/>
      <c r="I125" s="150"/>
      <c r="J125" s="157"/>
      <c r="K125" s="157"/>
      <c r="L125" s="26"/>
      <c r="M125" s="108"/>
      <c r="N125" s="109"/>
      <c r="O125" s="47"/>
      <c r="P125" s="47"/>
      <c r="Q125" s="47"/>
      <c r="R125" s="47"/>
      <c r="S125" s="47"/>
      <c r="T125" s="48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T125" s="16" t="s">
        <v>137</v>
      </c>
      <c r="AU125" s="16" t="s">
        <v>84</v>
      </c>
    </row>
    <row r="126" spans="1:65" s="13" customFormat="1">
      <c r="B126" s="110"/>
      <c r="C126" s="217"/>
      <c r="D126" s="215" t="s">
        <v>139</v>
      </c>
      <c r="E126" s="218" t="s">
        <v>1</v>
      </c>
      <c r="F126" s="219" t="s">
        <v>524</v>
      </c>
      <c r="G126" s="217"/>
      <c r="H126" s="218" t="s">
        <v>1</v>
      </c>
      <c r="I126" s="151"/>
      <c r="J126" s="217"/>
      <c r="K126" s="217"/>
      <c r="L126" s="110"/>
      <c r="M126" s="112"/>
      <c r="N126" s="113"/>
      <c r="O126" s="113"/>
      <c r="P126" s="113"/>
      <c r="Q126" s="113"/>
      <c r="R126" s="113"/>
      <c r="S126" s="113"/>
      <c r="T126" s="114"/>
      <c r="AT126" s="111" t="s">
        <v>139</v>
      </c>
      <c r="AU126" s="111" t="s">
        <v>84</v>
      </c>
      <c r="AV126" s="13" t="s">
        <v>82</v>
      </c>
      <c r="AW126" s="13" t="s">
        <v>30</v>
      </c>
      <c r="AX126" s="13" t="s">
        <v>74</v>
      </c>
      <c r="AY126" s="111" t="s">
        <v>128</v>
      </c>
    </row>
    <row r="127" spans="1:65" s="14" customFormat="1">
      <c r="B127" s="115"/>
      <c r="C127" s="220"/>
      <c r="D127" s="215" t="s">
        <v>139</v>
      </c>
      <c r="E127" s="221" t="s">
        <v>1</v>
      </c>
      <c r="F127" s="222" t="s">
        <v>522</v>
      </c>
      <c r="G127" s="220"/>
      <c r="H127" s="223">
        <v>1660</v>
      </c>
      <c r="I127" s="152"/>
      <c r="J127" s="220"/>
      <c r="K127" s="220"/>
      <c r="L127" s="115"/>
      <c r="M127" s="117"/>
      <c r="N127" s="118"/>
      <c r="O127" s="118"/>
      <c r="P127" s="118"/>
      <c r="Q127" s="118"/>
      <c r="R127" s="118"/>
      <c r="S127" s="118"/>
      <c r="T127" s="119"/>
      <c r="AT127" s="116" t="s">
        <v>139</v>
      </c>
      <c r="AU127" s="116" t="s">
        <v>84</v>
      </c>
      <c r="AV127" s="14" t="s">
        <v>84</v>
      </c>
      <c r="AW127" s="14" t="s">
        <v>30</v>
      </c>
      <c r="AX127" s="14" t="s">
        <v>74</v>
      </c>
      <c r="AY127" s="116" t="s">
        <v>128</v>
      </c>
    </row>
    <row r="128" spans="1:65" s="2" customFormat="1" ht="14.45" customHeight="1">
      <c r="A128" s="25"/>
      <c r="B128" s="101"/>
      <c r="C128" s="209" t="s">
        <v>151</v>
      </c>
      <c r="D128" s="209" t="s">
        <v>130</v>
      </c>
      <c r="E128" s="210" t="s">
        <v>185</v>
      </c>
      <c r="F128" s="211" t="s">
        <v>186</v>
      </c>
      <c r="G128" s="212" t="s">
        <v>133</v>
      </c>
      <c r="H128" s="213">
        <v>1660</v>
      </c>
      <c r="I128" s="148">
        <v>0</v>
      </c>
      <c r="J128" s="214">
        <f>ROUND(I128*H128,2)</f>
        <v>0</v>
      </c>
      <c r="K128" s="211" t="s">
        <v>134</v>
      </c>
      <c r="L128" s="26"/>
      <c r="M128" s="102" t="s">
        <v>1</v>
      </c>
      <c r="N128" s="103" t="s">
        <v>39</v>
      </c>
      <c r="O128" s="104">
        <v>4.2999999999999997E-2</v>
      </c>
      <c r="P128" s="104">
        <f>O128*H128</f>
        <v>71.38</v>
      </c>
      <c r="Q128" s="104">
        <v>0</v>
      </c>
      <c r="R128" s="104">
        <f>Q128*H128</f>
        <v>0</v>
      </c>
      <c r="S128" s="104">
        <v>0</v>
      </c>
      <c r="T128" s="105">
        <f>S128*H128</f>
        <v>0</v>
      </c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R128" s="106" t="s">
        <v>135</v>
      </c>
      <c r="AT128" s="106" t="s">
        <v>130</v>
      </c>
      <c r="AU128" s="106" t="s">
        <v>84</v>
      </c>
      <c r="AY128" s="16" t="s">
        <v>128</v>
      </c>
      <c r="BE128" s="107">
        <f>IF(N128="základní",J128,0)</f>
        <v>0</v>
      </c>
      <c r="BF128" s="107">
        <f>IF(N128="snížená",J128,0)</f>
        <v>0</v>
      </c>
      <c r="BG128" s="107">
        <f>IF(N128="zákl. přenesená",J128,0)</f>
        <v>0</v>
      </c>
      <c r="BH128" s="107">
        <f>IF(N128="sníž. přenesená",J128,0)</f>
        <v>0</v>
      </c>
      <c r="BI128" s="107">
        <f>IF(N128="nulová",J128,0)</f>
        <v>0</v>
      </c>
      <c r="BJ128" s="16" t="s">
        <v>82</v>
      </c>
      <c r="BK128" s="107">
        <f>ROUND(I128*H128,2)</f>
        <v>0</v>
      </c>
      <c r="BL128" s="16" t="s">
        <v>135</v>
      </c>
      <c r="BM128" s="106" t="s">
        <v>525</v>
      </c>
    </row>
    <row r="129" spans="1:65" s="2" customFormat="1" ht="29.25">
      <c r="A129" s="25"/>
      <c r="B129" s="26"/>
      <c r="C129" s="157"/>
      <c r="D129" s="215" t="s">
        <v>137</v>
      </c>
      <c r="E129" s="157"/>
      <c r="F129" s="216" t="s">
        <v>188</v>
      </c>
      <c r="G129" s="157"/>
      <c r="H129" s="157"/>
      <c r="I129" s="150"/>
      <c r="J129" s="157"/>
      <c r="K129" s="157"/>
      <c r="L129" s="26"/>
      <c r="M129" s="108"/>
      <c r="N129" s="109"/>
      <c r="O129" s="47"/>
      <c r="P129" s="47"/>
      <c r="Q129" s="47"/>
      <c r="R129" s="47"/>
      <c r="S129" s="47"/>
      <c r="T129" s="48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T129" s="16" t="s">
        <v>137</v>
      </c>
      <c r="AU129" s="16" t="s">
        <v>84</v>
      </c>
    </row>
    <row r="130" spans="1:65" s="14" customFormat="1">
      <c r="B130" s="115"/>
      <c r="C130" s="220"/>
      <c r="D130" s="215" t="s">
        <v>139</v>
      </c>
      <c r="E130" s="221" t="s">
        <v>1</v>
      </c>
      <c r="F130" s="222" t="s">
        <v>526</v>
      </c>
      <c r="G130" s="220"/>
      <c r="H130" s="223">
        <v>1660</v>
      </c>
      <c r="I130" s="152"/>
      <c r="J130" s="220"/>
      <c r="K130" s="220"/>
      <c r="L130" s="115"/>
      <c r="M130" s="117"/>
      <c r="N130" s="118"/>
      <c r="O130" s="118"/>
      <c r="P130" s="118"/>
      <c r="Q130" s="118"/>
      <c r="R130" s="118"/>
      <c r="S130" s="118"/>
      <c r="T130" s="119"/>
      <c r="AT130" s="116" t="s">
        <v>139</v>
      </c>
      <c r="AU130" s="116" t="s">
        <v>84</v>
      </c>
      <c r="AV130" s="14" t="s">
        <v>84</v>
      </c>
      <c r="AW130" s="14" t="s">
        <v>30</v>
      </c>
      <c r="AX130" s="14" t="s">
        <v>74</v>
      </c>
      <c r="AY130" s="116" t="s">
        <v>128</v>
      </c>
    </row>
    <row r="131" spans="1:65" s="2" customFormat="1" ht="14.45" customHeight="1">
      <c r="A131" s="25"/>
      <c r="B131" s="101"/>
      <c r="C131" s="209" t="s">
        <v>135</v>
      </c>
      <c r="D131" s="209" t="s">
        <v>130</v>
      </c>
      <c r="E131" s="210" t="s">
        <v>527</v>
      </c>
      <c r="F131" s="211" t="s">
        <v>528</v>
      </c>
      <c r="G131" s="212" t="s">
        <v>194</v>
      </c>
      <c r="H131" s="213">
        <v>1660</v>
      </c>
      <c r="I131" s="148">
        <v>0</v>
      </c>
      <c r="J131" s="214">
        <f>ROUND(I131*H131,2)</f>
        <v>0</v>
      </c>
      <c r="K131" s="211" t="s">
        <v>134</v>
      </c>
      <c r="L131" s="26"/>
      <c r="M131" s="102" t="s">
        <v>1</v>
      </c>
      <c r="N131" s="103" t="s">
        <v>39</v>
      </c>
      <c r="O131" s="104">
        <v>1.2999999999999999E-2</v>
      </c>
      <c r="P131" s="104">
        <f>O131*H131</f>
        <v>21.58</v>
      </c>
      <c r="Q131" s="104">
        <v>0</v>
      </c>
      <c r="R131" s="104">
        <f>Q131*H131</f>
        <v>0</v>
      </c>
      <c r="S131" s="104">
        <v>0</v>
      </c>
      <c r="T131" s="105">
        <f>S131*H131</f>
        <v>0</v>
      </c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R131" s="106" t="s">
        <v>135</v>
      </c>
      <c r="AT131" s="106" t="s">
        <v>130</v>
      </c>
      <c r="AU131" s="106" t="s">
        <v>84</v>
      </c>
      <c r="AY131" s="16" t="s">
        <v>128</v>
      </c>
      <c r="BE131" s="107">
        <f>IF(N131="základní",J131,0)</f>
        <v>0</v>
      </c>
      <c r="BF131" s="107">
        <f>IF(N131="snížená",J131,0)</f>
        <v>0</v>
      </c>
      <c r="BG131" s="107">
        <f>IF(N131="zákl. přenesená",J131,0)</f>
        <v>0</v>
      </c>
      <c r="BH131" s="107">
        <f>IF(N131="sníž. přenesená",J131,0)</f>
        <v>0</v>
      </c>
      <c r="BI131" s="107">
        <f>IF(N131="nulová",J131,0)</f>
        <v>0</v>
      </c>
      <c r="BJ131" s="16" t="s">
        <v>82</v>
      </c>
      <c r="BK131" s="107">
        <f>ROUND(I131*H131,2)</f>
        <v>0</v>
      </c>
      <c r="BL131" s="16" t="s">
        <v>135</v>
      </c>
      <c r="BM131" s="106" t="s">
        <v>529</v>
      </c>
    </row>
    <row r="132" spans="1:65" s="2" customFormat="1">
      <c r="A132" s="25"/>
      <c r="B132" s="26"/>
      <c r="C132" s="157"/>
      <c r="D132" s="215" t="s">
        <v>137</v>
      </c>
      <c r="E132" s="157"/>
      <c r="F132" s="216" t="s">
        <v>530</v>
      </c>
      <c r="G132" s="157"/>
      <c r="H132" s="157"/>
      <c r="I132" s="150"/>
      <c r="J132" s="157"/>
      <c r="K132" s="157"/>
      <c r="L132" s="26"/>
      <c r="M132" s="108"/>
      <c r="N132" s="109"/>
      <c r="O132" s="47"/>
      <c r="P132" s="47"/>
      <c r="Q132" s="47"/>
      <c r="R132" s="47"/>
      <c r="S132" s="47"/>
      <c r="T132" s="48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T132" s="16" t="s">
        <v>137</v>
      </c>
      <c r="AU132" s="16" t="s">
        <v>84</v>
      </c>
    </row>
    <row r="133" spans="1:65" s="14" customFormat="1">
      <c r="B133" s="115"/>
      <c r="C133" s="220"/>
      <c r="D133" s="215" t="s">
        <v>139</v>
      </c>
      <c r="E133" s="221" t="s">
        <v>1</v>
      </c>
      <c r="F133" s="222" t="s">
        <v>531</v>
      </c>
      <c r="G133" s="220"/>
      <c r="H133" s="223">
        <v>1660</v>
      </c>
      <c r="I133" s="152"/>
      <c r="J133" s="220"/>
      <c r="K133" s="220"/>
      <c r="L133" s="115"/>
      <c r="M133" s="117"/>
      <c r="N133" s="118"/>
      <c r="O133" s="118"/>
      <c r="P133" s="118"/>
      <c r="Q133" s="118"/>
      <c r="R133" s="118"/>
      <c r="S133" s="118"/>
      <c r="T133" s="119"/>
      <c r="AT133" s="116" t="s">
        <v>139</v>
      </c>
      <c r="AU133" s="116" t="s">
        <v>84</v>
      </c>
      <c r="AV133" s="14" t="s">
        <v>84</v>
      </c>
      <c r="AW133" s="14" t="s">
        <v>30</v>
      </c>
      <c r="AX133" s="14" t="s">
        <v>74</v>
      </c>
      <c r="AY133" s="116" t="s">
        <v>128</v>
      </c>
    </row>
    <row r="134" spans="1:65" s="2" customFormat="1" ht="14.45" customHeight="1">
      <c r="A134" s="25"/>
      <c r="B134" s="101"/>
      <c r="C134" s="209" t="s">
        <v>162</v>
      </c>
      <c r="D134" s="209" t="s">
        <v>130</v>
      </c>
      <c r="E134" s="210" t="s">
        <v>532</v>
      </c>
      <c r="F134" s="211" t="s">
        <v>533</v>
      </c>
      <c r="G134" s="212" t="s">
        <v>194</v>
      </c>
      <c r="H134" s="213">
        <v>1660</v>
      </c>
      <c r="I134" s="148">
        <v>0</v>
      </c>
      <c r="J134" s="214">
        <f>ROUND(I134*H134,2)</f>
        <v>0</v>
      </c>
      <c r="K134" s="211" t="s">
        <v>134</v>
      </c>
      <c r="L134" s="26"/>
      <c r="M134" s="102" t="s">
        <v>1</v>
      </c>
      <c r="N134" s="103" t="s">
        <v>39</v>
      </c>
      <c r="O134" s="104">
        <v>0.128</v>
      </c>
      <c r="P134" s="104">
        <f>O134*H134</f>
        <v>212.48000000000002</v>
      </c>
      <c r="Q134" s="104">
        <v>0</v>
      </c>
      <c r="R134" s="104">
        <f>Q134*H134</f>
        <v>0</v>
      </c>
      <c r="S134" s="104">
        <v>0</v>
      </c>
      <c r="T134" s="105">
        <f>S134*H134</f>
        <v>0</v>
      </c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R134" s="106" t="s">
        <v>135</v>
      </c>
      <c r="AT134" s="106" t="s">
        <v>130</v>
      </c>
      <c r="AU134" s="106" t="s">
        <v>84</v>
      </c>
      <c r="AY134" s="16" t="s">
        <v>128</v>
      </c>
      <c r="BE134" s="107">
        <f>IF(N134="základní",J134,0)</f>
        <v>0</v>
      </c>
      <c r="BF134" s="107">
        <f>IF(N134="snížená",J134,0)</f>
        <v>0</v>
      </c>
      <c r="BG134" s="107">
        <f>IF(N134="zákl. přenesená",J134,0)</f>
        <v>0</v>
      </c>
      <c r="BH134" s="107">
        <f>IF(N134="sníž. přenesená",J134,0)</f>
        <v>0</v>
      </c>
      <c r="BI134" s="107">
        <f>IF(N134="nulová",J134,0)</f>
        <v>0</v>
      </c>
      <c r="BJ134" s="16" t="s">
        <v>82</v>
      </c>
      <c r="BK134" s="107">
        <f>ROUND(I134*H134,2)</f>
        <v>0</v>
      </c>
      <c r="BL134" s="16" t="s">
        <v>135</v>
      </c>
      <c r="BM134" s="106" t="s">
        <v>534</v>
      </c>
    </row>
    <row r="135" spans="1:65" s="2" customFormat="1" ht="19.5">
      <c r="A135" s="25"/>
      <c r="B135" s="26"/>
      <c r="C135" s="157"/>
      <c r="D135" s="215" t="s">
        <v>137</v>
      </c>
      <c r="E135" s="157"/>
      <c r="F135" s="216" t="s">
        <v>535</v>
      </c>
      <c r="G135" s="157"/>
      <c r="H135" s="157"/>
      <c r="I135" s="157"/>
      <c r="J135" s="157"/>
      <c r="K135" s="157"/>
      <c r="L135" s="26"/>
      <c r="M135" s="108"/>
      <c r="N135" s="109"/>
      <c r="O135" s="47"/>
      <c r="P135" s="47"/>
      <c r="Q135" s="47"/>
      <c r="R135" s="47"/>
      <c r="S135" s="47"/>
      <c r="T135" s="48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T135" s="16" t="s">
        <v>137</v>
      </c>
      <c r="AU135" s="16" t="s">
        <v>84</v>
      </c>
    </row>
    <row r="136" spans="1:65" s="14" customFormat="1">
      <c r="B136" s="115"/>
      <c r="C136" s="220"/>
      <c r="D136" s="215" t="s">
        <v>139</v>
      </c>
      <c r="E136" s="221" t="s">
        <v>1</v>
      </c>
      <c r="F136" s="222" t="s">
        <v>536</v>
      </c>
      <c r="G136" s="220"/>
      <c r="H136" s="223">
        <v>1660</v>
      </c>
      <c r="I136" s="220"/>
      <c r="J136" s="220"/>
      <c r="K136" s="220"/>
      <c r="L136" s="115"/>
      <c r="M136" s="127"/>
      <c r="N136" s="128"/>
      <c r="O136" s="128"/>
      <c r="P136" s="128"/>
      <c r="Q136" s="128"/>
      <c r="R136" s="128"/>
      <c r="S136" s="128"/>
      <c r="T136" s="129"/>
      <c r="AT136" s="116" t="s">
        <v>139</v>
      </c>
      <c r="AU136" s="116" t="s">
        <v>84</v>
      </c>
      <c r="AV136" s="14" t="s">
        <v>84</v>
      </c>
      <c r="AW136" s="14" t="s">
        <v>30</v>
      </c>
      <c r="AX136" s="14" t="s">
        <v>74</v>
      </c>
      <c r="AY136" s="116" t="s">
        <v>128</v>
      </c>
    </row>
    <row r="137" spans="1:65" s="2" customFormat="1" ht="6.95" customHeight="1">
      <c r="A137" s="25"/>
      <c r="B137" s="37"/>
      <c r="C137" s="184"/>
      <c r="D137" s="184"/>
      <c r="E137" s="184"/>
      <c r="F137" s="184"/>
      <c r="G137" s="184"/>
      <c r="H137" s="184"/>
      <c r="I137" s="184"/>
      <c r="J137" s="184"/>
      <c r="K137" s="184"/>
      <c r="L137" s="26"/>
      <c r="M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</row>
  </sheetData>
  <sheetProtection password="CC14" sheet="1" objects="1" scenarios="1" selectLockedCells="1"/>
  <autoFilter ref="C117:K13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33"/>
  <sheetViews>
    <sheetView showGridLines="0" tabSelected="1" topLeftCell="A101" workbookViewId="0">
      <selection activeCell="I127" sqref="I127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9.83203125" style="1" customWidth="1"/>
    <col min="9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1" spans="1:46">
      <c r="A1" s="80"/>
    </row>
    <row r="2" spans="1:46" s="1" customFormat="1" ht="36.950000000000003" customHeight="1">
      <c r="L2" s="264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99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5" customHeight="1">
      <c r="B4" s="19"/>
      <c r="C4" s="80"/>
      <c r="D4" s="155" t="s">
        <v>100</v>
      </c>
      <c r="E4" s="80"/>
      <c r="F4" s="80"/>
      <c r="G4" s="80"/>
      <c r="H4" s="80"/>
      <c r="I4" s="80"/>
      <c r="J4" s="80"/>
      <c r="K4" s="80"/>
      <c r="L4" s="19"/>
      <c r="M4" s="81" t="s">
        <v>10</v>
      </c>
      <c r="AT4" s="16" t="s">
        <v>3</v>
      </c>
    </row>
    <row r="5" spans="1:46" s="1" customFormat="1" ht="6.95" customHeight="1">
      <c r="B5" s="19"/>
      <c r="C5" s="80"/>
      <c r="D5" s="80"/>
      <c r="E5" s="80"/>
      <c r="F5" s="80"/>
      <c r="G5" s="80"/>
      <c r="H5" s="80"/>
      <c r="I5" s="80"/>
      <c r="J5" s="80"/>
      <c r="K5" s="80"/>
      <c r="L5" s="19"/>
    </row>
    <row r="6" spans="1:46" s="1" customFormat="1" ht="12" customHeight="1">
      <c r="B6" s="19"/>
      <c r="C6" s="80"/>
      <c r="D6" s="233" t="s">
        <v>14</v>
      </c>
      <c r="E6" s="80"/>
      <c r="F6" s="80"/>
      <c r="G6" s="80"/>
      <c r="H6" s="80"/>
      <c r="I6" s="80"/>
      <c r="J6" s="80"/>
      <c r="K6" s="80"/>
      <c r="L6" s="19"/>
    </row>
    <row r="7" spans="1:46" s="1" customFormat="1" ht="14.45" customHeight="1">
      <c r="B7" s="19"/>
      <c r="C7" s="80"/>
      <c r="D7" s="80"/>
      <c r="E7" s="273" t="str">
        <f>'Rekapitulace stavby'!K6</f>
        <v>Suchá nádrž Týnské předměstí</v>
      </c>
      <c r="F7" s="274"/>
      <c r="G7" s="274"/>
      <c r="H7" s="274"/>
      <c r="I7" s="80"/>
      <c r="J7" s="80"/>
      <c r="K7" s="80"/>
      <c r="L7" s="19"/>
    </row>
    <row r="8" spans="1:46" s="2" customFormat="1" ht="12" customHeight="1">
      <c r="A8" s="25"/>
      <c r="B8" s="26"/>
      <c r="C8" s="232"/>
      <c r="D8" s="233" t="s">
        <v>101</v>
      </c>
      <c r="E8" s="232"/>
      <c r="F8" s="232"/>
      <c r="G8" s="232"/>
      <c r="H8" s="232"/>
      <c r="I8" s="232"/>
      <c r="J8" s="232"/>
      <c r="K8" s="232"/>
      <c r="L8" s="32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4.45" customHeight="1">
      <c r="A9" s="25"/>
      <c r="B9" s="26"/>
      <c r="C9" s="232"/>
      <c r="D9" s="232"/>
      <c r="E9" s="271" t="s">
        <v>537</v>
      </c>
      <c r="F9" s="272"/>
      <c r="G9" s="272"/>
      <c r="H9" s="272"/>
      <c r="I9" s="232"/>
      <c r="J9" s="232"/>
      <c r="K9" s="232"/>
      <c r="L9" s="32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>
      <c r="A10" s="25"/>
      <c r="B10" s="26"/>
      <c r="C10" s="232"/>
      <c r="D10" s="232"/>
      <c r="E10" s="232"/>
      <c r="F10" s="232"/>
      <c r="G10" s="232"/>
      <c r="H10" s="232"/>
      <c r="I10" s="232"/>
      <c r="J10" s="232"/>
      <c r="K10" s="232"/>
      <c r="L10" s="32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customHeight="1">
      <c r="A11" s="25"/>
      <c r="B11" s="26"/>
      <c r="C11" s="232"/>
      <c r="D11" s="233" t="s">
        <v>16</v>
      </c>
      <c r="E11" s="232"/>
      <c r="F11" s="235" t="s">
        <v>1</v>
      </c>
      <c r="G11" s="232"/>
      <c r="H11" s="232"/>
      <c r="I11" s="233" t="s">
        <v>17</v>
      </c>
      <c r="J11" s="235" t="s">
        <v>1</v>
      </c>
      <c r="K11" s="232"/>
      <c r="L11" s="32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customHeight="1">
      <c r="A12" s="25"/>
      <c r="B12" s="26"/>
      <c r="C12" s="232"/>
      <c r="D12" s="233" t="s">
        <v>18</v>
      </c>
      <c r="E12" s="232"/>
      <c r="F12" s="235" t="s">
        <v>19</v>
      </c>
      <c r="G12" s="232"/>
      <c r="H12" s="232"/>
      <c r="I12" s="233" t="s">
        <v>20</v>
      </c>
      <c r="J12" s="159">
        <f>'Rekapitulace stavby'!AN8</f>
        <v>0</v>
      </c>
      <c r="K12" s="232"/>
      <c r="L12" s="32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customHeight="1">
      <c r="A13" s="25"/>
      <c r="B13" s="26"/>
      <c r="C13" s="232"/>
      <c r="D13" s="232"/>
      <c r="E13" s="232"/>
      <c r="F13" s="232"/>
      <c r="G13" s="232"/>
      <c r="H13" s="232"/>
      <c r="I13" s="232"/>
      <c r="J13" s="232"/>
      <c r="K13" s="232"/>
      <c r="L13" s="32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customHeight="1">
      <c r="A14" s="25"/>
      <c r="B14" s="26"/>
      <c r="C14" s="232"/>
      <c r="D14" s="233" t="s">
        <v>21</v>
      </c>
      <c r="E14" s="232"/>
      <c r="F14" s="232"/>
      <c r="G14" s="232"/>
      <c r="H14" s="232"/>
      <c r="I14" s="233" t="s">
        <v>22</v>
      </c>
      <c r="J14" s="230" t="s">
        <v>23</v>
      </c>
      <c r="K14" s="232"/>
      <c r="L14" s="32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customHeight="1">
      <c r="A15" s="25"/>
      <c r="B15" s="26"/>
      <c r="C15" s="232"/>
      <c r="D15" s="232"/>
      <c r="E15" s="235" t="s">
        <v>24</v>
      </c>
      <c r="F15" s="232"/>
      <c r="G15" s="232"/>
      <c r="H15" s="232"/>
      <c r="I15" s="233" t="s">
        <v>25</v>
      </c>
      <c r="J15" s="235" t="s">
        <v>1</v>
      </c>
      <c r="K15" s="232"/>
      <c r="L15" s="3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customHeight="1">
      <c r="A16" s="25"/>
      <c r="B16" s="26"/>
      <c r="C16" s="232"/>
      <c r="D16" s="232"/>
      <c r="E16" s="232"/>
      <c r="F16" s="232"/>
      <c r="G16" s="232"/>
      <c r="H16" s="232"/>
      <c r="I16" s="232"/>
      <c r="J16" s="232"/>
      <c r="K16" s="232"/>
      <c r="L16" s="3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customHeight="1">
      <c r="A17" s="25"/>
      <c r="B17" s="26"/>
      <c r="C17" s="232"/>
      <c r="D17" s="233" t="s">
        <v>26</v>
      </c>
      <c r="E17" s="232"/>
      <c r="F17" s="232"/>
      <c r="G17" s="232"/>
      <c r="H17" s="232"/>
      <c r="I17" s="233" t="s">
        <v>22</v>
      </c>
      <c r="J17" s="235">
        <f>'Rekapitulace stavby'!AN13</f>
        <v>0</v>
      </c>
      <c r="K17" s="232"/>
      <c r="L17" s="3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customHeight="1">
      <c r="A18" s="25"/>
      <c r="B18" s="26"/>
      <c r="C18" s="232"/>
      <c r="D18" s="232"/>
      <c r="E18" s="277">
        <f>'Rekapitulace stavby'!D14</f>
        <v>0</v>
      </c>
      <c r="F18" s="277"/>
      <c r="G18" s="277"/>
      <c r="H18" s="277"/>
      <c r="I18" s="233" t="s">
        <v>25</v>
      </c>
      <c r="J18" s="235">
        <f>'Rekapitulace stavby'!AN14</f>
        <v>0</v>
      </c>
      <c r="K18" s="232"/>
      <c r="L18" s="3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customHeight="1">
      <c r="A19" s="25"/>
      <c r="B19" s="26"/>
      <c r="C19" s="232"/>
      <c r="D19" s="232"/>
      <c r="E19" s="232"/>
      <c r="F19" s="232"/>
      <c r="G19" s="232"/>
      <c r="H19" s="232"/>
      <c r="I19" s="232"/>
      <c r="J19" s="232"/>
      <c r="K19" s="232"/>
      <c r="L19" s="3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customHeight="1">
      <c r="A20" s="25"/>
      <c r="B20" s="26"/>
      <c r="C20" s="232"/>
      <c r="D20" s="233" t="s">
        <v>27</v>
      </c>
      <c r="E20" s="232"/>
      <c r="F20" s="232"/>
      <c r="G20" s="232"/>
      <c r="H20" s="232"/>
      <c r="I20" s="233" t="s">
        <v>22</v>
      </c>
      <c r="J20" s="235" t="s">
        <v>1</v>
      </c>
      <c r="K20" s="232"/>
      <c r="L20" s="3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customHeight="1">
      <c r="A21" s="25"/>
      <c r="B21" s="26"/>
      <c r="C21" s="232"/>
      <c r="D21" s="232"/>
      <c r="E21" s="235" t="s">
        <v>538</v>
      </c>
      <c r="F21" s="232"/>
      <c r="G21" s="232"/>
      <c r="H21" s="232"/>
      <c r="I21" s="233" t="s">
        <v>25</v>
      </c>
      <c r="J21" s="235" t="s">
        <v>1</v>
      </c>
      <c r="K21" s="232"/>
      <c r="L21" s="3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customHeight="1">
      <c r="A22" s="25"/>
      <c r="B22" s="26"/>
      <c r="C22" s="232"/>
      <c r="D22" s="232"/>
      <c r="E22" s="232"/>
      <c r="F22" s="232"/>
      <c r="G22" s="232"/>
      <c r="H22" s="232"/>
      <c r="I22" s="232"/>
      <c r="J22" s="232"/>
      <c r="K22" s="232"/>
      <c r="L22" s="3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customHeight="1">
      <c r="A23" s="25"/>
      <c r="B23" s="26"/>
      <c r="C23" s="232"/>
      <c r="D23" s="233" t="s">
        <v>31</v>
      </c>
      <c r="E23" s="232"/>
      <c r="F23" s="232"/>
      <c r="G23" s="232"/>
      <c r="H23" s="232"/>
      <c r="I23" s="233" t="s">
        <v>22</v>
      </c>
      <c r="J23" s="235" t="s">
        <v>1</v>
      </c>
      <c r="K23" s="232"/>
      <c r="L23" s="3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customHeight="1">
      <c r="A24" s="25"/>
      <c r="B24" s="26"/>
      <c r="C24" s="232"/>
      <c r="D24" s="232"/>
      <c r="E24" s="235" t="s">
        <v>32</v>
      </c>
      <c r="F24" s="232"/>
      <c r="G24" s="232"/>
      <c r="H24" s="232"/>
      <c r="I24" s="233" t="s">
        <v>25</v>
      </c>
      <c r="J24" s="235" t="s">
        <v>1</v>
      </c>
      <c r="K24" s="232"/>
      <c r="L24" s="3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customHeight="1">
      <c r="A25" s="25"/>
      <c r="B25" s="26"/>
      <c r="C25" s="232"/>
      <c r="D25" s="232"/>
      <c r="E25" s="232"/>
      <c r="F25" s="232"/>
      <c r="G25" s="232"/>
      <c r="H25" s="232"/>
      <c r="I25" s="232"/>
      <c r="J25" s="232"/>
      <c r="K25" s="232"/>
      <c r="L25" s="3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customHeight="1">
      <c r="A26" s="25"/>
      <c r="B26" s="26"/>
      <c r="C26" s="232"/>
      <c r="D26" s="233" t="s">
        <v>33</v>
      </c>
      <c r="E26" s="232"/>
      <c r="F26" s="232"/>
      <c r="G26" s="232"/>
      <c r="H26" s="232"/>
      <c r="I26" s="232"/>
      <c r="J26" s="232"/>
      <c r="K26" s="232"/>
      <c r="L26" s="3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4.45" customHeight="1">
      <c r="A27" s="82"/>
      <c r="B27" s="83"/>
      <c r="C27" s="161"/>
      <c r="D27" s="161"/>
      <c r="E27" s="276" t="s">
        <v>1</v>
      </c>
      <c r="F27" s="276"/>
      <c r="G27" s="276"/>
      <c r="H27" s="276"/>
      <c r="I27" s="161"/>
      <c r="J27" s="161"/>
      <c r="K27" s="161"/>
      <c r="L27" s="84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</row>
    <row r="28" spans="1:31" s="2" customFormat="1" ht="6.95" customHeight="1">
      <c r="A28" s="25"/>
      <c r="B28" s="26"/>
      <c r="C28" s="232"/>
      <c r="D28" s="232"/>
      <c r="E28" s="232"/>
      <c r="F28" s="232"/>
      <c r="G28" s="232"/>
      <c r="H28" s="232"/>
      <c r="I28" s="232"/>
      <c r="J28" s="232"/>
      <c r="K28" s="232"/>
      <c r="L28" s="32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customHeight="1">
      <c r="A29" s="25"/>
      <c r="B29" s="26"/>
      <c r="C29" s="232"/>
      <c r="D29" s="162"/>
      <c r="E29" s="162"/>
      <c r="F29" s="162"/>
      <c r="G29" s="162"/>
      <c r="H29" s="162"/>
      <c r="I29" s="162"/>
      <c r="J29" s="162"/>
      <c r="K29" s="162"/>
      <c r="L29" s="32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customHeight="1">
      <c r="A30" s="25"/>
      <c r="B30" s="26"/>
      <c r="C30" s="232"/>
      <c r="D30" s="163" t="s">
        <v>34</v>
      </c>
      <c r="E30" s="232"/>
      <c r="F30" s="232"/>
      <c r="G30" s="232"/>
      <c r="H30" s="232"/>
      <c r="I30" s="232"/>
      <c r="J30" s="164">
        <f>ROUND(J117, 2)</f>
        <v>0</v>
      </c>
      <c r="K30" s="232"/>
      <c r="L30" s="32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customHeight="1">
      <c r="A31" s="25"/>
      <c r="B31" s="26"/>
      <c r="C31" s="232"/>
      <c r="D31" s="162"/>
      <c r="E31" s="162"/>
      <c r="F31" s="162"/>
      <c r="G31" s="162"/>
      <c r="H31" s="162"/>
      <c r="I31" s="162"/>
      <c r="J31" s="162"/>
      <c r="K31" s="162"/>
      <c r="L31" s="32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customHeight="1">
      <c r="A32" s="25"/>
      <c r="B32" s="26"/>
      <c r="C32" s="232"/>
      <c r="D32" s="232"/>
      <c r="E32" s="232"/>
      <c r="F32" s="165" t="s">
        <v>36</v>
      </c>
      <c r="G32" s="232"/>
      <c r="H32" s="232"/>
      <c r="I32" s="165" t="s">
        <v>35</v>
      </c>
      <c r="J32" s="165" t="s">
        <v>37</v>
      </c>
      <c r="K32" s="232"/>
      <c r="L32" s="32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customHeight="1">
      <c r="A33" s="25"/>
      <c r="B33" s="26"/>
      <c r="C33" s="232"/>
      <c r="D33" s="166" t="s">
        <v>38</v>
      </c>
      <c r="E33" s="233" t="s">
        <v>39</v>
      </c>
      <c r="F33" s="167">
        <f>ROUND((SUM(BE117:BE132)),  2)</f>
        <v>0</v>
      </c>
      <c r="G33" s="232"/>
      <c r="H33" s="232"/>
      <c r="I33" s="168">
        <v>0.21</v>
      </c>
      <c r="J33" s="167">
        <f>ROUND(((SUM(BE117:BE132))*I33),  2)</f>
        <v>0</v>
      </c>
      <c r="K33" s="232"/>
      <c r="L33" s="32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customHeight="1">
      <c r="A34" s="25"/>
      <c r="B34" s="26"/>
      <c r="C34" s="232"/>
      <c r="D34" s="232"/>
      <c r="E34" s="233" t="s">
        <v>40</v>
      </c>
      <c r="F34" s="167">
        <f>ROUND((SUM(BF117:BF132)),  2)</f>
        <v>0</v>
      </c>
      <c r="G34" s="232"/>
      <c r="H34" s="232"/>
      <c r="I34" s="168">
        <v>0.15</v>
      </c>
      <c r="J34" s="167">
        <f>ROUND(((SUM(BF117:BF132))*I34),  2)</f>
        <v>0</v>
      </c>
      <c r="K34" s="232"/>
      <c r="L34" s="32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32"/>
      <c r="D35" s="232"/>
      <c r="E35" s="233" t="s">
        <v>41</v>
      </c>
      <c r="F35" s="167">
        <f>ROUND((SUM(BG117:BG132)),  2)</f>
        <v>0</v>
      </c>
      <c r="G35" s="232"/>
      <c r="H35" s="232"/>
      <c r="I35" s="168">
        <v>0.21</v>
      </c>
      <c r="J35" s="167">
        <f>0</f>
        <v>0</v>
      </c>
      <c r="K35" s="232"/>
      <c r="L35" s="32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32"/>
      <c r="D36" s="232"/>
      <c r="E36" s="233" t="s">
        <v>42</v>
      </c>
      <c r="F36" s="167">
        <f>ROUND((SUM(BH117:BH132)),  2)</f>
        <v>0</v>
      </c>
      <c r="G36" s="232"/>
      <c r="H36" s="232"/>
      <c r="I36" s="168">
        <v>0.15</v>
      </c>
      <c r="J36" s="167">
        <f>0</f>
        <v>0</v>
      </c>
      <c r="K36" s="232"/>
      <c r="L36" s="32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32"/>
      <c r="D37" s="232"/>
      <c r="E37" s="233" t="s">
        <v>43</v>
      </c>
      <c r="F37" s="167">
        <f>ROUND((SUM(BI117:BI132)),  2)</f>
        <v>0</v>
      </c>
      <c r="G37" s="232"/>
      <c r="H37" s="232"/>
      <c r="I37" s="168">
        <v>0</v>
      </c>
      <c r="J37" s="167">
        <f>0</f>
        <v>0</v>
      </c>
      <c r="K37" s="232"/>
      <c r="L37" s="32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customHeight="1">
      <c r="A38" s="25"/>
      <c r="B38" s="26"/>
      <c r="C38" s="232"/>
      <c r="D38" s="232"/>
      <c r="E38" s="232"/>
      <c r="F38" s="232"/>
      <c r="G38" s="232"/>
      <c r="H38" s="232"/>
      <c r="I38" s="232"/>
      <c r="J38" s="232"/>
      <c r="K38" s="232"/>
      <c r="L38" s="32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customHeight="1">
      <c r="A39" s="25"/>
      <c r="B39" s="26"/>
      <c r="C39" s="169"/>
      <c r="D39" s="170" t="s">
        <v>44</v>
      </c>
      <c r="E39" s="171"/>
      <c r="F39" s="171"/>
      <c r="G39" s="172" t="s">
        <v>45</v>
      </c>
      <c r="H39" s="173" t="s">
        <v>46</v>
      </c>
      <c r="I39" s="171"/>
      <c r="J39" s="174">
        <f>SUM(J30:J37)</f>
        <v>0</v>
      </c>
      <c r="K39" s="175"/>
      <c r="L39" s="32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customHeight="1">
      <c r="A40" s="25"/>
      <c r="B40" s="26"/>
      <c r="C40" s="232"/>
      <c r="D40" s="232"/>
      <c r="E40" s="232"/>
      <c r="F40" s="232"/>
      <c r="G40" s="232"/>
      <c r="H40" s="232"/>
      <c r="I40" s="232"/>
      <c r="J40" s="232"/>
      <c r="K40" s="232"/>
      <c r="L40" s="32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customHeight="1">
      <c r="B41" s="19"/>
      <c r="C41" s="80"/>
      <c r="D41" s="80"/>
      <c r="E41" s="80"/>
      <c r="F41" s="80"/>
      <c r="G41" s="80"/>
      <c r="H41" s="80"/>
      <c r="I41" s="80"/>
      <c r="J41" s="80"/>
      <c r="K41" s="80"/>
      <c r="L41" s="19"/>
    </row>
    <row r="42" spans="1:31" s="1" customFormat="1" ht="14.45" customHeight="1">
      <c r="B42" s="19"/>
      <c r="C42" s="80"/>
      <c r="D42" s="80"/>
      <c r="E42" s="80"/>
      <c r="F42" s="80"/>
      <c r="G42" s="80"/>
      <c r="H42" s="80"/>
      <c r="I42" s="80"/>
      <c r="J42" s="80"/>
      <c r="K42" s="80"/>
      <c r="L42" s="19"/>
    </row>
    <row r="43" spans="1:31" s="1" customFormat="1" ht="14.45" customHeight="1">
      <c r="B43" s="19"/>
      <c r="C43" s="80"/>
      <c r="D43" s="80"/>
      <c r="E43" s="80"/>
      <c r="F43" s="80"/>
      <c r="G43" s="80"/>
      <c r="H43" s="80"/>
      <c r="I43" s="80"/>
      <c r="J43" s="80"/>
      <c r="K43" s="80"/>
      <c r="L43" s="19"/>
    </row>
    <row r="44" spans="1:31" s="1" customFormat="1" ht="14.45" customHeight="1">
      <c r="B44" s="19"/>
      <c r="C44" s="80"/>
      <c r="D44" s="80"/>
      <c r="E44" s="80"/>
      <c r="F44" s="80"/>
      <c r="G44" s="80"/>
      <c r="H44" s="80"/>
      <c r="I44" s="80"/>
      <c r="J44" s="80"/>
      <c r="K44" s="80"/>
      <c r="L44" s="19"/>
    </row>
    <row r="45" spans="1:31" s="1" customFormat="1" ht="14.45" customHeight="1">
      <c r="B45" s="19"/>
      <c r="C45" s="80"/>
      <c r="D45" s="80"/>
      <c r="E45" s="80"/>
      <c r="F45" s="80"/>
      <c r="G45" s="80"/>
      <c r="H45" s="80"/>
      <c r="I45" s="80"/>
      <c r="J45" s="80"/>
      <c r="K45" s="80"/>
      <c r="L45" s="19"/>
    </row>
    <row r="46" spans="1:31" s="1" customFormat="1" ht="14.45" customHeight="1">
      <c r="B46" s="19"/>
      <c r="C46" s="80"/>
      <c r="D46" s="80"/>
      <c r="E46" s="80"/>
      <c r="F46" s="80"/>
      <c r="G46" s="80"/>
      <c r="H46" s="80"/>
      <c r="I46" s="80"/>
      <c r="J46" s="80"/>
      <c r="K46" s="80"/>
      <c r="L46" s="19"/>
    </row>
    <row r="47" spans="1:31" s="1" customFormat="1" ht="14.45" customHeight="1">
      <c r="B47" s="19"/>
      <c r="C47" s="80"/>
      <c r="D47" s="80"/>
      <c r="E47" s="80"/>
      <c r="F47" s="80"/>
      <c r="G47" s="80"/>
      <c r="H47" s="80"/>
      <c r="I47" s="80"/>
      <c r="J47" s="80"/>
      <c r="K47" s="80"/>
      <c r="L47" s="19"/>
    </row>
    <row r="48" spans="1:31" s="1" customFormat="1" ht="14.45" customHeight="1">
      <c r="B48" s="19"/>
      <c r="C48" s="80"/>
      <c r="D48" s="80"/>
      <c r="E48" s="80"/>
      <c r="F48" s="80"/>
      <c r="G48" s="80"/>
      <c r="H48" s="80"/>
      <c r="I48" s="80"/>
      <c r="J48" s="80"/>
      <c r="K48" s="80"/>
      <c r="L48" s="19"/>
    </row>
    <row r="49" spans="1:31" s="1" customFormat="1" ht="14.45" customHeight="1">
      <c r="B49" s="19"/>
      <c r="C49" s="80"/>
      <c r="D49" s="80"/>
      <c r="E49" s="80"/>
      <c r="F49" s="80"/>
      <c r="G49" s="80"/>
      <c r="H49" s="80"/>
      <c r="I49" s="80"/>
      <c r="J49" s="80"/>
      <c r="K49" s="80"/>
      <c r="L49" s="19"/>
    </row>
    <row r="50" spans="1:31" s="2" customFormat="1" ht="14.45" customHeight="1">
      <c r="B50" s="32"/>
      <c r="C50" s="176"/>
      <c r="D50" s="177" t="s">
        <v>47</v>
      </c>
      <c r="E50" s="178"/>
      <c r="F50" s="178"/>
      <c r="G50" s="177" t="s">
        <v>48</v>
      </c>
      <c r="H50" s="178"/>
      <c r="I50" s="178"/>
      <c r="J50" s="178"/>
      <c r="K50" s="178"/>
      <c r="L50" s="32"/>
    </row>
    <row r="51" spans="1:31">
      <c r="B51" s="19"/>
      <c r="C51" s="80"/>
      <c r="D51" s="80"/>
      <c r="E51" s="80"/>
      <c r="F51" s="80"/>
      <c r="G51" s="80"/>
      <c r="H51" s="80"/>
      <c r="I51" s="80"/>
      <c r="J51" s="80"/>
      <c r="K51" s="80"/>
      <c r="L51" s="19"/>
    </row>
    <row r="52" spans="1:31">
      <c r="B52" s="19"/>
      <c r="C52" s="80"/>
      <c r="D52" s="80"/>
      <c r="E52" s="80"/>
      <c r="F52" s="80"/>
      <c r="G52" s="80"/>
      <c r="H52" s="80"/>
      <c r="I52" s="80"/>
      <c r="J52" s="80"/>
      <c r="K52" s="80"/>
      <c r="L52" s="19"/>
    </row>
    <row r="53" spans="1:31">
      <c r="B53" s="19"/>
      <c r="C53" s="80"/>
      <c r="D53" s="80"/>
      <c r="E53" s="80"/>
      <c r="F53" s="80"/>
      <c r="G53" s="80"/>
      <c r="H53" s="80"/>
      <c r="I53" s="80"/>
      <c r="J53" s="80"/>
      <c r="K53" s="80"/>
      <c r="L53" s="19"/>
    </row>
    <row r="54" spans="1:31">
      <c r="B54" s="19"/>
      <c r="C54" s="80"/>
      <c r="D54" s="80"/>
      <c r="E54" s="80"/>
      <c r="F54" s="80"/>
      <c r="G54" s="80"/>
      <c r="H54" s="80"/>
      <c r="I54" s="80"/>
      <c r="J54" s="80"/>
      <c r="K54" s="80"/>
      <c r="L54" s="19"/>
    </row>
    <row r="55" spans="1:31">
      <c r="B55" s="19"/>
      <c r="C55" s="80"/>
      <c r="D55" s="80"/>
      <c r="E55" s="80"/>
      <c r="F55" s="80"/>
      <c r="G55" s="80"/>
      <c r="H55" s="80"/>
      <c r="I55" s="80"/>
      <c r="J55" s="80"/>
      <c r="K55" s="80"/>
      <c r="L55" s="19"/>
    </row>
    <row r="56" spans="1:31">
      <c r="B56" s="19"/>
      <c r="C56" s="80"/>
      <c r="D56" s="80"/>
      <c r="E56" s="80"/>
      <c r="F56" s="80"/>
      <c r="G56" s="80"/>
      <c r="H56" s="80"/>
      <c r="I56" s="80"/>
      <c r="J56" s="80"/>
      <c r="K56" s="80"/>
      <c r="L56" s="19"/>
    </row>
    <row r="57" spans="1:31">
      <c r="B57" s="19"/>
      <c r="C57" s="80"/>
      <c r="D57" s="80"/>
      <c r="E57" s="80"/>
      <c r="F57" s="80"/>
      <c r="G57" s="80"/>
      <c r="H57" s="80"/>
      <c r="I57" s="80"/>
      <c r="J57" s="80"/>
      <c r="K57" s="80"/>
      <c r="L57" s="19"/>
    </row>
    <row r="58" spans="1:31">
      <c r="B58" s="19"/>
      <c r="C58" s="80"/>
      <c r="D58" s="80"/>
      <c r="E58" s="80"/>
      <c r="F58" s="80"/>
      <c r="G58" s="80"/>
      <c r="H58" s="80"/>
      <c r="I58" s="80"/>
      <c r="J58" s="80"/>
      <c r="K58" s="80"/>
      <c r="L58" s="19"/>
    </row>
    <row r="59" spans="1:31">
      <c r="B59" s="19"/>
      <c r="C59" s="80"/>
      <c r="D59" s="80"/>
      <c r="E59" s="80"/>
      <c r="F59" s="80"/>
      <c r="G59" s="80"/>
      <c r="H59" s="80"/>
      <c r="I59" s="80"/>
      <c r="J59" s="80"/>
      <c r="K59" s="80"/>
      <c r="L59" s="19"/>
    </row>
    <row r="60" spans="1:31">
      <c r="B60" s="19"/>
      <c r="C60" s="80"/>
      <c r="D60" s="80"/>
      <c r="E60" s="80"/>
      <c r="F60" s="80"/>
      <c r="G60" s="80"/>
      <c r="H60" s="80"/>
      <c r="I60" s="80"/>
      <c r="J60" s="80"/>
      <c r="K60" s="80"/>
      <c r="L60" s="19"/>
    </row>
    <row r="61" spans="1:31" s="2" customFormat="1" ht="12.75">
      <c r="A61" s="25"/>
      <c r="B61" s="26"/>
      <c r="C61" s="232"/>
      <c r="D61" s="179" t="s">
        <v>49</v>
      </c>
      <c r="E61" s="180"/>
      <c r="F61" s="181" t="s">
        <v>50</v>
      </c>
      <c r="G61" s="179" t="s">
        <v>49</v>
      </c>
      <c r="H61" s="180"/>
      <c r="I61" s="180"/>
      <c r="J61" s="182" t="s">
        <v>50</v>
      </c>
      <c r="K61" s="180"/>
      <c r="L61" s="32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>
      <c r="B62" s="19"/>
      <c r="C62" s="80"/>
      <c r="D62" s="80"/>
      <c r="E62" s="80"/>
      <c r="F62" s="80"/>
      <c r="G62" s="80"/>
      <c r="H62" s="80"/>
      <c r="I62" s="80"/>
      <c r="J62" s="80"/>
      <c r="K62" s="80"/>
      <c r="L62" s="19"/>
    </row>
    <row r="63" spans="1:31">
      <c r="B63" s="19"/>
      <c r="C63" s="80"/>
      <c r="D63" s="80"/>
      <c r="E63" s="80"/>
      <c r="F63" s="80"/>
      <c r="G63" s="80"/>
      <c r="H63" s="80"/>
      <c r="I63" s="80"/>
      <c r="J63" s="80"/>
      <c r="K63" s="80"/>
      <c r="L63" s="19"/>
    </row>
    <row r="64" spans="1:31">
      <c r="B64" s="19"/>
      <c r="C64" s="80"/>
      <c r="D64" s="80"/>
      <c r="E64" s="80"/>
      <c r="F64" s="80"/>
      <c r="G64" s="80"/>
      <c r="H64" s="80"/>
      <c r="I64" s="80"/>
      <c r="J64" s="80"/>
      <c r="K64" s="80"/>
      <c r="L64" s="19"/>
    </row>
    <row r="65" spans="1:31" s="2" customFormat="1" ht="12.75">
      <c r="A65" s="25"/>
      <c r="B65" s="26"/>
      <c r="C65" s="232"/>
      <c r="D65" s="177" t="s">
        <v>51</v>
      </c>
      <c r="E65" s="183"/>
      <c r="F65" s="183"/>
      <c r="G65" s="177" t="s">
        <v>52</v>
      </c>
      <c r="H65" s="183"/>
      <c r="I65" s="183"/>
      <c r="J65" s="183"/>
      <c r="K65" s="183"/>
      <c r="L65" s="32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>
      <c r="B66" s="19"/>
      <c r="C66" s="80"/>
      <c r="D66" s="80"/>
      <c r="E66" s="80"/>
      <c r="F66" s="80"/>
      <c r="G66" s="80"/>
      <c r="H66" s="80"/>
      <c r="I66" s="80"/>
      <c r="J66" s="80"/>
      <c r="K66" s="80"/>
      <c r="L66" s="19"/>
    </row>
    <row r="67" spans="1:31">
      <c r="B67" s="19"/>
      <c r="C67" s="80"/>
      <c r="D67" s="80"/>
      <c r="E67" s="80"/>
      <c r="F67" s="80"/>
      <c r="G67" s="80"/>
      <c r="H67" s="80"/>
      <c r="I67" s="80"/>
      <c r="J67" s="80"/>
      <c r="K67" s="80"/>
      <c r="L67" s="19"/>
    </row>
    <row r="68" spans="1:31">
      <c r="B68" s="19"/>
      <c r="C68" s="80"/>
      <c r="D68" s="80"/>
      <c r="E68" s="80"/>
      <c r="F68" s="80"/>
      <c r="G68" s="80"/>
      <c r="H68" s="80"/>
      <c r="I68" s="80"/>
      <c r="J68" s="80"/>
      <c r="K68" s="80"/>
      <c r="L68" s="19"/>
    </row>
    <row r="69" spans="1:31">
      <c r="B69" s="19"/>
      <c r="C69" s="80"/>
      <c r="D69" s="80"/>
      <c r="E69" s="80"/>
      <c r="F69" s="80"/>
      <c r="G69" s="80"/>
      <c r="H69" s="80"/>
      <c r="I69" s="80"/>
      <c r="J69" s="80"/>
      <c r="K69" s="80"/>
      <c r="L69" s="19"/>
    </row>
    <row r="70" spans="1:31">
      <c r="B70" s="19"/>
      <c r="C70" s="80"/>
      <c r="D70" s="80"/>
      <c r="E70" s="80"/>
      <c r="F70" s="80"/>
      <c r="G70" s="80"/>
      <c r="H70" s="80"/>
      <c r="I70" s="80"/>
      <c r="J70" s="80"/>
      <c r="K70" s="80"/>
      <c r="L70" s="19"/>
    </row>
    <row r="71" spans="1:31">
      <c r="B71" s="19"/>
      <c r="C71" s="80"/>
      <c r="D71" s="80"/>
      <c r="E71" s="80"/>
      <c r="F71" s="80"/>
      <c r="G71" s="80"/>
      <c r="H71" s="80"/>
      <c r="I71" s="80"/>
      <c r="J71" s="80"/>
      <c r="K71" s="80"/>
      <c r="L71" s="19"/>
    </row>
    <row r="72" spans="1:31">
      <c r="B72" s="19"/>
      <c r="C72" s="80"/>
      <c r="D72" s="80"/>
      <c r="E72" s="80"/>
      <c r="F72" s="80"/>
      <c r="G72" s="80"/>
      <c r="H72" s="80"/>
      <c r="I72" s="80"/>
      <c r="J72" s="80"/>
      <c r="K72" s="80"/>
      <c r="L72" s="19"/>
    </row>
    <row r="73" spans="1:31">
      <c r="B73" s="19"/>
      <c r="C73" s="80"/>
      <c r="D73" s="80"/>
      <c r="E73" s="80"/>
      <c r="F73" s="80"/>
      <c r="G73" s="80"/>
      <c r="H73" s="80"/>
      <c r="I73" s="80"/>
      <c r="J73" s="80"/>
      <c r="K73" s="80"/>
      <c r="L73" s="19"/>
    </row>
    <row r="74" spans="1:31">
      <c r="B74" s="19"/>
      <c r="C74" s="80"/>
      <c r="D74" s="80"/>
      <c r="E74" s="80"/>
      <c r="F74" s="80"/>
      <c r="G74" s="80"/>
      <c r="H74" s="80"/>
      <c r="I74" s="80"/>
      <c r="J74" s="80"/>
      <c r="K74" s="80"/>
      <c r="L74" s="19"/>
    </row>
    <row r="75" spans="1:31">
      <c r="B75" s="19"/>
      <c r="C75" s="80"/>
      <c r="D75" s="80"/>
      <c r="E75" s="80"/>
      <c r="F75" s="80"/>
      <c r="G75" s="80"/>
      <c r="H75" s="80"/>
      <c r="I75" s="80"/>
      <c r="J75" s="80"/>
      <c r="K75" s="80"/>
      <c r="L75" s="19"/>
    </row>
    <row r="76" spans="1:31" s="2" customFormat="1" ht="12.75">
      <c r="A76" s="25"/>
      <c r="B76" s="26"/>
      <c r="C76" s="232"/>
      <c r="D76" s="179" t="s">
        <v>49</v>
      </c>
      <c r="E76" s="180"/>
      <c r="F76" s="181" t="s">
        <v>50</v>
      </c>
      <c r="G76" s="179" t="s">
        <v>49</v>
      </c>
      <c r="H76" s="180"/>
      <c r="I76" s="180"/>
      <c r="J76" s="182" t="s">
        <v>50</v>
      </c>
      <c r="K76" s="180"/>
      <c r="L76" s="32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customHeight="1">
      <c r="A77" s="25"/>
      <c r="B77" s="37"/>
      <c r="C77" s="184"/>
      <c r="D77" s="184"/>
      <c r="E77" s="184"/>
      <c r="F77" s="184"/>
      <c r="G77" s="184"/>
      <c r="H77" s="184"/>
      <c r="I77" s="184"/>
      <c r="J77" s="184"/>
      <c r="K77" s="184"/>
      <c r="L77" s="32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>
      <c r="C78" s="80"/>
      <c r="D78" s="80"/>
      <c r="E78" s="80"/>
      <c r="F78" s="80"/>
      <c r="G78" s="80"/>
      <c r="H78" s="80"/>
      <c r="I78" s="80"/>
      <c r="J78" s="80"/>
      <c r="K78" s="80"/>
    </row>
    <row r="79" spans="1:31">
      <c r="C79" s="80"/>
      <c r="D79" s="80"/>
      <c r="E79" s="80"/>
      <c r="F79" s="80"/>
      <c r="G79" s="80"/>
      <c r="H79" s="80"/>
      <c r="I79" s="80"/>
      <c r="J79" s="80"/>
      <c r="K79" s="80"/>
    </row>
    <row r="80" spans="1:31">
      <c r="C80" s="80"/>
      <c r="D80" s="80"/>
      <c r="E80" s="80"/>
      <c r="F80" s="80"/>
      <c r="G80" s="80"/>
      <c r="H80" s="80"/>
      <c r="I80" s="80"/>
      <c r="J80" s="80"/>
      <c r="K80" s="80"/>
    </row>
    <row r="81" spans="1:47" s="2" customFormat="1" ht="6.95" customHeight="1">
      <c r="A81" s="25"/>
      <c r="B81" s="39"/>
      <c r="C81" s="185"/>
      <c r="D81" s="185"/>
      <c r="E81" s="185"/>
      <c r="F81" s="185"/>
      <c r="G81" s="185"/>
      <c r="H81" s="185"/>
      <c r="I81" s="185"/>
      <c r="J81" s="185"/>
      <c r="K81" s="185"/>
      <c r="L81" s="32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customHeight="1">
      <c r="A82" s="25"/>
      <c r="B82" s="26"/>
      <c r="C82" s="155" t="s">
        <v>103</v>
      </c>
      <c r="D82" s="232"/>
      <c r="E82" s="232"/>
      <c r="F82" s="232"/>
      <c r="G82" s="232"/>
      <c r="H82" s="232"/>
      <c r="I82" s="232"/>
      <c r="J82" s="232"/>
      <c r="K82" s="232"/>
      <c r="L82" s="32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customHeight="1">
      <c r="A83" s="25"/>
      <c r="B83" s="26"/>
      <c r="C83" s="232"/>
      <c r="D83" s="232"/>
      <c r="E83" s="232"/>
      <c r="F83" s="232"/>
      <c r="G83" s="232"/>
      <c r="H83" s="232"/>
      <c r="I83" s="232"/>
      <c r="J83" s="232"/>
      <c r="K83" s="232"/>
      <c r="L83" s="32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customHeight="1">
      <c r="A84" s="25"/>
      <c r="B84" s="26"/>
      <c r="C84" s="233" t="s">
        <v>14</v>
      </c>
      <c r="D84" s="232"/>
      <c r="E84" s="232"/>
      <c r="F84" s="232"/>
      <c r="G84" s="232"/>
      <c r="H84" s="232"/>
      <c r="I84" s="232"/>
      <c r="J84" s="232"/>
      <c r="K84" s="232"/>
      <c r="L84" s="32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4.45" customHeight="1">
      <c r="A85" s="25"/>
      <c r="B85" s="26"/>
      <c r="C85" s="232"/>
      <c r="D85" s="232"/>
      <c r="E85" s="273" t="str">
        <f>E7</f>
        <v>Suchá nádrž Týnské předměstí</v>
      </c>
      <c r="F85" s="274"/>
      <c r="G85" s="274"/>
      <c r="H85" s="274"/>
      <c r="I85" s="232"/>
      <c r="J85" s="232"/>
      <c r="K85" s="232"/>
      <c r="L85" s="32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customHeight="1">
      <c r="A86" s="25"/>
      <c r="B86" s="26"/>
      <c r="C86" s="233" t="s">
        <v>101</v>
      </c>
      <c r="D86" s="232"/>
      <c r="E86" s="232"/>
      <c r="F86" s="232"/>
      <c r="G86" s="232"/>
      <c r="H86" s="232"/>
      <c r="I86" s="232"/>
      <c r="J86" s="232"/>
      <c r="K86" s="232"/>
      <c r="L86" s="32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4.45" customHeight="1">
      <c r="A87" s="25"/>
      <c r="B87" s="26"/>
      <c r="C87" s="232"/>
      <c r="D87" s="232"/>
      <c r="E87" s="271" t="str">
        <f>E9</f>
        <v>VON - Vedlejší a ostatní náklady</v>
      </c>
      <c r="F87" s="272"/>
      <c r="G87" s="272"/>
      <c r="H87" s="272"/>
      <c r="I87" s="232"/>
      <c r="J87" s="232"/>
      <c r="K87" s="232"/>
      <c r="L87" s="32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customHeight="1">
      <c r="A88" s="25"/>
      <c r="B88" s="26"/>
      <c r="C88" s="232"/>
      <c r="D88" s="232"/>
      <c r="E88" s="232"/>
      <c r="F88" s="232"/>
      <c r="G88" s="232"/>
      <c r="H88" s="232"/>
      <c r="I88" s="232"/>
      <c r="J88" s="232"/>
      <c r="K88" s="232"/>
      <c r="L88" s="32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customHeight="1">
      <c r="A89" s="25"/>
      <c r="B89" s="26"/>
      <c r="C89" s="233" t="s">
        <v>18</v>
      </c>
      <c r="D89" s="232"/>
      <c r="E89" s="232"/>
      <c r="F89" s="235" t="str">
        <f>F12</f>
        <v>Domažlice</v>
      </c>
      <c r="G89" s="232"/>
      <c r="H89" s="232"/>
      <c r="I89" s="233" t="s">
        <v>20</v>
      </c>
      <c r="J89" s="159">
        <f>IF(J12="","",J12)</f>
        <v>0</v>
      </c>
      <c r="K89" s="232"/>
      <c r="L89" s="32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customHeight="1">
      <c r="A90" s="25"/>
      <c r="B90" s="26"/>
      <c r="C90" s="232"/>
      <c r="D90" s="232"/>
      <c r="E90" s="232"/>
      <c r="F90" s="232"/>
      <c r="G90" s="232"/>
      <c r="H90" s="232"/>
      <c r="I90" s="232"/>
      <c r="J90" s="232"/>
      <c r="K90" s="232"/>
      <c r="L90" s="32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26.45" customHeight="1">
      <c r="A91" s="25"/>
      <c r="B91" s="26"/>
      <c r="C91" s="233" t="s">
        <v>21</v>
      </c>
      <c r="D91" s="232"/>
      <c r="E91" s="232"/>
      <c r="F91" s="235" t="str">
        <f>E15</f>
        <v>Město Domažlice</v>
      </c>
      <c r="G91" s="232"/>
      <c r="H91" s="232"/>
      <c r="I91" s="233" t="s">
        <v>27</v>
      </c>
      <c r="J91" s="234" t="str">
        <f>E21</f>
        <v>Ing.Antonín Kavan</v>
      </c>
      <c r="K91" s="232"/>
      <c r="L91" s="32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6" customHeight="1">
      <c r="A92" s="25"/>
      <c r="B92" s="26"/>
      <c r="C92" s="233" t="s">
        <v>26</v>
      </c>
      <c r="D92" s="232"/>
      <c r="E92" s="232"/>
      <c r="F92" s="235">
        <f>IF(E18="","",E18)</f>
        <v>0</v>
      </c>
      <c r="G92" s="232"/>
      <c r="H92" s="232"/>
      <c r="I92" s="233" t="s">
        <v>31</v>
      </c>
      <c r="J92" s="234" t="str">
        <f>E24</f>
        <v>Jitka Durdíková</v>
      </c>
      <c r="K92" s="232"/>
      <c r="L92" s="32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customHeight="1">
      <c r="A93" s="25"/>
      <c r="B93" s="26"/>
      <c r="C93" s="232"/>
      <c r="D93" s="232"/>
      <c r="E93" s="232"/>
      <c r="F93" s="232"/>
      <c r="G93" s="232"/>
      <c r="H93" s="232"/>
      <c r="I93" s="232"/>
      <c r="J93" s="232"/>
      <c r="K93" s="232"/>
      <c r="L93" s="32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customHeight="1">
      <c r="A94" s="25"/>
      <c r="B94" s="26"/>
      <c r="C94" s="187" t="s">
        <v>104</v>
      </c>
      <c r="D94" s="169"/>
      <c r="E94" s="169"/>
      <c r="F94" s="169"/>
      <c r="G94" s="169"/>
      <c r="H94" s="169"/>
      <c r="I94" s="169"/>
      <c r="J94" s="188" t="s">
        <v>105</v>
      </c>
      <c r="K94" s="169"/>
      <c r="L94" s="32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customHeight="1">
      <c r="A95" s="25"/>
      <c r="B95" s="26"/>
      <c r="C95" s="232"/>
      <c r="D95" s="232"/>
      <c r="E95" s="232"/>
      <c r="F95" s="232"/>
      <c r="G95" s="232"/>
      <c r="H95" s="232"/>
      <c r="I95" s="232"/>
      <c r="J95" s="232"/>
      <c r="K95" s="232"/>
      <c r="L95" s="32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customHeight="1">
      <c r="A96" s="25"/>
      <c r="B96" s="26"/>
      <c r="C96" s="189" t="s">
        <v>106</v>
      </c>
      <c r="D96" s="232"/>
      <c r="E96" s="232"/>
      <c r="F96" s="232"/>
      <c r="G96" s="232"/>
      <c r="H96" s="232"/>
      <c r="I96" s="232"/>
      <c r="J96" s="164">
        <f>J117</f>
        <v>0</v>
      </c>
      <c r="K96" s="232"/>
      <c r="L96" s="32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6" t="s">
        <v>107</v>
      </c>
    </row>
    <row r="97" spans="1:31" s="9" customFormat="1" ht="24.95" customHeight="1">
      <c r="B97" s="85"/>
      <c r="C97" s="190"/>
      <c r="D97" s="191" t="s">
        <v>539</v>
      </c>
      <c r="E97" s="192"/>
      <c r="F97" s="192"/>
      <c r="G97" s="192"/>
      <c r="H97" s="192"/>
      <c r="I97" s="192"/>
      <c r="J97" s="193">
        <f>J118</f>
        <v>0</v>
      </c>
      <c r="K97" s="190"/>
      <c r="L97" s="85"/>
    </row>
    <row r="98" spans="1:31" s="2" customFormat="1" ht="21.75" customHeight="1">
      <c r="A98" s="25"/>
      <c r="B98" s="26"/>
      <c r="C98" s="232"/>
      <c r="D98" s="232"/>
      <c r="E98" s="232"/>
      <c r="F98" s="232"/>
      <c r="G98" s="232"/>
      <c r="H98" s="232"/>
      <c r="I98" s="232"/>
      <c r="J98" s="232"/>
      <c r="K98" s="232"/>
      <c r="L98" s="32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</row>
    <row r="99" spans="1:31" s="2" customFormat="1" ht="6.95" customHeight="1">
      <c r="A99" s="25"/>
      <c r="B99" s="37"/>
      <c r="C99" s="184"/>
      <c r="D99" s="184"/>
      <c r="E99" s="184"/>
      <c r="F99" s="184"/>
      <c r="G99" s="184"/>
      <c r="H99" s="184"/>
      <c r="I99" s="184"/>
      <c r="J99" s="184"/>
      <c r="K99" s="184"/>
      <c r="L99" s="32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</row>
    <row r="100" spans="1:31">
      <c r="C100" s="80"/>
      <c r="D100" s="80"/>
      <c r="E100" s="80"/>
      <c r="F100" s="80"/>
      <c r="G100" s="80"/>
      <c r="H100" s="80"/>
      <c r="I100" s="80"/>
      <c r="J100" s="80"/>
      <c r="K100" s="80"/>
    </row>
    <row r="101" spans="1:31">
      <c r="C101" s="80"/>
      <c r="D101" s="80"/>
      <c r="E101" s="80"/>
      <c r="F101" s="80"/>
      <c r="G101" s="80"/>
      <c r="H101" s="80"/>
      <c r="I101" s="80"/>
      <c r="J101" s="80"/>
      <c r="K101" s="80"/>
    </row>
    <row r="102" spans="1:31">
      <c r="C102" s="80"/>
      <c r="D102" s="80"/>
      <c r="E102" s="80"/>
      <c r="F102" s="80"/>
      <c r="G102" s="80"/>
      <c r="H102" s="80"/>
      <c r="I102" s="80"/>
      <c r="J102" s="80"/>
      <c r="K102" s="80"/>
    </row>
    <row r="103" spans="1:31" s="2" customFormat="1" ht="6.95" customHeight="1">
      <c r="A103" s="25"/>
      <c r="B103" s="39"/>
      <c r="C103" s="185"/>
      <c r="D103" s="185"/>
      <c r="E103" s="185"/>
      <c r="F103" s="185"/>
      <c r="G103" s="185"/>
      <c r="H103" s="185"/>
      <c r="I103" s="185"/>
      <c r="J103" s="185"/>
      <c r="K103" s="185"/>
      <c r="L103" s="32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</row>
    <row r="104" spans="1:31" s="2" customFormat="1" ht="24.95" customHeight="1">
      <c r="A104" s="25"/>
      <c r="B104" s="26"/>
      <c r="C104" s="155" t="s">
        <v>113</v>
      </c>
      <c r="D104" s="232"/>
      <c r="E104" s="232"/>
      <c r="F104" s="232"/>
      <c r="G104" s="232"/>
      <c r="H104" s="232"/>
      <c r="I104" s="232"/>
      <c r="J104" s="232"/>
      <c r="K104" s="232"/>
      <c r="L104" s="32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</row>
    <row r="105" spans="1:31" s="2" customFormat="1" ht="6.95" customHeight="1">
      <c r="A105" s="25"/>
      <c r="B105" s="26"/>
      <c r="C105" s="232"/>
      <c r="D105" s="232"/>
      <c r="E105" s="232"/>
      <c r="F105" s="232"/>
      <c r="G105" s="232"/>
      <c r="H105" s="232"/>
      <c r="I105" s="232"/>
      <c r="J105" s="232"/>
      <c r="K105" s="232"/>
      <c r="L105" s="32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</row>
    <row r="106" spans="1:31" s="2" customFormat="1" ht="12" customHeight="1">
      <c r="A106" s="25"/>
      <c r="B106" s="26"/>
      <c r="C106" s="233" t="s">
        <v>14</v>
      </c>
      <c r="D106" s="232"/>
      <c r="E106" s="232"/>
      <c r="F106" s="232"/>
      <c r="G106" s="232"/>
      <c r="H106" s="232"/>
      <c r="I106" s="232"/>
      <c r="J106" s="232"/>
      <c r="K106" s="232"/>
      <c r="L106" s="32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</row>
    <row r="107" spans="1:31" s="2" customFormat="1" ht="14.45" customHeight="1">
      <c r="A107" s="25"/>
      <c r="B107" s="26"/>
      <c r="C107" s="232"/>
      <c r="D107" s="232"/>
      <c r="E107" s="273" t="str">
        <f>E7</f>
        <v>Suchá nádrž Týnské předměstí</v>
      </c>
      <c r="F107" s="274"/>
      <c r="G107" s="274"/>
      <c r="H107" s="274"/>
      <c r="I107" s="232"/>
      <c r="J107" s="232"/>
      <c r="K107" s="232"/>
      <c r="L107" s="32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31" s="2" customFormat="1" ht="12" customHeight="1">
      <c r="A108" s="25"/>
      <c r="B108" s="26"/>
      <c r="C108" s="233" t="s">
        <v>101</v>
      </c>
      <c r="D108" s="232"/>
      <c r="E108" s="232"/>
      <c r="F108" s="232"/>
      <c r="G108" s="232"/>
      <c r="H108" s="232"/>
      <c r="I108" s="232"/>
      <c r="J108" s="232"/>
      <c r="K108" s="232"/>
      <c r="L108" s="32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31" s="2" customFormat="1" ht="14.45" customHeight="1">
      <c r="A109" s="25"/>
      <c r="B109" s="26"/>
      <c r="C109" s="232"/>
      <c r="D109" s="232"/>
      <c r="E109" s="271" t="str">
        <f>E9</f>
        <v>VON - Vedlejší a ostatní náklady</v>
      </c>
      <c r="F109" s="272"/>
      <c r="G109" s="272"/>
      <c r="H109" s="272"/>
      <c r="I109" s="232"/>
      <c r="J109" s="232"/>
      <c r="K109" s="232"/>
      <c r="L109" s="32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31" s="2" customFormat="1" ht="6.95" customHeight="1">
      <c r="A110" s="25"/>
      <c r="B110" s="26"/>
      <c r="C110" s="232"/>
      <c r="D110" s="232"/>
      <c r="E110" s="232"/>
      <c r="F110" s="232"/>
      <c r="G110" s="232"/>
      <c r="H110" s="232"/>
      <c r="I110" s="232"/>
      <c r="J110" s="232"/>
      <c r="K110" s="232"/>
      <c r="L110" s="32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s="2" customFormat="1" ht="12" customHeight="1">
      <c r="A111" s="25"/>
      <c r="B111" s="26"/>
      <c r="C111" s="233" t="s">
        <v>18</v>
      </c>
      <c r="D111" s="232"/>
      <c r="E111" s="232"/>
      <c r="F111" s="235" t="str">
        <f>F12</f>
        <v>Domažlice</v>
      </c>
      <c r="G111" s="232"/>
      <c r="H111" s="232"/>
      <c r="I111" s="233" t="s">
        <v>20</v>
      </c>
      <c r="J111" s="159">
        <f>IF(J12="","",J12)</f>
        <v>0</v>
      </c>
      <c r="K111" s="232"/>
      <c r="L111" s="32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s="2" customFormat="1" ht="6.95" customHeight="1">
      <c r="A112" s="25"/>
      <c r="B112" s="26"/>
      <c r="C112" s="232"/>
      <c r="D112" s="232"/>
      <c r="E112" s="232"/>
      <c r="F112" s="232"/>
      <c r="G112" s="232"/>
      <c r="H112" s="232"/>
      <c r="I112" s="232"/>
      <c r="J112" s="232"/>
      <c r="K112" s="232"/>
      <c r="L112" s="32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5" s="2" customFormat="1" ht="26.45" customHeight="1">
      <c r="A113" s="25"/>
      <c r="B113" s="26"/>
      <c r="C113" s="233" t="s">
        <v>21</v>
      </c>
      <c r="D113" s="232"/>
      <c r="E113" s="232"/>
      <c r="F113" s="235" t="str">
        <f>E15</f>
        <v>Město Domažlice</v>
      </c>
      <c r="G113" s="232"/>
      <c r="H113" s="232"/>
      <c r="I113" s="233" t="s">
        <v>27</v>
      </c>
      <c r="J113" s="234" t="str">
        <f>E21</f>
        <v>Ing.Antonín Kavan</v>
      </c>
      <c r="K113" s="232"/>
      <c r="L113" s="32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5" s="2" customFormat="1" ht="15.6" customHeight="1">
      <c r="A114" s="25"/>
      <c r="B114" s="26"/>
      <c r="C114" s="233" t="s">
        <v>26</v>
      </c>
      <c r="D114" s="232"/>
      <c r="E114" s="232"/>
      <c r="F114" s="235">
        <f>IF(E18="","",E18)</f>
        <v>0</v>
      </c>
      <c r="G114" s="232"/>
      <c r="H114" s="232"/>
      <c r="I114" s="233" t="s">
        <v>31</v>
      </c>
      <c r="J114" s="234" t="str">
        <f>E24</f>
        <v>Jitka Durdíková</v>
      </c>
      <c r="K114" s="232"/>
      <c r="L114" s="32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5" s="2" customFormat="1" ht="10.35" customHeight="1">
      <c r="A115" s="25"/>
      <c r="B115" s="26"/>
      <c r="C115" s="232"/>
      <c r="D115" s="232"/>
      <c r="E115" s="232"/>
      <c r="F115" s="232"/>
      <c r="G115" s="232"/>
      <c r="H115" s="232"/>
      <c r="I115" s="232"/>
      <c r="J115" s="232"/>
      <c r="K115" s="232"/>
      <c r="L115" s="32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5" s="11" customFormat="1" ht="29.25" customHeight="1">
      <c r="A116" s="87"/>
      <c r="B116" s="88"/>
      <c r="C116" s="198" t="s">
        <v>114</v>
      </c>
      <c r="D116" s="199" t="s">
        <v>59</v>
      </c>
      <c r="E116" s="199" t="s">
        <v>55</v>
      </c>
      <c r="F116" s="199" t="s">
        <v>56</v>
      </c>
      <c r="G116" s="199" t="s">
        <v>115</v>
      </c>
      <c r="H116" s="199" t="s">
        <v>116</v>
      </c>
      <c r="I116" s="199" t="s">
        <v>117</v>
      </c>
      <c r="J116" s="199" t="s">
        <v>105</v>
      </c>
      <c r="K116" s="200" t="s">
        <v>118</v>
      </c>
      <c r="L116" s="89"/>
      <c r="M116" s="51" t="s">
        <v>1</v>
      </c>
      <c r="N116" s="52" t="s">
        <v>38</v>
      </c>
      <c r="O116" s="52" t="s">
        <v>119</v>
      </c>
      <c r="P116" s="52" t="s">
        <v>120</v>
      </c>
      <c r="Q116" s="52" t="s">
        <v>121</v>
      </c>
      <c r="R116" s="52" t="s">
        <v>122</v>
      </c>
      <c r="S116" s="52" t="s">
        <v>123</v>
      </c>
      <c r="T116" s="53" t="s">
        <v>124</v>
      </c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</row>
    <row r="117" spans="1:65" s="2" customFormat="1" ht="22.9" customHeight="1">
      <c r="A117" s="25"/>
      <c r="B117" s="26"/>
      <c r="C117" s="201" t="s">
        <v>125</v>
      </c>
      <c r="D117" s="232"/>
      <c r="E117" s="232"/>
      <c r="F117" s="232"/>
      <c r="G117" s="232"/>
      <c r="H117" s="232"/>
      <c r="I117" s="232"/>
      <c r="J117" s="202">
        <f>BK117</f>
        <v>0</v>
      </c>
      <c r="K117" s="232"/>
      <c r="L117" s="26"/>
      <c r="M117" s="54"/>
      <c r="N117" s="45"/>
      <c r="O117" s="55"/>
      <c r="P117" s="90">
        <f>P118</f>
        <v>0</v>
      </c>
      <c r="Q117" s="55"/>
      <c r="R117" s="90">
        <f>R118</f>
        <v>0</v>
      </c>
      <c r="S117" s="55"/>
      <c r="T117" s="91">
        <f>T118</f>
        <v>0</v>
      </c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T117" s="16" t="s">
        <v>73</v>
      </c>
      <c r="AU117" s="16" t="s">
        <v>107</v>
      </c>
      <c r="BK117" s="92">
        <f>BK118</f>
        <v>0</v>
      </c>
    </row>
    <row r="118" spans="1:65" s="12" customFormat="1" ht="25.9" customHeight="1">
      <c r="B118" s="93"/>
      <c r="C118" s="203"/>
      <c r="D118" s="204" t="s">
        <v>73</v>
      </c>
      <c r="E118" s="205" t="s">
        <v>540</v>
      </c>
      <c r="F118" s="205" t="s">
        <v>541</v>
      </c>
      <c r="G118" s="203"/>
      <c r="H118" s="203"/>
      <c r="I118" s="203"/>
      <c r="J118" s="206">
        <f>BK118</f>
        <v>0</v>
      </c>
      <c r="K118" s="203"/>
      <c r="L118" s="93"/>
      <c r="M118" s="95"/>
      <c r="N118" s="96"/>
      <c r="O118" s="96"/>
      <c r="P118" s="97">
        <f>SUM(P119:P132)</f>
        <v>0</v>
      </c>
      <c r="Q118" s="96"/>
      <c r="R118" s="97">
        <f>SUM(R119:R132)</f>
        <v>0</v>
      </c>
      <c r="S118" s="96"/>
      <c r="T118" s="98">
        <f>SUM(T119:T132)</f>
        <v>0</v>
      </c>
      <c r="AR118" s="94" t="s">
        <v>162</v>
      </c>
      <c r="AT118" s="99" t="s">
        <v>73</v>
      </c>
      <c r="AU118" s="99" t="s">
        <v>74</v>
      </c>
      <c r="AY118" s="94" t="s">
        <v>128</v>
      </c>
      <c r="BK118" s="100">
        <f>SUM(BK119:BK132)</f>
        <v>0</v>
      </c>
    </row>
    <row r="119" spans="1:65" s="2" customFormat="1" ht="36">
      <c r="A119" s="25"/>
      <c r="B119" s="101"/>
      <c r="C119" s="209" t="s">
        <v>82</v>
      </c>
      <c r="D119" s="209" t="s">
        <v>130</v>
      </c>
      <c r="E119" s="210" t="s">
        <v>542</v>
      </c>
      <c r="F119" s="211" t="s">
        <v>543</v>
      </c>
      <c r="G119" s="212" t="s">
        <v>544</v>
      </c>
      <c r="H119" s="213">
        <v>1</v>
      </c>
      <c r="I119" s="148">
        <v>0</v>
      </c>
      <c r="J119" s="214">
        <f t="shared" ref="J119:J127" si="0">ROUND(I119*H119,2)</f>
        <v>0</v>
      </c>
      <c r="K119" s="211" t="s">
        <v>1</v>
      </c>
      <c r="L119" s="26"/>
      <c r="M119" s="102" t="s">
        <v>1</v>
      </c>
      <c r="N119" s="103" t="s">
        <v>39</v>
      </c>
      <c r="O119" s="104">
        <v>0</v>
      </c>
      <c r="P119" s="104">
        <f t="shared" ref="P119:P127" si="1">O119*H119</f>
        <v>0</v>
      </c>
      <c r="Q119" s="104">
        <v>0</v>
      </c>
      <c r="R119" s="104">
        <f t="shared" ref="R119:R127" si="2">Q119*H119</f>
        <v>0</v>
      </c>
      <c r="S119" s="104">
        <v>0</v>
      </c>
      <c r="T119" s="105">
        <f t="shared" ref="T119:T127" si="3">S119*H119</f>
        <v>0</v>
      </c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R119" s="106" t="s">
        <v>545</v>
      </c>
      <c r="AT119" s="106" t="s">
        <v>130</v>
      </c>
      <c r="AU119" s="106" t="s">
        <v>82</v>
      </c>
      <c r="AY119" s="16" t="s">
        <v>128</v>
      </c>
      <c r="BE119" s="107">
        <f t="shared" ref="BE119:BE127" si="4">IF(N119="základní",J119,0)</f>
        <v>0</v>
      </c>
      <c r="BF119" s="107">
        <f t="shared" ref="BF119:BF127" si="5">IF(N119="snížená",J119,0)</f>
        <v>0</v>
      </c>
      <c r="BG119" s="107">
        <f t="shared" ref="BG119:BG127" si="6">IF(N119="zákl. přenesená",J119,0)</f>
        <v>0</v>
      </c>
      <c r="BH119" s="107">
        <f t="shared" ref="BH119:BH127" si="7">IF(N119="sníž. přenesená",J119,0)</f>
        <v>0</v>
      </c>
      <c r="BI119" s="107">
        <f t="shared" ref="BI119:BI127" si="8">IF(N119="nulová",J119,0)</f>
        <v>0</v>
      </c>
      <c r="BJ119" s="16" t="s">
        <v>82</v>
      </c>
      <c r="BK119" s="107">
        <f t="shared" ref="BK119:BK127" si="9">ROUND(I119*H119,2)</f>
        <v>0</v>
      </c>
      <c r="BL119" s="16" t="s">
        <v>545</v>
      </c>
      <c r="BM119" s="106" t="s">
        <v>546</v>
      </c>
    </row>
    <row r="120" spans="1:65" s="2" customFormat="1" ht="24">
      <c r="A120" s="25"/>
      <c r="B120" s="101"/>
      <c r="C120" s="209" t="s">
        <v>84</v>
      </c>
      <c r="D120" s="209" t="s">
        <v>130</v>
      </c>
      <c r="E120" s="210" t="s">
        <v>547</v>
      </c>
      <c r="F120" s="211" t="s">
        <v>548</v>
      </c>
      <c r="G120" s="212" t="s">
        <v>544</v>
      </c>
      <c r="H120" s="213">
        <v>1</v>
      </c>
      <c r="I120" s="148">
        <v>0</v>
      </c>
      <c r="J120" s="214">
        <f t="shared" si="0"/>
        <v>0</v>
      </c>
      <c r="K120" s="211" t="s">
        <v>1</v>
      </c>
      <c r="L120" s="26"/>
      <c r="M120" s="102" t="s">
        <v>1</v>
      </c>
      <c r="N120" s="103" t="s">
        <v>39</v>
      </c>
      <c r="O120" s="104">
        <v>0</v>
      </c>
      <c r="P120" s="104">
        <f t="shared" si="1"/>
        <v>0</v>
      </c>
      <c r="Q120" s="104">
        <v>0</v>
      </c>
      <c r="R120" s="104">
        <f t="shared" si="2"/>
        <v>0</v>
      </c>
      <c r="S120" s="104">
        <v>0</v>
      </c>
      <c r="T120" s="105">
        <f t="shared" si="3"/>
        <v>0</v>
      </c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R120" s="106" t="s">
        <v>545</v>
      </c>
      <c r="AT120" s="106" t="s">
        <v>130</v>
      </c>
      <c r="AU120" s="106" t="s">
        <v>82</v>
      </c>
      <c r="AY120" s="16" t="s">
        <v>128</v>
      </c>
      <c r="BE120" s="107">
        <f t="shared" si="4"/>
        <v>0</v>
      </c>
      <c r="BF120" s="107">
        <f t="shared" si="5"/>
        <v>0</v>
      </c>
      <c r="BG120" s="107">
        <f t="shared" si="6"/>
        <v>0</v>
      </c>
      <c r="BH120" s="107">
        <f t="shared" si="7"/>
        <v>0</v>
      </c>
      <c r="BI120" s="107">
        <f t="shared" si="8"/>
        <v>0</v>
      </c>
      <c r="BJ120" s="16" t="s">
        <v>82</v>
      </c>
      <c r="BK120" s="107">
        <f t="shared" si="9"/>
        <v>0</v>
      </c>
      <c r="BL120" s="16" t="s">
        <v>545</v>
      </c>
      <c r="BM120" s="106" t="s">
        <v>549</v>
      </c>
    </row>
    <row r="121" spans="1:65" s="2" customFormat="1" ht="24">
      <c r="A121" s="25"/>
      <c r="B121" s="101"/>
      <c r="C121" s="209" t="s">
        <v>151</v>
      </c>
      <c r="D121" s="209" t="s">
        <v>130</v>
      </c>
      <c r="E121" s="210" t="s">
        <v>550</v>
      </c>
      <c r="F121" s="211" t="s">
        <v>551</v>
      </c>
      <c r="G121" s="212" t="s">
        <v>544</v>
      </c>
      <c r="H121" s="213">
        <v>1</v>
      </c>
      <c r="I121" s="148">
        <v>0</v>
      </c>
      <c r="J121" s="214">
        <f t="shared" si="0"/>
        <v>0</v>
      </c>
      <c r="K121" s="211" t="s">
        <v>1</v>
      </c>
      <c r="L121" s="26"/>
      <c r="M121" s="102" t="s">
        <v>1</v>
      </c>
      <c r="N121" s="103" t="s">
        <v>39</v>
      </c>
      <c r="O121" s="104">
        <v>0</v>
      </c>
      <c r="P121" s="104">
        <f t="shared" si="1"/>
        <v>0</v>
      </c>
      <c r="Q121" s="104">
        <v>0</v>
      </c>
      <c r="R121" s="104">
        <f t="shared" si="2"/>
        <v>0</v>
      </c>
      <c r="S121" s="104">
        <v>0</v>
      </c>
      <c r="T121" s="105">
        <f t="shared" si="3"/>
        <v>0</v>
      </c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R121" s="106" t="s">
        <v>545</v>
      </c>
      <c r="AT121" s="106" t="s">
        <v>130</v>
      </c>
      <c r="AU121" s="106" t="s">
        <v>82</v>
      </c>
      <c r="AY121" s="16" t="s">
        <v>128</v>
      </c>
      <c r="BE121" s="107">
        <f t="shared" si="4"/>
        <v>0</v>
      </c>
      <c r="BF121" s="107">
        <f t="shared" si="5"/>
        <v>0</v>
      </c>
      <c r="BG121" s="107">
        <f t="shared" si="6"/>
        <v>0</v>
      </c>
      <c r="BH121" s="107">
        <f t="shared" si="7"/>
        <v>0</v>
      </c>
      <c r="BI121" s="107">
        <f t="shared" si="8"/>
        <v>0</v>
      </c>
      <c r="BJ121" s="16" t="s">
        <v>82</v>
      </c>
      <c r="BK121" s="107">
        <f t="shared" si="9"/>
        <v>0</v>
      </c>
      <c r="BL121" s="16" t="s">
        <v>545</v>
      </c>
      <c r="BM121" s="106" t="s">
        <v>552</v>
      </c>
    </row>
    <row r="122" spans="1:65" s="2" customFormat="1" ht="24">
      <c r="A122" s="25"/>
      <c r="B122" s="101"/>
      <c r="C122" s="209" t="s">
        <v>135</v>
      </c>
      <c r="D122" s="209" t="s">
        <v>130</v>
      </c>
      <c r="E122" s="210" t="s">
        <v>553</v>
      </c>
      <c r="F122" s="211" t="s">
        <v>554</v>
      </c>
      <c r="G122" s="212" t="s">
        <v>544</v>
      </c>
      <c r="H122" s="213">
        <v>1</v>
      </c>
      <c r="I122" s="148">
        <v>0</v>
      </c>
      <c r="J122" s="214">
        <f t="shared" si="0"/>
        <v>0</v>
      </c>
      <c r="K122" s="211" t="s">
        <v>1</v>
      </c>
      <c r="L122" s="26"/>
      <c r="M122" s="102" t="s">
        <v>1</v>
      </c>
      <c r="N122" s="103" t="s">
        <v>39</v>
      </c>
      <c r="O122" s="104">
        <v>0</v>
      </c>
      <c r="P122" s="104">
        <f t="shared" si="1"/>
        <v>0</v>
      </c>
      <c r="Q122" s="104">
        <v>0</v>
      </c>
      <c r="R122" s="104">
        <f t="shared" si="2"/>
        <v>0</v>
      </c>
      <c r="S122" s="104">
        <v>0</v>
      </c>
      <c r="T122" s="105">
        <f t="shared" si="3"/>
        <v>0</v>
      </c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R122" s="106" t="s">
        <v>545</v>
      </c>
      <c r="AT122" s="106" t="s">
        <v>130</v>
      </c>
      <c r="AU122" s="106" t="s">
        <v>82</v>
      </c>
      <c r="AY122" s="16" t="s">
        <v>128</v>
      </c>
      <c r="BE122" s="107">
        <f t="shared" si="4"/>
        <v>0</v>
      </c>
      <c r="BF122" s="107">
        <f t="shared" si="5"/>
        <v>0</v>
      </c>
      <c r="BG122" s="107">
        <f t="shared" si="6"/>
        <v>0</v>
      </c>
      <c r="BH122" s="107">
        <f t="shared" si="7"/>
        <v>0</v>
      </c>
      <c r="BI122" s="107">
        <f t="shared" si="8"/>
        <v>0</v>
      </c>
      <c r="BJ122" s="16" t="s">
        <v>82</v>
      </c>
      <c r="BK122" s="107">
        <f t="shared" si="9"/>
        <v>0</v>
      </c>
      <c r="BL122" s="16" t="s">
        <v>545</v>
      </c>
      <c r="BM122" s="106" t="s">
        <v>555</v>
      </c>
    </row>
    <row r="123" spans="1:65" s="2" customFormat="1" ht="24">
      <c r="A123" s="25"/>
      <c r="B123" s="101"/>
      <c r="C123" s="209" t="s">
        <v>162</v>
      </c>
      <c r="D123" s="209" t="s">
        <v>130</v>
      </c>
      <c r="E123" s="210" t="s">
        <v>556</v>
      </c>
      <c r="F123" s="211" t="s">
        <v>557</v>
      </c>
      <c r="G123" s="212" t="s">
        <v>544</v>
      </c>
      <c r="H123" s="213">
        <v>1</v>
      </c>
      <c r="I123" s="148">
        <v>0</v>
      </c>
      <c r="J123" s="214">
        <f t="shared" si="0"/>
        <v>0</v>
      </c>
      <c r="K123" s="211" t="s">
        <v>1</v>
      </c>
      <c r="L123" s="26"/>
      <c r="M123" s="102" t="s">
        <v>1</v>
      </c>
      <c r="N123" s="103" t="s">
        <v>39</v>
      </c>
      <c r="O123" s="104">
        <v>0</v>
      </c>
      <c r="P123" s="104">
        <f t="shared" si="1"/>
        <v>0</v>
      </c>
      <c r="Q123" s="104">
        <v>0</v>
      </c>
      <c r="R123" s="104">
        <f t="shared" si="2"/>
        <v>0</v>
      </c>
      <c r="S123" s="104">
        <v>0</v>
      </c>
      <c r="T123" s="105">
        <f t="shared" si="3"/>
        <v>0</v>
      </c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R123" s="106" t="s">
        <v>545</v>
      </c>
      <c r="AT123" s="106" t="s">
        <v>130</v>
      </c>
      <c r="AU123" s="106" t="s">
        <v>82</v>
      </c>
      <c r="AY123" s="16" t="s">
        <v>128</v>
      </c>
      <c r="BE123" s="107">
        <f t="shared" si="4"/>
        <v>0</v>
      </c>
      <c r="BF123" s="107">
        <f t="shared" si="5"/>
        <v>0</v>
      </c>
      <c r="BG123" s="107">
        <f t="shared" si="6"/>
        <v>0</v>
      </c>
      <c r="BH123" s="107">
        <f t="shared" si="7"/>
        <v>0</v>
      </c>
      <c r="BI123" s="107">
        <f t="shared" si="8"/>
        <v>0</v>
      </c>
      <c r="BJ123" s="16" t="s">
        <v>82</v>
      </c>
      <c r="BK123" s="107">
        <f t="shared" si="9"/>
        <v>0</v>
      </c>
      <c r="BL123" s="16" t="s">
        <v>545</v>
      </c>
      <c r="BM123" s="106" t="s">
        <v>558</v>
      </c>
    </row>
    <row r="124" spans="1:65" s="2" customFormat="1" ht="24">
      <c r="A124" s="25"/>
      <c r="B124" s="101"/>
      <c r="C124" s="209" t="s">
        <v>170</v>
      </c>
      <c r="D124" s="209" t="s">
        <v>130</v>
      </c>
      <c r="E124" s="210" t="s">
        <v>559</v>
      </c>
      <c r="F124" s="211" t="s">
        <v>560</v>
      </c>
      <c r="G124" s="212" t="s">
        <v>544</v>
      </c>
      <c r="H124" s="213">
        <v>1</v>
      </c>
      <c r="I124" s="148">
        <v>0</v>
      </c>
      <c r="J124" s="214">
        <f t="shared" si="0"/>
        <v>0</v>
      </c>
      <c r="K124" s="211" t="s">
        <v>1</v>
      </c>
      <c r="L124" s="26"/>
      <c r="M124" s="102" t="s">
        <v>1</v>
      </c>
      <c r="N124" s="103" t="s">
        <v>39</v>
      </c>
      <c r="O124" s="104">
        <v>0</v>
      </c>
      <c r="P124" s="104">
        <f t="shared" si="1"/>
        <v>0</v>
      </c>
      <c r="Q124" s="104">
        <v>0</v>
      </c>
      <c r="R124" s="104">
        <f t="shared" si="2"/>
        <v>0</v>
      </c>
      <c r="S124" s="104">
        <v>0</v>
      </c>
      <c r="T124" s="105">
        <f t="shared" si="3"/>
        <v>0</v>
      </c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R124" s="106" t="s">
        <v>545</v>
      </c>
      <c r="AT124" s="106" t="s">
        <v>130</v>
      </c>
      <c r="AU124" s="106" t="s">
        <v>82</v>
      </c>
      <c r="AY124" s="16" t="s">
        <v>128</v>
      </c>
      <c r="BE124" s="107">
        <f t="shared" si="4"/>
        <v>0</v>
      </c>
      <c r="BF124" s="107">
        <f t="shared" si="5"/>
        <v>0</v>
      </c>
      <c r="BG124" s="107">
        <f t="shared" si="6"/>
        <v>0</v>
      </c>
      <c r="BH124" s="107">
        <f t="shared" si="7"/>
        <v>0</v>
      </c>
      <c r="BI124" s="107">
        <f t="shared" si="8"/>
        <v>0</v>
      </c>
      <c r="BJ124" s="16" t="s">
        <v>82</v>
      </c>
      <c r="BK124" s="107">
        <f t="shared" si="9"/>
        <v>0</v>
      </c>
      <c r="BL124" s="16" t="s">
        <v>545</v>
      </c>
      <c r="BM124" s="106" t="s">
        <v>561</v>
      </c>
    </row>
    <row r="125" spans="1:65" s="2" customFormat="1" ht="24">
      <c r="A125" s="25"/>
      <c r="B125" s="101"/>
      <c r="C125" s="209" t="s">
        <v>176</v>
      </c>
      <c r="D125" s="209" t="s">
        <v>130</v>
      </c>
      <c r="E125" s="210" t="s">
        <v>562</v>
      </c>
      <c r="F125" s="211" t="s">
        <v>563</v>
      </c>
      <c r="G125" s="212" t="s">
        <v>544</v>
      </c>
      <c r="H125" s="213">
        <v>1</v>
      </c>
      <c r="I125" s="148">
        <v>0</v>
      </c>
      <c r="J125" s="214">
        <f t="shared" si="0"/>
        <v>0</v>
      </c>
      <c r="K125" s="211" t="s">
        <v>1</v>
      </c>
      <c r="L125" s="26"/>
      <c r="M125" s="102" t="s">
        <v>1</v>
      </c>
      <c r="N125" s="103" t="s">
        <v>39</v>
      </c>
      <c r="O125" s="104">
        <v>0</v>
      </c>
      <c r="P125" s="104">
        <f t="shared" si="1"/>
        <v>0</v>
      </c>
      <c r="Q125" s="104">
        <v>0</v>
      </c>
      <c r="R125" s="104">
        <f t="shared" si="2"/>
        <v>0</v>
      </c>
      <c r="S125" s="104">
        <v>0</v>
      </c>
      <c r="T125" s="105">
        <f t="shared" si="3"/>
        <v>0</v>
      </c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R125" s="106" t="s">
        <v>135</v>
      </c>
      <c r="AT125" s="106" t="s">
        <v>130</v>
      </c>
      <c r="AU125" s="106" t="s">
        <v>82</v>
      </c>
      <c r="AY125" s="16" t="s">
        <v>128</v>
      </c>
      <c r="BE125" s="107">
        <f t="shared" si="4"/>
        <v>0</v>
      </c>
      <c r="BF125" s="107">
        <f t="shared" si="5"/>
        <v>0</v>
      </c>
      <c r="BG125" s="107">
        <f t="shared" si="6"/>
        <v>0</v>
      </c>
      <c r="BH125" s="107">
        <f t="shared" si="7"/>
        <v>0</v>
      </c>
      <c r="BI125" s="107">
        <f t="shared" si="8"/>
        <v>0</v>
      </c>
      <c r="BJ125" s="16" t="s">
        <v>82</v>
      </c>
      <c r="BK125" s="107">
        <f t="shared" si="9"/>
        <v>0</v>
      </c>
      <c r="BL125" s="16" t="s">
        <v>135</v>
      </c>
      <c r="BM125" s="106" t="s">
        <v>564</v>
      </c>
    </row>
    <row r="126" spans="1:65" s="2" customFormat="1" ht="24">
      <c r="A126" s="25"/>
      <c r="B126" s="101"/>
      <c r="C126" s="209" t="s">
        <v>184</v>
      </c>
      <c r="D126" s="209" t="s">
        <v>130</v>
      </c>
      <c r="E126" s="210" t="s">
        <v>565</v>
      </c>
      <c r="F126" s="211" t="s">
        <v>566</v>
      </c>
      <c r="G126" s="212" t="s">
        <v>544</v>
      </c>
      <c r="H126" s="213">
        <v>1</v>
      </c>
      <c r="I126" s="148">
        <v>0</v>
      </c>
      <c r="J126" s="214">
        <f t="shared" si="0"/>
        <v>0</v>
      </c>
      <c r="K126" s="211" t="s">
        <v>1</v>
      </c>
      <c r="L126" s="26"/>
      <c r="M126" s="102" t="s">
        <v>1</v>
      </c>
      <c r="N126" s="103" t="s">
        <v>39</v>
      </c>
      <c r="O126" s="104">
        <v>0</v>
      </c>
      <c r="P126" s="104">
        <f t="shared" si="1"/>
        <v>0</v>
      </c>
      <c r="Q126" s="104">
        <v>0</v>
      </c>
      <c r="R126" s="104">
        <f t="shared" si="2"/>
        <v>0</v>
      </c>
      <c r="S126" s="104">
        <v>0</v>
      </c>
      <c r="T126" s="105">
        <f t="shared" si="3"/>
        <v>0</v>
      </c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R126" s="106" t="s">
        <v>545</v>
      </c>
      <c r="AT126" s="106" t="s">
        <v>130</v>
      </c>
      <c r="AU126" s="106" t="s">
        <v>82</v>
      </c>
      <c r="AY126" s="16" t="s">
        <v>128</v>
      </c>
      <c r="BE126" s="107">
        <f t="shared" si="4"/>
        <v>0</v>
      </c>
      <c r="BF126" s="107">
        <f t="shared" si="5"/>
        <v>0</v>
      </c>
      <c r="BG126" s="107">
        <f t="shared" si="6"/>
        <v>0</v>
      </c>
      <c r="BH126" s="107">
        <f t="shared" si="7"/>
        <v>0</v>
      </c>
      <c r="BI126" s="107">
        <f t="shared" si="8"/>
        <v>0</v>
      </c>
      <c r="BJ126" s="16" t="s">
        <v>82</v>
      </c>
      <c r="BK126" s="107">
        <f t="shared" si="9"/>
        <v>0</v>
      </c>
      <c r="BL126" s="16" t="s">
        <v>545</v>
      </c>
      <c r="BM126" s="106" t="s">
        <v>567</v>
      </c>
    </row>
    <row r="127" spans="1:65" s="2" customFormat="1" ht="24">
      <c r="A127" s="25"/>
      <c r="B127" s="101"/>
      <c r="C127" s="209" t="s">
        <v>191</v>
      </c>
      <c r="D127" s="209" t="s">
        <v>130</v>
      </c>
      <c r="E127" s="210" t="s">
        <v>568</v>
      </c>
      <c r="F127" s="211" t="s">
        <v>569</v>
      </c>
      <c r="G127" s="212" t="s">
        <v>544</v>
      </c>
      <c r="H127" s="213">
        <v>1</v>
      </c>
      <c r="I127" s="148">
        <v>0</v>
      </c>
      <c r="J127" s="214">
        <f t="shared" si="0"/>
        <v>0</v>
      </c>
      <c r="K127" s="211" t="s">
        <v>1</v>
      </c>
      <c r="L127" s="26"/>
      <c r="M127" s="102" t="s">
        <v>1</v>
      </c>
      <c r="N127" s="103" t="s">
        <v>39</v>
      </c>
      <c r="O127" s="104">
        <v>0</v>
      </c>
      <c r="P127" s="104">
        <f t="shared" si="1"/>
        <v>0</v>
      </c>
      <c r="Q127" s="104">
        <v>0</v>
      </c>
      <c r="R127" s="104">
        <f t="shared" si="2"/>
        <v>0</v>
      </c>
      <c r="S127" s="104">
        <v>0</v>
      </c>
      <c r="T127" s="105">
        <f t="shared" si="3"/>
        <v>0</v>
      </c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R127" s="106" t="s">
        <v>545</v>
      </c>
      <c r="AT127" s="106" t="s">
        <v>130</v>
      </c>
      <c r="AU127" s="106" t="s">
        <v>82</v>
      </c>
      <c r="AY127" s="16" t="s">
        <v>128</v>
      </c>
      <c r="BE127" s="107">
        <f t="shared" si="4"/>
        <v>0</v>
      </c>
      <c r="BF127" s="107">
        <f t="shared" si="5"/>
        <v>0</v>
      </c>
      <c r="BG127" s="107">
        <f t="shared" si="6"/>
        <v>0</v>
      </c>
      <c r="BH127" s="107">
        <f t="shared" si="7"/>
        <v>0</v>
      </c>
      <c r="BI127" s="107">
        <f t="shared" si="8"/>
        <v>0</v>
      </c>
      <c r="BJ127" s="16" t="s">
        <v>82</v>
      </c>
      <c r="BK127" s="107">
        <f t="shared" si="9"/>
        <v>0</v>
      </c>
      <c r="BL127" s="16" t="s">
        <v>545</v>
      </c>
      <c r="BM127" s="106" t="s">
        <v>570</v>
      </c>
    </row>
    <row r="128" spans="1:65" s="2" customFormat="1" ht="19.5">
      <c r="A128" s="25"/>
      <c r="B128" s="26"/>
      <c r="C128" s="232"/>
      <c r="D128" s="215" t="s">
        <v>571</v>
      </c>
      <c r="E128" s="232"/>
      <c r="F128" s="231" t="s">
        <v>572</v>
      </c>
      <c r="G128" s="232"/>
      <c r="H128" s="232"/>
      <c r="I128" s="150"/>
      <c r="J128" s="232"/>
      <c r="K128" s="232"/>
      <c r="L128" s="26"/>
      <c r="M128" s="108"/>
      <c r="N128" s="109"/>
      <c r="O128" s="47"/>
      <c r="P128" s="47"/>
      <c r="Q128" s="47"/>
      <c r="R128" s="47"/>
      <c r="S128" s="47"/>
      <c r="T128" s="48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T128" s="16" t="s">
        <v>571</v>
      </c>
      <c r="AU128" s="16" t="s">
        <v>82</v>
      </c>
    </row>
    <row r="129" spans="1:65" s="2" customFormat="1" ht="36">
      <c r="A129" s="25"/>
      <c r="B129" s="101"/>
      <c r="C129" s="209" t="s">
        <v>199</v>
      </c>
      <c r="D129" s="209" t="s">
        <v>130</v>
      </c>
      <c r="E129" s="210" t="s">
        <v>573</v>
      </c>
      <c r="F129" s="211" t="s">
        <v>574</v>
      </c>
      <c r="G129" s="212" t="s">
        <v>544</v>
      </c>
      <c r="H129" s="213">
        <v>1</v>
      </c>
      <c r="I129" s="148">
        <v>0</v>
      </c>
      <c r="J129" s="214">
        <f>ROUND(I129*H129,2)</f>
        <v>0</v>
      </c>
      <c r="K129" s="211" t="s">
        <v>1</v>
      </c>
      <c r="L129" s="26"/>
      <c r="M129" s="102" t="s">
        <v>1</v>
      </c>
      <c r="N129" s="103" t="s">
        <v>39</v>
      </c>
      <c r="O129" s="104">
        <v>0</v>
      </c>
      <c r="P129" s="104">
        <f>O129*H129</f>
        <v>0</v>
      </c>
      <c r="Q129" s="104">
        <v>0</v>
      </c>
      <c r="R129" s="104">
        <f>Q129*H129</f>
        <v>0</v>
      </c>
      <c r="S129" s="104">
        <v>0</v>
      </c>
      <c r="T129" s="105">
        <f>S129*H129</f>
        <v>0</v>
      </c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R129" s="106" t="s">
        <v>135</v>
      </c>
      <c r="AT129" s="106" t="s">
        <v>130</v>
      </c>
      <c r="AU129" s="106" t="s">
        <v>82</v>
      </c>
      <c r="AY129" s="16" t="s">
        <v>128</v>
      </c>
      <c r="BE129" s="107">
        <f>IF(N129="základní",J129,0)</f>
        <v>0</v>
      </c>
      <c r="BF129" s="107">
        <f>IF(N129="snížená",J129,0)</f>
        <v>0</v>
      </c>
      <c r="BG129" s="107">
        <f>IF(N129="zákl. přenesená",J129,0)</f>
        <v>0</v>
      </c>
      <c r="BH129" s="107">
        <f>IF(N129="sníž. přenesená",J129,0)</f>
        <v>0</v>
      </c>
      <c r="BI129" s="107">
        <f>IF(N129="nulová",J129,0)</f>
        <v>0</v>
      </c>
      <c r="BJ129" s="16" t="s">
        <v>82</v>
      </c>
      <c r="BK129" s="107">
        <f>ROUND(I129*H129,2)</f>
        <v>0</v>
      </c>
      <c r="BL129" s="16" t="s">
        <v>135</v>
      </c>
      <c r="BM129" s="106" t="s">
        <v>575</v>
      </c>
    </row>
    <row r="130" spans="1:65" s="2" customFormat="1" ht="29.25">
      <c r="A130" s="25"/>
      <c r="B130" s="26"/>
      <c r="C130" s="232"/>
      <c r="D130" s="215" t="s">
        <v>137</v>
      </c>
      <c r="E130" s="232"/>
      <c r="F130" s="216" t="s">
        <v>576</v>
      </c>
      <c r="G130" s="232"/>
      <c r="H130" s="232"/>
      <c r="I130" s="150"/>
      <c r="J130" s="232"/>
      <c r="K130" s="232"/>
      <c r="L130" s="26"/>
      <c r="M130" s="108"/>
      <c r="N130" s="109"/>
      <c r="O130" s="47"/>
      <c r="P130" s="47"/>
      <c r="Q130" s="47"/>
      <c r="R130" s="47"/>
      <c r="S130" s="47"/>
      <c r="T130" s="48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T130" s="16" t="s">
        <v>137</v>
      </c>
      <c r="AU130" s="16" t="s">
        <v>82</v>
      </c>
    </row>
    <row r="131" spans="1:65" s="2" customFormat="1" ht="19.5">
      <c r="A131" s="25"/>
      <c r="B131" s="26"/>
      <c r="C131" s="232"/>
      <c r="D131" s="215" t="s">
        <v>571</v>
      </c>
      <c r="E131" s="232"/>
      <c r="F131" s="231" t="s">
        <v>577</v>
      </c>
      <c r="G131" s="232"/>
      <c r="H131" s="232"/>
      <c r="I131" s="150"/>
      <c r="J131" s="232"/>
      <c r="K131" s="232"/>
      <c r="L131" s="26"/>
      <c r="M131" s="108"/>
      <c r="N131" s="109"/>
      <c r="O131" s="47"/>
      <c r="P131" s="47"/>
      <c r="Q131" s="47"/>
      <c r="R131" s="47"/>
      <c r="S131" s="47"/>
      <c r="T131" s="48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T131" s="16" t="s">
        <v>571</v>
      </c>
      <c r="AU131" s="16" t="s">
        <v>82</v>
      </c>
    </row>
    <row r="132" spans="1:65" s="2" customFormat="1" ht="24">
      <c r="A132" s="25"/>
      <c r="B132" s="101"/>
      <c r="C132" s="209" t="s">
        <v>204</v>
      </c>
      <c r="D132" s="209" t="s">
        <v>130</v>
      </c>
      <c r="E132" s="210" t="s">
        <v>578</v>
      </c>
      <c r="F132" s="211" t="s">
        <v>579</v>
      </c>
      <c r="G132" s="212" t="s">
        <v>544</v>
      </c>
      <c r="H132" s="213">
        <v>1</v>
      </c>
      <c r="I132" s="148">
        <v>0</v>
      </c>
      <c r="J132" s="214">
        <f>ROUND(I132*H132,2)</f>
        <v>0</v>
      </c>
      <c r="K132" s="211" t="s">
        <v>1</v>
      </c>
      <c r="L132" s="26"/>
      <c r="M132" s="130" t="s">
        <v>1</v>
      </c>
      <c r="N132" s="131" t="s">
        <v>39</v>
      </c>
      <c r="O132" s="132">
        <v>0</v>
      </c>
      <c r="P132" s="132">
        <f>O132*H132</f>
        <v>0</v>
      </c>
      <c r="Q132" s="132">
        <v>0</v>
      </c>
      <c r="R132" s="132">
        <f>Q132*H132</f>
        <v>0</v>
      </c>
      <c r="S132" s="132">
        <v>0</v>
      </c>
      <c r="T132" s="133">
        <f>S132*H132</f>
        <v>0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R132" s="106" t="s">
        <v>135</v>
      </c>
      <c r="AT132" s="106" t="s">
        <v>130</v>
      </c>
      <c r="AU132" s="106" t="s">
        <v>82</v>
      </c>
      <c r="AY132" s="16" t="s">
        <v>128</v>
      </c>
      <c r="BE132" s="107">
        <f>IF(N132="základní",J132,0)</f>
        <v>0</v>
      </c>
      <c r="BF132" s="107">
        <f>IF(N132="snížená",J132,0)</f>
        <v>0</v>
      </c>
      <c r="BG132" s="107">
        <f>IF(N132="zákl. přenesená",J132,0)</f>
        <v>0</v>
      </c>
      <c r="BH132" s="107">
        <f>IF(N132="sníž. přenesená",J132,0)</f>
        <v>0</v>
      </c>
      <c r="BI132" s="107">
        <f>IF(N132="nulová",J132,0)</f>
        <v>0</v>
      </c>
      <c r="BJ132" s="16" t="s">
        <v>82</v>
      </c>
      <c r="BK132" s="107">
        <f>ROUND(I132*H132,2)</f>
        <v>0</v>
      </c>
      <c r="BL132" s="16" t="s">
        <v>135</v>
      </c>
      <c r="BM132" s="106" t="s">
        <v>580</v>
      </c>
    </row>
    <row r="133" spans="1:65" s="2" customFormat="1">
      <c r="A133" s="25"/>
      <c r="B133" s="37"/>
      <c r="C133" s="184"/>
      <c r="D133" s="184"/>
      <c r="E133" s="184"/>
      <c r="F133" s="184"/>
      <c r="G133" s="184"/>
      <c r="H133" s="184"/>
      <c r="I133" s="184"/>
      <c r="J133" s="184"/>
      <c r="K133" s="184"/>
      <c r="L133" s="26"/>
      <c r="M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</row>
  </sheetData>
  <sheetProtection password="CC14" sheet="1" objects="1" scenarios="1" selectLockedCells="1"/>
  <autoFilter ref="C116:K132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9" sqref="G29"/>
    </sheetView>
  </sheetViews>
  <sheetFormatPr defaultRowHeight="11.25"/>
  <sheetData>
    <row r="1" spans="1:1">
      <c r="A1" s="141" t="s">
        <v>581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14</vt:i4>
      </vt:variant>
    </vt:vector>
  </HeadingPairs>
  <TitlesOfParts>
    <vt:vector size="22" baseType="lpstr">
      <vt:lpstr>Rekapitulace stavby</vt:lpstr>
      <vt:lpstr>SO 01 - STAVBA HRÁZE</vt:lpstr>
      <vt:lpstr>SO 02 - KAŠNOVÝ PŘELIV</vt:lpstr>
      <vt:lpstr>SO 03 - BEZPEČNOSTNÍ PŘELIV</vt:lpstr>
      <vt:lpstr>SO 04 - ÚPRAVA STÁVAJÍCÍ ...</vt:lpstr>
      <vt:lpstr>SO 05 - TŮNĚ</vt:lpstr>
      <vt:lpstr>VON - Vedlejší a ostatní ...</vt:lpstr>
      <vt:lpstr>List1</vt:lpstr>
      <vt:lpstr>'Rekapitulace stavby'!Názvy_tisku</vt:lpstr>
      <vt:lpstr>'SO 01 - STAVBA HRÁZE'!Názvy_tisku</vt:lpstr>
      <vt:lpstr>'SO 02 - KAŠNOVÝ PŘELIV'!Názvy_tisku</vt:lpstr>
      <vt:lpstr>'SO 03 - BEZPEČNOSTNÍ PŘELIV'!Názvy_tisku</vt:lpstr>
      <vt:lpstr>'SO 04 - ÚPRAVA STÁVAJÍCÍ ...'!Názvy_tisku</vt:lpstr>
      <vt:lpstr>'SO 05 - TŮNĚ'!Názvy_tisku</vt:lpstr>
      <vt:lpstr>'VON - Vedlejší a ostatní ...'!Názvy_tisku</vt:lpstr>
      <vt:lpstr>'Rekapitulace stavby'!Oblast_tisku</vt:lpstr>
      <vt:lpstr>'SO 01 - STAVBA HRÁZE'!Oblast_tisku</vt:lpstr>
      <vt:lpstr>'SO 02 - KAŠNOVÝ PŘELIV'!Oblast_tisku</vt:lpstr>
      <vt:lpstr>'SO 03 - BEZPEČNOSTNÍ PŘELIV'!Oblast_tisku</vt:lpstr>
      <vt:lpstr>'SO 04 - ÚPRAVA STÁVAJÍCÍ ...'!Oblast_tisku</vt:lpstr>
      <vt:lpstr>'SO 05 - TŮNĚ'!Oblast_tisku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LAPTOP-J\Jitule</dc:creator>
  <cp:lastModifiedBy>mám mámtaky</cp:lastModifiedBy>
  <cp:lastPrinted>2020-01-04T10:54:47Z</cp:lastPrinted>
  <dcterms:created xsi:type="dcterms:W3CDTF">2019-11-18T09:15:14Z</dcterms:created>
  <dcterms:modified xsi:type="dcterms:W3CDTF">2020-09-08T19:31:18Z</dcterms:modified>
</cp:coreProperties>
</file>