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uchá nádrž" sheetId="2" r:id="rId2"/>
    <sheet name="SO 02 - Přehrážka 1" sheetId="3" r:id="rId3"/>
    <sheet name="SO 03 - Přehrážka 2" sheetId="4" r:id="rId4"/>
    <sheet name="SO 04 - Přehrážka 3" sheetId="5" r:id="rId5"/>
    <sheet name="SO 05 - Opevněné koryto" sheetId="6" r:id="rId6"/>
    <sheet name="SO 06 - Opevnění hrázky" sheetId="7" r:id="rId7"/>
    <sheet name="VON - Vedlejší a ostatní ..." sheetId="8" r:id="rId8"/>
  </sheets>
  <definedNames>
    <definedName name="_xlnm.Print_Area" localSheetId="0">'Rekapitulace stavby'!$D$4:$AO$76,'Rekapitulace stavby'!$C$82:$AQ$102</definedName>
    <definedName name="_xlnm._FilterDatabase" localSheetId="1" hidden="1">'SO 01 - Suchá nádrž'!$C$123:$K$297</definedName>
    <definedName name="_xlnm.Print_Area" localSheetId="1">'SO 01 - Suchá nádrž'!$C$4:$J$39,'SO 01 - Suchá nádrž'!$C$50:$J$76,'SO 01 - Suchá nádrž'!$C$82:$J$105,'SO 01 - Suchá nádrž'!$C$111:$K$297</definedName>
    <definedName name="_xlnm._FilterDatabase" localSheetId="2" hidden="1">'SO 02 - Přehrážka 1'!$C$119:$K$143</definedName>
    <definedName name="_xlnm.Print_Area" localSheetId="2">'SO 02 - Přehrážka 1'!$C$4:$J$39,'SO 02 - Přehrážka 1'!$C$50:$J$76,'SO 02 - Přehrážka 1'!$C$82:$J$101,'SO 02 - Přehrážka 1'!$C$107:$K$143</definedName>
    <definedName name="_xlnm._FilterDatabase" localSheetId="3" hidden="1">'SO 03 - Přehrážka 2'!$C$119:$K$143</definedName>
    <definedName name="_xlnm.Print_Area" localSheetId="3">'SO 03 - Přehrážka 2'!$C$4:$J$39,'SO 03 - Přehrážka 2'!$C$50:$J$76,'SO 03 - Přehrážka 2'!$C$82:$J$101,'SO 03 - Přehrážka 2'!$C$107:$K$143</definedName>
    <definedName name="_xlnm._FilterDatabase" localSheetId="4" hidden="1">'SO 04 - Přehrážka 3'!$C$119:$K$143</definedName>
    <definedName name="_xlnm.Print_Area" localSheetId="4">'SO 04 - Přehrážka 3'!$C$4:$J$39,'SO 04 - Přehrážka 3'!$C$50:$J$76,'SO 04 - Přehrážka 3'!$C$82:$J$101,'SO 04 - Přehrážka 3'!$C$107:$K$143</definedName>
    <definedName name="_xlnm._FilterDatabase" localSheetId="5" hidden="1">'SO 05 - Opevněné koryto'!$C$121:$K$162</definedName>
    <definedName name="_xlnm.Print_Area" localSheetId="5">'SO 05 - Opevněné koryto'!$C$4:$J$39,'SO 05 - Opevněné koryto'!$C$50:$J$76,'SO 05 - Opevněné koryto'!$C$82:$J$103,'SO 05 - Opevněné koryto'!$C$109:$K$162</definedName>
    <definedName name="_xlnm._FilterDatabase" localSheetId="6" hidden="1">'SO 06 - Opevnění hrázky'!$C$119:$K$144</definedName>
    <definedName name="_xlnm.Print_Area" localSheetId="6">'SO 06 - Opevnění hrázky'!$C$4:$J$39,'SO 06 - Opevnění hrázky'!$C$50:$J$76,'SO 06 - Opevnění hrázky'!$C$82:$J$101,'SO 06 - Opevnění hrázky'!$C$107:$K$144</definedName>
    <definedName name="_xlnm._FilterDatabase" localSheetId="7" hidden="1">'VON - Vedlejší a ostatní ...'!$C$117:$K$131</definedName>
    <definedName name="_xlnm.Print_Area" localSheetId="7">'VON - Vedlejší a ostatní ...'!$C$4:$J$39,'VON - Vedlejší a ostatní ...'!$C$50:$J$76,'VON - Vedlejší a ostatní ...'!$C$82:$J$99,'VON - Vedlejší a ostatní ...'!$C$105:$K$131</definedName>
    <definedName name="_xlnm.Print_Titles" localSheetId="0">'Rekapitulace stavby'!$92:$92</definedName>
    <definedName name="_xlnm.Print_Titles" localSheetId="1">'SO 01 - Suchá nádrž'!$123:$123</definedName>
    <definedName name="_xlnm.Print_Titles" localSheetId="2">'SO 02 - Přehrážka 1'!$119:$119</definedName>
    <definedName name="_xlnm.Print_Titles" localSheetId="3">'SO 03 - Přehrážka 2'!$119:$119</definedName>
    <definedName name="_xlnm.Print_Titles" localSheetId="4">'SO 04 - Přehrážka 3'!$119:$119</definedName>
    <definedName name="_xlnm.Print_Titles" localSheetId="5">'SO 05 - Opevněné koryto'!$121:$121</definedName>
    <definedName name="_xlnm.Print_Titles" localSheetId="6">'SO 06 - Opevnění hrázky'!$119:$119</definedName>
    <definedName name="_xlnm.Print_Titles" localSheetId="7">'VON - Vedlejší a ostatní ...'!$117:$117</definedName>
  </definedNames>
  <calcPr fullCalcOnLoad="1"/>
</workbook>
</file>

<file path=xl/sharedStrings.xml><?xml version="1.0" encoding="utf-8"?>
<sst xmlns="http://schemas.openxmlformats.org/spreadsheetml/2006/main" count="3517" uniqueCount="517">
  <si>
    <t>Export Komplet</t>
  </si>
  <si>
    <t/>
  </si>
  <si>
    <t>2.0</t>
  </si>
  <si>
    <t>ZAMOK</t>
  </si>
  <si>
    <t>False</t>
  </si>
  <si>
    <t>{db52dc41-35ba-46b1-8bf3-b3786cff180e}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</si>
  <si>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</si>
  <si>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</si>
  <si>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</si>
  <si>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</si>
  <si>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</si>
  <si>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</si>
  <si>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</si>
  <si>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</si>
  <si>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2018J-057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</si>
  <si>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</si>
  <si>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</si>
  <si>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Protierozní opatření rokle Domažlice</t>
  </si>
  <si>
    <t>KSO:</t>
  </si>
  <si>
    <t>CC-CZ:</t>
  </si>
  <si>
    <t>Místo:</t>
  </si>
  <si>
    <t>Domažlice</t>
  </si>
  <si>
    <t>Datum:</t>
  </si>
  <si>
    <t>1. 6. 2018</t>
  </si>
  <si>
    <t>Zadavatel:</t>
  </si>
  <si>
    <t>IČ:</t>
  </si>
  <si>
    <t>00253316</t>
  </si>
  <si>
    <t>Město Domažlice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</si>
  <si>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</si>
  <si>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</si>
  <si>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</si>
  <si>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</si>
  <si>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</si>
  <si>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</si>
  <si>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</si>
  <si>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</si>
  <si>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</si>
  <si>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</si>
  <si>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</si>
  <si>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</si>
  <si>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</si>
  <si>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</si>
  <si>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</si>
  <si>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</si>
  <si>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</si>
  <si>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</si>
  <si>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</si>
  <si>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</si>
  <si>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</si>
  <si>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</si>
  <si>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</si>
  <si>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</si>
  <si>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</si>
  <si>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</si>
  <si>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</si>
  <si>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</si>
  <si>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</si>
  <si>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</si>
  <si>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</si>
  <si>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</si>
  <si>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</si>
  <si>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</si>
  <si>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</si>
  <si>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</si>
  <si>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</si>
  <si>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</si>
  <si>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</si>
  <si>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</si>
  <si>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</si>
  <si>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</si>
  <si>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</si>
  <si>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</si>
  <si>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</si>
  <si>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</si>
  <si>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</si>
  <si>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</si>
  <si>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</si>
  <si>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</si>
  <si>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</si>
  <si>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</si>
  <si>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</si>
  <si>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</si>
  <si>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Suchá nádrž</t>
  </si>
  <si>
    <t>STA</t>
  </si>
  <si>
    <t>1</t>
  </si>
  <si>
    <t>{6f00dd95-3da5-4bcb-b59b-419ec42f0720}</t>
  </si>
  <si>
    <t>2</t>
  </si>
  <si>
    <t>SO 02</t>
  </si>
  <si>
    <t>Přehrážka 1</t>
  </si>
  <si>
    <t>{c01d2f21-4428-46a8-b802-c1ee98d51356}</t>
  </si>
  <si>
    <t>SO 03</t>
  </si>
  <si>
    <t>Přehrážka 2</t>
  </si>
  <si>
    <t>{3edce1cc-b4fc-4b79-b76d-b5eb8e9f2e79}</t>
  </si>
  <si>
    <t>SO 04</t>
  </si>
  <si>
    <t>Přehrážka 3</t>
  </si>
  <si>
    <t>{fb678ad4-a74d-4129-becc-b0a736a02e46}</t>
  </si>
  <si>
    <t>SO 05</t>
  </si>
  <si>
    <t>Opevněné koryto</t>
  </si>
  <si>
    <t>{b7325503-5503-4ca6-9fcb-88a706fd6403}</t>
  </si>
  <si>
    <t>SO 06</t>
  </si>
  <si>
    <t>Opevnění hrázky</t>
  </si>
  <si>
    <t>{b6b5aa2e-f5fe-41af-a361-a2c2ad310ce3}</t>
  </si>
  <si>
    <t>VON</t>
  </si>
  <si>
    <t>Vedlejší a ostatní náklady</t>
  </si>
  <si>
    <t>{47c25d9d-6480-4d3c-ab2d-e93bc036cea7}</t>
  </si>
  <si>
    <t>KRYCÍ LIST SOUPISU PRACÍ</t>
  </si>
  <si>
    <t>Objekt:</t>
  </si>
  <si>
    <t>SO 01 - Suchá nádrž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</si>
  <si>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</si>
  <si>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</si>
  <si>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</si>
  <si>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</si>
  <si>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</si>
  <si>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</si>
  <si>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</si>
  <si>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</si>
  <si>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</si>
  <si>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</si>
  <si>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</si>
  <si>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</si>
  <si>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</si>
  <si>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</si>
  <si>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</si>
  <si>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</si>
  <si>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</si>
  <si>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</si>
  <si>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</si>
  <si>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</si>
  <si>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</si>
  <si>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</si>
  <si>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</si>
  <si>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</si>
  <si>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</si>
  <si>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</si>
  <si>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</si>
  <si>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</si>
  <si>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</si>
  <si>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</si>
  <si>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</si>
  <si>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</si>
  <si>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</si>
  <si>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</si>
  <si>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2018 02</t>
  </si>
  <si>
    <t>4</t>
  </si>
  <si>
    <t>-829716317</t>
  </si>
  <si>
    <t>PP</t>
  </si>
  <si>
    <t>Sejmutí ornice nebo lesní půdy  s vodorovným přemístěním na hromady v místě upotřebení nebo na dočasné či trvalé skládky se složením, na vzdálenost do 50 m</t>
  </si>
  <si>
    <t>P</t>
  </si>
  <si>
    <t xml:space="preserve">Poznámka k položce:
z plovhy hráze a zemníku </t>
  </si>
  <si>
    <t>171201201</t>
  </si>
  <si>
    <t>Uložení sypaniny na skládky</t>
  </si>
  <si>
    <t>-1580017164</t>
  </si>
  <si>
    <t>Uložení sypaniny  na skládky</t>
  </si>
  <si>
    <t>Poznámka k položce:
uložení sejmuté ornice na rekultivaci ploch</t>
  </si>
  <si>
    <t>3</t>
  </si>
  <si>
    <t>122201403</t>
  </si>
  <si>
    <t>Vykopávky v zemníku na suchu v hornině tř. 3 objem do 5000 m3</t>
  </si>
  <si>
    <t>274399880</t>
  </si>
  <si>
    <t>Vykopávky v zemnících na suchu  s přehozením výkopku na vzdálenost do 3 m nebo s naložením na dopravní prostředek v hornině tř. 3 přes 1 000 do 5 000 m3</t>
  </si>
  <si>
    <t>171101101</t>
  </si>
  <si>
    <t>Uložení sypaniny z hornin soudržných do násypů zhutněných na 95 % PS</t>
  </si>
  <si>
    <t>-746935602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</si>
  <si>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</si>
  <si>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Poznámka k položce:
násyp hráze a zásyp ostruhy</t>
  </si>
  <si>
    <t>5</t>
  </si>
  <si>
    <t>132201202</t>
  </si>
  <si>
    <t>Hloubení rýh š do 2000 mm v hornině tř. 3 objemu do 1000 m3</t>
  </si>
  <si>
    <t>-1298970977</t>
  </si>
  <si>
    <t>Hloubení zapažených i nezapažených rýh šířky přes 600 do 2 000 mm  s urovnáním dna do předepsaného profilu a spádu v hornině tř. 3 přes 100 do 1 000 m3</t>
  </si>
  <si>
    <t>Poznámka k položce:
opěrná patka,těsnící ostruha,
zemina uložena do hráze</t>
  </si>
  <si>
    <t>VV</t>
  </si>
  <si>
    <t>" pro opěrnou patku " 22,0*1,5*0,6</t>
  </si>
  <si>
    <t>" pro těsnící ostruhu " 29,0*3,0*1,5</t>
  </si>
  <si>
    <t>6</t>
  </si>
  <si>
    <t>181301102</t>
  </si>
  <si>
    <t>Rozprostření ornice tl vrstvy do 150 mm pl do 500 m2 v rovině nebo ve svahu do 1:5</t>
  </si>
  <si>
    <t>m2</t>
  </si>
  <si>
    <t>1859956216</t>
  </si>
  <si>
    <t>Rozprostření a urovnání ornice v rovině nebo ve svahu sklonu do 1:5 při souvislé ploše do 500 m2, tl. vrstvy přes 100 do 150 mm</t>
  </si>
  <si>
    <t>Poznámka k položce:
vzdušný líc do 1:2,5</t>
  </si>
  <si>
    <t>7</t>
  </si>
  <si>
    <t>181411122</t>
  </si>
  <si>
    <t>Založení lučního trávníku výsevem plochy do 1000 m2 ve svahu do 1:2</t>
  </si>
  <si>
    <t>842865763</t>
  </si>
  <si>
    <t>Založení trávníku na půdě předem připravené plochy do 1000 m2 výsevem včetně utažení lučního na svahu přes 1:5 do 1:2</t>
  </si>
  <si>
    <t>8</t>
  </si>
  <si>
    <t>M</t>
  </si>
  <si>
    <t>00572474</t>
  </si>
  <si>
    <t>osivo směs travní krajinná-svahová</t>
  </si>
  <si>
    <t>kg</t>
  </si>
  <si>
    <t>-1824231846</t>
  </si>
  <si>
    <t>Poznámka k položce:
vzdušný líc, ohumusování součástí SO 01</t>
  </si>
  <si>
    <t>360*0,015 'Přepočtené koeficientem množství</t>
  </si>
  <si>
    <t>9</t>
  </si>
  <si>
    <t>182201101</t>
  </si>
  <si>
    <t>Svahování násypů</t>
  </si>
  <si>
    <t>1053052928</t>
  </si>
  <si>
    <t>Svahování trvalých svahů do projektovaných profilů  s potřebným přemístěním výkopku při svahování násypů v jakékoliv hornině</t>
  </si>
  <si>
    <t xml:space="preserve">Poznámka k položce:
urovnání  tělesa hráze ve sklonu 1:2,5
návodní líc + vzdušný líc
</t>
  </si>
  <si>
    <t>264,0+360,0</t>
  </si>
  <si>
    <t>10</t>
  </si>
  <si>
    <t>132201201</t>
  </si>
  <si>
    <t>Hloubení rýh š do 2000 mm v hornině tř. 3 objemu do 100 m3</t>
  </si>
  <si>
    <t>359387012</t>
  </si>
  <si>
    <t>Hloubení zapažených i nezapažených rýh šířky přes 600 do 2 000 mm  s urovnáním dna do předepsaného profilu a spádu v hornině tř. 3 do 100 m3</t>
  </si>
  <si>
    <t>Poznámka k položce:
rýha pro výpustné potrubí</t>
  </si>
  <si>
    <t>11</t>
  </si>
  <si>
    <t>162201102</t>
  </si>
  <si>
    <t>Vodorovné přemístění do 50 m výkopku/sypaniny z horniny tř. 1 až 4</t>
  </si>
  <si>
    <t>786025262</t>
  </si>
  <si>
    <t>Vodorovné přemístění výkopku nebo sypaniny po suchu  na obvyklém dopravním prostředku, bez naložení výkopku, avšak se složením bez rozhrnutí z horniny tř. 1 až 4 na vzdálenost přes 20 do 50 m</t>
  </si>
  <si>
    <t>12</t>
  </si>
  <si>
    <t>1801452121</t>
  </si>
  <si>
    <t>Poznámka k položce:
rýha pro výpustné potrubí
do tělěsa hráze</t>
  </si>
  <si>
    <t>13</t>
  </si>
  <si>
    <t>131201101</t>
  </si>
  <si>
    <t>Hloubení jam nezapažených v hornině tř. 3 objemu do 100 m3</t>
  </si>
  <si>
    <t>842514493</t>
  </si>
  <si>
    <t>Hloubení nezapažených jam a zářezů s urovnáním dna do předepsaného profilu a spádu v hornině tř. 3 do 100 m3</t>
  </si>
  <si>
    <t>" vývar " 6,0*4,0*0,8</t>
  </si>
  <si>
    <t>14</t>
  </si>
  <si>
    <t>132201101</t>
  </si>
  <si>
    <t>Hloubení rýh š do 600 mm v hornině tř. 3 objemu do 100 m3</t>
  </si>
  <si>
    <t>-1031538285</t>
  </si>
  <si>
    <t>Hloubení zapažených i nezapažených rýh šířky do 600 mm  s urovnáním dna do předepsaného profilu a spádu v hornině tř. 3 do 100 m3</t>
  </si>
  <si>
    <t xml:space="preserve">Poznámka k položce:
zavazovací práh </t>
  </si>
  <si>
    <t xml:space="preserve">" zavazovací práh " 7,0*0,5*1,5 </t>
  </si>
  <si>
    <t>-1451071229</t>
  </si>
  <si>
    <t>16</t>
  </si>
  <si>
    <t>-1670837947</t>
  </si>
  <si>
    <t xml:space="preserve">Poznámka k položce:
uložení do tělesa hráze </t>
  </si>
  <si>
    <t>17</t>
  </si>
  <si>
    <t>-2113819435</t>
  </si>
  <si>
    <t>Poznámka k položce:
průleh v tělese hráze</t>
  </si>
  <si>
    <t>18</t>
  </si>
  <si>
    <t>490804287</t>
  </si>
  <si>
    <t>Poznámka k položce:
zavazovací prahy přelivu</t>
  </si>
  <si>
    <t>19</t>
  </si>
  <si>
    <t>-1447395991</t>
  </si>
  <si>
    <t>Poznámka k položce:
výkopek z průlehu a zavazovacího prahu přelivu</t>
  </si>
  <si>
    <t>" na meziskládku do 50 m a zpět k uložení do násypů "(96,0+25,0)*2</t>
  </si>
  <si>
    <t>20</t>
  </si>
  <si>
    <t>167101102</t>
  </si>
  <si>
    <t>Nakládání výkopku z hornin tř. 1 až 4 přes 100 m3</t>
  </si>
  <si>
    <t>-156988864</t>
  </si>
  <si>
    <t>Nakládání, skládání a překládání neulehlého výkopku nebo sypaniny  nakládání, množství přes 100 m3, z hornin tř. 1 až 4</t>
  </si>
  <si>
    <t>Poznámka k položce:
výkopek z průlehu a zavazovacího prahu přelivu ne meziskládce</t>
  </si>
  <si>
    <t>270366674</t>
  </si>
  <si>
    <t>Poznámka k položce:
výkopek z průlehu a zavazovacího prahu přelivu ne meziskládku</t>
  </si>
  <si>
    <t>22</t>
  </si>
  <si>
    <t>-1613091445</t>
  </si>
  <si>
    <t>96,0+25,0</t>
  </si>
  <si>
    <t>Svislé a kompletní konstrukce</t>
  </si>
  <si>
    <t>23</t>
  </si>
  <si>
    <t>321311115</t>
  </si>
  <si>
    <t>Konstrukce vodních staveb z betonu prostého mrazuvzdorného tř. C 25/30</t>
  </si>
  <si>
    <t>1053071301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</si>
  <si>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</si>
  <si>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Poznámka k položce:
výpustný objekt, výpustné potrubí</t>
  </si>
  <si>
    <t>" podkladní beton " 24,0*1,2*0,15</t>
  </si>
  <si>
    <t>24</t>
  </si>
  <si>
    <t>321321116</t>
  </si>
  <si>
    <t>Konstrukce vodních staveb ze ŽB mrazuvzdorného tř. C 30/37 XF3</t>
  </si>
  <si>
    <t>-576733843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</si>
  <si>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</si>
  <si>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Poznámka k položce:
výpustný objekt, obetonování výpustného potrubí</t>
  </si>
  <si>
    <t>" výpustný objekt " 2,0</t>
  </si>
  <si>
    <t>" obetonování výpustného potrubí " 12,0</t>
  </si>
  <si>
    <t>25</t>
  </si>
  <si>
    <t>321351010</t>
  </si>
  <si>
    <t>Bednění konstrukcí vodních staveb rovinné - zřízení</t>
  </si>
  <si>
    <t>-817306392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</si>
  <si>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</si>
  <si>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 výpustný objekt " 6,4*1,6*2</t>
  </si>
  <si>
    <t>" obetonování výpustného potrubí " 24,0*1,0*2</t>
  </si>
  <si>
    <t>26</t>
  </si>
  <si>
    <t>321352010</t>
  </si>
  <si>
    <t>Bednění konstrukcí vodních staveb rovinné - odstranění</t>
  </si>
  <si>
    <t>-1405868665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</si>
  <si>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</si>
  <si>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27</t>
  </si>
  <si>
    <t>321368211</t>
  </si>
  <si>
    <t>Výztuž železobetonových konstrukcí vodních staveb ze svařovaných sítí</t>
  </si>
  <si>
    <t>t</t>
  </si>
  <si>
    <t>-989286062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</si>
  <si>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</si>
  <si>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 xml:space="preserve">Poznámka k položce:
sítě KARI KY 50 150/150/8
výpustný objekt, obetonování výpustného potrubí
</t>
  </si>
  <si>
    <t>28</t>
  </si>
  <si>
    <t>-888151241</t>
  </si>
  <si>
    <t xml:space="preserve">Poznámka k položce:
výústní čelo </t>
  </si>
  <si>
    <t>29</t>
  </si>
  <si>
    <t>-1005219042</t>
  </si>
  <si>
    <t>30</t>
  </si>
  <si>
    <t>908193225</t>
  </si>
  <si>
    <t>31</t>
  </si>
  <si>
    <t>2095063656</t>
  </si>
  <si>
    <t>32</t>
  </si>
  <si>
    <t>1209332333</t>
  </si>
  <si>
    <t xml:space="preserve">Poznámka k položce:
síť KARI KY 150/150/8
výústní čelo </t>
  </si>
  <si>
    <t>33</t>
  </si>
  <si>
    <t>1277466293</t>
  </si>
  <si>
    <t>34</t>
  </si>
  <si>
    <t>249767174</t>
  </si>
  <si>
    <t>Poznámka k položce:
szavazovací prahy přelivu</t>
  </si>
  <si>
    <t>35</t>
  </si>
  <si>
    <t>54848230</t>
  </si>
  <si>
    <t>36</t>
  </si>
  <si>
    <t>1093733925</t>
  </si>
  <si>
    <t>Poznámka k položce:
sítě KARI KY 50 150/150/8
zavazovací prahy přelivu</t>
  </si>
  <si>
    <t>135,0*0,001</t>
  </si>
  <si>
    <t>Vodorovné konstrukce</t>
  </si>
  <si>
    <t>37</t>
  </si>
  <si>
    <t>457541111</t>
  </si>
  <si>
    <t>Filtrační vrstvy ze štěrkodrti bez zhutnění frakce od 0 až 22 do 0 až 63 mm</t>
  </si>
  <si>
    <t>-1482055196</t>
  </si>
  <si>
    <t>Filtrační vrstvy jakékoliv tloušťky a sklonu  ze štěrkodrti bez zhutnění, frakce od 0-22 do 0-63 mm</t>
  </si>
  <si>
    <t xml:space="preserve">Poznámka k položce:
opevnění návodního líce 1:2,5
</t>
  </si>
  <si>
    <t>38</t>
  </si>
  <si>
    <t>463211153</t>
  </si>
  <si>
    <t>Rovnanina objemu přes 3 m3 z lomového kamene tříděného hmotnosti do 500 kg s urovnáním líce</t>
  </si>
  <si>
    <t>1791309187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</si>
  <si>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</si>
  <si>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Poznámka k položce:
opěrná patka z lomového kamene, LK 200-500 kg, 30% 200-500 kg, 70% min.500 kg</t>
  </si>
  <si>
    <t>22,0*1,5*0,6</t>
  </si>
  <si>
    <t>39</t>
  </si>
  <si>
    <t>464531112</t>
  </si>
  <si>
    <t>Pohoz z hrubého drceného kamenivo zrno 63 až 125 mm z terénu</t>
  </si>
  <si>
    <t>249096511</t>
  </si>
  <si>
    <t>Pohoz dna nebo svahů jakékoliv tloušťky  z hrubého drceného kameniva, z terénu, frakce 63 - 125 mm</t>
  </si>
  <si>
    <t>Poznámka k položce:
opevnění návodního líce 1:2,5</t>
  </si>
  <si>
    <t>" tl.300 mm" 79,2</t>
  </si>
  <si>
    <t>40</t>
  </si>
  <si>
    <t>-764402998</t>
  </si>
  <si>
    <t>Poznámka k položce:
vývařiště z lomového kamene, LK 300-500 kg, tl.500 mm</t>
  </si>
  <si>
    <t>41</t>
  </si>
  <si>
    <t>464511123</t>
  </si>
  <si>
    <t>Pohoz z kamene záhozového hmotnosti nad 200 do 500 kg z terénu</t>
  </si>
  <si>
    <t>493130509</t>
  </si>
  <si>
    <t>Pohoz dna nebo svahů jakékoliv tloušťky  z kamene záhozového z terénu, hmotnosti jednotlivých kamenů přes 200 do 500 kg</t>
  </si>
  <si>
    <t>Poznámka k položce:
vývařiště</t>
  </si>
  <si>
    <t>42</t>
  </si>
  <si>
    <t>-423344367</t>
  </si>
  <si>
    <t>Poznámka k položce:
opevnění přelivu</t>
  </si>
  <si>
    <t>Komunikace pozemní</t>
  </si>
  <si>
    <t>43</t>
  </si>
  <si>
    <t>564752111</t>
  </si>
  <si>
    <t>Podklad z vibrovaného štěrku VŠ tl 150 mm</t>
  </si>
  <si>
    <t>801722007</t>
  </si>
  <si>
    <t>Podklad nebo kryt z vibrovaného štěrku VŠ  s rozprostřením, vlhčením a zhutněním, po zhutnění tl. 150 mm</t>
  </si>
  <si>
    <t>Poznámka k položce:
opevnění koruny hráze</t>
  </si>
  <si>
    <t>44</t>
  </si>
  <si>
    <t>564851111</t>
  </si>
  <si>
    <t>Podklad ze štěrkodrtě ŠD tl 150 mm</t>
  </si>
  <si>
    <t>-121229920</t>
  </si>
  <si>
    <t>Podklad ze štěrkodrti ŠD  s rozprostřením a zhutněním, po zhutnění tl. 150 mm</t>
  </si>
  <si>
    <t>Trubní vedení</t>
  </si>
  <si>
    <t>45</t>
  </si>
  <si>
    <t>871393121</t>
  </si>
  <si>
    <t>Montáž kanalizačního potrubí z PVC těsněné gumovým kroužkem otevřený výkop sklon do 20 % DN 400</t>
  </si>
  <si>
    <t>m</t>
  </si>
  <si>
    <t>-1766323553</t>
  </si>
  <si>
    <t>Montáž kanalizačního potrubí z plastů z tvrdého PVC těsněných gumovým kroužkem v otevřeném výkopu ve sklonu do 20 % DN 400</t>
  </si>
  <si>
    <t>Poznámka k položce:
výpustné potrubí</t>
  </si>
  <si>
    <t>46</t>
  </si>
  <si>
    <t>28611158</t>
  </si>
  <si>
    <t>trubka kanalizační PVC DN 400x1000 mm SN8</t>
  </si>
  <si>
    <t>769700317</t>
  </si>
  <si>
    <t>47</t>
  </si>
  <si>
    <t>899102112</t>
  </si>
  <si>
    <t>Osazení poklopů litinových nebo ocelových včetně rámů pro třídu zatížení A15, A50</t>
  </si>
  <si>
    <t>kus</t>
  </si>
  <si>
    <t>-1106788033</t>
  </si>
  <si>
    <t>Osazení poklopů litinových a ocelových včetně rámů pro třídu zatížení A15, A50</t>
  </si>
  <si>
    <t>Poznámka k položce:
poklop výpustného objektu</t>
  </si>
  <si>
    <t>48</t>
  </si>
  <si>
    <t>28661932</t>
  </si>
  <si>
    <t>poklop šachtový litinový dno DN 600 pro třídu zatížení A15</t>
  </si>
  <si>
    <t>-1704096158</t>
  </si>
  <si>
    <t>49</t>
  </si>
  <si>
    <t>350340060R</t>
  </si>
  <si>
    <t xml:space="preserve">Dodávka a montáž česlí </t>
  </si>
  <si>
    <t>64</t>
  </si>
  <si>
    <t>-574797417</t>
  </si>
  <si>
    <t>Poznámka k položce:
česle výpustného objektu vč. jejich dodání</t>
  </si>
  <si>
    <t>Ostatní konstrukce a práce, bourání</t>
  </si>
  <si>
    <t>998</t>
  </si>
  <si>
    <t>Přesun hmot</t>
  </si>
  <si>
    <t>50</t>
  </si>
  <si>
    <t>998332011</t>
  </si>
  <si>
    <t>Přesun hmot pro úpravy vodních toků a kanály</t>
  </si>
  <si>
    <t>1655125818</t>
  </si>
  <si>
    <t>Přesun hmot pro úpravy vodních toků a kanály, hráze rybníků apod.  dopravní vzdálenost do 500 m</t>
  </si>
  <si>
    <t>SO 02 - Přehrážka 1</t>
  </si>
  <si>
    <t>-118086627</t>
  </si>
  <si>
    <t>Poznámka k položce:
výkop založení přehrážky</t>
  </si>
  <si>
    <t>162301102</t>
  </si>
  <si>
    <t>Vodorovné přemístění do 1000 m výkopku/sypaniny z horniny tř. 1 až 4</t>
  </si>
  <si>
    <t>542347120</t>
  </si>
  <si>
    <t>Vodorovné přemístění výkopku nebo sypaniny po suchu  na obvyklém dopravním prostředku, bez naložení výkopku, avšak se složením bez rozhrnutí z horniny tř. 1 až 4 na vzdálenost přes 500 do 1 000 m</t>
  </si>
  <si>
    <t>-859794957</t>
  </si>
  <si>
    <t>462511270</t>
  </si>
  <si>
    <t>Zához z lomového kamene bez proštěrkování z terénu hmotnost do 200 kg</t>
  </si>
  <si>
    <t>777752627</t>
  </si>
  <si>
    <t>Zához z lomového kamene neupraveného záhozového  bez proštěrkování z terénu, hmotnosti jednotlivých kamenů do 200 kg</t>
  </si>
  <si>
    <t>Poznámka k položce:
násyp přehrážky</t>
  </si>
  <si>
    <t>-1462225701</t>
  </si>
  <si>
    <t>Poznámka k položce:
kamenná rovnanina  LK 200-500 kg tl. 500 mm</t>
  </si>
  <si>
    <t>" opevnění svahů přehrážky 1:1.5 " 15,0*8,0*0,5</t>
  </si>
  <si>
    <t>" opevnění spadiště "  5,0*5,0*0,5</t>
  </si>
  <si>
    <t>-1574471586</t>
  </si>
  <si>
    <t>SO 03 - Přehrážka 2</t>
  </si>
  <si>
    <t>SO 04 - Přehrážka 3</t>
  </si>
  <si>
    <t>" opevnění svahů přehrážky 1:1.5 " 16,0*11,0*0,5</t>
  </si>
  <si>
    <t>SO 05 - Opevněné koryto</t>
  </si>
  <si>
    <t xml:space="preserve">    997 - Přesun sutě</t>
  </si>
  <si>
    <t>451573111</t>
  </si>
  <si>
    <t>Lože pod potrubí otevřený výkop ze štěrkopísku</t>
  </si>
  <si>
    <t>-1972037896</t>
  </si>
  <si>
    <t>Lože pod potrubí, stoky a drobné objekty v otevřeném výkopu z písku a štěrkopísku do 63 mm</t>
  </si>
  <si>
    <t>Poznámka k položce:
podsyp horské vpusti</t>
  </si>
  <si>
    <t>1,7*1,5*0,15</t>
  </si>
  <si>
    <t>-367307960</t>
  </si>
  <si>
    <t>Poznámka k položce:
opevnění koryta potoka z lomového kamene, LK 200-500 kg, tl.500 mm</t>
  </si>
  <si>
    <t>50,0*3,0*0,5</t>
  </si>
  <si>
    <t>895931111</t>
  </si>
  <si>
    <t>Vpusti kanalizačních horské z betonu prostého C12/15 velikosti 1200/600 mm</t>
  </si>
  <si>
    <t>-1270704106</t>
  </si>
  <si>
    <t>Vpusti kanalizační horské  z betonu prostého tř. C 12/15 velikosti 1200/600 mm</t>
  </si>
  <si>
    <t>R1</t>
  </si>
  <si>
    <t>Dodávka prefa horské vpusti TZV 150/120/200 vč. dopravy</t>
  </si>
  <si>
    <t>ks</t>
  </si>
  <si>
    <t>-1026685659</t>
  </si>
  <si>
    <t xml:space="preserve">Dodávka prefa horské vpusti TZV 150/120/200 </t>
  </si>
  <si>
    <t>899204112</t>
  </si>
  <si>
    <t>Osazení mříží litinových včetně rámů a košů na bahno pro třídu zatížení D400, E600</t>
  </si>
  <si>
    <t>1551232194</t>
  </si>
  <si>
    <t>28661938</t>
  </si>
  <si>
    <t>mříž litinová 600/40T, 420X620 D400</t>
  </si>
  <si>
    <t>1296707690</t>
  </si>
  <si>
    <t>960111221</t>
  </si>
  <si>
    <t>Bourání vodních staveb z dílců prefabrikovaných betonových a železobetonových, z vodní hladiny</t>
  </si>
  <si>
    <t>1370940589</t>
  </si>
  <si>
    <t>Bourání konstrukcí vodních staveb  z hladiny, s naložením vybouraných hmot a suti na dopravní prostředek nebo s odklizením na hromady do vzdálenosti 20 m z dílců prefabrikovaných betonových a železobetonových</t>
  </si>
  <si>
    <t>Poznámka k položce:
odstranění stávajícího vtokového objektu
výkop a odstranění s naložením</t>
  </si>
  <si>
    <t>997</t>
  </si>
  <si>
    <t>Přesun sutě</t>
  </si>
  <si>
    <t>997321211</t>
  </si>
  <si>
    <t>Svislá doprava suti a vybouraných hmot v do 4 m</t>
  </si>
  <si>
    <t>32067741</t>
  </si>
  <si>
    <t>Svislá doprava suti a vybouraných hmot  s naložením do dopravního zařízení a s vyprázdněním dopravního zařízení na hromadu nebo do dopravního prostředku na výšku do 4 m</t>
  </si>
  <si>
    <t xml:space="preserve">Poznámka k položce:
svislý přesun sutě </t>
  </si>
  <si>
    <t>997321511</t>
  </si>
  <si>
    <t>Vodorovná doprava suti a vybouraných hmot po suchu do 1 km</t>
  </si>
  <si>
    <t>-295130728</t>
  </si>
  <si>
    <t>Vodorovná doprava suti a vybouraných hmot  bez naložení, s vyložením a hrubým urovnáním po suchu, na vzdálenost do 1 km</t>
  </si>
  <si>
    <t>Poznámka k položce:
uložení sutě na skládku</t>
  </si>
  <si>
    <t>997321519</t>
  </si>
  <si>
    <t>Příplatek ZKD 1km vodorovné dopravy suti a vybouraných hmot po suchu</t>
  </si>
  <si>
    <t>-1586910880</t>
  </si>
  <si>
    <t>Vodorovná doprava suti a vybouraných hmot  bez naložení, s vyložením a hrubým urovnáním po suchu, na vzdálenost Příplatek k cenám za každý další i započatý 1 km přes 1 km</t>
  </si>
  <si>
    <t>7,341*14 'Přepočtené koeficientem množství</t>
  </si>
  <si>
    <t>997013801</t>
  </si>
  <si>
    <t>Poplatek za uložení na skládce (skládkovné) stavebního odpadu betonového kód odpadu 170 101</t>
  </si>
  <si>
    <t>1105993872</t>
  </si>
  <si>
    <t>Poplatek za uložení stavebního odpadu na skládce (skládkovné) z prostého betonu zatříděného do Katalogu odpadů pod kódem 170 101</t>
  </si>
  <si>
    <t>-1156013311</t>
  </si>
  <si>
    <t>SO 06 - Opevnění hrázky</t>
  </si>
  <si>
    <t>1226452907</t>
  </si>
  <si>
    <t>Poznámka k položce:
zářez stezky pro pěší ve svahu, přehození do násypu pod rovnaninu</t>
  </si>
  <si>
    <t>-1843626990</t>
  </si>
  <si>
    <t>" zářez stezky pro pěší ve svahu, přehození do násypu pod rovnaninu "  243,0</t>
  </si>
  <si>
    <t>" násyp pod opevněním hrázky " 900,0</t>
  </si>
  <si>
    <t>959319093</t>
  </si>
  <si>
    <t>1382211662</t>
  </si>
  <si>
    <t>-725468915</t>
  </si>
  <si>
    <t>Poznámka k položce:
opevnění hrázky 
kamenná rovnanina LK 200 - 500 kg tl. 500 mm</t>
  </si>
  <si>
    <t>2132793693</t>
  </si>
  <si>
    <t>VON - Vedlejší a ostatní náklady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</si>
  <si>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</si>
  <si>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</si>
  <si>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</si>
  <si>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</si>
  <si>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</si>
  <si>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</si>
  <si>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1R</t>
  </si>
  <si>
    <t>Splnění podmínek vyjádření správců sítí při vstupech do ochranných pásem sítí. případné vytýčení inž.sítí a zařízení, včetně zajištění případné aktualizace vyjádření správců sítí, která pozbudou platnosti v období mezi předáním staveniště a vytyč.sítí</t>
  </si>
  <si>
    <t>soubor</t>
  </si>
  <si>
    <t>1024</t>
  </si>
  <si>
    <t>645181308</t>
  </si>
  <si>
    <t>2R</t>
  </si>
  <si>
    <t>Zajištění a provedení zkoušek,rozborů a atestů nutných pro řádné provádění a dokončení díla, uvedených v projektové dokumentaci včetně předání jejich výsledků objednateli, jakož i provedení následujících zkoušek a rozborů:HUTNÍCÍ ZKOUŠKY TĚLESA HRÁZE–6x</t>
  </si>
  <si>
    <t>-35954791</t>
  </si>
  <si>
    <t>3R</t>
  </si>
  <si>
    <t xml:space="preserve">Vytyčení stavby, (případně pozemků nebo provedení jiných geodetických prací*)  odborně způsobilou osobou v oboru zeměměřictví. </t>
  </si>
  <si>
    <t>114861643</t>
  </si>
  <si>
    <t>4R</t>
  </si>
  <si>
    <t xml:space="preserve">Zajištění a zabezpečení staveniště, zřízení a likvidace zařízení staveniště, včetně případných přípojek, přístupů, skládek, deponií apod. </t>
  </si>
  <si>
    <t>-1579838335</t>
  </si>
  <si>
    <t>5R</t>
  </si>
  <si>
    <t>Zajištění umístění štítku o povolení stavby a stejnopisu oznámení o zahájení prací oblastnímu inspektorátu práce na viditelném místě u vstupu na staveniště.*</t>
  </si>
  <si>
    <t>880204710</t>
  </si>
  <si>
    <t>6R</t>
  </si>
  <si>
    <t>Provedení opatření vyplývajících z povodňového a havarijního plánu.*</t>
  </si>
  <si>
    <t>-1492686804</t>
  </si>
  <si>
    <t>7R</t>
  </si>
  <si>
    <t xml:space="preserve">Protokolární předání stavbou dotčených pozemků a komunikací, uvedených do původního stavu, zpět jejich vlastníkům. </t>
  </si>
  <si>
    <t>-194340386</t>
  </si>
  <si>
    <t>8R</t>
  </si>
  <si>
    <t xml:space="preserve">Zpracování a předání dokumentace skutečného provedení stavby (3 paré + 1 v elektronické formě) objednateli a pořízení fotodokumentace stavby. </t>
  </si>
  <si>
    <t>349652404</t>
  </si>
  <si>
    <t>9R</t>
  </si>
  <si>
    <t>Zpracování geometrického plánu.*</t>
  </si>
  <si>
    <t>1454097646</t>
  </si>
  <si>
    <t>R10</t>
  </si>
  <si>
    <t>Převedení vody v průběhu výstavby.potřebnost opatření a rozsah určí zhotovitel stavby na základě použité technologie při realizaci akce:hrázka 10m3,potrubí DN200 dl.26,0m</t>
  </si>
  <si>
    <t>-573266958</t>
  </si>
  <si>
    <t xml:space="preserve">Převedení vody v průběhu výstavby.potřebnost opatření a rozsah určí zhotovitel stavby na základě použité technologie při realizaci akce. Možnosti např.: hráze z pytlů s pískem do výšky 0.5 m nebo potrubí DN 300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</si>
</sst>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4.4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2018J-057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Protierozní opatření rokle Domažlice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Domažlice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1. 6. 2018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6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6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ROUND(SUM(AG95:AG101),2)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ROUND(SUM(AS95:AS101),2)</f>
        <v>0</v>
      </c>
      <c r="AT94" s="112">
        <f>ROUND(SUM(AV94:AW94),2)</f>
        <v>0</v>
      </c>
      <c r="AU94" s="113">
        <f>ROUND(SUM(AU95:AU101),5)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ROUND(SUM(AZ95:AZ101),2)</f>
        <v>0</v>
      </c>
      <c r="BA94" s="112">
        <f>ROUND(SUM(BA95:BA101),2)</f>
        <v>0</v>
      </c>
      <c r="BB94" s="112">
        <f>ROUND(SUM(BB95:BB101),2)</f>
        <v>0</v>
      </c>
      <c r="BC94" s="112">
        <f>ROUND(SUM(BC95:BC101),2)</f>
        <v>0</v>
      </c>
      <c r="BD94" s="114">
        <f>ROUND(SUM(BD95:BD101),2)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24.6" customHeight="1">
      <c r="A95" s="117" t="s">
        <v>80</v>
      </c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Suchá nádrž'!J30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'SO 01 - Suchá nádrž'!P124</f>
        <v>0</v>
      </c>
      <c r="AV95" s="126">
        <f>'SO 01 - Suchá nádrž'!J33</f>
        <v>0</v>
      </c>
      <c r="AW95" s="126">
        <f>'SO 01 - Suchá nádrž'!J34</f>
        <v>0</v>
      </c>
      <c r="AX95" s="126">
        <f>'SO 01 - Suchá nádrž'!J35</f>
        <v>0</v>
      </c>
      <c r="AY95" s="126">
        <f>'SO 01 - Suchá nádrž'!J36</f>
        <v>0</v>
      </c>
      <c r="AZ95" s="126">
        <f>'SO 01 - Suchá nádrž'!F33</f>
        <v>0</v>
      </c>
      <c r="BA95" s="126">
        <f>'SO 01 - Suchá nádrž'!F34</f>
        <v>0</v>
      </c>
      <c r="BB95" s="126">
        <f>'SO 01 - Suchá nádrž'!F35</f>
        <v>0</v>
      </c>
      <c r="BC95" s="126">
        <f>'SO 01 - Suchá nádrž'!F36</f>
        <v>0</v>
      </c>
      <c r="BD95" s="128">
        <f>'SO 01 - Suchá nádrž'!F37</f>
        <v>0</v>
      </c>
      <c r="BE95" s="7"/>
      <c r="BT95" s="129" t="s">
        <v>84</v>
      </c>
      <c r="BV95" s="129" t="s">
        <v>78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24.6" customHeight="1">
      <c r="A96" s="117" t="s">
        <v>80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02 - Přehrážka 1'!J30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83</v>
      </c>
      <c r="AR96" s="124"/>
      <c r="AS96" s="125">
        <v>0</v>
      </c>
      <c r="AT96" s="126">
        <f>ROUND(SUM(AV96:AW96),2)</f>
        <v>0</v>
      </c>
      <c r="AU96" s="127">
        <f>'SO 02 - Přehrážka 1'!P120</f>
        <v>0</v>
      </c>
      <c r="AV96" s="126">
        <f>'SO 02 - Přehrážka 1'!J33</f>
        <v>0</v>
      </c>
      <c r="AW96" s="126">
        <f>'SO 02 - Přehrážka 1'!J34</f>
        <v>0</v>
      </c>
      <c r="AX96" s="126">
        <f>'SO 02 - Přehrážka 1'!J35</f>
        <v>0</v>
      </c>
      <c r="AY96" s="126">
        <f>'SO 02 - Přehrážka 1'!J36</f>
        <v>0</v>
      </c>
      <c r="AZ96" s="126">
        <f>'SO 02 - Přehrážka 1'!F33</f>
        <v>0</v>
      </c>
      <c r="BA96" s="126">
        <f>'SO 02 - Přehrážka 1'!F34</f>
        <v>0</v>
      </c>
      <c r="BB96" s="126">
        <f>'SO 02 - Přehrážka 1'!F35</f>
        <v>0</v>
      </c>
      <c r="BC96" s="126">
        <f>'SO 02 - Přehrážka 1'!F36</f>
        <v>0</v>
      </c>
      <c r="BD96" s="128">
        <f>'SO 02 - Přehrážka 1'!F37</f>
        <v>0</v>
      </c>
      <c r="BE96" s="7"/>
      <c r="BT96" s="129" t="s">
        <v>84</v>
      </c>
      <c r="BV96" s="129" t="s">
        <v>78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91" s="7" customFormat="1" ht="24.6" customHeight="1">
      <c r="A97" s="117" t="s">
        <v>80</v>
      </c>
      <c r="B97" s="118"/>
      <c r="C97" s="119"/>
      <c r="D97" s="120" t="s">
        <v>90</v>
      </c>
      <c r="E97" s="120"/>
      <c r="F97" s="120"/>
      <c r="G97" s="120"/>
      <c r="H97" s="120"/>
      <c r="I97" s="121"/>
      <c r="J97" s="120" t="s">
        <v>91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03 - Přehrážka 2'!J30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83</v>
      </c>
      <c r="AR97" s="124"/>
      <c r="AS97" s="125">
        <v>0</v>
      </c>
      <c r="AT97" s="126">
        <f>ROUND(SUM(AV97:AW97),2)</f>
        <v>0</v>
      </c>
      <c r="AU97" s="127">
        <f>'SO 03 - Přehrážka 2'!P120</f>
        <v>0</v>
      </c>
      <c r="AV97" s="126">
        <f>'SO 03 - Přehrážka 2'!J33</f>
        <v>0</v>
      </c>
      <c r="AW97" s="126">
        <f>'SO 03 - Přehrážka 2'!J34</f>
        <v>0</v>
      </c>
      <c r="AX97" s="126">
        <f>'SO 03 - Přehrážka 2'!J35</f>
        <v>0</v>
      </c>
      <c r="AY97" s="126">
        <f>'SO 03 - Přehrážka 2'!J36</f>
        <v>0</v>
      </c>
      <c r="AZ97" s="126">
        <f>'SO 03 - Přehrážka 2'!F33</f>
        <v>0</v>
      </c>
      <c r="BA97" s="126">
        <f>'SO 03 - Přehrážka 2'!F34</f>
        <v>0</v>
      </c>
      <c r="BB97" s="126">
        <f>'SO 03 - Přehrážka 2'!F35</f>
        <v>0</v>
      </c>
      <c r="BC97" s="126">
        <f>'SO 03 - Přehrážka 2'!F36</f>
        <v>0</v>
      </c>
      <c r="BD97" s="128">
        <f>'SO 03 - Přehrážka 2'!F37</f>
        <v>0</v>
      </c>
      <c r="BE97" s="7"/>
      <c r="BT97" s="129" t="s">
        <v>84</v>
      </c>
      <c r="BV97" s="129" t="s">
        <v>78</v>
      </c>
      <c r="BW97" s="129" t="s">
        <v>92</v>
      </c>
      <c r="BX97" s="129" t="s">
        <v>5</v>
      </c>
      <c r="CL97" s="129" t="s">
        <v>1</v>
      </c>
      <c r="CM97" s="129" t="s">
        <v>86</v>
      </c>
    </row>
    <row r="98" spans="1:91" s="7" customFormat="1" ht="24.6" customHeight="1">
      <c r="A98" s="117" t="s">
        <v>80</v>
      </c>
      <c r="B98" s="118"/>
      <c r="C98" s="119"/>
      <c r="D98" s="120" t="s">
        <v>93</v>
      </c>
      <c r="E98" s="120"/>
      <c r="F98" s="120"/>
      <c r="G98" s="120"/>
      <c r="H98" s="120"/>
      <c r="I98" s="121"/>
      <c r="J98" s="120" t="s">
        <v>94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04 - Přehrážka 3'!J30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83</v>
      </c>
      <c r="AR98" s="124"/>
      <c r="AS98" s="125">
        <v>0</v>
      </c>
      <c r="AT98" s="126">
        <f>ROUND(SUM(AV98:AW98),2)</f>
        <v>0</v>
      </c>
      <c r="AU98" s="127">
        <f>'SO 04 - Přehrážka 3'!P120</f>
        <v>0</v>
      </c>
      <c r="AV98" s="126">
        <f>'SO 04 - Přehrážka 3'!J33</f>
        <v>0</v>
      </c>
      <c r="AW98" s="126">
        <f>'SO 04 - Přehrážka 3'!J34</f>
        <v>0</v>
      </c>
      <c r="AX98" s="126">
        <f>'SO 04 - Přehrážka 3'!J35</f>
        <v>0</v>
      </c>
      <c r="AY98" s="126">
        <f>'SO 04 - Přehrážka 3'!J36</f>
        <v>0</v>
      </c>
      <c r="AZ98" s="126">
        <f>'SO 04 - Přehrážka 3'!F33</f>
        <v>0</v>
      </c>
      <c r="BA98" s="126">
        <f>'SO 04 - Přehrážka 3'!F34</f>
        <v>0</v>
      </c>
      <c r="BB98" s="126">
        <f>'SO 04 - Přehrážka 3'!F35</f>
        <v>0</v>
      </c>
      <c r="BC98" s="126">
        <f>'SO 04 - Přehrážka 3'!F36</f>
        <v>0</v>
      </c>
      <c r="BD98" s="128">
        <f>'SO 04 - Přehrážka 3'!F37</f>
        <v>0</v>
      </c>
      <c r="BE98" s="7"/>
      <c r="BT98" s="129" t="s">
        <v>84</v>
      </c>
      <c r="BV98" s="129" t="s">
        <v>78</v>
      </c>
      <c r="BW98" s="129" t="s">
        <v>95</v>
      </c>
      <c r="BX98" s="129" t="s">
        <v>5</v>
      </c>
      <c r="CL98" s="129" t="s">
        <v>1</v>
      </c>
      <c r="CM98" s="129" t="s">
        <v>86</v>
      </c>
    </row>
    <row r="99" spans="1:91" s="7" customFormat="1" ht="24.6" customHeight="1">
      <c r="A99" s="117" t="s">
        <v>80</v>
      </c>
      <c r="B99" s="118"/>
      <c r="C99" s="119"/>
      <c r="D99" s="120" t="s">
        <v>96</v>
      </c>
      <c r="E99" s="120"/>
      <c r="F99" s="120"/>
      <c r="G99" s="120"/>
      <c r="H99" s="120"/>
      <c r="I99" s="121"/>
      <c r="J99" s="120" t="s">
        <v>97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'SO 05 - Opevněné koryto'!J30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83</v>
      </c>
      <c r="AR99" s="124"/>
      <c r="AS99" s="125">
        <v>0</v>
      </c>
      <c r="AT99" s="126">
        <f>ROUND(SUM(AV99:AW99),2)</f>
        <v>0</v>
      </c>
      <c r="AU99" s="127">
        <f>'SO 05 - Opevněné koryto'!P122</f>
        <v>0</v>
      </c>
      <c r="AV99" s="126">
        <f>'SO 05 - Opevněné koryto'!J33</f>
        <v>0</v>
      </c>
      <c r="AW99" s="126">
        <f>'SO 05 - Opevněné koryto'!J34</f>
        <v>0</v>
      </c>
      <c r="AX99" s="126">
        <f>'SO 05 - Opevněné koryto'!J35</f>
        <v>0</v>
      </c>
      <c r="AY99" s="126">
        <f>'SO 05 - Opevněné koryto'!J36</f>
        <v>0</v>
      </c>
      <c r="AZ99" s="126">
        <f>'SO 05 - Opevněné koryto'!F33</f>
        <v>0</v>
      </c>
      <c r="BA99" s="126">
        <f>'SO 05 - Opevněné koryto'!F34</f>
        <v>0</v>
      </c>
      <c r="BB99" s="126">
        <f>'SO 05 - Opevněné koryto'!F35</f>
        <v>0</v>
      </c>
      <c r="BC99" s="126">
        <f>'SO 05 - Opevněné koryto'!F36</f>
        <v>0</v>
      </c>
      <c r="BD99" s="128">
        <f>'SO 05 - Opevněné koryto'!F37</f>
        <v>0</v>
      </c>
      <c r="BE99" s="7"/>
      <c r="BT99" s="129" t="s">
        <v>84</v>
      </c>
      <c r="BV99" s="129" t="s">
        <v>78</v>
      </c>
      <c r="BW99" s="129" t="s">
        <v>98</v>
      </c>
      <c r="BX99" s="129" t="s">
        <v>5</v>
      </c>
      <c r="CL99" s="129" t="s">
        <v>1</v>
      </c>
      <c r="CM99" s="129" t="s">
        <v>86</v>
      </c>
    </row>
    <row r="100" spans="1:91" s="7" customFormat="1" ht="24.6" customHeight="1">
      <c r="A100" s="117" t="s">
        <v>80</v>
      </c>
      <c r="B100" s="118"/>
      <c r="C100" s="119"/>
      <c r="D100" s="120" t="s">
        <v>99</v>
      </c>
      <c r="E100" s="120"/>
      <c r="F100" s="120"/>
      <c r="G100" s="120"/>
      <c r="H100" s="120"/>
      <c r="I100" s="121"/>
      <c r="J100" s="120" t="s">
        <v>100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'SO 06 - Opevnění hrázky'!J30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83</v>
      </c>
      <c r="AR100" s="124"/>
      <c r="AS100" s="125">
        <v>0</v>
      </c>
      <c r="AT100" s="126">
        <f>ROUND(SUM(AV100:AW100),2)</f>
        <v>0</v>
      </c>
      <c r="AU100" s="127">
        <f>'SO 06 - Opevnění hrázky'!P120</f>
        <v>0</v>
      </c>
      <c r="AV100" s="126">
        <f>'SO 06 - Opevnění hrázky'!J33</f>
        <v>0</v>
      </c>
      <c r="AW100" s="126">
        <f>'SO 06 - Opevnění hrázky'!J34</f>
        <v>0</v>
      </c>
      <c r="AX100" s="126">
        <f>'SO 06 - Opevnění hrázky'!J35</f>
        <v>0</v>
      </c>
      <c r="AY100" s="126">
        <f>'SO 06 - Opevnění hrázky'!J36</f>
        <v>0</v>
      </c>
      <c r="AZ100" s="126">
        <f>'SO 06 - Opevnění hrázky'!F33</f>
        <v>0</v>
      </c>
      <c r="BA100" s="126">
        <f>'SO 06 - Opevnění hrázky'!F34</f>
        <v>0</v>
      </c>
      <c r="BB100" s="126">
        <f>'SO 06 - Opevnění hrázky'!F35</f>
        <v>0</v>
      </c>
      <c r="BC100" s="126">
        <f>'SO 06 - Opevnění hrázky'!F36</f>
        <v>0</v>
      </c>
      <c r="BD100" s="128">
        <f>'SO 06 - Opevnění hrázky'!F37</f>
        <v>0</v>
      </c>
      <c r="BE100" s="7"/>
      <c r="BT100" s="129" t="s">
        <v>84</v>
      </c>
      <c r="BV100" s="129" t="s">
        <v>78</v>
      </c>
      <c r="BW100" s="129" t="s">
        <v>101</v>
      </c>
      <c r="BX100" s="129" t="s">
        <v>5</v>
      </c>
      <c r="CL100" s="129" t="s">
        <v>1</v>
      </c>
      <c r="CM100" s="129" t="s">
        <v>86</v>
      </c>
    </row>
    <row r="101" spans="1:91" s="7" customFormat="1" ht="14.4" customHeight="1">
      <c r="A101" s="117" t="s">
        <v>80</v>
      </c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'VON - Vedlejší a ostatní ...'!J30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83</v>
      </c>
      <c r="AR101" s="124"/>
      <c r="AS101" s="130">
        <v>0</v>
      </c>
      <c r="AT101" s="131">
        <f>ROUND(SUM(AV101:AW101),2)</f>
        <v>0</v>
      </c>
      <c r="AU101" s="132">
        <f>'VON - Vedlejší a ostatní ...'!P118</f>
        <v>0</v>
      </c>
      <c r="AV101" s="131">
        <f>'VON - Vedlejší a ostatní ...'!J33</f>
        <v>0</v>
      </c>
      <c r="AW101" s="131">
        <f>'VON - Vedlejší a ostatní ...'!J34</f>
        <v>0</v>
      </c>
      <c r="AX101" s="131">
        <f>'VON - Vedlejší a ostatní ...'!J35</f>
        <v>0</v>
      </c>
      <c r="AY101" s="131">
        <f>'VON - Vedlejší a ostatní ...'!J36</f>
        <v>0</v>
      </c>
      <c r="AZ101" s="131">
        <f>'VON - Vedlejší a ostatní ...'!F33</f>
        <v>0</v>
      </c>
      <c r="BA101" s="131">
        <f>'VON - Vedlejší a ostatní ...'!F34</f>
        <v>0</v>
      </c>
      <c r="BB101" s="131">
        <f>'VON - Vedlejší a ostatní ...'!F35</f>
        <v>0</v>
      </c>
      <c r="BC101" s="131">
        <f>'VON - Vedlejší a ostatní ...'!F36</f>
        <v>0</v>
      </c>
      <c r="BD101" s="133">
        <f>'VON - Vedlejší a ostatní ...'!F37</f>
        <v>0</v>
      </c>
      <c r="BE101" s="7"/>
      <c r="BT101" s="129" t="s">
        <v>84</v>
      </c>
      <c r="BV101" s="129" t="s">
        <v>78</v>
      </c>
      <c r="BW101" s="129" t="s">
        <v>104</v>
      </c>
      <c r="BX101" s="129" t="s">
        <v>5</v>
      </c>
      <c r="CL101" s="129" t="s">
        <v>1</v>
      </c>
      <c r="CM101" s="129" t="s">
        <v>86</v>
      </c>
    </row>
    <row r="102" spans="1:57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Suchá nádrž'!C2" display="/"/>
    <hyperlink ref="A96" location="'SO 02 - Přehrážka 1'!C2" display="/"/>
    <hyperlink ref="A97" location="'SO 03 - Přehrážka 2'!C2" display="/"/>
    <hyperlink ref="A98" location="'SO 04 - Přehrážka 3'!C2" display="/"/>
    <hyperlink ref="A99" location="'SO 05 - Opevněné koryto'!C2" display="/"/>
    <hyperlink ref="A100" location="'SO 06 - Opevnění hrázky'!C2" display="/"/>
    <hyperlink ref="A10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107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ROUND((SUM(BE124:BE297)),2)</f>
        <v>0</v>
      </c>
      <c r="G33" s="36"/>
      <c r="H33" s="36"/>
      <c r="I33" s="160">
        <v>0.21</v>
      </c>
      <c r="J33" s="159">
        <f>ROUND(((SUM(BE124:BE297))*I33),2)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ROUND((SUM(BF124:BF297)),2)</f>
        <v>0</v>
      </c>
      <c r="G34" s="36"/>
      <c r="H34" s="36"/>
      <c r="I34" s="160">
        <v>0.15</v>
      </c>
      <c r="J34" s="159">
        <f>ROUND(((SUM(BF124:BF297))*I34),2)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ROUND((SUM(BG124:BG297)),2)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ROUND((SUM(BH124:BH297)),2)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ROUND((SUM(BI124:BI297)),2)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01 - Suchá nádrž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114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115</v>
      </c>
      <c r="E99" s="201"/>
      <c r="F99" s="201"/>
      <c r="G99" s="201"/>
      <c r="H99" s="201"/>
      <c r="I99" s="202"/>
      <c r="J99" s="203">
        <f>J202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116</v>
      </c>
      <c r="E100" s="201"/>
      <c r="F100" s="201"/>
      <c r="G100" s="201"/>
      <c r="H100" s="201"/>
      <c r="I100" s="202"/>
      <c r="J100" s="203">
        <f>J251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117</v>
      </c>
      <c r="E101" s="201"/>
      <c r="F101" s="201"/>
      <c r="G101" s="201"/>
      <c r="H101" s="201"/>
      <c r="I101" s="202"/>
      <c r="J101" s="203">
        <f>J272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118</v>
      </c>
      <c r="E102" s="201"/>
      <c r="F102" s="201"/>
      <c r="G102" s="201"/>
      <c r="H102" s="201"/>
      <c r="I102" s="202"/>
      <c r="J102" s="203">
        <f>J279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119</v>
      </c>
      <c r="E103" s="201"/>
      <c r="F103" s="201"/>
      <c r="G103" s="201"/>
      <c r="H103" s="201"/>
      <c r="I103" s="202"/>
      <c r="J103" s="203">
        <f>J294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120</v>
      </c>
      <c r="E104" s="201"/>
      <c r="F104" s="201"/>
      <c r="G104" s="201"/>
      <c r="H104" s="201"/>
      <c r="I104" s="202"/>
      <c r="J104" s="203">
        <f>J295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121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4.4" customHeight="1">
      <c r="A114" s="36"/>
      <c r="B114" s="37"/>
      <c r="C114" s="38"/>
      <c r="D114" s="38"/>
      <c r="E114" s="185" t="str">
        <f>E7</f>
        <v>Protierozní opatření rokle Domažlice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106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4.4" customHeight="1">
      <c r="A116" s="36"/>
      <c r="B116" s="37"/>
      <c r="C116" s="38"/>
      <c r="D116" s="38"/>
      <c r="E116" s="74" t="str">
        <f>E9</f>
        <v>SO 01 - Suchá nádrž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Domažlice</v>
      </c>
      <c r="G118" s="38"/>
      <c r="H118" s="38"/>
      <c r="I118" s="145" t="s">
        <v>22</v>
      </c>
      <c r="J118" s="77" t="str">
        <f>IF(J12="","",J12)</f>
        <v>1. 6. 2018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6" customHeight="1">
      <c r="A120" s="36"/>
      <c r="B120" s="37"/>
      <c r="C120" s="30" t="s">
        <v>24</v>
      </c>
      <c r="D120" s="38"/>
      <c r="E120" s="38"/>
      <c r="F120" s="25" t="str">
        <f>E15</f>
        <v>Město Domažlice</v>
      </c>
      <c r="G120" s="38"/>
      <c r="H120" s="38"/>
      <c r="I120" s="145" t="s">
        <v>31</v>
      </c>
      <c r="J120" s="34" t="str">
        <f>E21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6" customHeight="1">
      <c r="A121" s="36"/>
      <c r="B121" s="37"/>
      <c r="C121" s="30" t="s">
        <v>29</v>
      </c>
      <c r="D121" s="38"/>
      <c r="E121" s="38"/>
      <c r="F121" s="25" t="str">
        <f>IF(E18="","",E18)</f>
        <v>Vyplň údaj</v>
      </c>
      <c r="G121" s="38"/>
      <c r="H121" s="38"/>
      <c r="I121" s="145" t="s">
        <v>34</v>
      </c>
      <c r="J121" s="34" t="str">
        <f>E24</f>
        <v xml:space="preserve"> 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122</v>
      </c>
      <c r="D123" s="208" t="s">
        <v>61</v>
      </c>
      <c r="E123" s="208" t="s">
        <v>57</v>
      </c>
      <c r="F123" s="208" t="s">
        <v>58</v>
      </c>
      <c r="G123" s="208" t="s">
        <v>123</v>
      </c>
      <c r="H123" s="208" t="s">
        <v>124</v>
      </c>
      <c r="I123" s="209" t="s">
        <v>125</v>
      </c>
      <c r="J123" s="208" t="s">
        <v>110</v>
      </c>
      <c r="K123" s="210" t="s">
        <v>126</v>
      </c>
      <c r="L123" s="211"/>
      <c r="M123" s="98" t="s">
        <v>1</v>
      </c>
      <c r="N123" s="99" t="s">
        <v>40</v>
      </c>
      <c r="O123" s="99" t="s">
        <v>127</v>
      </c>
      <c r="P123" s="99" t="s">
        <v>128</v>
      </c>
      <c r="Q123" s="99" t="s">
        <v>129</v>
      </c>
      <c r="R123" s="99" t="s">
        <v>130</v>
      </c>
      <c r="S123" s="99" t="s">
        <v>131</v>
      </c>
      <c r="T123" s="100" t="s">
        <v>132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133</v>
      </c>
      <c r="D124" s="38"/>
      <c r="E124" s="38"/>
      <c r="F124" s="38"/>
      <c r="G124" s="38"/>
      <c r="H124" s="38"/>
      <c r="I124" s="142"/>
      <c r="J124" s="212">
        <f>BK124</f>
        <v>0</v>
      </c>
      <c r="K124" s="38"/>
      <c r="L124" s="42"/>
      <c r="M124" s="101"/>
      <c r="N124" s="213"/>
      <c r="O124" s="102"/>
      <c r="P124" s="214">
        <f>P125</f>
        <v>0</v>
      </c>
      <c r="Q124" s="102"/>
      <c r="R124" s="214">
        <f>R125</f>
        <v>244.60946744</v>
      </c>
      <c r="S124" s="102"/>
      <c r="T124" s="215">
        <f>T125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75</v>
      </c>
      <c r="AU124" s="15" t="s">
        <v>112</v>
      </c>
      <c r="BK124" s="216">
        <f>BK125</f>
        <v>0</v>
      </c>
    </row>
    <row r="125" spans="1:63" s="12" customFormat="1" ht="25.9" customHeight="1">
      <c r="A125" s="12"/>
      <c r="B125" s="217"/>
      <c r="C125" s="218"/>
      <c r="D125" s="219" t="s">
        <v>75</v>
      </c>
      <c r="E125" s="220" t="s">
        <v>134</v>
      </c>
      <c r="F125" s="220" t="s">
        <v>135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P126+P202+P251+P272+P279+P294+P295</f>
        <v>0</v>
      </c>
      <c r="Q125" s="225"/>
      <c r="R125" s="226">
        <f>R126+R202+R251+R272+R279+R294+R295</f>
        <v>244.60946744</v>
      </c>
      <c r="S125" s="225"/>
      <c r="T125" s="227">
        <f>T126+T202+T251+T272+T279+T294+T295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84</v>
      </c>
      <c r="AT125" s="229" t="s">
        <v>75</v>
      </c>
      <c r="AU125" s="229" t="s">
        <v>76</v>
      </c>
      <c r="AY125" s="228" t="s">
        <v>136</v>
      </c>
      <c r="BK125" s="230">
        <f>BK126+BK202+BK251+BK272+BK279+BK294+BK295</f>
        <v>0</v>
      </c>
    </row>
    <row r="126" spans="1:63" s="12" customFormat="1" ht="22.8" customHeight="1">
      <c r="A126" s="12"/>
      <c r="B126" s="217"/>
      <c r="C126" s="218"/>
      <c r="D126" s="219" t="s">
        <v>75</v>
      </c>
      <c r="E126" s="231" t="s">
        <v>84</v>
      </c>
      <c r="F126" s="231" t="s">
        <v>137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SUM(P127:P201)</f>
        <v>0</v>
      </c>
      <c r="Q126" s="225"/>
      <c r="R126" s="226">
        <f>SUM(R127:R201)</f>
        <v>0.0054</v>
      </c>
      <c r="S126" s="225"/>
      <c r="T126" s="227">
        <f>SUM(T127:T201)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84</v>
      </c>
      <c r="AT126" s="229" t="s">
        <v>75</v>
      </c>
      <c r="AU126" s="229" t="s">
        <v>84</v>
      </c>
      <c r="AY126" s="228" t="s">
        <v>136</v>
      </c>
      <c r="BK126" s="230">
        <f>SUM(BK127:BK201)</f>
        <v>0</v>
      </c>
    </row>
    <row r="127" spans="1:65" s="2" customFormat="1" ht="14.4" customHeight="1">
      <c r="A127" s="36"/>
      <c r="B127" s="37"/>
      <c r="C127" s="233" t="s">
        <v>84</v>
      </c>
      <c r="D127" s="233" t="s">
        <v>138</v>
      </c>
      <c r="E127" s="234" t="s">
        <v>139</v>
      </c>
      <c r="F127" s="235" t="s">
        <v>140</v>
      </c>
      <c r="G127" s="236" t="s">
        <v>141</v>
      </c>
      <c r="H127" s="237">
        <v>217.5</v>
      </c>
      <c r="I127" s="238"/>
      <c r="J127" s="239">
        <f>ROUND(I127*H127,2)</f>
        <v>0</v>
      </c>
      <c r="K127" s="235" t="s">
        <v>142</v>
      </c>
      <c r="L127" s="42"/>
      <c r="M127" s="240" t="s">
        <v>1</v>
      </c>
      <c r="N127" s="241" t="s">
        <v>41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143</v>
      </c>
      <c r="AT127" s="244" t="s">
        <v>138</v>
      </c>
      <c r="AU127" s="244" t="s">
        <v>86</v>
      </c>
      <c r="AY127" s="15" t="s">
        <v>136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84</v>
      </c>
      <c r="BK127" s="245">
        <f>ROUND(I127*H127,2)</f>
        <v>0</v>
      </c>
      <c r="BL127" s="15" t="s">
        <v>143</v>
      </c>
      <c r="BM127" s="244" t="s">
        <v>144</v>
      </c>
    </row>
    <row r="128" spans="1:47" s="2" customFormat="1" ht="12">
      <c r="A128" s="36"/>
      <c r="B128" s="37"/>
      <c r="C128" s="38"/>
      <c r="D128" s="246" t="s">
        <v>145</v>
      </c>
      <c r="E128" s="38"/>
      <c r="F128" s="247" t="s">
        <v>146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145</v>
      </c>
      <c r="AU128" s="15" t="s">
        <v>86</v>
      </c>
    </row>
    <row r="129" spans="1:47" s="2" customFormat="1" ht="12">
      <c r="A129" s="36"/>
      <c r="B129" s="37"/>
      <c r="C129" s="38"/>
      <c r="D129" s="246" t="s">
        <v>147</v>
      </c>
      <c r="E129" s="38"/>
      <c r="F129" s="250" t="s">
        <v>148</v>
      </c>
      <c r="G129" s="38"/>
      <c r="H129" s="38"/>
      <c r="I129" s="142"/>
      <c r="J129" s="38"/>
      <c r="K129" s="38"/>
      <c r="L129" s="42"/>
      <c r="M129" s="248"/>
      <c r="N129" s="249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147</v>
      </c>
      <c r="AU129" s="15" t="s">
        <v>86</v>
      </c>
    </row>
    <row r="130" spans="1:65" s="2" customFormat="1" ht="14.4" customHeight="1">
      <c r="A130" s="36"/>
      <c r="B130" s="37"/>
      <c r="C130" s="233" t="s">
        <v>86</v>
      </c>
      <c r="D130" s="233" t="s">
        <v>138</v>
      </c>
      <c r="E130" s="234" t="s">
        <v>149</v>
      </c>
      <c r="F130" s="235" t="s">
        <v>150</v>
      </c>
      <c r="G130" s="236" t="s">
        <v>141</v>
      </c>
      <c r="H130" s="237">
        <v>217.5</v>
      </c>
      <c r="I130" s="238"/>
      <c r="J130" s="239">
        <f>ROUND(I130*H130,2)</f>
        <v>0</v>
      </c>
      <c r="K130" s="235" t="s">
        <v>142</v>
      </c>
      <c r="L130" s="42"/>
      <c r="M130" s="240" t="s">
        <v>1</v>
      </c>
      <c r="N130" s="241" t="s">
        <v>41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143</v>
      </c>
      <c r="AT130" s="244" t="s">
        <v>138</v>
      </c>
      <c r="AU130" s="244" t="s">
        <v>86</v>
      </c>
      <c r="AY130" s="15" t="s">
        <v>136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84</v>
      </c>
      <c r="BK130" s="245">
        <f>ROUND(I130*H130,2)</f>
        <v>0</v>
      </c>
      <c r="BL130" s="15" t="s">
        <v>143</v>
      </c>
      <c r="BM130" s="244" t="s">
        <v>151</v>
      </c>
    </row>
    <row r="131" spans="1:47" s="2" customFormat="1" ht="12">
      <c r="A131" s="36"/>
      <c r="B131" s="37"/>
      <c r="C131" s="38"/>
      <c r="D131" s="246" t="s">
        <v>145</v>
      </c>
      <c r="E131" s="38"/>
      <c r="F131" s="247" t="s">
        <v>152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145</v>
      </c>
      <c r="AU131" s="15" t="s">
        <v>86</v>
      </c>
    </row>
    <row r="132" spans="1:47" s="2" customFormat="1" ht="12">
      <c r="A132" s="36"/>
      <c r="B132" s="37"/>
      <c r="C132" s="38"/>
      <c r="D132" s="246" t="s">
        <v>147</v>
      </c>
      <c r="E132" s="38"/>
      <c r="F132" s="250" t="s">
        <v>153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147</v>
      </c>
      <c r="AU132" s="15" t="s">
        <v>86</v>
      </c>
    </row>
    <row r="133" spans="1:65" s="2" customFormat="1" ht="14.4" customHeight="1">
      <c r="A133" s="36"/>
      <c r="B133" s="37"/>
      <c r="C133" s="233" t="s">
        <v>154</v>
      </c>
      <c r="D133" s="233" t="s">
        <v>138</v>
      </c>
      <c r="E133" s="234" t="s">
        <v>155</v>
      </c>
      <c r="F133" s="235" t="s">
        <v>156</v>
      </c>
      <c r="G133" s="236" t="s">
        <v>141</v>
      </c>
      <c r="H133" s="237">
        <v>1100</v>
      </c>
      <c r="I133" s="238"/>
      <c r="J133" s="239">
        <f>ROUND(I133*H133,2)</f>
        <v>0</v>
      </c>
      <c r="K133" s="235" t="s">
        <v>142</v>
      </c>
      <c r="L133" s="42"/>
      <c r="M133" s="240" t="s">
        <v>1</v>
      </c>
      <c r="N133" s="241" t="s">
        <v>41</v>
      </c>
      <c r="O133" s="89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143</v>
      </c>
      <c r="AT133" s="244" t="s">
        <v>138</v>
      </c>
      <c r="AU133" s="244" t="s">
        <v>86</v>
      </c>
      <c r="AY133" s="15" t="s">
        <v>136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84</v>
      </c>
      <c r="BK133" s="245">
        <f>ROUND(I133*H133,2)</f>
        <v>0</v>
      </c>
      <c r="BL133" s="15" t="s">
        <v>143</v>
      </c>
      <c r="BM133" s="244" t="s">
        <v>157</v>
      </c>
    </row>
    <row r="134" spans="1:47" s="2" customFormat="1" ht="12">
      <c r="A134" s="36"/>
      <c r="B134" s="37"/>
      <c r="C134" s="38"/>
      <c r="D134" s="246" t="s">
        <v>145</v>
      </c>
      <c r="E134" s="38"/>
      <c r="F134" s="247" t="s">
        <v>158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145</v>
      </c>
      <c r="AU134" s="15" t="s">
        <v>86</v>
      </c>
    </row>
    <row r="135" spans="1:65" s="2" customFormat="1" ht="14.4" customHeight="1">
      <c r="A135" s="36"/>
      <c r="B135" s="37"/>
      <c r="C135" s="233" t="s">
        <v>143</v>
      </c>
      <c r="D135" s="233" t="s">
        <v>138</v>
      </c>
      <c r="E135" s="234" t="s">
        <v>159</v>
      </c>
      <c r="F135" s="235" t="s">
        <v>160</v>
      </c>
      <c r="G135" s="236" t="s">
        <v>141</v>
      </c>
      <c r="H135" s="237">
        <v>1100</v>
      </c>
      <c r="I135" s="238"/>
      <c r="J135" s="239">
        <f>ROUND(I135*H135,2)</f>
        <v>0</v>
      </c>
      <c r="K135" s="235" t="s">
        <v>142</v>
      </c>
      <c r="L135" s="42"/>
      <c r="M135" s="240" t="s">
        <v>1</v>
      </c>
      <c r="N135" s="241" t="s">
        <v>41</v>
      </c>
      <c r="O135" s="89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4" t="s">
        <v>143</v>
      </c>
      <c r="AT135" s="244" t="s">
        <v>138</v>
      </c>
      <c r="AU135" s="244" t="s">
        <v>86</v>
      </c>
      <c r="AY135" s="15" t="s">
        <v>136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5" t="s">
        <v>84</v>
      </c>
      <c r="BK135" s="245">
        <f>ROUND(I135*H135,2)</f>
        <v>0</v>
      </c>
      <c r="BL135" s="15" t="s">
        <v>143</v>
      </c>
      <c r="BM135" s="244" t="s">
        <v>161</v>
      </c>
    </row>
    <row r="136" spans="1:47" s="2" customFormat="1" ht="12">
      <c r="A136" s="36"/>
      <c r="B136" s="37"/>
      <c r="C136" s="38"/>
      <c r="D136" s="246" t="s">
        <v>145</v>
      </c>
      <c r="E136" s="38"/>
      <c r="F136" s="247" t="s">
        <v>162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145</v>
      </c>
      <c r="AU136" s="15" t="s">
        <v>86</v>
      </c>
    </row>
    <row r="137" spans="1:47" s="2" customFormat="1" ht="12">
      <c r="A137" s="36"/>
      <c r="B137" s="37"/>
      <c r="C137" s="38"/>
      <c r="D137" s="246" t="s">
        <v>147</v>
      </c>
      <c r="E137" s="38"/>
      <c r="F137" s="250" t="s">
        <v>163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147</v>
      </c>
      <c r="AU137" s="15" t="s">
        <v>86</v>
      </c>
    </row>
    <row r="138" spans="1:65" s="2" customFormat="1" ht="14.4" customHeight="1">
      <c r="A138" s="36"/>
      <c r="B138" s="37"/>
      <c r="C138" s="233" t="s">
        <v>164</v>
      </c>
      <c r="D138" s="233" t="s">
        <v>138</v>
      </c>
      <c r="E138" s="234" t="s">
        <v>165</v>
      </c>
      <c r="F138" s="235" t="s">
        <v>166</v>
      </c>
      <c r="G138" s="236" t="s">
        <v>141</v>
      </c>
      <c r="H138" s="237">
        <v>150.3</v>
      </c>
      <c r="I138" s="238"/>
      <c r="J138" s="239">
        <f>ROUND(I138*H138,2)</f>
        <v>0</v>
      </c>
      <c r="K138" s="235" t="s">
        <v>142</v>
      </c>
      <c r="L138" s="42"/>
      <c r="M138" s="240" t="s">
        <v>1</v>
      </c>
      <c r="N138" s="241" t="s">
        <v>41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143</v>
      </c>
      <c r="AT138" s="244" t="s">
        <v>138</v>
      </c>
      <c r="AU138" s="244" t="s">
        <v>86</v>
      </c>
      <c r="AY138" s="15" t="s">
        <v>136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84</v>
      </c>
      <c r="BK138" s="245">
        <f>ROUND(I138*H138,2)</f>
        <v>0</v>
      </c>
      <c r="BL138" s="15" t="s">
        <v>143</v>
      </c>
      <c r="BM138" s="244" t="s">
        <v>167</v>
      </c>
    </row>
    <row r="139" spans="1:47" s="2" customFormat="1" ht="12">
      <c r="A139" s="36"/>
      <c r="B139" s="37"/>
      <c r="C139" s="38"/>
      <c r="D139" s="246" t="s">
        <v>145</v>
      </c>
      <c r="E139" s="38"/>
      <c r="F139" s="247" t="s">
        <v>168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145</v>
      </c>
      <c r="AU139" s="15" t="s">
        <v>86</v>
      </c>
    </row>
    <row r="140" spans="1:47" s="2" customFormat="1" ht="12">
      <c r="A140" s="36"/>
      <c r="B140" s="37"/>
      <c r="C140" s="38"/>
      <c r="D140" s="246" t="s">
        <v>147</v>
      </c>
      <c r="E140" s="38"/>
      <c r="F140" s="250" t="s">
        <v>169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147</v>
      </c>
      <c r="AU140" s="15" t="s">
        <v>86</v>
      </c>
    </row>
    <row r="141" spans="1:51" s="13" customFormat="1" ht="12">
      <c r="A141" s="13"/>
      <c r="B141" s="251"/>
      <c r="C141" s="252"/>
      <c r="D141" s="246" t="s">
        <v>170</v>
      </c>
      <c r="E141" s="253" t="s">
        <v>1</v>
      </c>
      <c r="F141" s="254" t="s">
        <v>171</v>
      </c>
      <c r="G141" s="252"/>
      <c r="H141" s="255">
        <v>19.8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170</v>
      </c>
      <c r="AU141" s="261" t="s">
        <v>86</v>
      </c>
      <c r="AV141" s="13" t="s">
        <v>86</v>
      </c>
      <c r="AW141" s="13" t="s">
        <v>33</v>
      </c>
      <c r="AX141" s="13" t="s">
        <v>76</v>
      </c>
      <c r="AY141" s="261" t="s">
        <v>136</v>
      </c>
    </row>
    <row r="142" spans="1:51" s="13" customFormat="1" ht="12">
      <c r="A142" s="13"/>
      <c r="B142" s="251"/>
      <c r="C142" s="252"/>
      <c r="D142" s="246" t="s">
        <v>170</v>
      </c>
      <c r="E142" s="253" t="s">
        <v>1</v>
      </c>
      <c r="F142" s="254" t="s">
        <v>172</v>
      </c>
      <c r="G142" s="252"/>
      <c r="H142" s="255">
        <v>130.5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1" t="s">
        <v>170</v>
      </c>
      <c r="AU142" s="261" t="s">
        <v>86</v>
      </c>
      <c r="AV142" s="13" t="s">
        <v>86</v>
      </c>
      <c r="AW142" s="13" t="s">
        <v>33</v>
      </c>
      <c r="AX142" s="13" t="s">
        <v>76</v>
      </c>
      <c r="AY142" s="261" t="s">
        <v>136</v>
      </c>
    </row>
    <row r="143" spans="1:65" s="2" customFormat="1" ht="14.4" customHeight="1">
      <c r="A143" s="36"/>
      <c r="B143" s="37"/>
      <c r="C143" s="233" t="s">
        <v>173</v>
      </c>
      <c r="D143" s="233" t="s">
        <v>138</v>
      </c>
      <c r="E143" s="234" t="s">
        <v>174</v>
      </c>
      <c r="F143" s="235" t="s">
        <v>175</v>
      </c>
      <c r="G143" s="236" t="s">
        <v>176</v>
      </c>
      <c r="H143" s="237">
        <v>360</v>
      </c>
      <c r="I143" s="238"/>
      <c r="J143" s="239">
        <f>ROUND(I143*H143,2)</f>
        <v>0</v>
      </c>
      <c r="K143" s="235" t="s">
        <v>142</v>
      </c>
      <c r="L143" s="42"/>
      <c r="M143" s="240" t="s">
        <v>1</v>
      </c>
      <c r="N143" s="241" t="s">
        <v>41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143</v>
      </c>
      <c r="AT143" s="244" t="s">
        <v>138</v>
      </c>
      <c r="AU143" s="244" t="s">
        <v>86</v>
      </c>
      <c r="AY143" s="15" t="s">
        <v>136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84</v>
      </c>
      <c r="BK143" s="245">
        <f>ROUND(I143*H143,2)</f>
        <v>0</v>
      </c>
      <c r="BL143" s="15" t="s">
        <v>143</v>
      </c>
      <c r="BM143" s="244" t="s">
        <v>177</v>
      </c>
    </row>
    <row r="144" spans="1:47" s="2" customFormat="1" ht="12">
      <c r="A144" s="36"/>
      <c r="B144" s="37"/>
      <c r="C144" s="38"/>
      <c r="D144" s="246" t="s">
        <v>145</v>
      </c>
      <c r="E144" s="38"/>
      <c r="F144" s="247" t="s">
        <v>178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145</v>
      </c>
      <c r="AU144" s="15" t="s">
        <v>86</v>
      </c>
    </row>
    <row r="145" spans="1:47" s="2" customFormat="1" ht="12">
      <c r="A145" s="36"/>
      <c r="B145" s="37"/>
      <c r="C145" s="38"/>
      <c r="D145" s="246" t="s">
        <v>147</v>
      </c>
      <c r="E145" s="38"/>
      <c r="F145" s="250" t="s">
        <v>179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147</v>
      </c>
      <c r="AU145" s="15" t="s">
        <v>86</v>
      </c>
    </row>
    <row r="146" spans="1:65" s="2" customFormat="1" ht="14.4" customHeight="1">
      <c r="A146" s="36"/>
      <c r="B146" s="37"/>
      <c r="C146" s="233" t="s">
        <v>180</v>
      </c>
      <c r="D146" s="233" t="s">
        <v>138</v>
      </c>
      <c r="E146" s="234" t="s">
        <v>181</v>
      </c>
      <c r="F146" s="235" t="s">
        <v>182</v>
      </c>
      <c r="G146" s="236" t="s">
        <v>176</v>
      </c>
      <c r="H146" s="237">
        <v>360</v>
      </c>
      <c r="I146" s="238"/>
      <c r="J146" s="239">
        <f>ROUND(I146*H146,2)</f>
        <v>0</v>
      </c>
      <c r="K146" s="235" t="s">
        <v>142</v>
      </c>
      <c r="L146" s="42"/>
      <c r="M146" s="240" t="s">
        <v>1</v>
      </c>
      <c r="N146" s="241" t="s">
        <v>41</v>
      </c>
      <c r="O146" s="89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44" t="s">
        <v>143</v>
      </c>
      <c r="AT146" s="244" t="s">
        <v>138</v>
      </c>
      <c r="AU146" s="244" t="s">
        <v>86</v>
      </c>
      <c r="AY146" s="15" t="s">
        <v>136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5" t="s">
        <v>84</v>
      </c>
      <c r="BK146" s="245">
        <f>ROUND(I146*H146,2)</f>
        <v>0</v>
      </c>
      <c r="BL146" s="15" t="s">
        <v>143</v>
      </c>
      <c r="BM146" s="244" t="s">
        <v>183</v>
      </c>
    </row>
    <row r="147" spans="1:47" s="2" customFormat="1" ht="12">
      <c r="A147" s="36"/>
      <c r="B147" s="37"/>
      <c r="C147" s="38"/>
      <c r="D147" s="246" t="s">
        <v>145</v>
      </c>
      <c r="E147" s="38"/>
      <c r="F147" s="247" t="s">
        <v>184</v>
      </c>
      <c r="G147" s="38"/>
      <c r="H147" s="38"/>
      <c r="I147" s="142"/>
      <c r="J147" s="38"/>
      <c r="K147" s="38"/>
      <c r="L147" s="42"/>
      <c r="M147" s="248"/>
      <c r="N147" s="249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145</v>
      </c>
      <c r="AU147" s="15" t="s">
        <v>86</v>
      </c>
    </row>
    <row r="148" spans="1:47" s="2" customFormat="1" ht="12">
      <c r="A148" s="36"/>
      <c r="B148" s="37"/>
      <c r="C148" s="38"/>
      <c r="D148" s="246" t="s">
        <v>147</v>
      </c>
      <c r="E148" s="38"/>
      <c r="F148" s="250" t="s">
        <v>179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147</v>
      </c>
      <c r="AU148" s="15" t="s">
        <v>86</v>
      </c>
    </row>
    <row r="149" spans="1:65" s="2" customFormat="1" ht="14.4" customHeight="1">
      <c r="A149" s="36"/>
      <c r="B149" s="37"/>
      <c r="C149" s="262" t="s">
        <v>185</v>
      </c>
      <c r="D149" s="262" t="s">
        <v>186</v>
      </c>
      <c r="E149" s="263" t="s">
        <v>187</v>
      </c>
      <c r="F149" s="264" t="s">
        <v>188</v>
      </c>
      <c r="G149" s="265" t="s">
        <v>189</v>
      </c>
      <c r="H149" s="266">
        <v>5.4</v>
      </c>
      <c r="I149" s="267"/>
      <c r="J149" s="268">
        <f>ROUND(I149*H149,2)</f>
        <v>0</v>
      </c>
      <c r="K149" s="264" t="s">
        <v>142</v>
      </c>
      <c r="L149" s="269"/>
      <c r="M149" s="270" t="s">
        <v>1</v>
      </c>
      <c r="N149" s="271" t="s">
        <v>41</v>
      </c>
      <c r="O149" s="89"/>
      <c r="P149" s="242">
        <f>O149*H149</f>
        <v>0</v>
      </c>
      <c r="Q149" s="242">
        <v>0.001</v>
      </c>
      <c r="R149" s="242">
        <f>Q149*H149</f>
        <v>0.0054</v>
      </c>
      <c r="S149" s="242">
        <v>0</v>
      </c>
      <c r="T149" s="243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4" t="s">
        <v>185</v>
      </c>
      <c r="AT149" s="244" t="s">
        <v>186</v>
      </c>
      <c r="AU149" s="244" t="s">
        <v>86</v>
      </c>
      <c r="AY149" s="15" t="s">
        <v>136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5" t="s">
        <v>84</v>
      </c>
      <c r="BK149" s="245">
        <f>ROUND(I149*H149,2)</f>
        <v>0</v>
      </c>
      <c r="BL149" s="15" t="s">
        <v>143</v>
      </c>
      <c r="BM149" s="244" t="s">
        <v>190</v>
      </c>
    </row>
    <row r="150" spans="1:47" s="2" customFormat="1" ht="12">
      <c r="A150" s="36"/>
      <c r="B150" s="37"/>
      <c r="C150" s="38"/>
      <c r="D150" s="246" t="s">
        <v>145</v>
      </c>
      <c r="E150" s="38"/>
      <c r="F150" s="247" t="s">
        <v>188</v>
      </c>
      <c r="G150" s="38"/>
      <c r="H150" s="38"/>
      <c r="I150" s="142"/>
      <c r="J150" s="38"/>
      <c r="K150" s="38"/>
      <c r="L150" s="42"/>
      <c r="M150" s="248"/>
      <c r="N150" s="249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145</v>
      </c>
      <c r="AU150" s="15" t="s">
        <v>86</v>
      </c>
    </row>
    <row r="151" spans="1:47" s="2" customFormat="1" ht="12">
      <c r="A151" s="36"/>
      <c r="B151" s="37"/>
      <c r="C151" s="38"/>
      <c r="D151" s="246" t="s">
        <v>147</v>
      </c>
      <c r="E151" s="38"/>
      <c r="F151" s="250" t="s">
        <v>191</v>
      </c>
      <c r="G151" s="38"/>
      <c r="H151" s="38"/>
      <c r="I151" s="142"/>
      <c r="J151" s="38"/>
      <c r="K151" s="38"/>
      <c r="L151" s="42"/>
      <c r="M151" s="248"/>
      <c r="N151" s="249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147</v>
      </c>
      <c r="AU151" s="15" t="s">
        <v>86</v>
      </c>
    </row>
    <row r="152" spans="1:51" s="13" customFormat="1" ht="12">
      <c r="A152" s="13"/>
      <c r="B152" s="251"/>
      <c r="C152" s="252"/>
      <c r="D152" s="246" t="s">
        <v>170</v>
      </c>
      <c r="E152" s="252"/>
      <c r="F152" s="254" t="s">
        <v>192</v>
      </c>
      <c r="G152" s="252"/>
      <c r="H152" s="255">
        <v>5.4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170</v>
      </c>
      <c r="AU152" s="261" t="s">
        <v>86</v>
      </c>
      <c r="AV152" s="13" t="s">
        <v>86</v>
      </c>
      <c r="AW152" s="13" t="s">
        <v>4</v>
      </c>
      <c r="AX152" s="13" t="s">
        <v>84</v>
      </c>
      <c r="AY152" s="261" t="s">
        <v>136</v>
      </c>
    </row>
    <row r="153" spans="1:65" s="2" customFormat="1" ht="14.4" customHeight="1">
      <c r="A153" s="36"/>
      <c r="B153" s="37"/>
      <c r="C153" s="233" t="s">
        <v>193</v>
      </c>
      <c r="D153" s="233" t="s">
        <v>138</v>
      </c>
      <c r="E153" s="234" t="s">
        <v>194</v>
      </c>
      <c r="F153" s="235" t="s">
        <v>195</v>
      </c>
      <c r="G153" s="236" t="s">
        <v>176</v>
      </c>
      <c r="H153" s="237">
        <v>624</v>
      </c>
      <c r="I153" s="238"/>
      <c r="J153" s="239">
        <f>ROUND(I153*H153,2)</f>
        <v>0</v>
      </c>
      <c r="K153" s="235" t="s">
        <v>142</v>
      </c>
      <c r="L153" s="42"/>
      <c r="M153" s="240" t="s">
        <v>1</v>
      </c>
      <c r="N153" s="241" t="s">
        <v>41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143</v>
      </c>
      <c r="AT153" s="244" t="s">
        <v>138</v>
      </c>
      <c r="AU153" s="244" t="s">
        <v>86</v>
      </c>
      <c r="AY153" s="15" t="s">
        <v>136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84</v>
      </c>
      <c r="BK153" s="245">
        <f>ROUND(I153*H153,2)</f>
        <v>0</v>
      </c>
      <c r="BL153" s="15" t="s">
        <v>143</v>
      </c>
      <c r="BM153" s="244" t="s">
        <v>196</v>
      </c>
    </row>
    <row r="154" spans="1:47" s="2" customFormat="1" ht="12">
      <c r="A154" s="36"/>
      <c r="B154" s="37"/>
      <c r="C154" s="38"/>
      <c r="D154" s="246" t="s">
        <v>145</v>
      </c>
      <c r="E154" s="38"/>
      <c r="F154" s="247" t="s">
        <v>197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145</v>
      </c>
      <c r="AU154" s="15" t="s">
        <v>86</v>
      </c>
    </row>
    <row r="155" spans="1:47" s="2" customFormat="1" ht="12">
      <c r="A155" s="36"/>
      <c r="B155" s="37"/>
      <c r="C155" s="38"/>
      <c r="D155" s="246" t="s">
        <v>147</v>
      </c>
      <c r="E155" s="38"/>
      <c r="F155" s="250" t="s">
        <v>198</v>
      </c>
      <c r="G155" s="38"/>
      <c r="H155" s="38"/>
      <c r="I155" s="142"/>
      <c r="J155" s="38"/>
      <c r="K155" s="38"/>
      <c r="L155" s="42"/>
      <c r="M155" s="248"/>
      <c r="N155" s="249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147</v>
      </c>
      <c r="AU155" s="15" t="s">
        <v>86</v>
      </c>
    </row>
    <row r="156" spans="1:51" s="13" customFormat="1" ht="12">
      <c r="A156" s="13"/>
      <c r="B156" s="251"/>
      <c r="C156" s="252"/>
      <c r="D156" s="246" t="s">
        <v>170</v>
      </c>
      <c r="E156" s="253" t="s">
        <v>1</v>
      </c>
      <c r="F156" s="254" t="s">
        <v>199</v>
      </c>
      <c r="G156" s="252"/>
      <c r="H156" s="255">
        <v>624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170</v>
      </c>
      <c r="AU156" s="261" t="s">
        <v>86</v>
      </c>
      <c r="AV156" s="13" t="s">
        <v>86</v>
      </c>
      <c r="AW156" s="13" t="s">
        <v>33</v>
      </c>
      <c r="AX156" s="13" t="s">
        <v>76</v>
      </c>
      <c r="AY156" s="261" t="s">
        <v>136</v>
      </c>
    </row>
    <row r="157" spans="1:65" s="2" customFormat="1" ht="14.4" customHeight="1">
      <c r="A157" s="36"/>
      <c r="B157" s="37"/>
      <c r="C157" s="233" t="s">
        <v>200</v>
      </c>
      <c r="D157" s="233" t="s">
        <v>138</v>
      </c>
      <c r="E157" s="234" t="s">
        <v>201</v>
      </c>
      <c r="F157" s="235" t="s">
        <v>202</v>
      </c>
      <c r="G157" s="236" t="s">
        <v>141</v>
      </c>
      <c r="H157" s="237">
        <v>86.4</v>
      </c>
      <c r="I157" s="238"/>
      <c r="J157" s="239">
        <f>ROUND(I157*H157,2)</f>
        <v>0</v>
      </c>
      <c r="K157" s="235" t="s">
        <v>142</v>
      </c>
      <c r="L157" s="42"/>
      <c r="M157" s="240" t="s">
        <v>1</v>
      </c>
      <c r="N157" s="241" t="s">
        <v>41</v>
      </c>
      <c r="O157" s="89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4" t="s">
        <v>143</v>
      </c>
      <c r="AT157" s="244" t="s">
        <v>138</v>
      </c>
      <c r="AU157" s="244" t="s">
        <v>86</v>
      </c>
      <c r="AY157" s="15" t="s">
        <v>136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5" t="s">
        <v>84</v>
      </c>
      <c r="BK157" s="245">
        <f>ROUND(I157*H157,2)</f>
        <v>0</v>
      </c>
      <c r="BL157" s="15" t="s">
        <v>143</v>
      </c>
      <c r="BM157" s="244" t="s">
        <v>203</v>
      </c>
    </row>
    <row r="158" spans="1:47" s="2" customFormat="1" ht="12">
      <c r="A158" s="36"/>
      <c r="B158" s="37"/>
      <c r="C158" s="38"/>
      <c r="D158" s="246" t="s">
        <v>145</v>
      </c>
      <c r="E158" s="38"/>
      <c r="F158" s="247" t="s">
        <v>204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145</v>
      </c>
      <c r="AU158" s="15" t="s">
        <v>86</v>
      </c>
    </row>
    <row r="159" spans="1:47" s="2" customFormat="1" ht="12">
      <c r="A159" s="36"/>
      <c r="B159" s="37"/>
      <c r="C159" s="38"/>
      <c r="D159" s="246" t="s">
        <v>147</v>
      </c>
      <c r="E159" s="38"/>
      <c r="F159" s="250" t="s">
        <v>205</v>
      </c>
      <c r="G159" s="38"/>
      <c r="H159" s="38"/>
      <c r="I159" s="142"/>
      <c r="J159" s="38"/>
      <c r="K159" s="38"/>
      <c r="L159" s="42"/>
      <c r="M159" s="248"/>
      <c r="N159" s="249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147</v>
      </c>
      <c r="AU159" s="15" t="s">
        <v>86</v>
      </c>
    </row>
    <row r="160" spans="1:65" s="2" customFormat="1" ht="14.4" customHeight="1">
      <c r="A160" s="36"/>
      <c r="B160" s="37"/>
      <c r="C160" s="233" t="s">
        <v>206</v>
      </c>
      <c r="D160" s="233" t="s">
        <v>138</v>
      </c>
      <c r="E160" s="234" t="s">
        <v>207</v>
      </c>
      <c r="F160" s="235" t="s">
        <v>208</v>
      </c>
      <c r="G160" s="236" t="s">
        <v>141</v>
      </c>
      <c r="H160" s="237">
        <v>86.4</v>
      </c>
      <c r="I160" s="238"/>
      <c r="J160" s="239">
        <f>ROUND(I160*H160,2)</f>
        <v>0</v>
      </c>
      <c r="K160" s="235" t="s">
        <v>142</v>
      </c>
      <c r="L160" s="42"/>
      <c r="M160" s="240" t="s">
        <v>1</v>
      </c>
      <c r="N160" s="241" t="s">
        <v>41</v>
      </c>
      <c r="O160" s="89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4" t="s">
        <v>143</v>
      </c>
      <c r="AT160" s="244" t="s">
        <v>138</v>
      </c>
      <c r="AU160" s="244" t="s">
        <v>86</v>
      </c>
      <c r="AY160" s="15" t="s">
        <v>136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15" t="s">
        <v>84</v>
      </c>
      <c r="BK160" s="245">
        <f>ROUND(I160*H160,2)</f>
        <v>0</v>
      </c>
      <c r="BL160" s="15" t="s">
        <v>143</v>
      </c>
      <c r="BM160" s="244" t="s">
        <v>209</v>
      </c>
    </row>
    <row r="161" spans="1:47" s="2" customFormat="1" ht="12">
      <c r="A161" s="36"/>
      <c r="B161" s="37"/>
      <c r="C161" s="38"/>
      <c r="D161" s="246" t="s">
        <v>145</v>
      </c>
      <c r="E161" s="38"/>
      <c r="F161" s="247" t="s">
        <v>210</v>
      </c>
      <c r="G161" s="38"/>
      <c r="H161" s="38"/>
      <c r="I161" s="142"/>
      <c r="J161" s="38"/>
      <c r="K161" s="38"/>
      <c r="L161" s="42"/>
      <c r="M161" s="248"/>
      <c r="N161" s="249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145</v>
      </c>
      <c r="AU161" s="15" t="s">
        <v>86</v>
      </c>
    </row>
    <row r="162" spans="1:47" s="2" customFormat="1" ht="12">
      <c r="A162" s="36"/>
      <c r="B162" s="37"/>
      <c r="C162" s="38"/>
      <c r="D162" s="246" t="s">
        <v>147</v>
      </c>
      <c r="E162" s="38"/>
      <c r="F162" s="250" t="s">
        <v>205</v>
      </c>
      <c r="G162" s="38"/>
      <c r="H162" s="38"/>
      <c r="I162" s="142"/>
      <c r="J162" s="38"/>
      <c r="K162" s="38"/>
      <c r="L162" s="42"/>
      <c r="M162" s="248"/>
      <c r="N162" s="249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147</v>
      </c>
      <c r="AU162" s="15" t="s">
        <v>86</v>
      </c>
    </row>
    <row r="163" spans="1:65" s="2" customFormat="1" ht="14.4" customHeight="1">
      <c r="A163" s="36"/>
      <c r="B163" s="37"/>
      <c r="C163" s="233" t="s">
        <v>211</v>
      </c>
      <c r="D163" s="233" t="s">
        <v>138</v>
      </c>
      <c r="E163" s="234" t="s">
        <v>159</v>
      </c>
      <c r="F163" s="235" t="s">
        <v>160</v>
      </c>
      <c r="G163" s="236" t="s">
        <v>141</v>
      </c>
      <c r="H163" s="237">
        <v>86.4</v>
      </c>
      <c r="I163" s="238"/>
      <c r="J163" s="239">
        <f>ROUND(I163*H163,2)</f>
        <v>0</v>
      </c>
      <c r="K163" s="235" t="s">
        <v>142</v>
      </c>
      <c r="L163" s="42"/>
      <c r="M163" s="240" t="s">
        <v>1</v>
      </c>
      <c r="N163" s="241" t="s">
        <v>41</v>
      </c>
      <c r="O163" s="89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44" t="s">
        <v>143</v>
      </c>
      <c r="AT163" s="244" t="s">
        <v>138</v>
      </c>
      <c r="AU163" s="244" t="s">
        <v>86</v>
      </c>
      <c r="AY163" s="15" t="s">
        <v>136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5" t="s">
        <v>84</v>
      </c>
      <c r="BK163" s="245">
        <f>ROUND(I163*H163,2)</f>
        <v>0</v>
      </c>
      <c r="BL163" s="15" t="s">
        <v>143</v>
      </c>
      <c r="BM163" s="244" t="s">
        <v>212</v>
      </c>
    </row>
    <row r="164" spans="1:47" s="2" customFormat="1" ht="12">
      <c r="A164" s="36"/>
      <c r="B164" s="37"/>
      <c r="C164" s="38"/>
      <c r="D164" s="246" t="s">
        <v>145</v>
      </c>
      <c r="E164" s="38"/>
      <c r="F164" s="247" t="s">
        <v>162</v>
      </c>
      <c r="G164" s="38"/>
      <c r="H164" s="38"/>
      <c r="I164" s="142"/>
      <c r="J164" s="38"/>
      <c r="K164" s="38"/>
      <c r="L164" s="42"/>
      <c r="M164" s="248"/>
      <c r="N164" s="249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145</v>
      </c>
      <c r="AU164" s="15" t="s">
        <v>86</v>
      </c>
    </row>
    <row r="165" spans="1:47" s="2" customFormat="1" ht="12">
      <c r="A165" s="36"/>
      <c r="B165" s="37"/>
      <c r="C165" s="38"/>
      <c r="D165" s="246" t="s">
        <v>147</v>
      </c>
      <c r="E165" s="38"/>
      <c r="F165" s="250" t="s">
        <v>213</v>
      </c>
      <c r="G165" s="38"/>
      <c r="H165" s="38"/>
      <c r="I165" s="142"/>
      <c r="J165" s="38"/>
      <c r="K165" s="38"/>
      <c r="L165" s="42"/>
      <c r="M165" s="248"/>
      <c r="N165" s="249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147</v>
      </c>
      <c r="AU165" s="15" t="s">
        <v>86</v>
      </c>
    </row>
    <row r="166" spans="1:65" s="2" customFormat="1" ht="14.4" customHeight="1">
      <c r="A166" s="36"/>
      <c r="B166" s="37"/>
      <c r="C166" s="233" t="s">
        <v>214</v>
      </c>
      <c r="D166" s="233" t="s">
        <v>138</v>
      </c>
      <c r="E166" s="234" t="s">
        <v>215</v>
      </c>
      <c r="F166" s="235" t="s">
        <v>216</v>
      </c>
      <c r="G166" s="236" t="s">
        <v>141</v>
      </c>
      <c r="H166" s="237">
        <v>19.2</v>
      </c>
      <c r="I166" s="238"/>
      <c r="J166" s="239">
        <f>ROUND(I166*H166,2)</f>
        <v>0</v>
      </c>
      <c r="K166" s="235" t="s">
        <v>142</v>
      </c>
      <c r="L166" s="42"/>
      <c r="M166" s="240" t="s">
        <v>1</v>
      </c>
      <c r="N166" s="241" t="s">
        <v>41</v>
      </c>
      <c r="O166" s="89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4" t="s">
        <v>143</v>
      </c>
      <c r="AT166" s="244" t="s">
        <v>138</v>
      </c>
      <c r="AU166" s="244" t="s">
        <v>86</v>
      </c>
      <c r="AY166" s="15" t="s">
        <v>136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5" t="s">
        <v>84</v>
      </c>
      <c r="BK166" s="245">
        <f>ROUND(I166*H166,2)</f>
        <v>0</v>
      </c>
      <c r="BL166" s="15" t="s">
        <v>143</v>
      </c>
      <c r="BM166" s="244" t="s">
        <v>217</v>
      </c>
    </row>
    <row r="167" spans="1:47" s="2" customFormat="1" ht="12">
      <c r="A167" s="36"/>
      <c r="B167" s="37"/>
      <c r="C167" s="38"/>
      <c r="D167" s="246" t="s">
        <v>145</v>
      </c>
      <c r="E167" s="38"/>
      <c r="F167" s="247" t="s">
        <v>218</v>
      </c>
      <c r="G167" s="38"/>
      <c r="H167" s="38"/>
      <c r="I167" s="142"/>
      <c r="J167" s="38"/>
      <c r="K167" s="38"/>
      <c r="L167" s="42"/>
      <c r="M167" s="248"/>
      <c r="N167" s="249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145</v>
      </c>
      <c r="AU167" s="15" t="s">
        <v>86</v>
      </c>
    </row>
    <row r="168" spans="1:51" s="13" customFormat="1" ht="12">
      <c r="A168" s="13"/>
      <c r="B168" s="251"/>
      <c r="C168" s="252"/>
      <c r="D168" s="246" t="s">
        <v>170</v>
      </c>
      <c r="E168" s="253" t="s">
        <v>1</v>
      </c>
      <c r="F168" s="254" t="s">
        <v>219</v>
      </c>
      <c r="G168" s="252"/>
      <c r="H168" s="255">
        <v>19.2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1" t="s">
        <v>170</v>
      </c>
      <c r="AU168" s="261" t="s">
        <v>86</v>
      </c>
      <c r="AV168" s="13" t="s">
        <v>86</v>
      </c>
      <c r="AW168" s="13" t="s">
        <v>33</v>
      </c>
      <c r="AX168" s="13" t="s">
        <v>76</v>
      </c>
      <c r="AY168" s="261" t="s">
        <v>136</v>
      </c>
    </row>
    <row r="169" spans="1:65" s="2" customFormat="1" ht="14.4" customHeight="1">
      <c r="A169" s="36"/>
      <c r="B169" s="37"/>
      <c r="C169" s="233" t="s">
        <v>220</v>
      </c>
      <c r="D169" s="233" t="s">
        <v>138</v>
      </c>
      <c r="E169" s="234" t="s">
        <v>221</v>
      </c>
      <c r="F169" s="235" t="s">
        <v>222</v>
      </c>
      <c r="G169" s="236" t="s">
        <v>141</v>
      </c>
      <c r="H169" s="237">
        <v>5.25</v>
      </c>
      <c r="I169" s="238"/>
      <c r="J169" s="239">
        <f>ROUND(I169*H169,2)</f>
        <v>0</v>
      </c>
      <c r="K169" s="235" t="s">
        <v>142</v>
      </c>
      <c r="L169" s="42"/>
      <c r="M169" s="240" t="s">
        <v>1</v>
      </c>
      <c r="N169" s="241" t="s">
        <v>41</v>
      </c>
      <c r="O169" s="89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44" t="s">
        <v>143</v>
      </c>
      <c r="AT169" s="244" t="s">
        <v>138</v>
      </c>
      <c r="AU169" s="244" t="s">
        <v>86</v>
      </c>
      <c r="AY169" s="15" t="s">
        <v>136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5" t="s">
        <v>84</v>
      </c>
      <c r="BK169" s="245">
        <f>ROUND(I169*H169,2)</f>
        <v>0</v>
      </c>
      <c r="BL169" s="15" t="s">
        <v>143</v>
      </c>
      <c r="BM169" s="244" t="s">
        <v>223</v>
      </c>
    </row>
    <row r="170" spans="1:47" s="2" customFormat="1" ht="12">
      <c r="A170" s="36"/>
      <c r="B170" s="37"/>
      <c r="C170" s="38"/>
      <c r="D170" s="246" t="s">
        <v>145</v>
      </c>
      <c r="E170" s="38"/>
      <c r="F170" s="247" t="s">
        <v>224</v>
      </c>
      <c r="G170" s="38"/>
      <c r="H170" s="38"/>
      <c r="I170" s="142"/>
      <c r="J170" s="38"/>
      <c r="K170" s="38"/>
      <c r="L170" s="42"/>
      <c r="M170" s="248"/>
      <c r="N170" s="249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145</v>
      </c>
      <c r="AU170" s="15" t="s">
        <v>86</v>
      </c>
    </row>
    <row r="171" spans="1:47" s="2" customFormat="1" ht="12">
      <c r="A171" s="36"/>
      <c r="B171" s="37"/>
      <c r="C171" s="38"/>
      <c r="D171" s="246" t="s">
        <v>147</v>
      </c>
      <c r="E171" s="38"/>
      <c r="F171" s="250" t="s">
        <v>225</v>
      </c>
      <c r="G171" s="38"/>
      <c r="H171" s="38"/>
      <c r="I171" s="142"/>
      <c r="J171" s="38"/>
      <c r="K171" s="38"/>
      <c r="L171" s="42"/>
      <c r="M171" s="248"/>
      <c r="N171" s="249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147</v>
      </c>
      <c r="AU171" s="15" t="s">
        <v>86</v>
      </c>
    </row>
    <row r="172" spans="1:51" s="13" customFormat="1" ht="12">
      <c r="A172" s="13"/>
      <c r="B172" s="251"/>
      <c r="C172" s="252"/>
      <c r="D172" s="246" t="s">
        <v>170</v>
      </c>
      <c r="E172" s="253" t="s">
        <v>1</v>
      </c>
      <c r="F172" s="254" t="s">
        <v>226</v>
      </c>
      <c r="G172" s="252"/>
      <c r="H172" s="255">
        <v>5.25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1" t="s">
        <v>170</v>
      </c>
      <c r="AU172" s="261" t="s">
        <v>86</v>
      </c>
      <c r="AV172" s="13" t="s">
        <v>86</v>
      </c>
      <c r="AW172" s="13" t="s">
        <v>33</v>
      </c>
      <c r="AX172" s="13" t="s">
        <v>76</v>
      </c>
      <c r="AY172" s="261" t="s">
        <v>136</v>
      </c>
    </row>
    <row r="173" spans="1:65" s="2" customFormat="1" ht="14.4" customHeight="1">
      <c r="A173" s="36"/>
      <c r="B173" s="37"/>
      <c r="C173" s="233" t="s">
        <v>8</v>
      </c>
      <c r="D173" s="233" t="s">
        <v>138</v>
      </c>
      <c r="E173" s="234" t="s">
        <v>207</v>
      </c>
      <c r="F173" s="235" t="s">
        <v>208</v>
      </c>
      <c r="G173" s="236" t="s">
        <v>141</v>
      </c>
      <c r="H173" s="237">
        <v>24.45</v>
      </c>
      <c r="I173" s="238"/>
      <c r="J173" s="239">
        <f>ROUND(I173*H173,2)</f>
        <v>0</v>
      </c>
      <c r="K173" s="235" t="s">
        <v>142</v>
      </c>
      <c r="L173" s="42"/>
      <c r="M173" s="240" t="s">
        <v>1</v>
      </c>
      <c r="N173" s="241" t="s">
        <v>41</v>
      </c>
      <c r="O173" s="89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44" t="s">
        <v>143</v>
      </c>
      <c r="AT173" s="244" t="s">
        <v>138</v>
      </c>
      <c r="AU173" s="244" t="s">
        <v>86</v>
      </c>
      <c r="AY173" s="15" t="s">
        <v>136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5" t="s">
        <v>84</v>
      </c>
      <c r="BK173" s="245">
        <f>ROUND(I173*H173,2)</f>
        <v>0</v>
      </c>
      <c r="BL173" s="15" t="s">
        <v>143</v>
      </c>
      <c r="BM173" s="244" t="s">
        <v>227</v>
      </c>
    </row>
    <row r="174" spans="1:47" s="2" customFormat="1" ht="12">
      <c r="A174" s="36"/>
      <c r="B174" s="37"/>
      <c r="C174" s="38"/>
      <c r="D174" s="246" t="s">
        <v>145</v>
      </c>
      <c r="E174" s="38"/>
      <c r="F174" s="247" t="s">
        <v>210</v>
      </c>
      <c r="G174" s="38"/>
      <c r="H174" s="38"/>
      <c r="I174" s="142"/>
      <c r="J174" s="38"/>
      <c r="K174" s="38"/>
      <c r="L174" s="42"/>
      <c r="M174" s="248"/>
      <c r="N174" s="249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145</v>
      </c>
      <c r="AU174" s="15" t="s">
        <v>86</v>
      </c>
    </row>
    <row r="175" spans="1:51" s="13" customFormat="1" ht="12">
      <c r="A175" s="13"/>
      <c r="B175" s="251"/>
      <c r="C175" s="252"/>
      <c r="D175" s="246" t="s">
        <v>170</v>
      </c>
      <c r="E175" s="253" t="s">
        <v>1</v>
      </c>
      <c r="F175" s="254" t="s">
        <v>219</v>
      </c>
      <c r="G175" s="252"/>
      <c r="H175" s="255">
        <v>19.2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170</v>
      </c>
      <c r="AU175" s="261" t="s">
        <v>86</v>
      </c>
      <c r="AV175" s="13" t="s">
        <v>86</v>
      </c>
      <c r="AW175" s="13" t="s">
        <v>33</v>
      </c>
      <c r="AX175" s="13" t="s">
        <v>76</v>
      </c>
      <c r="AY175" s="261" t="s">
        <v>136</v>
      </c>
    </row>
    <row r="176" spans="1:51" s="13" customFormat="1" ht="12">
      <c r="A176" s="13"/>
      <c r="B176" s="251"/>
      <c r="C176" s="252"/>
      <c r="D176" s="246" t="s">
        <v>170</v>
      </c>
      <c r="E176" s="253" t="s">
        <v>1</v>
      </c>
      <c r="F176" s="254" t="s">
        <v>226</v>
      </c>
      <c r="G176" s="252"/>
      <c r="H176" s="255">
        <v>5.25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1" t="s">
        <v>170</v>
      </c>
      <c r="AU176" s="261" t="s">
        <v>86</v>
      </c>
      <c r="AV176" s="13" t="s">
        <v>86</v>
      </c>
      <c r="AW176" s="13" t="s">
        <v>33</v>
      </c>
      <c r="AX176" s="13" t="s">
        <v>76</v>
      </c>
      <c r="AY176" s="261" t="s">
        <v>136</v>
      </c>
    </row>
    <row r="177" spans="1:65" s="2" customFormat="1" ht="14.4" customHeight="1">
      <c r="A177" s="36"/>
      <c r="B177" s="37"/>
      <c r="C177" s="233" t="s">
        <v>228</v>
      </c>
      <c r="D177" s="233" t="s">
        <v>138</v>
      </c>
      <c r="E177" s="234" t="s">
        <v>159</v>
      </c>
      <c r="F177" s="235" t="s">
        <v>160</v>
      </c>
      <c r="G177" s="236" t="s">
        <v>141</v>
      </c>
      <c r="H177" s="237">
        <v>24.45</v>
      </c>
      <c r="I177" s="238"/>
      <c r="J177" s="239">
        <f>ROUND(I177*H177,2)</f>
        <v>0</v>
      </c>
      <c r="K177" s="235" t="s">
        <v>142</v>
      </c>
      <c r="L177" s="42"/>
      <c r="M177" s="240" t="s">
        <v>1</v>
      </c>
      <c r="N177" s="241" t="s">
        <v>41</v>
      </c>
      <c r="O177" s="89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44" t="s">
        <v>143</v>
      </c>
      <c r="AT177" s="244" t="s">
        <v>138</v>
      </c>
      <c r="AU177" s="244" t="s">
        <v>86</v>
      </c>
      <c r="AY177" s="15" t="s">
        <v>136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5" t="s">
        <v>84</v>
      </c>
      <c r="BK177" s="245">
        <f>ROUND(I177*H177,2)</f>
        <v>0</v>
      </c>
      <c r="BL177" s="15" t="s">
        <v>143</v>
      </c>
      <c r="BM177" s="244" t="s">
        <v>229</v>
      </c>
    </row>
    <row r="178" spans="1:47" s="2" customFormat="1" ht="12">
      <c r="A178" s="36"/>
      <c r="B178" s="37"/>
      <c r="C178" s="38"/>
      <c r="D178" s="246" t="s">
        <v>145</v>
      </c>
      <c r="E178" s="38"/>
      <c r="F178" s="247" t="s">
        <v>162</v>
      </c>
      <c r="G178" s="38"/>
      <c r="H178" s="38"/>
      <c r="I178" s="142"/>
      <c r="J178" s="38"/>
      <c r="K178" s="38"/>
      <c r="L178" s="42"/>
      <c r="M178" s="248"/>
      <c r="N178" s="249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145</v>
      </c>
      <c r="AU178" s="15" t="s">
        <v>86</v>
      </c>
    </row>
    <row r="179" spans="1:47" s="2" customFormat="1" ht="12">
      <c r="A179" s="36"/>
      <c r="B179" s="37"/>
      <c r="C179" s="38"/>
      <c r="D179" s="246" t="s">
        <v>147</v>
      </c>
      <c r="E179" s="38"/>
      <c r="F179" s="250" t="s">
        <v>230</v>
      </c>
      <c r="G179" s="38"/>
      <c r="H179" s="38"/>
      <c r="I179" s="142"/>
      <c r="J179" s="38"/>
      <c r="K179" s="38"/>
      <c r="L179" s="42"/>
      <c r="M179" s="248"/>
      <c r="N179" s="249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147</v>
      </c>
      <c r="AU179" s="15" t="s">
        <v>86</v>
      </c>
    </row>
    <row r="180" spans="1:51" s="13" customFormat="1" ht="12">
      <c r="A180" s="13"/>
      <c r="B180" s="251"/>
      <c r="C180" s="252"/>
      <c r="D180" s="246" t="s">
        <v>170</v>
      </c>
      <c r="E180" s="253" t="s">
        <v>1</v>
      </c>
      <c r="F180" s="254" t="s">
        <v>219</v>
      </c>
      <c r="G180" s="252"/>
      <c r="H180" s="255">
        <v>19.2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1" t="s">
        <v>170</v>
      </c>
      <c r="AU180" s="261" t="s">
        <v>86</v>
      </c>
      <c r="AV180" s="13" t="s">
        <v>86</v>
      </c>
      <c r="AW180" s="13" t="s">
        <v>33</v>
      </c>
      <c r="AX180" s="13" t="s">
        <v>76</v>
      </c>
      <c r="AY180" s="261" t="s">
        <v>136</v>
      </c>
    </row>
    <row r="181" spans="1:51" s="13" customFormat="1" ht="12">
      <c r="A181" s="13"/>
      <c r="B181" s="251"/>
      <c r="C181" s="252"/>
      <c r="D181" s="246" t="s">
        <v>170</v>
      </c>
      <c r="E181" s="253" t="s">
        <v>1</v>
      </c>
      <c r="F181" s="254" t="s">
        <v>226</v>
      </c>
      <c r="G181" s="252"/>
      <c r="H181" s="255">
        <v>5.25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1" t="s">
        <v>170</v>
      </c>
      <c r="AU181" s="261" t="s">
        <v>86</v>
      </c>
      <c r="AV181" s="13" t="s">
        <v>86</v>
      </c>
      <c r="AW181" s="13" t="s">
        <v>33</v>
      </c>
      <c r="AX181" s="13" t="s">
        <v>76</v>
      </c>
      <c r="AY181" s="261" t="s">
        <v>136</v>
      </c>
    </row>
    <row r="182" spans="1:65" s="2" customFormat="1" ht="14.4" customHeight="1">
      <c r="A182" s="36"/>
      <c r="B182" s="37"/>
      <c r="C182" s="233" t="s">
        <v>231</v>
      </c>
      <c r="D182" s="233" t="s">
        <v>138</v>
      </c>
      <c r="E182" s="234" t="s">
        <v>215</v>
      </c>
      <c r="F182" s="235" t="s">
        <v>216</v>
      </c>
      <c r="G182" s="236" t="s">
        <v>141</v>
      </c>
      <c r="H182" s="237">
        <v>96</v>
      </c>
      <c r="I182" s="238"/>
      <c r="J182" s="239">
        <f>ROUND(I182*H182,2)</f>
        <v>0</v>
      </c>
      <c r="K182" s="235" t="s">
        <v>142</v>
      </c>
      <c r="L182" s="42"/>
      <c r="M182" s="240" t="s">
        <v>1</v>
      </c>
      <c r="N182" s="241" t="s">
        <v>41</v>
      </c>
      <c r="O182" s="89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4" t="s">
        <v>143</v>
      </c>
      <c r="AT182" s="244" t="s">
        <v>138</v>
      </c>
      <c r="AU182" s="244" t="s">
        <v>86</v>
      </c>
      <c r="AY182" s="15" t="s">
        <v>136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15" t="s">
        <v>84</v>
      </c>
      <c r="BK182" s="245">
        <f>ROUND(I182*H182,2)</f>
        <v>0</v>
      </c>
      <c r="BL182" s="15" t="s">
        <v>143</v>
      </c>
      <c r="BM182" s="244" t="s">
        <v>232</v>
      </c>
    </row>
    <row r="183" spans="1:47" s="2" customFormat="1" ht="12">
      <c r="A183" s="36"/>
      <c r="B183" s="37"/>
      <c r="C183" s="38"/>
      <c r="D183" s="246" t="s">
        <v>145</v>
      </c>
      <c r="E183" s="38"/>
      <c r="F183" s="247" t="s">
        <v>218</v>
      </c>
      <c r="G183" s="38"/>
      <c r="H183" s="38"/>
      <c r="I183" s="142"/>
      <c r="J183" s="38"/>
      <c r="K183" s="38"/>
      <c r="L183" s="42"/>
      <c r="M183" s="248"/>
      <c r="N183" s="249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145</v>
      </c>
      <c r="AU183" s="15" t="s">
        <v>86</v>
      </c>
    </row>
    <row r="184" spans="1:47" s="2" customFormat="1" ht="12">
      <c r="A184" s="36"/>
      <c r="B184" s="37"/>
      <c r="C184" s="38"/>
      <c r="D184" s="246" t="s">
        <v>147</v>
      </c>
      <c r="E184" s="38"/>
      <c r="F184" s="250" t="s">
        <v>233</v>
      </c>
      <c r="G184" s="38"/>
      <c r="H184" s="38"/>
      <c r="I184" s="142"/>
      <c r="J184" s="38"/>
      <c r="K184" s="38"/>
      <c r="L184" s="42"/>
      <c r="M184" s="248"/>
      <c r="N184" s="249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147</v>
      </c>
      <c r="AU184" s="15" t="s">
        <v>86</v>
      </c>
    </row>
    <row r="185" spans="1:65" s="2" customFormat="1" ht="14.4" customHeight="1">
      <c r="A185" s="36"/>
      <c r="B185" s="37"/>
      <c r="C185" s="233" t="s">
        <v>234</v>
      </c>
      <c r="D185" s="233" t="s">
        <v>138</v>
      </c>
      <c r="E185" s="234" t="s">
        <v>201</v>
      </c>
      <c r="F185" s="235" t="s">
        <v>202</v>
      </c>
      <c r="G185" s="236" t="s">
        <v>141</v>
      </c>
      <c r="H185" s="237">
        <v>25</v>
      </c>
      <c r="I185" s="238"/>
      <c r="J185" s="239">
        <f>ROUND(I185*H185,2)</f>
        <v>0</v>
      </c>
      <c r="K185" s="235" t="s">
        <v>142</v>
      </c>
      <c r="L185" s="42"/>
      <c r="M185" s="240" t="s">
        <v>1</v>
      </c>
      <c r="N185" s="241" t="s">
        <v>41</v>
      </c>
      <c r="O185" s="89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44" t="s">
        <v>143</v>
      </c>
      <c r="AT185" s="244" t="s">
        <v>138</v>
      </c>
      <c r="AU185" s="244" t="s">
        <v>86</v>
      </c>
      <c r="AY185" s="15" t="s">
        <v>136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5" t="s">
        <v>84</v>
      </c>
      <c r="BK185" s="245">
        <f>ROUND(I185*H185,2)</f>
        <v>0</v>
      </c>
      <c r="BL185" s="15" t="s">
        <v>143</v>
      </c>
      <c r="BM185" s="244" t="s">
        <v>235</v>
      </c>
    </row>
    <row r="186" spans="1:47" s="2" customFormat="1" ht="12">
      <c r="A186" s="36"/>
      <c r="B186" s="37"/>
      <c r="C186" s="38"/>
      <c r="D186" s="246" t="s">
        <v>145</v>
      </c>
      <c r="E186" s="38"/>
      <c r="F186" s="247" t="s">
        <v>204</v>
      </c>
      <c r="G186" s="38"/>
      <c r="H186" s="38"/>
      <c r="I186" s="142"/>
      <c r="J186" s="38"/>
      <c r="K186" s="38"/>
      <c r="L186" s="42"/>
      <c r="M186" s="248"/>
      <c r="N186" s="249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145</v>
      </c>
      <c r="AU186" s="15" t="s">
        <v>86</v>
      </c>
    </row>
    <row r="187" spans="1:47" s="2" customFormat="1" ht="12">
      <c r="A187" s="36"/>
      <c r="B187" s="37"/>
      <c r="C187" s="38"/>
      <c r="D187" s="246" t="s">
        <v>147</v>
      </c>
      <c r="E187" s="38"/>
      <c r="F187" s="250" t="s">
        <v>236</v>
      </c>
      <c r="G187" s="38"/>
      <c r="H187" s="38"/>
      <c r="I187" s="142"/>
      <c r="J187" s="38"/>
      <c r="K187" s="38"/>
      <c r="L187" s="42"/>
      <c r="M187" s="248"/>
      <c r="N187" s="249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147</v>
      </c>
      <c r="AU187" s="15" t="s">
        <v>86</v>
      </c>
    </row>
    <row r="188" spans="1:65" s="2" customFormat="1" ht="14.4" customHeight="1">
      <c r="A188" s="36"/>
      <c r="B188" s="37"/>
      <c r="C188" s="233" t="s">
        <v>237</v>
      </c>
      <c r="D188" s="233" t="s">
        <v>138</v>
      </c>
      <c r="E188" s="234" t="s">
        <v>207</v>
      </c>
      <c r="F188" s="235" t="s">
        <v>208</v>
      </c>
      <c r="G188" s="236" t="s">
        <v>141</v>
      </c>
      <c r="H188" s="237">
        <v>242</v>
      </c>
      <c r="I188" s="238"/>
      <c r="J188" s="239">
        <f>ROUND(I188*H188,2)</f>
        <v>0</v>
      </c>
      <c r="K188" s="235" t="s">
        <v>142</v>
      </c>
      <c r="L188" s="42"/>
      <c r="M188" s="240" t="s">
        <v>1</v>
      </c>
      <c r="N188" s="241" t="s">
        <v>41</v>
      </c>
      <c r="O188" s="89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4" t="s">
        <v>143</v>
      </c>
      <c r="AT188" s="244" t="s">
        <v>138</v>
      </c>
      <c r="AU188" s="244" t="s">
        <v>86</v>
      </c>
      <c r="AY188" s="15" t="s">
        <v>136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15" t="s">
        <v>84</v>
      </c>
      <c r="BK188" s="245">
        <f>ROUND(I188*H188,2)</f>
        <v>0</v>
      </c>
      <c r="BL188" s="15" t="s">
        <v>143</v>
      </c>
      <c r="BM188" s="244" t="s">
        <v>238</v>
      </c>
    </row>
    <row r="189" spans="1:47" s="2" customFormat="1" ht="12">
      <c r="A189" s="36"/>
      <c r="B189" s="37"/>
      <c r="C189" s="38"/>
      <c r="D189" s="246" t="s">
        <v>145</v>
      </c>
      <c r="E189" s="38"/>
      <c r="F189" s="247" t="s">
        <v>210</v>
      </c>
      <c r="G189" s="38"/>
      <c r="H189" s="38"/>
      <c r="I189" s="142"/>
      <c r="J189" s="38"/>
      <c r="K189" s="38"/>
      <c r="L189" s="42"/>
      <c r="M189" s="248"/>
      <c r="N189" s="249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145</v>
      </c>
      <c r="AU189" s="15" t="s">
        <v>86</v>
      </c>
    </row>
    <row r="190" spans="1:47" s="2" customFormat="1" ht="12">
      <c r="A190" s="36"/>
      <c r="B190" s="37"/>
      <c r="C190" s="38"/>
      <c r="D190" s="246" t="s">
        <v>147</v>
      </c>
      <c r="E190" s="38"/>
      <c r="F190" s="250" t="s">
        <v>239</v>
      </c>
      <c r="G190" s="38"/>
      <c r="H190" s="38"/>
      <c r="I190" s="142"/>
      <c r="J190" s="38"/>
      <c r="K190" s="38"/>
      <c r="L190" s="42"/>
      <c r="M190" s="248"/>
      <c r="N190" s="249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147</v>
      </c>
      <c r="AU190" s="15" t="s">
        <v>86</v>
      </c>
    </row>
    <row r="191" spans="1:51" s="13" customFormat="1" ht="12">
      <c r="A191" s="13"/>
      <c r="B191" s="251"/>
      <c r="C191" s="252"/>
      <c r="D191" s="246" t="s">
        <v>170</v>
      </c>
      <c r="E191" s="253" t="s">
        <v>1</v>
      </c>
      <c r="F191" s="254" t="s">
        <v>240</v>
      </c>
      <c r="G191" s="252"/>
      <c r="H191" s="255">
        <v>242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170</v>
      </c>
      <c r="AU191" s="261" t="s">
        <v>86</v>
      </c>
      <c r="AV191" s="13" t="s">
        <v>86</v>
      </c>
      <c r="AW191" s="13" t="s">
        <v>33</v>
      </c>
      <c r="AX191" s="13" t="s">
        <v>76</v>
      </c>
      <c r="AY191" s="261" t="s">
        <v>136</v>
      </c>
    </row>
    <row r="192" spans="1:65" s="2" customFormat="1" ht="14.4" customHeight="1">
      <c r="A192" s="36"/>
      <c r="B192" s="37"/>
      <c r="C192" s="233" t="s">
        <v>241</v>
      </c>
      <c r="D192" s="233" t="s">
        <v>138</v>
      </c>
      <c r="E192" s="234" t="s">
        <v>242</v>
      </c>
      <c r="F192" s="235" t="s">
        <v>243</v>
      </c>
      <c r="G192" s="236" t="s">
        <v>141</v>
      </c>
      <c r="H192" s="237">
        <v>121</v>
      </c>
      <c r="I192" s="238"/>
      <c r="J192" s="239">
        <f>ROUND(I192*H192,2)</f>
        <v>0</v>
      </c>
      <c r="K192" s="235" t="s">
        <v>142</v>
      </c>
      <c r="L192" s="42"/>
      <c r="M192" s="240" t="s">
        <v>1</v>
      </c>
      <c r="N192" s="241" t="s">
        <v>41</v>
      </c>
      <c r="O192" s="89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44" t="s">
        <v>143</v>
      </c>
      <c r="AT192" s="244" t="s">
        <v>138</v>
      </c>
      <c r="AU192" s="244" t="s">
        <v>86</v>
      </c>
      <c r="AY192" s="15" t="s">
        <v>136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5" t="s">
        <v>84</v>
      </c>
      <c r="BK192" s="245">
        <f>ROUND(I192*H192,2)</f>
        <v>0</v>
      </c>
      <c r="BL192" s="15" t="s">
        <v>143</v>
      </c>
      <c r="BM192" s="244" t="s">
        <v>244</v>
      </c>
    </row>
    <row r="193" spans="1:47" s="2" customFormat="1" ht="12">
      <c r="A193" s="36"/>
      <c r="B193" s="37"/>
      <c r="C193" s="38"/>
      <c r="D193" s="246" t="s">
        <v>145</v>
      </c>
      <c r="E193" s="38"/>
      <c r="F193" s="247" t="s">
        <v>245</v>
      </c>
      <c r="G193" s="38"/>
      <c r="H193" s="38"/>
      <c r="I193" s="142"/>
      <c r="J193" s="38"/>
      <c r="K193" s="38"/>
      <c r="L193" s="42"/>
      <c r="M193" s="248"/>
      <c r="N193" s="249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145</v>
      </c>
      <c r="AU193" s="15" t="s">
        <v>86</v>
      </c>
    </row>
    <row r="194" spans="1:47" s="2" customFormat="1" ht="12">
      <c r="A194" s="36"/>
      <c r="B194" s="37"/>
      <c r="C194" s="38"/>
      <c r="D194" s="246" t="s">
        <v>147</v>
      </c>
      <c r="E194" s="38"/>
      <c r="F194" s="250" t="s">
        <v>246</v>
      </c>
      <c r="G194" s="38"/>
      <c r="H194" s="38"/>
      <c r="I194" s="142"/>
      <c r="J194" s="38"/>
      <c r="K194" s="38"/>
      <c r="L194" s="42"/>
      <c r="M194" s="248"/>
      <c r="N194" s="249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147</v>
      </c>
      <c r="AU194" s="15" t="s">
        <v>86</v>
      </c>
    </row>
    <row r="195" spans="1:65" s="2" customFormat="1" ht="14.4" customHeight="1">
      <c r="A195" s="36"/>
      <c r="B195" s="37"/>
      <c r="C195" s="233" t="s">
        <v>7</v>
      </c>
      <c r="D195" s="233" t="s">
        <v>138</v>
      </c>
      <c r="E195" s="234" t="s">
        <v>149</v>
      </c>
      <c r="F195" s="235" t="s">
        <v>150</v>
      </c>
      <c r="G195" s="236" t="s">
        <v>141</v>
      </c>
      <c r="H195" s="237">
        <v>121</v>
      </c>
      <c r="I195" s="238"/>
      <c r="J195" s="239">
        <f>ROUND(I195*H195,2)</f>
        <v>0</v>
      </c>
      <c r="K195" s="235" t="s">
        <v>142</v>
      </c>
      <c r="L195" s="42"/>
      <c r="M195" s="240" t="s">
        <v>1</v>
      </c>
      <c r="N195" s="241" t="s">
        <v>41</v>
      </c>
      <c r="O195" s="89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44" t="s">
        <v>143</v>
      </c>
      <c r="AT195" s="244" t="s">
        <v>138</v>
      </c>
      <c r="AU195" s="244" t="s">
        <v>86</v>
      </c>
      <c r="AY195" s="15" t="s">
        <v>136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15" t="s">
        <v>84</v>
      </c>
      <c r="BK195" s="245">
        <f>ROUND(I195*H195,2)</f>
        <v>0</v>
      </c>
      <c r="BL195" s="15" t="s">
        <v>143</v>
      </c>
      <c r="BM195" s="244" t="s">
        <v>247</v>
      </c>
    </row>
    <row r="196" spans="1:47" s="2" customFormat="1" ht="12">
      <c r="A196" s="36"/>
      <c r="B196" s="37"/>
      <c r="C196" s="38"/>
      <c r="D196" s="246" t="s">
        <v>145</v>
      </c>
      <c r="E196" s="38"/>
      <c r="F196" s="247" t="s">
        <v>152</v>
      </c>
      <c r="G196" s="38"/>
      <c r="H196" s="38"/>
      <c r="I196" s="142"/>
      <c r="J196" s="38"/>
      <c r="K196" s="38"/>
      <c r="L196" s="42"/>
      <c r="M196" s="248"/>
      <c r="N196" s="249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145</v>
      </c>
      <c r="AU196" s="15" t="s">
        <v>86</v>
      </c>
    </row>
    <row r="197" spans="1:47" s="2" customFormat="1" ht="12">
      <c r="A197" s="36"/>
      <c r="B197" s="37"/>
      <c r="C197" s="38"/>
      <c r="D197" s="246" t="s">
        <v>147</v>
      </c>
      <c r="E197" s="38"/>
      <c r="F197" s="250" t="s">
        <v>248</v>
      </c>
      <c r="G197" s="38"/>
      <c r="H197" s="38"/>
      <c r="I197" s="142"/>
      <c r="J197" s="38"/>
      <c r="K197" s="38"/>
      <c r="L197" s="42"/>
      <c r="M197" s="248"/>
      <c r="N197" s="249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147</v>
      </c>
      <c r="AU197" s="15" t="s">
        <v>86</v>
      </c>
    </row>
    <row r="198" spans="1:65" s="2" customFormat="1" ht="14.4" customHeight="1">
      <c r="A198" s="36"/>
      <c r="B198" s="37"/>
      <c r="C198" s="233" t="s">
        <v>249</v>
      </c>
      <c r="D198" s="233" t="s">
        <v>138</v>
      </c>
      <c r="E198" s="234" t="s">
        <v>159</v>
      </c>
      <c r="F198" s="235" t="s">
        <v>160</v>
      </c>
      <c r="G198" s="236" t="s">
        <v>141</v>
      </c>
      <c r="H198" s="237">
        <v>121</v>
      </c>
      <c r="I198" s="238"/>
      <c r="J198" s="239">
        <f>ROUND(I198*H198,2)</f>
        <v>0</v>
      </c>
      <c r="K198" s="235" t="s">
        <v>142</v>
      </c>
      <c r="L198" s="42"/>
      <c r="M198" s="240" t="s">
        <v>1</v>
      </c>
      <c r="N198" s="241" t="s">
        <v>41</v>
      </c>
      <c r="O198" s="89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44" t="s">
        <v>143</v>
      </c>
      <c r="AT198" s="244" t="s">
        <v>138</v>
      </c>
      <c r="AU198" s="244" t="s">
        <v>86</v>
      </c>
      <c r="AY198" s="15" t="s">
        <v>136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15" t="s">
        <v>84</v>
      </c>
      <c r="BK198" s="245">
        <f>ROUND(I198*H198,2)</f>
        <v>0</v>
      </c>
      <c r="BL198" s="15" t="s">
        <v>143</v>
      </c>
      <c r="BM198" s="244" t="s">
        <v>250</v>
      </c>
    </row>
    <row r="199" spans="1:47" s="2" customFormat="1" ht="12">
      <c r="A199" s="36"/>
      <c r="B199" s="37"/>
      <c r="C199" s="38"/>
      <c r="D199" s="246" t="s">
        <v>145</v>
      </c>
      <c r="E199" s="38"/>
      <c r="F199" s="247" t="s">
        <v>162</v>
      </c>
      <c r="G199" s="38"/>
      <c r="H199" s="38"/>
      <c r="I199" s="142"/>
      <c r="J199" s="38"/>
      <c r="K199" s="38"/>
      <c r="L199" s="42"/>
      <c r="M199" s="248"/>
      <c r="N199" s="249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145</v>
      </c>
      <c r="AU199" s="15" t="s">
        <v>86</v>
      </c>
    </row>
    <row r="200" spans="1:47" s="2" customFormat="1" ht="12">
      <c r="A200" s="36"/>
      <c r="B200" s="37"/>
      <c r="C200" s="38"/>
      <c r="D200" s="246" t="s">
        <v>147</v>
      </c>
      <c r="E200" s="38"/>
      <c r="F200" s="250" t="s">
        <v>239</v>
      </c>
      <c r="G200" s="38"/>
      <c r="H200" s="38"/>
      <c r="I200" s="142"/>
      <c r="J200" s="38"/>
      <c r="K200" s="38"/>
      <c r="L200" s="42"/>
      <c r="M200" s="248"/>
      <c r="N200" s="249"/>
      <c r="O200" s="89"/>
      <c r="P200" s="89"/>
      <c r="Q200" s="89"/>
      <c r="R200" s="89"/>
      <c r="S200" s="89"/>
      <c r="T200" s="90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147</v>
      </c>
      <c r="AU200" s="15" t="s">
        <v>86</v>
      </c>
    </row>
    <row r="201" spans="1:51" s="13" customFormat="1" ht="12">
      <c r="A201" s="13"/>
      <c r="B201" s="251"/>
      <c r="C201" s="252"/>
      <c r="D201" s="246" t="s">
        <v>170</v>
      </c>
      <c r="E201" s="253" t="s">
        <v>1</v>
      </c>
      <c r="F201" s="254" t="s">
        <v>251</v>
      </c>
      <c r="G201" s="252"/>
      <c r="H201" s="255">
        <v>121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1" t="s">
        <v>170</v>
      </c>
      <c r="AU201" s="261" t="s">
        <v>86</v>
      </c>
      <c r="AV201" s="13" t="s">
        <v>86</v>
      </c>
      <c r="AW201" s="13" t="s">
        <v>33</v>
      </c>
      <c r="AX201" s="13" t="s">
        <v>76</v>
      </c>
      <c r="AY201" s="261" t="s">
        <v>136</v>
      </c>
    </row>
    <row r="202" spans="1:63" s="12" customFormat="1" ht="22.8" customHeight="1">
      <c r="A202" s="12"/>
      <c r="B202" s="217"/>
      <c r="C202" s="218"/>
      <c r="D202" s="219" t="s">
        <v>75</v>
      </c>
      <c r="E202" s="231" t="s">
        <v>154</v>
      </c>
      <c r="F202" s="231" t="s">
        <v>252</v>
      </c>
      <c r="G202" s="218"/>
      <c r="H202" s="218"/>
      <c r="I202" s="221"/>
      <c r="J202" s="232">
        <f>BK202</f>
        <v>0</v>
      </c>
      <c r="K202" s="218"/>
      <c r="L202" s="223"/>
      <c r="M202" s="224"/>
      <c r="N202" s="225"/>
      <c r="O202" s="225"/>
      <c r="P202" s="226">
        <f>SUM(P203:P250)</f>
        <v>0</v>
      </c>
      <c r="Q202" s="225"/>
      <c r="R202" s="226">
        <f>SUM(R203:R250)</f>
        <v>107.41585744</v>
      </c>
      <c r="S202" s="225"/>
      <c r="T202" s="227">
        <f>SUM(T203:T250)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8" t="s">
        <v>84</v>
      </c>
      <c r="AT202" s="229" t="s">
        <v>75</v>
      </c>
      <c r="AU202" s="229" t="s">
        <v>84</v>
      </c>
      <c r="AY202" s="228" t="s">
        <v>136</v>
      </c>
      <c r="BK202" s="230">
        <f>SUM(BK203:BK250)</f>
        <v>0</v>
      </c>
    </row>
    <row r="203" spans="1:65" s="2" customFormat="1" ht="14.4" customHeight="1">
      <c r="A203" s="36"/>
      <c r="B203" s="37"/>
      <c r="C203" s="233" t="s">
        <v>253</v>
      </c>
      <c r="D203" s="233" t="s">
        <v>138</v>
      </c>
      <c r="E203" s="234" t="s">
        <v>254</v>
      </c>
      <c r="F203" s="235" t="s">
        <v>255</v>
      </c>
      <c r="G203" s="236" t="s">
        <v>141</v>
      </c>
      <c r="H203" s="237">
        <v>4.32</v>
      </c>
      <c r="I203" s="238"/>
      <c r="J203" s="239">
        <f>ROUND(I203*H203,2)</f>
        <v>0</v>
      </c>
      <c r="K203" s="235" t="s">
        <v>142</v>
      </c>
      <c r="L203" s="42"/>
      <c r="M203" s="240" t="s">
        <v>1</v>
      </c>
      <c r="N203" s="241" t="s">
        <v>41</v>
      </c>
      <c r="O203" s="89"/>
      <c r="P203" s="242">
        <f>O203*H203</f>
        <v>0</v>
      </c>
      <c r="Q203" s="242">
        <v>2.76766</v>
      </c>
      <c r="R203" s="242">
        <f>Q203*H203</f>
        <v>11.956291199999999</v>
      </c>
      <c r="S203" s="242">
        <v>0</v>
      </c>
      <c r="T203" s="243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44" t="s">
        <v>143</v>
      </c>
      <c r="AT203" s="244" t="s">
        <v>138</v>
      </c>
      <c r="AU203" s="244" t="s">
        <v>86</v>
      </c>
      <c r="AY203" s="15" t="s">
        <v>136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5" t="s">
        <v>84</v>
      </c>
      <c r="BK203" s="245">
        <f>ROUND(I203*H203,2)</f>
        <v>0</v>
      </c>
      <c r="BL203" s="15" t="s">
        <v>143</v>
      </c>
      <c r="BM203" s="244" t="s">
        <v>256</v>
      </c>
    </row>
    <row r="204" spans="1:47" s="2" customFormat="1" ht="12">
      <c r="A204" s="36"/>
      <c r="B204" s="37"/>
      <c r="C204" s="38"/>
      <c r="D204" s="246" t="s">
        <v>145</v>
      </c>
      <c r="E204" s="38"/>
      <c r="F204" s="247" t="s">
        <v>257</v>
      </c>
      <c r="G204" s="38"/>
      <c r="H204" s="38"/>
      <c r="I204" s="142"/>
      <c r="J204" s="38"/>
      <c r="K204" s="38"/>
      <c r="L204" s="42"/>
      <c r="M204" s="248"/>
      <c r="N204" s="249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145</v>
      </c>
      <c r="AU204" s="15" t="s">
        <v>86</v>
      </c>
    </row>
    <row r="205" spans="1:47" s="2" customFormat="1" ht="12">
      <c r="A205" s="36"/>
      <c r="B205" s="37"/>
      <c r="C205" s="38"/>
      <c r="D205" s="246" t="s">
        <v>147</v>
      </c>
      <c r="E205" s="38"/>
      <c r="F205" s="250" t="s">
        <v>258</v>
      </c>
      <c r="G205" s="38"/>
      <c r="H205" s="38"/>
      <c r="I205" s="142"/>
      <c r="J205" s="38"/>
      <c r="K205" s="38"/>
      <c r="L205" s="42"/>
      <c r="M205" s="248"/>
      <c r="N205" s="249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147</v>
      </c>
      <c r="AU205" s="15" t="s">
        <v>86</v>
      </c>
    </row>
    <row r="206" spans="1:51" s="13" customFormat="1" ht="12">
      <c r="A206" s="13"/>
      <c r="B206" s="251"/>
      <c r="C206" s="252"/>
      <c r="D206" s="246" t="s">
        <v>170</v>
      </c>
      <c r="E206" s="253" t="s">
        <v>1</v>
      </c>
      <c r="F206" s="254" t="s">
        <v>259</v>
      </c>
      <c r="G206" s="252"/>
      <c r="H206" s="255">
        <v>4.32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170</v>
      </c>
      <c r="AU206" s="261" t="s">
        <v>86</v>
      </c>
      <c r="AV206" s="13" t="s">
        <v>86</v>
      </c>
      <c r="AW206" s="13" t="s">
        <v>33</v>
      </c>
      <c r="AX206" s="13" t="s">
        <v>76</v>
      </c>
      <c r="AY206" s="261" t="s">
        <v>136</v>
      </c>
    </row>
    <row r="207" spans="1:65" s="2" customFormat="1" ht="14.4" customHeight="1">
      <c r="A207" s="36"/>
      <c r="B207" s="37"/>
      <c r="C207" s="233" t="s">
        <v>260</v>
      </c>
      <c r="D207" s="233" t="s">
        <v>138</v>
      </c>
      <c r="E207" s="234" t="s">
        <v>261</v>
      </c>
      <c r="F207" s="235" t="s">
        <v>262</v>
      </c>
      <c r="G207" s="236" t="s">
        <v>141</v>
      </c>
      <c r="H207" s="237">
        <v>14</v>
      </c>
      <c r="I207" s="238"/>
      <c r="J207" s="239">
        <f>ROUND(I207*H207,2)</f>
        <v>0</v>
      </c>
      <c r="K207" s="235" t="s">
        <v>142</v>
      </c>
      <c r="L207" s="42"/>
      <c r="M207" s="240" t="s">
        <v>1</v>
      </c>
      <c r="N207" s="241" t="s">
        <v>41</v>
      </c>
      <c r="O207" s="89"/>
      <c r="P207" s="242">
        <f>O207*H207</f>
        <v>0</v>
      </c>
      <c r="Q207" s="242">
        <v>2.80894</v>
      </c>
      <c r="R207" s="242">
        <f>Q207*H207</f>
        <v>39.325160000000004</v>
      </c>
      <c r="S207" s="242">
        <v>0</v>
      </c>
      <c r="T207" s="243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44" t="s">
        <v>143</v>
      </c>
      <c r="AT207" s="244" t="s">
        <v>138</v>
      </c>
      <c r="AU207" s="244" t="s">
        <v>86</v>
      </c>
      <c r="AY207" s="15" t="s">
        <v>136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15" t="s">
        <v>84</v>
      </c>
      <c r="BK207" s="245">
        <f>ROUND(I207*H207,2)</f>
        <v>0</v>
      </c>
      <c r="BL207" s="15" t="s">
        <v>143</v>
      </c>
      <c r="BM207" s="244" t="s">
        <v>263</v>
      </c>
    </row>
    <row r="208" spans="1:47" s="2" customFormat="1" ht="12">
      <c r="A208" s="36"/>
      <c r="B208" s="37"/>
      <c r="C208" s="38"/>
      <c r="D208" s="246" t="s">
        <v>145</v>
      </c>
      <c r="E208" s="38"/>
      <c r="F208" s="247" t="s">
        <v>264</v>
      </c>
      <c r="G208" s="38"/>
      <c r="H208" s="38"/>
      <c r="I208" s="142"/>
      <c r="J208" s="38"/>
      <c r="K208" s="38"/>
      <c r="L208" s="42"/>
      <c r="M208" s="248"/>
      <c r="N208" s="249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145</v>
      </c>
      <c r="AU208" s="15" t="s">
        <v>86</v>
      </c>
    </row>
    <row r="209" spans="1:47" s="2" customFormat="1" ht="12">
      <c r="A209" s="36"/>
      <c r="B209" s="37"/>
      <c r="C209" s="38"/>
      <c r="D209" s="246" t="s">
        <v>147</v>
      </c>
      <c r="E209" s="38"/>
      <c r="F209" s="250" t="s">
        <v>265</v>
      </c>
      <c r="G209" s="38"/>
      <c r="H209" s="38"/>
      <c r="I209" s="142"/>
      <c r="J209" s="38"/>
      <c r="K209" s="38"/>
      <c r="L209" s="42"/>
      <c r="M209" s="248"/>
      <c r="N209" s="249"/>
      <c r="O209" s="89"/>
      <c r="P209" s="89"/>
      <c r="Q209" s="89"/>
      <c r="R209" s="89"/>
      <c r="S209" s="89"/>
      <c r="T209" s="90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147</v>
      </c>
      <c r="AU209" s="15" t="s">
        <v>86</v>
      </c>
    </row>
    <row r="210" spans="1:51" s="13" customFormat="1" ht="12">
      <c r="A210" s="13"/>
      <c r="B210" s="251"/>
      <c r="C210" s="252"/>
      <c r="D210" s="246" t="s">
        <v>170</v>
      </c>
      <c r="E210" s="253" t="s">
        <v>1</v>
      </c>
      <c r="F210" s="254" t="s">
        <v>266</v>
      </c>
      <c r="G210" s="252"/>
      <c r="H210" s="255">
        <v>2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170</v>
      </c>
      <c r="AU210" s="261" t="s">
        <v>86</v>
      </c>
      <c r="AV210" s="13" t="s">
        <v>86</v>
      </c>
      <c r="AW210" s="13" t="s">
        <v>33</v>
      </c>
      <c r="AX210" s="13" t="s">
        <v>76</v>
      </c>
      <c r="AY210" s="261" t="s">
        <v>136</v>
      </c>
    </row>
    <row r="211" spans="1:51" s="13" customFormat="1" ht="12">
      <c r="A211" s="13"/>
      <c r="B211" s="251"/>
      <c r="C211" s="252"/>
      <c r="D211" s="246" t="s">
        <v>170</v>
      </c>
      <c r="E211" s="253" t="s">
        <v>1</v>
      </c>
      <c r="F211" s="254" t="s">
        <v>267</v>
      </c>
      <c r="G211" s="252"/>
      <c r="H211" s="255">
        <v>12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1" t="s">
        <v>170</v>
      </c>
      <c r="AU211" s="261" t="s">
        <v>86</v>
      </c>
      <c r="AV211" s="13" t="s">
        <v>86</v>
      </c>
      <c r="AW211" s="13" t="s">
        <v>33</v>
      </c>
      <c r="AX211" s="13" t="s">
        <v>76</v>
      </c>
      <c r="AY211" s="261" t="s">
        <v>136</v>
      </c>
    </row>
    <row r="212" spans="1:65" s="2" customFormat="1" ht="14.4" customHeight="1">
      <c r="A212" s="36"/>
      <c r="B212" s="37"/>
      <c r="C212" s="233" t="s">
        <v>268</v>
      </c>
      <c r="D212" s="233" t="s">
        <v>138</v>
      </c>
      <c r="E212" s="234" t="s">
        <v>269</v>
      </c>
      <c r="F212" s="235" t="s">
        <v>270</v>
      </c>
      <c r="G212" s="236" t="s">
        <v>176</v>
      </c>
      <c r="H212" s="237">
        <v>68.48</v>
      </c>
      <c r="I212" s="238"/>
      <c r="J212" s="239">
        <f>ROUND(I212*H212,2)</f>
        <v>0</v>
      </c>
      <c r="K212" s="235" t="s">
        <v>142</v>
      </c>
      <c r="L212" s="42"/>
      <c r="M212" s="240" t="s">
        <v>1</v>
      </c>
      <c r="N212" s="241" t="s">
        <v>41</v>
      </c>
      <c r="O212" s="89"/>
      <c r="P212" s="242">
        <f>O212*H212</f>
        <v>0</v>
      </c>
      <c r="Q212" s="242">
        <v>0.00726</v>
      </c>
      <c r="R212" s="242">
        <f>Q212*H212</f>
        <v>0.4971648</v>
      </c>
      <c r="S212" s="242">
        <v>0</v>
      </c>
      <c r="T212" s="243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44" t="s">
        <v>143</v>
      </c>
      <c r="AT212" s="244" t="s">
        <v>138</v>
      </c>
      <c r="AU212" s="244" t="s">
        <v>86</v>
      </c>
      <c r="AY212" s="15" t="s">
        <v>136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15" t="s">
        <v>84</v>
      </c>
      <c r="BK212" s="245">
        <f>ROUND(I212*H212,2)</f>
        <v>0</v>
      </c>
      <c r="BL212" s="15" t="s">
        <v>143</v>
      </c>
      <c r="BM212" s="244" t="s">
        <v>271</v>
      </c>
    </row>
    <row r="213" spans="1:47" s="2" customFormat="1" ht="12">
      <c r="A213" s="36"/>
      <c r="B213" s="37"/>
      <c r="C213" s="38"/>
      <c r="D213" s="246" t="s">
        <v>145</v>
      </c>
      <c r="E213" s="38"/>
      <c r="F213" s="247" t="s">
        <v>272</v>
      </c>
      <c r="G213" s="38"/>
      <c r="H213" s="38"/>
      <c r="I213" s="142"/>
      <c r="J213" s="38"/>
      <c r="K213" s="38"/>
      <c r="L213" s="42"/>
      <c r="M213" s="248"/>
      <c r="N213" s="249"/>
      <c r="O213" s="89"/>
      <c r="P213" s="89"/>
      <c r="Q213" s="89"/>
      <c r="R213" s="89"/>
      <c r="S213" s="89"/>
      <c r="T213" s="90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145</v>
      </c>
      <c r="AU213" s="15" t="s">
        <v>86</v>
      </c>
    </row>
    <row r="214" spans="1:47" s="2" customFormat="1" ht="12">
      <c r="A214" s="36"/>
      <c r="B214" s="37"/>
      <c r="C214" s="38"/>
      <c r="D214" s="246" t="s">
        <v>147</v>
      </c>
      <c r="E214" s="38"/>
      <c r="F214" s="250" t="s">
        <v>265</v>
      </c>
      <c r="G214" s="38"/>
      <c r="H214" s="38"/>
      <c r="I214" s="142"/>
      <c r="J214" s="38"/>
      <c r="K214" s="38"/>
      <c r="L214" s="42"/>
      <c r="M214" s="248"/>
      <c r="N214" s="249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147</v>
      </c>
      <c r="AU214" s="15" t="s">
        <v>86</v>
      </c>
    </row>
    <row r="215" spans="1:51" s="13" customFormat="1" ht="12">
      <c r="A215" s="13"/>
      <c r="B215" s="251"/>
      <c r="C215" s="252"/>
      <c r="D215" s="246" t="s">
        <v>170</v>
      </c>
      <c r="E215" s="253" t="s">
        <v>1</v>
      </c>
      <c r="F215" s="254" t="s">
        <v>273</v>
      </c>
      <c r="G215" s="252"/>
      <c r="H215" s="255">
        <v>20.48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1" t="s">
        <v>170</v>
      </c>
      <c r="AU215" s="261" t="s">
        <v>86</v>
      </c>
      <c r="AV215" s="13" t="s">
        <v>86</v>
      </c>
      <c r="AW215" s="13" t="s">
        <v>33</v>
      </c>
      <c r="AX215" s="13" t="s">
        <v>76</v>
      </c>
      <c r="AY215" s="261" t="s">
        <v>136</v>
      </c>
    </row>
    <row r="216" spans="1:51" s="13" customFormat="1" ht="12">
      <c r="A216" s="13"/>
      <c r="B216" s="251"/>
      <c r="C216" s="252"/>
      <c r="D216" s="246" t="s">
        <v>170</v>
      </c>
      <c r="E216" s="253" t="s">
        <v>1</v>
      </c>
      <c r="F216" s="254" t="s">
        <v>274</v>
      </c>
      <c r="G216" s="252"/>
      <c r="H216" s="255">
        <v>48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170</v>
      </c>
      <c r="AU216" s="261" t="s">
        <v>86</v>
      </c>
      <c r="AV216" s="13" t="s">
        <v>86</v>
      </c>
      <c r="AW216" s="13" t="s">
        <v>33</v>
      </c>
      <c r="AX216" s="13" t="s">
        <v>76</v>
      </c>
      <c r="AY216" s="261" t="s">
        <v>136</v>
      </c>
    </row>
    <row r="217" spans="1:65" s="2" customFormat="1" ht="14.4" customHeight="1">
      <c r="A217" s="36"/>
      <c r="B217" s="37"/>
      <c r="C217" s="233" t="s">
        <v>275</v>
      </c>
      <c r="D217" s="233" t="s">
        <v>138</v>
      </c>
      <c r="E217" s="234" t="s">
        <v>276</v>
      </c>
      <c r="F217" s="235" t="s">
        <v>277</v>
      </c>
      <c r="G217" s="236" t="s">
        <v>176</v>
      </c>
      <c r="H217" s="237">
        <v>68.48</v>
      </c>
      <c r="I217" s="238"/>
      <c r="J217" s="239">
        <f>ROUND(I217*H217,2)</f>
        <v>0</v>
      </c>
      <c r="K217" s="235" t="s">
        <v>142</v>
      </c>
      <c r="L217" s="42"/>
      <c r="M217" s="240" t="s">
        <v>1</v>
      </c>
      <c r="N217" s="241" t="s">
        <v>41</v>
      </c>
      <c r="O217" s="89"/>
      <c r="P217" s="242">
        <f>O217*H217</f>
        <v>0</v>
      </c>
      <c r="Q217" s="242">
        <v>0.00086</v>
      </c>
      <c r="R217" s="242">
        <f>Q217*H217</f>
        <v>0.0588928</v>
      </c>
      <c r="S217" s="242">
        <v>0</v>
      </c>
      <c r="T217" s="243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44" t="s">
        <v>143</v>
      </c>
      <c r="AT217" s="244" t="s">
        <v>138</v>
      </c>
      <c r="AU217" s="244" t="s">
        <v>86</v>
      </c>
      <c r="AY217" s="15" t="s">
        <v>136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5" t="s">
        <v>84</v>
      </c>
      <c r="BK217" s="245">
        <f>ROUND(I217*H217,2)</f>
        <v>0</v>
      </c>
      <c r="BL217" s="15" t="s">
        <v>143</v>
      </c>
      <c r="BM217" s="244" t="s">
        <v>278</v>
      </c>
    </row>
    <row r="218" spans="1:47" s="2" customFormat="1" ht="12">
      <c r="A218" s="36"/>
      <c r="B218" s="37"/>
      <c r="C218" s="38"/>
      <c r="D218" s="246" t="s">
        <v>145</v>
      </c>
      <c r="E218" s="38"/>
      <c r="F218" s="247" t="s">
        <v>279</v>
      </c>
      <c r="G218" s="38"/>
      <c r="H218" s="38"/>
      <c r="I218" s="142"/>
      <c r="J218" s="38"/>
      <c r="K218" s="38"/>
      <c r="L218" s="42"/>
      <c r="M218" s="248"/>
      <c r="N218" s="249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145</v>
      </c>
      <c r="AU218" s="15" t="s">
        <v>86</v>
      </c>
    </row>
    <row r="219" spans="1:47" s="2" customFormat="1" ht="12">
      <c r="A219" s="36"/>
      <c r="B219" s="37"/>
      <c r="C219" s="38"/>
      <c r="D219" s="246" t="s">
        <v>147</v>
      </c>
      <c r="E219" s="38"/>
      <c r="F219" s="250" t="s">
        <v>265</v>
      </c>
      <c r="G219" s="38"/>
      <c r="H219" s="38"/>
      <c r="I219" s="142"/>
      <c r="J219" s="38"/>
      <c r="K219" s="38"/>
      <c r="L219" s="42"/>
      <c r="M219" s="248"/>
      <c r="N219" s="249"/>
      <c r="O219" s="89"/>
      <c r="P219" s="89"/>
      <c r="Q219" s="89"/>
      <c r="R219" s="89"/>
      <c r="S219" s="89"/>
      <c r="T219" s="90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147</v>
      </c>
      <c r="AU219" s="15" t="s">
        <v>86</v>
      </c>
    </row>
    <row r="220" spans="1:65" s="2" customFormat="1" ht="14.4" customHeight="1">
      <c r="A220" s="36"/>
      <c r="B220" s="37"/>
      <c r="C220" s="233" t="s">
        <v>280</v>
      </c>
      <c r="D220" s="233" t="s">
        <v>138</v>
      </c>
      <c r="E220" s="234" t="s">
        <v>281</v>
      </c>
      <c r="F220" s="235" t="s">
        <v>282</v>
      </c>
      <c r="G220" s="236" t="s">
        <v>283</v>
      </c>
      <c r="H220" s="237">
        <v>0.302</v>
      </c>
      <c r="I220" s="238"/>
      <c r="J220" s="239">
        <f>ROUND(I220*H220,2)</f>
        <v>0</v>
      </c>
      <c r="K220" s="235" t="s">
        <v>142</v>
      </c>
      <c r="L220" s="42"/>
      <c r="M220" s="240" t="s">
        <v>1</v>
      </c>
      <c r="N220" s="241" t="s">
        <v>41</v>
      </c>
      <c r="O220" s="89"/>
      <c r="P220" s="242">
        <f>O220*H220</f>
        <v>0</v>
      </c>
      <c r="Q220" s="242">
        <v>1.03951</v>
      </c>
      <c r="R220" s="242">
        <f>Q220*H220</f>
        <v>0.31393202</v>
      </c>
      <c r="S220" s="242">
        <v>0</v>
      </c>
      <c r="T220" s="243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44" t="s">
        <v>143</v>
      </c>
      <c r="AT220" s="244" t="s">
        <v>138</v>
      </c>
      <c r="AU220" s="244" t="s">
        <v>86</v>
      </c>
      <c r="AY220" s="15" t="s">
        <v>136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5" t="s">
        <v>84</v>
      </c>
      <c r="BK220" s="245">
        <f>ROUND(I220*H220,2)</f>
        <v>0</v>
      </c>
      <c r="BL220" s="15" t="s">
        <v>143</v>
      </c>
      <c r="BM220" s="244" t="s">
        <v>284</v>
      </c>
    </row>
    <row r="221" spans="1:47" s="2" customFormat="1" ht="12">
      <c r="A221" s="36"/>
      <c r="B221" s="37"/>
      <c r="C221" s="38"/>
      <c r="D221" s="246" t="s">
        <v>145</v>
      </c>
      <c r="E221" s="38"/>
      <c r="F221" s="247" t="s">
        <v>285</v>
      </c>
      <c r="G221" s="38"/>
      <c r="H221" s="38"/>
      <c r="I221" s="142"/>
      <c r="J221" s="38"/>
      <c r="K221" s="38"/>
      <c r="L221" s="42"/>
      <c r="M221" s="248"/>
      <c r="N221" s="249"/>
      <c r="O221" s="89"/>
      <c r="P221" s="89"/>
      <c r="Q221" s="89"/>
      <c r="R221" s="89"/>
      <c r="S221" s="89"/>
      <c r="T221" s="90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145</v>
      </c>
      <c r="AU221" s="15" t="s">
        <v>86</v>
      </c>
    </row>
    <row r="222" spans="1:47" s="2" customFormat="1" ht="12">
      <c r="A222" s="36"/>
      <c r="B222" s="37"/>
      <c r="C222" s="38"/>
      <c r="D222" s="246" t="s">
        <v>147</v>
      </c>
      <c r="E222" s="38"/>
      <c r="F222" s="250" t="s">
        <v>286</v>
      </c>
      <c r="G222" s="38"/>
      <c r="H222" s="38"/>
      <c r="I222" s="142"/>
      <c r="J222" s="38"/>
      <c r="K222" s="38"/>
      <c r="L222" s="42"/>
      <c r="M222" s="248"/>
      <c r="N222" s="249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147</v>
      </c>
      <c r="AU222" s="15" t="s">
        <v>86</v>
      </c>
    </row>
    <row r="223" spans="1:65" s="2" customFormat="1" ht="14.4" customHeight="1">
      <c r="A223" s="36"/>
      <c r="B223" s="37"/>
      <c r="C223" s="233" t="s">
        <v>287</v>
      </c>
      <c r="D223" s="233" t="s">
        <v>138</v>
      </c>
      <c r="E223" s="234" t="s">
        <v>254</v>
      </c>
      <c r="F223" s="235" t="s">
        <v>255</v>
      </c>
      <c r="G223" s="236" t="s">
        <v>141</v>
      </c>
      <c r="H223" s="237">
        <v>0.55</v>
      </c>
      <c r="I223" s="238"/>
      <c r="J223" s="239">
        <f>ROUND(I223*H223,2)</f>
        <v>0</v>
      </c>
      <c r="K223" s="235" t="s">
        <v>142</v>
      </c>
      <c r="L223" s="42"/>
      <c r="M223" s="240" t="s">
        <v>1</v>
      </c>
      <c r="N223" s="241" t="s">
        <v>41</v>
      </c>
      <c r="O223" s="89"/>
      <c r="P223" s="242">
        <f>O223*H223</f>
        <v>0</v>
      </c>
      <c r="Q223" s="242">
        <v>2.76766</v>
      </c>
      <c r="R223" s="242">
        <f>Q223*H223</f>
        <v>1.522213</v>
      </c>
      <c r="S223" s="242">
        <v>0</v>
      </c>
      <c r="T223" s="243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44" t="s">
        <v>143</v>
      </c>
      <c r="AT223" s="244" t="s">
        <v>138</v>
      </c>
      <c r="AU223" s="244" t="s">
        <v>86</v>
      </c>
      <c r="AY223" s="15" t="s">
        <v>136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15" t="s">
        <v>84</v>
      </c>
      <c r="BK223" s="245">
        <f>ROUND(I223*H223,2)</f>
        <v>0</v>
      </c>
      <c r="BL223" s="15" t="s">
        <v>143</v>
      </c>
      <c r="BM223" s="244" t="s">
        <v>288</v>
      </c>
    </row>
    <row r="224" spans="1:47" s="2" customFormat="1" ht="12">
      <c r="A224" s="36"/>
      <c r="B224" s="37"/>
      <c r="C224" s="38"/>
      <c r="D224" s="246" t="s">
        <v>145</v>
      </c>
      <c r="E224" s="38"/>
      <c r="F224" s="247" t="s">
        <v>257</v>
      </c>
      <c r="G224" s="38"/>
      <c r="H224" s="38"/>
      <c r="I224" s="142"/>
      <c r="J224" s="38"/>
      <c r="K224" s="38"/>
      <c r="L224" s="42"/>
      <c r="M224" s="248"/>
      <c r="N224" s="249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145</v>
      </c>
      <c r="AU224" s="15" t="s">
        <v>86</v>
      </c>
    </row>
    <row r="225" spans="1:47" s="2" customFormat="1" ht="12">
      <c r="A225" s="36"/>
      <c r="B225" s="37"/>
      <c r="C225" s="38"/>
      <c r="D225" s="246" t="s">
        <v>147</v>
      </c>
      <c r="E225" s="38"/>
      <c r="F225" s="250" t="s">
        <v>289</v>
      </c>
      <c r="G225" s="38"/>
      <c r="H225" s="38"/>
      <c r="I225" s="142"/>
      <c r="J225" s="38"/>
      <c r="K225" s="38"/>
      <c r="L225" s="42"/>
      <c r="M225" s="248"/>
      <c r="N225" s="249"/>
      <c r="O225" s="89"/>
      <c r="P225" s="89"/>
      <c r="Q225" s="89"/>
      <c r="R225" s="89"/>
      <c r="S225" s="89"/>
      <c r="T225" s="9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147</v>
      </c>
      <c r="AU225" s="15" t="s">
        <v>86</v>
      </c>
    </row>
    <row r="226" spans="1:65" s="2" customFormat="1" ht="14.4" customHeight="1">
      <c r="A226" s="36"/>
      <c r="B226" s="37"/>
      <c r="C226" s="233" t="s">
        <v>290</v>
      </c>
      <c r="D226" s="233" t="s">
        <v>138</v>
      </c>
      <c r="E226" s="234" t="s">
        <v>261</v>
      </c>
      <c r="F226" s="235" t="s">
        <v>262</v>
      </c>
      <c r="G226" s="236" t="s">
        <v>141</v>
      </c>
      <c r="H226" s="237">
        <v>6.3</v>
      </c>
      <c r="I226" s="238"/>
      <c r="J226" s="239">
        <f>ROUND(I226*H226,2)</f>
        <v>0</v>
      </c>
      <c r="K226" s="235" t="s">
        <v>142</v>
      </c>
      <c r="L226" s="42"/>
      <c r="M226" s="240" t="s">
        <v>1</v>
      </c>
      <c r="N226" s="241" t="s">
        <v>41</v>
      </c>
      <c r="O226" s="89"/>
      <c r="P226" s="242">
        <f>O226*H226</f>
        <v>0</v>
      </c>
      <c r="Q226" s="242">
        <v>2.80894</v>
      </c>
      <c r="R226" s="242">
        <f>Q226*H226</f>
        <v>17.696322000000002</v>
      </c>
      <c r="S226" s="242">
        <v>0</v>
      </c>
      <c r="T226" s="243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44" t="s">
        <v>143</v>
      </c>
      <c r="AT226" s="244" t="s">
        <v>138</v>
      </c>
      <c r="AU226" s="244" t="s">
        <v>86</v>
      </c>
      <c r="AY226" s="15" t="s">
        <v>136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15" t="s">
        <v>84</v>
      </c>
      <c r="BK226" s="245">
        <f>ROUND(I226*H226,2)</f>
        <v>0</v>
      </c>
      <c r="BL226" s="15" t="s">
        <v>143</v>
      </c>
      <c r="BM226" s="244" t="s">
        <v>291</v>
      </c>
    </row>
    <row r="227" spans="1:47" s="2" customFormat="1" ht="12">
      <c r="A227" s="36"/>
      <c r="B227" s="37"/>
      <c r="C227" s="38"/>
      <c r="D227" s="246" t="s">
        <v>145</v>
      </c>
      <c r="E227" s="38"/>
      <c r="F227" s="247" t="s">
        <v>264</v>
      </c>
      <c r="G227" s="38"/>
      <c r="H227" s="38"/>
      <c r="I227" s="142"/>
      <c r="J227" s="38"/>
      <c r="K227" s="38"/>
      <c r="L227" s="42"/>
      <c r="M227" s="248"/>
      <c r="N227" s="249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145</v>
      </c>
      <c r="AU227" s="15" t="s">
        <v>86</v>
      </c>
    </row>
    <row r="228" spans="1:47" s="2" customFormat="1" ht="12">
      <c r="A228" s="36"/>
      <c r="B228" s="37"/>
      <c r="C228" s="38"/>
      <c r="D228" s="246" t="s">
        <v>147</v>
      </c>
      <c r="E228" s="38"/>
      <c r="F228" s="250" t="s">
        <v>289</v>
      </c>
      <c r="G228" s="38"/>
      <c r="H228" s="38"/>
      <c r="I228" s="142"/>
      <c r="J228" s="38"/>
      <c r="K228" s="38"/>
      <c r="L228" s="42"/>
      <c r="M228" s="248"/>
      <c r="N228" s="249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147</v>
      </c>
      <c r="AU228" s="15" t="s">
        <v>86</v>
      </c>
    </row>
    <row r="229" spans="1:65" s="2" customFormat="1" ht="14.4" customHeight="1">
      <c r="A229" s="36"/>
      <c r="B229" s="37"/>
      <c r="C229" s="233" t="s">
        <v>292</v>
      </c>
      <c r="D229" s="233" t="s">
        <v>138</v>
      </c>
      <c r="E229" s="234" t="s">
        <v>269</v>
      </c>
      <c r="F229" s="235" t="s">
        <v>270</v>
      </c>
      <c r="G229" s="236" t="s">
        <v>176</v>
      </c>
      <c r="H229" s="237">
        <v>31.5</v>
      </c>
      <c r="I229" s="238"/>
      <c r="J229" s="239">
        <f>ROUND(I229*H229,2)</f>
        <v>0</v>
      </c>
      <c r="K229" s="235" t="s">
        <v>142</v>
      </c>
      <c r="L229" s="42"/>
      <c r="M229" s="240" t="s">
        <v>1</v>
      </c>
      <c r="N229" s="241" t="s">
        <v>41</v>
      </c>
      <c r="O229" s="89"/>
      <c r="P229" s="242">
        <f>O229*H229</f>
        <v>0</v>
      </c>
      <c r="Q229" s="242">
        <v>0.00726</v>
      </c>
      <c r="R229" s="242">
        <f>Q229*H229</f>
        <v>0.22869</v>
      </c>
      <c r="S229" s="242">
        <v>0</v>
      </c>
      <c r="T229" s="243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44" t="s">
        <v>143</v>
      </c>
      <c r="AT229" s="244" t="s">
        <v>138</v>
      </c>
      <c r="AU229" s="244" t="s">
        <v>86</v>
      </c>
      <c r="AY229" s="15" t="s">
        <v>136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15" t="s">
        <v>84</v>
      </c>
      <c r="BK229" s="245">
        <f>ROUND(I229*H229,2)</f>
        <v>0</v>
      </c>
      <c r="BL229" s="15" t="s">
        <v>143</v>
      </c>
      <c r="BM229" s="244" t="s">
        <v>293</v>
      </c>
    </row>
    <row r="230" spans="1:47" s="2" customFormat="1" ht="12">
      <c r="A230" s="36"/>
      <c r="B230" s="37"/>
      <c r="C230" s="38"/>
      <c r="D230" s="246" t="s">
        <v>145</v>
      </c>
      <c r="E230" s="38"/>
      <c r="F230" s="247" t="s">
        <v>272</v>
      </c>
      <c r="G230" s="38"/>
      <c r="H230" s="38"/>
      <c r="I230" s="142"/>
      <c r="J230" s="38"/>
      <c r="K230" s="38"/>
      <c r="L230" s="42"/>
      <c r="M230" s="248"/>
      <c r="N230" s="249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145</v>
      </c>
      <c r="AU230" s="15" t="s">
        <v>86</v>
      </c>
    </row>
    <row r="231" spans="1:47" s="2" customFormat="1" ht="12">
      <c r="A231" s="36"/>
      <c r="B231" s="37"/>
      <c r="C231" s="38"/>
      <c r="D231" s="246" t="s">
        <v>147</v>
      </c>
      <c r="E231" s="38"/>
      <c r="F231" s="250" t="s">
        <v>289</v>
      </c>
      <c r="G231" s="38"/>
      <c r="H231" s="38"/>
      <c r="I231" s="142"/>
      <c r="J231" s="38"/>
      <c r="K231" s="38"/>
      <c r="L231" s="42"/>
      <c r="M231" s="248"/>
      <c r="N231" s="249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147</v>
      </c>
      <c r="AU231" s="15" t="s">
        <v>86</v>
      </c>
    </row>
    <row r="232" spans="1:65" s="2" customFormat="1" ht="14.4" customHeight="1">
      <c r="A232" s="36"/>
      <c r="B232" s="37"/>
      <c r="C232" s="233" t="s">
        <v>294</v>
      </c>
      <c r="D232" s="233" t="s">
        <v>138</v>
      </c>
      <c r="E232" s="234" t="s">
        <v>276</v>
      </c>
      <c r="F232" s="235" t="s">
        <v>277</v>
      </c>
      <c r="G232" s="236" t="s">
        <v>176</v>
      </c>
      <c r="H232" s="237">
        <v>31.5</v>
      </c>
      <c r="I232" s="238"/>
      <c r="J232" s="239">
        <f>ROUND(I232*H232,2)</f>
        <v>0</v>
      </c>
      <c r="K232" s="235" t="s">
        <v>142</v>
      </c>
      <c r="L232" s="42"/>
      <c r="M232" s="240" t="s">
        <v>1</v>
      </c>
      <c r="N232" s="241" t="s">
        <v>41</v>
      </c>
      <c r="O232" s="89"/>
      <c r="P232" s="242">
        <f>O232*H232</f>
        <v>0</v>
      </c>
      <c r="Q232" s="242">
        <v>0.00086</v>
      </c>
      <c r="R232" s="242">
        <f>Q232*H232</f>
        <v>0.02709</v>
      </c>
      <c r="S232" s="242">
        <v>0</v>
      </c>
      <c r="T232" s="243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44" t="s">
        <v>143</v>
      </c>
      <c r="AT232" s="244" t="s">
        <v>138</v>
      </c>
      <c r="AU232" s="244" t="s">
        <v>86</v>
      </c>
      <c r="AY232" s="15" t="s">
        <v>136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15" t="s">
        <v>84</v>
      </c>
      <c r="BK232" s="245">
        <f>ROUND(I232*H232,2)</f>
        <v>0</v>
      </c>
      <c r="BL232" s="15" t="s">
        <v>143</v>
      </c>
      <c r="BM232" s="244" t="s">
        <v>295</v>
      </c>
    </row>
    <row r="233" spans="1:47" s="2" customFormat="1" ht="12">
      <c r="A233" s="36"/>
      <c r="B233" s="37"/>
      <c r="C233" s="38"/>
      <c r="D233" s="246" t="s">
        <v>145</v>
      </c>
      <c r="E233" s="38"/>
      <c r="F233" s="247" t="s">
        <v>279</v>
      </c>
      <c r="G233" s="38"/>
      <c r="H233" s="38"/>
      <c r="I233" s="142"/>
      <c r="J233" s="38"/>
      <c r="K233" s="38"/>
      <c r="L233" s="42"/>
      <c r="M233" s="248"/>
      <c r="N233" s="249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145</v>
      </c>
      <c r="AU233" s="15" t="s">
        <v>86</v>
      </c>
    </row>
    <row r="234" spans="1:47" s="2" customFormat="1" ht="12">
      <c r="A234" s="36"/>
      <c r="B234" s="37"/>
      <c r="C234" s="38"/>
      <c r="D234" s="246" t="s">
        <v>147</v>
      </c>
      <c r="E234" s="38"/>
      <c r="F234" s="250" t="s">
        <v>289</v>
      </c>
      <c r="G234" s="38"/>
      <c r="H234" s="38"/>
      <c r="I234" s="142"/>
      <c r="J234" s="38"/>
      <c r="K234" s="38"/>
      <c r="L234" s="42"/>
      <c r="M234" s="248"/>
      <c r="N234" s="249"/>
      <c r="O234" s="89"/>
      <c r="P234" s="89"/>
      <c r="Q234" s="89"/>
      <c r="R234" s="89"/>
      <c r="S234" s="89"/>
      <c r="T234" s="90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147</v>
      </c>
      <c r="AU234" s="15" t="s">
        <v>86</v>
      </c>
    </row>
    <row r="235" spans="1:65" s="2" customFormat="1" ht="14.4" customHeight="1">
      <c r="A235" s="36"/>
      <c r="B235" s="37"/>
      <c r="C235" s="233" t="s">
        <v>296</v>
      </c>
      <c r="D235" s="233" t="s">
        <v>138</v>
      </c>
      <c r="E235" s="234" t="s">
        <v>281</v>
      </c>
      <c r="F235" s="235" t="s">
        <v>282</v>
      </c>
      <c r="G235" s="236" t="s">
        <v>283</v>
      </c>
      <c r="H235" s="237">
        <v>0.127</v>
      </c>
      <c r="I235" s="238"/>
      <c r="J235" s="239">
        <f>ROUND(I235*H235,2)</f>
        <v>0</v>
      </c>
      <c r="K235" s="235" t="s">
        <v>142</v>
      </c>
      <c r="L235" s="42"/>
      <c r="M235" s="240" t="s">
        <v>1</v>
      </c>
      <c r="N235" s="241" t="s">
        <v>41</v>
      </c>
      <c r="O235" s="89"/>
      <c r="P235" s="242">
        <f>O235*H235</f>
        <v>0</v>
      </c>
      <c r="Q235" s="242">
        <v>1.03951</v>
      </c>
      <c r="R235" s="242">
        <f>Q235*H235</f>
        <v>0.13201777</v>
      </c>
      <c r="S235" s="242">
        <v>0</v>
      </c>
      <c r="T235" s="243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44" t="s">
        <v>143</v>
      </c>
      <c r="AT235" s="244" t="s">
        <v>138</v>
      </c>
      <c r="AU235" s="244" t="s">
        <v>86</v>
      </c>
      <c r="AY235" s="15" t="s">
        <v>136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15" t="s">
        <v>84</v>
      </c>
      <c r="BK235" s="245">
        <f>ROUND(I235*H235,2)</f>
        <v>0</v>
      </c>
      <c r="BL235" s="15" t="s">
        <v>143</v>
      </c>
      <c r="BM235" s="244" t="s">
        <v>297</v>
      </c>
    </row>
    <row r="236" spans="1:47" s="2" customFormat="1" ht="12">
      <c r="A236" s="36"/>
      <c r="B236" s="37"/>
      <c r="C236" s="38"/>
      <c r="D236" s="246" t="s">
        <v>145</v>
      </c>
      <c r="E236" s="38"/>
      <c r="F236" s="247" t="s">
        <v>285</v>
      </c>
      <c r="G236" s="38"/>
      <c r="H236" s="38"/>
      <c r="I236" s="142"/>
      <c r="J236" s="38"/>
      <c r="K236" s="38"/>
      <c r="L236" s="42"/>
      <c r="M236" s="248"/>
      <c r="N236" s="249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145</v>
      </c>
      <c r="AU236" s="15" t="s">
        <v>86</v>
      </c>
    </row>
    <row r="237" spans="1:47" s="2" customFormat="1" ht="12">
      <c r="A237" s="36"/>
      <c r="B237" s="37"/>
      <c r="C237" s="38"/>
      <c r="D237" s="246" t="s">
        <v>147</v>
      </c>
      <c r="E237" s="38"/>
      <c r="F237" s="250" t="s">
        <v>298</v>
      </c>
      <c r="G237" s="38"/>
      <c r="H237" s="38"/>
      <c r="I237" s="142"/>
      <c r="J237" s="38"/>
      <c r="K237" s="38"/>
      <c r="L237" s="42"/>
      <c r="M237" s="248"/>
      <c r="N237" s="249"/>
      <c r="O237" s="89"/>
      <c r="P237" s="89"/>
      <c r="Q237" s="89"/>
      <c r="R237" s="89"/>
      <c r="S237" s="89"/>
      <c r="T237" s="90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147</v>
      </c>
      <c r="AU237" s="15" t="s">
        <v>86</v>
      </c>
    </row>
    <row r="238" spans="1:65" s="2" customFormat="1" ht="14.4" customHeight="1">
      <c r="A238" s="36"/>
      <c r="B238" s="37"/>
      <c r="C238" s="233" t="s">
        <v>299</v>
      </c>
      <c r="D238" s="233" t="s">
        <v>138</v>
      </c>
      <c r="E238" s="234" t="s">
        <v>261</v>
      </c>
      <c r="F238" s="235" t="s">
        <v>262</v>
      </c>
      <c r="G238" s="236" t="s">
        <v>141</v>
      </c>
      <c r="H238" s="237">
        <v>12.5</v>
      </c>
      <c r="I238" s="238"/>
      <c r="J238" s="239">
        <f>ROUND(I238*H238,2)</f>
        <v>0</v>
      </c>
      <c r="K238" s="235" t="s">
        <v>142</v>
      </c>
      <c r="L238" s="42"/>
      <c r="M238" s="240" t="s">
        <v>1</v>
      </c>
      <c r="N238" s="241" t="s">
        <v>41</v>
      </c>
      <c r="O238" s="89"/>
      <c r="P238" s="242">
        <f>O238*H238</f>
        <v>0</v>
      </c>
      <c r="Q238" s="242">
        <v>2.80894</v>
      </c>
      <c r="R238" s="242">
        <f>Q238*H238</f>
        <v>35.11175</v>
      </c>
      <c r="S238" s="242">
        <v>0</v>
      </c>
      <c r="T238" s="243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44" t="s">
        <v>143</v>
      </c>
      <c r="AT238" s="244" t="s">
        <v>138</v>
      </c>
      <c r="AU238" s="244" t="s">
        <v>86</v>
      </c>
      <c r="AY238" s="15" t="s">
        <v>136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15" t="s">
        <v>84</v>
      </c>
      <c r="BK238" s="245">
        <f>ROUND(I238*H238,2)</f>
        <v>0</v>
      </c>
      <c r="BL238" s="15" t="s">
        <v>143</v>
      </c>
      <c r="BM238" s="244" t="s">
        <v>300</v>
      </c>
    </row>
    <row r="239" spans="1:47" s="2" customFormat="1" ht="12">
      <c r="A239" s="36"/>
      <c r="B239" s="37"/>
      <c r="C239" s="38"/>
      <c r="D239" s="246" t="s">
        <v>145</v>
      </c>
      <c r="E239" s="38"/>
      <c r="F239" s="247" t="s">
        <v>264</v>
      </c>
      <c r="G239" s="38"/>
      <c r="H239" s="38"/>
      <c r="I239" s="142"/>
      <c r="J239" s="38"/>
      <c r="K239" s="38"/>
      <c r="L239" s="42"/>
      <c r="M239" s="248"/>
      <c r="N239" s="249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145</v>
      </c>
      <c r="AU239" s="15" t="s">
        <v>86</v>
      </c>
    </row>
    <row r="240" spans="1:47" s="2" customFormat="1" ht="12">
      <c r="A240" s="36"/>
      <c r="B240" s="37"/>
      <c r="C240" s="38"/>
      <c r="D240" s="246" t="s">
        <v>147</v>
      </c>
      <c r="E240" s="38"/>
      <c r="F240" s="250" t="s">
        <v>236</v>
      </c>
      <c r="G240" s="38"/>
      <c r="H240" s="38"/>
      <c r="I240" s="142"/>
      <c r="J240" s="38"/>
      <c r="K240" s="38"/>
      <c r="L240" s="42"/>
      <c r="M240" s="248"/>
      <c r="N240" s="249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147</v>
      </c>
      <c r="AU240" s="15" t="s">
        <v>86</v>
      </c>
    </row>
    <row r="241" spans="1:65" s="2" customFormat="1" ht="14.4" customHeight="1">
      <c r="A241" s="36"/>
      <c r="B241" s="37"/>
      <c r="C241" s="233" t="s">
        <v>301</v>
      </c>
      <c r="D241" s="233" t="s">
        <v>138</v>
      </c>
      <c r="E241" s="234" t="s">
        <v>269</v>
      </c>
      <c r="F241" s="235" t="s">
        <v>270</v>
      </c>
      <c r="G241" s="236" t="s">
        <v>176</v>
      </c>
      <c r="H241" s="237">
        <v>50</v>
      </c>
      <c r="I241" s="238"/>
      <c r="J241" s="239">
        <f>ROUND(I241*H241,2)</f>
        <v>0</v>
      </c>
      <c r="K241" s="235" t="s">
        <v>142</v>
      </c>
      <c r="L241" s="42"/>
      <c r="M241" s="240" t="s">
        <v>1</v>
      </c>
      <c r="N241" s="241" t="s">
        <v>41</v>
      </c>
      <c r="O241" s="89"/>
      <c r="P241" s="242">
        <f>O241*H241</f>
        <v>0</v>
      </c>
      <c r="Q241" s="242">
        <v>0.00726</v>
      </c>
      <c r="R241" s="242">
        <f>Q241*H241</f>
        <v>0.363</v>
      </c>
      <c r="S241" s="242">
        <v>0</v>
      </c>
      <c r="T241" s="243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44" t="s">
        <v>143</v>
      </c>
      <c r="AT241" s="244" t="s">
        <v>138</v>
      </c>
      <c r="AU241" s="244" t="s">
        <v>86</v>
      </c>
      <c r="AY241" s="15" t="s">
        <v>136</v>
      </c>
      <c r="BE241" s="245">
        <f>IF(N241="základní",J241,0)</f>
        <v>0</v>
      </c>
      <c r="BF241" s="245">
        <f>IF(N241="snížená",J241,0)</f>
        <v>0</v>
      </c>
      <c r="BG241" s="245">
        <f>IF(N241="zákl. přenesená",J241,0)</f>
        <v>0</v>
      </c>
      <c r="BH241" s="245">
        <f>IF(N241="sníž. přenesená",J241,0)</f>
        <v>0</v>
      </c>
      <c r="BI241" s="245">
        <f>IF(N241="nulová",J241,0)</f>
        <v>0</v>
      </c>
      <c r="BJ241" s="15" t="s">
        <v>84</v>
      </c>
      <c r="BK241" s="245">
        <f>ROUND(I241*H241,2)</f>
        <v>0</v>
      </c>
      <c r="BL241" s="15" t="s">
        <v>143</v>
      </c>
      <c r="BM241" s="244" t="s">
        <v>302</v>
      </c>
    </row>
    <row r="242" spans="1:47" s="2" customFormat="1" ht="12">
      <c r="A242" s="36"/>
      <c r="B242" s="37"/>
      <c r="C242" s="38"/>
      <c r="D242" s="246" t="s">
        <v>145</v>
      </c>
      <c r="E242" s="38"/>
      <c r="F242" s="247" t="s">
        <v>272</v>
      </c>
      <c r="G242" s="38"/>
      <c r="H242" s="38"/>
      <c r="I242" s="142"/>
      <c r="J242" s="38"/>
      <c r="K242" s="38"/>
      <c r="L242" s="42"/>
      <c r="M242" s="248"/>
      <c r="N242" s="249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145</v>
      </c>
      <c r="AU242" s="15" t="s">
        <v>86</v>
      </c>
    </row>
    <row r="243" spans="1:47" s="2" customFormat="1" ht="12">
      <c r="A243" s="36"/>
      <c r="B243" s="37"/>
      <c r="C243" s="38"/>
      <c r="D243" s="246" t="s">
        <v>147</v>
      </c>
      <c r="E243" s="38"/>
      <c r="F243" s="250" t="s">
        <v>303</v>
      </c>
      <c r="G243" s="38"/>
      <c r="H243" s="38"/>
      <c r="I243" s="142"/>
      <c r="J243" s="38"/>
      <c r="K243" s="38"/>
      <c r="L243" s="42"/>
      <c r="M243" s="248"/>
      <c r="N243" s="249"/>
      <c r="O243" s="89"/>
      <c r="P243" s="89"/>
      <c r="Q243" s="89"/>
      <c r="R243" s="89"/>
      <c r="S243" s="89"/>
      <c r="T243" s="90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147</v>
      </c>
      <c r="AU243" s="15" t="s">
        <v>86</v>
      </c>
    </row>
    <row r="244" spans="1:65" s="2" customFormat="1" ht="14.4" customHeight="1">
      <c r="A244" s="36"/>
      <c r="B244" s="37"/>
      <c r="C244" s="233" t="s">
        <v>304</v>
      </c>
      <c r="D244" s="233" t="s">
        <v>138</v>
      </c>
      <c r="E244" s="234" t="s">
        <v>276</v>
      </c>
      <c r="F244" s="235" t="s">
        <v>277</v>
      </c>
      <c r="G244" s="236" t="s">
        <v>176</v>
      </c>
      <c r="H244" s="237">
        <v>50</v>
      </c>
      <c r="I244" s="238"/>
      <c r="J244" s="239">
        <f>ROUND(I244*H244,2)</f>
        <v>0</v>
      </c>
      <c r="K244" s="235" t="s">
        <v>142</v>
      </c>
      <c r="L244" s="42"/>
      <c r="M244" s="240" t="s">
        <v>1</v>
      </c>
      <c r="N244" s="241" t="s">
        <v>41</v>
      </c>
      <c r="O244" s="89"/>
      <c r="P244" s="242">
        <f>O244*H244</f>
        <v>0</v>
      </c>
      <c r="Q244" s="242">
        <v>0.00086</v>
      </c>
      <c r="R244" s="242">
        <f>Q244*H244</f>
        <v>0.043</v>
      </c>
      <c r="S244" s="242">
        <v>0</v>
      </c>
      <c r="T244" s="243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44" t="s">
        <v>143</v>
      </c>
      <c r="AT244" s="244" t="s">
        <v>138</v>
      </c>
      <c r="AU244" s="244" t="s">
        <v>86</v>
      </c>
      <c r="AY244" s="15" t="s">
        <v>136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15" t="s">
        <v>84</v>
      </c>
      <c r="BK244" s="245">
        <f>ROUND(I244*H244,2)</f>
        <v>0</v>
      </c>
      <c r="BL244" s="15" t="s">
        <v>143</v>
      </c>
      <c r="BM244" s="244" t="s">
        <v>305</v>
      </c>
    </row>
    <row r="245" spans="1:47" s="2" customFormat="1" ht="12">
      <c r="A245" s="36"/>
      <c r="B245" s="37"/>
      <c r="C245" s="38"/>
      <c r="D245" s="246" t="s">
        <v>145</v>
      </c>
      <c r="E245" s="38"/>
      <c r="F245" s="247" t="s">
        <v>279</v>
      </c>
      <c r="G245" s="38"/>
      <c r="H245" s="38"/>
      <c r="I245" s="142"/>
      <c r="J245" s="38"/>
      <c r="K245" s="38"/>
      <c r="L245" s="42"/>
      <c r="M245" s="248"/>
      <c r="N245" s="249"/>
      <c r="O245" s="89"/>
      <c r="P245" s="89"/>
      <c r="Q245" s="89"/>
      <c r="R245" s="89"/>
      <c r="S245" s="89"/>
      <c r="T245" s="90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5" t="s">
        <v>145</v>
      </c>
      <c r="AU245" s="15" t="s">
        <v>86</v>
      </c>
    </row>
    <row r="246" spans="1:47" s="2" customFormat="1" ht="12">
      <c r="A246" s="36"/>
      <c r="B246" s="37"/>
      <c r="C246" s="38"/>
      <c r="D246" s="246" t="s">
        <v>147</v>
      </c>
      <c r="E246" s="38"/>
      <c r="F246" s="250" t="s">
        <v>236</v>
      </c>
      <c r="G246" s="38"/>
      <c r="H246" s="38"/>
      <c r="I246" s="142"/>
      <c r="J246" s="38"/>
      <c r="K246" s="38"/>
      <c r="L246" s="42"/>
      <c r="M246" s="248"/>
      <c r="N246" s="249"/>
      <c r="O246" s="89"/>
      <c r="P246" s="89"/>
      <c r="Q246" s="89"/>
      <c r="R246" s="89"/>
      <c r="S246" s="89"/>
      <c r="T246" s="9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147</v>
      </c>
      <c r="AU246" s="15" t="s">
        <v>86</v>
      </c>
    </row>
    <row r="247" spans="1:65" s="2" customFormat="1" ht="14.4" customHeight="1">
      <c r="A247" s="36"/>
      <c r="B247" s="37"/>
      <c r="C247" s="233" t="s">
        <v>306</v>
      </c>
      <c r="D247" s="233" t="s">
        <v>138</v>
      </c>
      <c r="E247" s="234" t="s">
        <v>281</v>
      </c>
      <c r="F247" s="235" t="s">
        <v>282</v>
      </c>
      <c r="G247" s="236" t="s">
        <v>283</v>
      </c>
      <c r="H247" s="237">
        <v>0.135</v>
      </c>
      <c r="I247" s="238"/>
      <c r="J247" s="239">
        <f>ROUND(I247*H247,2)</f>
        <v>0</v>
      </c>
      <c r="K247" s="235" t="s">
        <v>142</v>
      </c>
      <c r="L247" s="42"/>
      <c r="M247" s="240" t="s">
        <v>1</v>
      </c>
      <c r="N247" s="241" t="s">
        <v>41</v>
      </c>
      <c r="O247" s="89"/>
      <c r="P247" s="242">
        <f>O247*H247</f>
        <v>0</v>
      </c>
      <c r="Q247" s="242">
        <v>1.03951</v>
      </c>
      <c r="R247" s="242">
        <f>Q247*H247</f>
        <v>0.14033385</v>
      </c>
      <c r="S247" s="242">
        <v>0</v>
      </c>
      <c r="T247" s="243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44" t="s">
        <v>143</v>
      </c>
      <c r="AT247" s="244" t="s">
        <v>138</v>
      </c>
      <c r="AU247" s="244" t="s">
        <v>86</v>
      </c>
      <c r="AY247" s="15" t="s">
        <v>136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15" t="s">
        <v>84</v>
      </c>
      <c r="BK247" s="245">
        <f>ROUND(I247*H247,2)</f>
        <v>0</v>
      </c>
      <c r="BL247" s="15" t="s">
        <v>143</v>
      </c>
      <c r="BM247" s="244" t="s">
        <v>307</v>
      </c>
    </row>
    <row r="248" spans="1:47" s="2" customFormat="1" ht="12">
      <c r="A248" s="36"/>
      <c r="B248" s="37"/>
      <c r="C248" s="38"/>
      <c r="D248" s="246" t="s">
        <v>145</v>
      </c>
      <c r="E248" s="38"/>
      <c r="F248" s="247" t="s">
        <v>285</v>
      </c>
      <c r="G248" s="38"/>
      <c r="H248" s="38"/>
      <c r="I248" s="142"/>
      <c r="J248" s="38"/>
      <c r="K248" s="38"/>
      <c r="L248" s="42"/>
      <c r="M248" s="248"/>
      <c r="N248" s="249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145</v>
      </c>
      <c r="AU248" s="15" t="s">
        <v>86</v>
      </c>
    </row>
    <row r="249" spans="1:47" s="2" customFormat="1" ht="12">
      <c r="A249" s="36"/>
      <c r="B249" s="37"/>
      <c r="C249" s="38"/>
      <c r="D249" s="246" t="s">
        <v>147</v>
      </c>
      <c r="E249" s="38"/>
      <c r="F249" s="250" t="s">
        <v>308</v>
      </c>
      <c r="G249" s="38"/>
      <c r="H249" s="38"/>
      <c r="I249" s="142"/>
      <c r="J249" s="38"/>
      <c r="K249" s="38"/>
      <c r="L249" s="42"/>
      <c r="M249" s="248"/>
      <c r="N249" s="249"/>
      <c r="O249" s="89"/>
      <c r="P249" s="89"/>
      <c r="Q249" s="89"/>
      <c r="R249" s="89"/>
      <c r="S249" s="89"/>
      <c r="T249" s="90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147</v>
      </c>
      <c r="AU249" s="15" t="s">
        <v>86</v>
      </c>
    </row>
    <row r="250" spans="1:51" s="13" customFormat="1" ht="12">
      <c r="A250" s="13"/>
      <c r="B250" s="251"/>
      <c r="C250" s="252"/>
      <c r="D250" s="246" t="s">
        <v>170</v>
      </c>
      <c r="E250" s="253" t="s">
        <v>1</v>
      </c>
      <c r="F250" s="254" t="s">
        <v>309</v>
      </c>
      <c r="G250" s="252"/>
      <c r="H250" s="255">
        <v>0.135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170</v>
      </c>
      <c r="AU250" s="261" t="s">
        <v>86</v>
      </c>
      <c r="AV250" s="13" t="s">
        <v>86</v>
      </c>
      <c r="AW250" s="13" t="s">
        <v>33</v>
      </c>
      <c r="AX250" s="13" t="s">
        <v>76</v>
      </c>
      <c r="AY250" s="261" t="s">
        <v>136</v>
      </c>
    </row>
    <row r="251" spans="1:63" s="12" customFormat="1" ht="22.8" customHeight="1">
      <c r="A251" s="12"/>
      <c r="B251" s="217"/>
      <c r="C251" s="218"/>
      <c r="D251" s="219" t="s">
        <v>75</v>
      </c>
      <c r="E251" s="231" t="s">
        <v>143</v>
      </c>
      <c r="F251" s="231" t="s">
        <v>310</v>
      </c>
      <c r="G251" s="218"/>
      <c r="H251" s="218"/>
      <c r="I251" s="221"/>
      <c r="J251" s="232">
        <f>BK251</f>
        <v>0</v>
      </c>
      <c r="K251" s="218"/>
      <c r="L251" s="223"/>
      <c r="M251" s="224"/>
      <c r="N251" s="225"/>
      <c r="O251" s="225"/>
      <c r="P251" s="226">
        <f>SUM(P252:P271)</f>
        <v>0</v>
      </c>
      <c r="Q251" s="225"/>
      <c r="R251" s="226">
        <f>SUM(R252:R271)</f>
        <v>136.43040000000002</v>
      </c>
      <c r="S251" s="225"/>
      <c r="T251" s="227">
        <f>SUM(T252:T271)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8" t="s">
        <v>84</v>
      </c>
      <c r="AT251" s="229" t="s">
        <v>75</v>
      </c>
      <c r="AU251" s="229" t="s">
        <v>84</v>
      </c>
      <c r="AY251" s="228" t="s">
        <v>136</v>
      </c>
      <c r="BK251" s="230">
        <f>SUM(BK252:BK271)</f>
        <v>0</v>
      </c>
    </row>
    <row r="252" spans="1:65" s="2" customFormat="1" ht="14.4" customHeight="1">
      <c r="A252" s="36"/>
      <c r="B252" s="37"/>
      <c r="C252" s="233" t="s">
        <v>311</v>
      </c>
      <c r="D252" s="233" t="s">
        <v>138</v>
      </c>
      <c r="E252" s="234" t="s">
        <v>312</v>
      </c>
      <c r="F252" s="235" t="s">
        <v>313</v>
      </c>
      <c r="G252" s="236" t="s">
        <v>141</v>
      </c>
      <c r="H252" s="237">
        <v>39.6</v>
      </c>
      <c r="I252" s="238"/>
      <c r="J252" s="239">
        <f>ROUND(I252*H252,2)</f>
        <v>0</v>
      </c>
      <c r="K252" s="235" t="s">
        <v>142</v>
      </c>
      <c r="L252" s="42"/>
      <c r="M252" s="240" t="s">
        <v>1</v>
      </c>
      <c r="N252" s="241" t="s">
        <v>41</v>
      </c>
      <c r="O252" s="89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44" t="s">
        <v>143</v>
      </c>
      <c r="AT252" s="244" t="s">
        <v>138</v>
      </c>
      <c r="AU252" s="244" t="s">
        <v>86</v>
      </c>
      <c r="AY252" s="15" t="s">
        <v>136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5" t="s">
        <v>84</v>
      </c>
      <c r="BK252" s="245">
        <f>ROUND(I252*H252,2)</f>
        <v>0</v>
      </c>
      <c r="BL252" s="15" t="s">
        <v>143</v>
      </c>
      <c r="BM252" s="244" t="s">
        <v>314</v>
      </c>
    </row>
    <row r="253" spans="1:47" s="2" customFormat="1" ht="12">
      <c r="A253" s="36"/>
      <c r="B253" s="37"/>
      <c r="C253" s="38"/>
      <c r="D253" s="246" t="s">
        <v>145</v>
      </c>
      <c r="E253" s="38"/>
      <c r="F253" s="247" t="s">
        <v>315</v>
      </c>
      <c r="G253" s="38"/>
      <c r="H253" s="38"/>
      <c r="I253" s="142"/>
      <c r="J253" s="38"/>
      <c r="K253" s="38"/>
      <c r="L253" s="42"/>
      <c r="M253" s="248"/>
      <c r="N253" s="249"/>
      <c r="O253" s="89"/>
      <c r="P253" s="89"/>
      <c r="Q253" s="89"/>
      <c r="R253" s="89"/>
      <c r="S253" s="89"/>
      <c r="T253" s="90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145</v>
      </c>
      <c r="AU253" s="15" t="s">
        <v>86</v>
      </c>
    </row>
    <row r="254" spans="1:47" s="2" customFormat="1" ht="12">
      <c r="A254" s="36"/>
      <c r="B254" s="37"/>
      <c r="C254" s="38"/>
      <c r="D254" s="246" t="s">
        <v>147</v>
      </c>
      <c r="E254" s="38"/>
      <c r="F254" s="250" t="s">
        <v>316</v>
      </c>
      <c r="G254" s="38"/>
      <c r="H254" s="38"/>
      <c r="I254" s="142"/>
      <c r="J254" s="38"/>
      <c r="K254" s="38"/>
      <c r="L254" s="42"/>
      <c r="M254" s="248"/>
      <c r="N254" s="249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147</v>
      </c>
      <c r="AU254" s="15" t="s">
        <v>86</v>
      </c>
    </row>
    <row r="255" spans="1:65" s="2" customFormat="1" ht="19.8" customHeight="1">
      <c r="A255" s="36"/>
      <c r="B255" s="37"/>
      <c r="C255" s="233" t="s">
        <v>317</v>
      </c>
      <c r="D255" s="233" t="s">
        <v>138</v>
      </c>
      <c r="E255" s="234" t="s">
        <v>318</v>
      </c>
      <c r="F255" s="235" t="s">
        <v>319</v>
      </c>
      <c r="G255" s="236" t="s">
        <v>141</v>
      </c>
      <c r="H255" s="237">
        <v>19.8</v>
      </c>
      <c r="I255" s="238"/>
      <c r="J255" s="239">
        <f>ROUND(I255*H255,2)</f>
        <v>0</v>
      </c>
      <c r="K255" s="235" t="s">
        <v>142</v>
      </c>
      <c r="L255" s="42"/>
      <c r="M255" s="240" t="s">
        <v>1</v>
      </c>
      <c r="N255" s="241" t="s">
        <v>41</v>
      </c>
      <c r="O255" s="89"/>
      <c r="P255" s="242">
        <f>O255*H255</f>
        <v>0</v>
      </c>
      <c r="Q255" s="242">
        <v>1.848</v>
      </c>
      <c r="R255" s="242">
        <f>Q255*H255</f>
        <v>36.5904</v>
      </c>
      <c r="S255" s="242">
        <v>0</v>
      </c>
      <c r="T255" s="243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44" t="s">
        <v>143</v>
      </c>
      <c r="AT255" s="244" t="s">
        <v>138</v>
      </c>
      <c r="AU255" s="244" t="s">
        <v>86</v>
      </c>
      <c r="AY255" s="15" t="s">
        <v>136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15" t="s">
        <v>84</v>
      </c>
      <c r="BK255" s="245">
        <f>ROUND(I255*H255,2)</f>
        <v>0</v>
      </c>
      <c r="BL255" s="15" t="s">
        <v>143</v>
      </c>
      <c r="BM255" s="244" t="s">
        <v>320</v>
      </c>
    </row>
    <row r="256" spans="1:47" s="2" customFormat="1" ht="12">
      <c r="A256" s="36"/>
      <c r="B256" s="37"/>
      <c r="C256" s="38"/>
      <c r="D256" s="246" t="s">
        <v>145</v>
      </c>
      <c r="E256" s="38"/>
      <c r="F256" s="247" t="s">
        <v>321</v>
      </c>
      <c r="G256" s="38"/>
      <c r="H256" s="38"/>
      <c r="I256" s="142"/>
      <c r="J256" s="38"/>
      <c r="K256" s="38"/>
      <c r="L256" s="42"/>
      <c r="M256" s="248"/>
      <c r="N256" s="249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145</v>
      </c>
      <c r="AU256" s="15" t="s">
        <v>86</v>
      </c>
    </row>
    <row r="257" spans="1:47" s="2" customFormat="1" ht="12">
      <c r="A257" s="36"/>
      <c r="B257" s="37"/>
      <c r="C257" s="38"/>
      <c r="D257" s="246" t="s">
        <v>147</v>
      </c>
      <c r="E257" s="38"/>
      <c r="F257" s="250" t="s">
        <v>322</v>
      </c>
      <c r="G257" s="38"/>
      <c r="H257" s="38"/>
      <c r="I257" s="142"/>
      <c r="J257" s="38"/>
      <c r="K257" s="38"/>
      <c r="L257" s="42"/>
      <c r="M257" s="248"/>
      <c r="N257" s="249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147</v>
      </c>
      <c r="AU257" s="15" t="s">
        <v>86</v>
      </c>
    </row>
    <row r="258" spans="1:51" s="13" customFormat="1" ht="12">
      <c r="A258" s="13"/>
      <c r="B258" s="251"/>
      <c r="C258" s="252"/>
      <c r="D258" s="246" t="s">
        <v>170</v>
      </c>
      <c r="E258" s="253" t="s">
        <v>1</v>
      </c>
      <c r="F258" s="254" t="s">
        <v>323</v>
      </c>
      <c r="G258" s="252"/>
      <c r="H258" s="255">
        <v>19.8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1" t="s">
        <v>170</v>
      </c>
      <c r="AU258" s="261" t="s">
        <v>86</v>
      </c>
      <c r="AV258" s="13" t="s">
        <v>86</v>
      </c>
      <c r="AW258" s="13" t="s">
        <v>33</v>
      </c>
      <c r="AX258" s="13" t="s">
        <v>76</v>
      </c>
      <c r="AY258" s="261" t="s">
        <v>136</v>
      </c>
    </row>
    <row r="259" spans="1:65" s="2" customFormat="1" ht="14.4" customHeight="1">
      <c r="A259" s="36"/>
      <c r="B259" s="37"/>
      <c r="C259" s="233" t="s">
        <v>324</v>
      </c>
      <c r="D259" s="233" t="s">
        <v>138</v>
      </c>
      <c r="E259" s="234" t="s">
        <v>325</v>
      </c>
      <c r="F259" s="235" t="s">
        <v>326</v>
      </c>
      <c r="G259" s="236" t="s">
        <v>141</v>
      </c>
      <c r="H259" s="237">
        <v>79.2</v>
      </c>
      <c r="I259" s="238"/>
      <c r="J259" s="239">
        <f>ROUND(I259*H259,2)</f>
        <v>0</v>
      </c>
      <c r="K259" s="235" t="s">
        <v>142</v>
      </c>
      <c r="L259" s="42"/>
      <c r="M259" s="240" t="s">
        <v>1</v>
      </c>
      <c r="N259" s="241" t="s">
        <v>41</v>
      </c>
      <c r="O259" s="89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44" t="s">
        <v>143</v>
      </c>
      <c r="AT259" s="244" t="s">
        <v>138</v>
      </c>
      <c r="AU259" s="244" t="s">
        <v>86</v>
      </c>
      <c r="AY259" s="15" t="s">
        <v>136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15" t="s">
        <v>84</v>
      </c>
      <c r="BK259" s="245">
        <f>ROUND(I259*H259,2)</f>
        <v>0</v>
      </c>
      <c r="BL259" s="15" t="s">
        <v>143</v>
      </c>
      <c r="BM259" s="244" t="s">
        <v>327</v>
      </c>
    </row>
    <row r="260" spans="1:47" s="2" customFormat="1" ht="12">
      <c r="A260" s="36"/>
      <c r="B260" s="37"/>
      <c r="C260" s="38"/>
      <c r="D260" s="246" t="s">
        <v>145</v>
      </c>
      <c r="E260" s="38"/>
      <c r="F260" s="247" t="s">
        <v>328</v>
      </c>
      <c r="G260" s="38"/>
      <c r="H260" s="38"/>
      <c r="I260" s="142"/>
      <c r="J260" s="38"/>
      <c r="K260" s="38"/>
      <c r="L260" s="42"/>
      <c r="M260" s="248"/>
      <c r="N260" s="249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145</v>
      </c>
      <c r="AU260" s="15" t="s">
        <v>86</v>
      </c>
    </row>
    <row r="261" spans="1:47" s="2" customFormat="1" ht="12">
      <c r="A261" s="36"/>
      <c r="B261" s="37"/>
      <c r="C261" s="38"/>
      <c r="D261" s="246" t="s">
        <v>147</v>
      </c>
      <c r="E261" s="38"/>
      <c r="F261" s="250" t="s">
        <v>329</v>
      </c>
      <c r="G261" s="38"/>
      <c r="H261" s="38"/>
      <c r="I261" s="142"/>
      <c r="J261" s="38"/>
      <c r="K261" s="38"/>
      <c r="L261" s="42"/>
      <c r="M261" s="248"/>
      <c r="N261" s="249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147</v>
      </c>
      <c r="AU261" s="15" t="s">
        <v>86</v>
      </c>
    </row>
    <row r="262" spans="1:51" s="13" customFormat="1" ht="12">
      <c r="A262" s="13"/>
      <c r="B262" s="251"/>
      <c r="C262" s="252"/>
      <c r="D262" s="246" t="s">
        <v>170</v>
      </c>
      <c r="E262" s="253" t="s">
        <v>1</v>
      </c>
      <c r="F262" s="254" t="s">
        <v>330</v>
      </c>
      <c r="G262" s="252"/>
      <c r="H262" s="255">
        <v>79.2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1" t="s">
        <v>170</v>
      </c>
      <c r="AU262" s="261" t="s">
        <v>86</v>
      </c>
      <c r="AV262" s="13" t="s">
        <v>86</v>
      </c>
      <c r="AW262" s="13" t="s">
        <v>33</v>
      </c>
      <c r="AX262" s="13" t="s">
        <v>76</v>
      </c>
      <c r="AY262" s="261" t="s">
        <v>136</v>
      </c>
    </row>
    <row r="263" spans="1:65" s="2" customFormat="1" ht="19.8" customHeight="1">
      <c r="A263" s="36"/>
      <c r="B263" s="37"/>
      <c r="C263" s="233" t="s">
        <v>331</v>
      </c>
      <c r="D263" s="233" t="s">
        <v>138</v>
      </c>
      <c r="E263" s="234" t="s">
        <v>318</v>
      </c>
      <c r="F263" s="235" t="s">
        <v>319</v>
      </c>
      <c r="G263" s="236" t="s">
        <v>141</v>
      </c>
      <c r="H263" s="237">
        <v>11.25</v>
      </c>
      <c r="I263" s="238"/>
      <c r="J263" s="239">
        <f>ROUND(I263*H263,2)</f>
        <v>0</v>
      </c>
      <c r="K263" s="235" t="s">
        <v>142</v>
      </c>
      <c r="L263" s="42"/>
      <c r="M263" s="240" t="s">
        <v>1</v>
      </c>
      <c r="N263" s="241" t="s">
        <v>41</v>
      </c>
      <c r="O263" s="89"/>
      <c r="P263" s="242">
        <f>O263*H263</f>
        <v>0</v>
      </c>
      <c r="Q263" s="242">
        <v>1.848</v>
      </c>
      <c r="R263" s="242">
        <f>Q263*H263</f>
        <v>20.790000000000003</v>
      </c>
      <c r="S263" s="242">
        <v>0</v>
      </c>
      <c r="T263" s="243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44" t="s">
        <v>143</v>
      </c>
      <c r="AT263" s="244" t="s">
        <v>138</v>
      </c>
      <c r="AU263" s="244" t="s">
        <v>86</v>
      </c>
      <c r="AY263" s="15" t="s">
        <v>136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15" t="s">
        <v>84</v>
      </c>
      <c r="BK263" s="245">
        <f>ROUND(I263*H263,2)</f>
        <v>0</v>
      </c>
      <c r="BL263" s="15" t="s">
        <v>143</v>
      </c>
      <c r="BM263" s="244" t="s">
        <v>332</v>
      </c>
    </row>
    <row r="264" spans="1:47" s="2" customFormat="1" ht="12">
      <c r="A264" s="36"/>
      <c r="B264" s="37"/>
      <c r="C264" s="38"/>
      <c r="D264" s="246" t="s">
        <v>145</v>
      </c>
      <c r="E264" s="38"/>
      <c r="F264" s="247" t="s">
        <v>321</v>
      </c>
      <c r="G264" s="38"/>
      <c r="H264" s="38"/>
      <c r="I264" s="142"/>
      <c r="J264" s="38"/>
      <c r="K264" s="38"/>
      <c r="L264" s="42"/>
      <c r="M264" s="248"/>
      <c r="N264" s="249"/>
      <c r="O264" s="89"/>
      <c r="P264" s="89"/>
      <c r="Q264" s="89"/>
      <c r="R264" s="89"/>
      <c r="S264" s="89"/>
      <c r="T264" s="90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145</v>
      </c>
      <c r="AU264" s="15" t="s">
        <v>86</v>
      </c>
    </row>
    <row r="265" spans="1:47" s="2" customFormat="1" ht="12">
      <c r="A265" s="36"/>
      <c r="B265" s="37"/>
      <c r="C265" s="38"/>
      <c r="D265" s="246" t="s">
        <v>147</v>
      </c>
      <c r="E265" s="38"/>
      <c r="F265" s="250" t="s">
        <v>333</v>
      </c>
      <c r="G265" s="38"/>
      <c r="H265" s="38"/>
      <c r="I265" s="142"/>
      <c r="J265" s="38"/>
      <c r="K265" s="38"/>
      <c r="L265" s="42"/>
      <c r="M265" s="248"/>
      <c r="N265" s="249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147</v>
      </c>
      <c r="AU265" s="15" t="s">
        <v>86</v>
      </c>
    </row>
    <row r="266" spans="1:65" s="2" customFormat="1" ht="14.4" customHeight="1">
      <c r="A266" s="36"/>
      <c r="B266" s="37"/>
      <c r="C266" s="233" t="s">
        <v>334</v>
      </c>
      <c r="D266" s="233" t="s">
        <v>138</v>
      </c>
      <c r="E266" s="234" t="s">
        <v>335</v>
      </c>
      <c r="F266" s="235" t="s">
        <v>336</v>
      </c>
      <c r="G266" s="236" t="s">
        <v>141</v>
      </c>
      <c r="H266" s="237">
        <v>2.5</v>
      </c>
      <c r="I266" s="238"/>
      <c r="J266" s="239">
        <f>ROUND(I266*H266,2)</f>
        <v>0</v>
      </c>
      <c r="K266" s="235" t="s">
        <v>142</v>
      </c>
      <c r="L266" s="42"/>
      <c r="M266" s="240" t="s">
        <v>1</v>
      </c>
      <c r="N266" s="241" t="s">
        <v>41</v>
      </c>
      <c r="O266" s="89"/>
      <c r="P266" s="242">
        <f>O266*H266</f>
        <v>0</v>
      </c>
      <c r="Q266" s="242">
        <v>2.052</v>
      </c>
      <c r="R266" s="242">
        <f>Q266*H266</f>
        <v>5.13</v>
      </c>
      <c r="S266" s="242">
        <v>0</v>
      </c>
      <c r="T266" s="243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44" t="s">
        <v>143</v>
      </c>
      <c r="AT266" s="244" t="s">
        <v>138</v>
      </c>
      <c r="AU266" s="244" t="s">
        <v>86</v>
      </c>
      <c r="AY266" s="15" t="s">
        <v>136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15" t="s">
        <v>84</v>
      </c>
      <c r="BK266" s="245">
        <f>ROUND(I266*H266,2)</f>
        <v>0</v>
      </c>
      <c r="BL266" s="15" t="s">
        <v>143</v>
      </c>
      <c r="BM266" s="244" t="s">
        <v>337</v>
      </c>
    </row>
    <row r="267" spans="1:47" s="2" customFormat="1" ht="12">
      <c r="A267" s="36"/>
      <c r="B267" s="37"/>
      <c r="C267" s="38"/>
      <c r="D267" s="246" t="s">
        <v>145</v>
      </c>
      <c r="E267" s="38"/>
      <c r="F267" s="247" t="s">
        <v>338</v>
      </c>
      <c r="G267" s="38"/>
      <c r="H267" s="38"/>
      <c r="I267" s="142"/>
      <c r="J267" s="38"/>
      <c r="K267" s="38"/>
      <c r="L267" s="42"/>
      <c r="M267" s="248"/>
      <c r="N267" s="249"/>
      <c r="O267" s="89"/>
      <c r="P267" s="89"/>
      <c r="Q267" s="89"/>
      <c r="R267" s="89"/>
      <c r="S267" s="89"/>
      <c r="T267" s="90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5" t="s">
        <v>145</v>
      </c>
      <c r="AU267" s="15" t="s">
        <v>86</v>
      </c>
    </row>
    <row r="268" spans="1:47" s="2" customFormat="1" ht="12">
      <c r="A268" s="36"/>
      <c r="B268" s="37"/>
      <c r="C268" s="38"/>
      <c r="D268" s="246" t="s">
        <v>147</v>
      </c>
      <c r="E268" s="38"/>
      <c r="F268" s="250" t="s">
        <v>339</v>
      </c>
      <c r="G268" s="38"/>
      <c r="H268" s="38"/>
      <c r="I268" s="142"/>
      <c r="J268" s="38"/>
      <c r="K268" s="38"/>
      <c r="L268" s="42"/>
      <c r="M268" s="248"/>
      <c r="N268" s="249"/>
      <c r="O268" s="89"/>
      <c r="P268" s="89"/>
      <c r="Q268" s="89"/>
      <c r="R268" s="89"/>
      <c r="S268" s="89"/>
      <c r="T268" s="90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147</v>
      </c>
      <c r="AU268" s="15" t="s">
        <v>86</v>
      </c>
    </row>
    <row r="269" spans="1:65" s="2" customFormat="1" ht="19.8" customHeight="1">
      <c r="A269" s="36"/>
      <c r="B269" s="37"/>
      <c r="C269" s="233" t="s">
        <v>340</v>
      </c>
      <c r="D269" s="233" t="s">
        <v>138</v>
      </c>
      <c r="E269" s="234" t="s">
        <v>318</v>
      </c>
      <c r="F269" s="235" t="s">
        <v>319</v>
      </c>
      <c r="G269" s="236" t="s">
        <v>141</v>
      </c>
      <c r="H269" s="237">
        <v>40</v>
      </c>
      <c r="I269" s="238"/>
      <c r="J269" s="239">
        <f>ROUND(I269*H269,2)</f>
        <v>0</v>
      </c>
      <c r="K269" s="235" t="s">
        <v>142</v>
      </c>
      <c r="L269" s="42"/>
      <c r="M269" s="240" t="s">
        <v>1</v>
      </c>
      <c r="N269" s="241" t="s">
        <v>41</v>
      </c>
      <c r="O269" s="89"/>
      <c r="P269" s="242">
        <f>O269*H269</f>
        <v>0</v>
      </c>
      <c r="Q269" s="242">
        <v>1.848</v>
      </c>
      <c r="R269" s="242">
        <f>Q269*H269</f>
        <v>73.92</v>
      </c>
      <c r="S269" s="242">
        <v>0</v>
      </c>
      <c r="T269" s="243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44" t="s">
        <v>143</v>
      </c>
      <c r="AT269" s="244" t="s">
        <v>138</v>
      </c>
      <c r="AU269" s="244" t="s">
        <v>86</v>
      </c>
      <c r="AY269" s="15" t="s">
        <v>136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5" t="s">
        <v>84</v>
      </c>
      <c r="BK269" s="245">
        <f>ROUND(I269*H269,2)</f>
        <v>0</v>
      </c>
      <c r="BL269" s="15" t="s">
        <v>143</v>
      </c>
      <c r="BM269" s="244" t="s">
        <v>341</v>
      </c>
    </row>
    <row r="270" spans="1:47" s="2" customFormat="1" ht="12">
      <c r="A270" s="36"/>
      <c r="B270" s="37"/>
      <c r="C270" s="38"/>
      <c r="D270" s="246" t="s">
        <v>145</v>
      </c>
      <c r="E270" s="38"/>
      <c r="F270" s="247" t="s">
        <v>321</v>
      </c>
      <c r="G270" s="38"/>
      <c r="H270" s="38"/>
      <c r="I270" s="142"/>
      <c r="J270" s="38"/>
      <c r="K270" s="38"/>
      <c r="L270" s="42"/>
      <c r="M270" s="248"/>
      <c r="N270" s="249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145</v>
      </c>
      <c r="AU270" s="15" t="s">
        <v>86</v>
      </c>
    </row>
    <row r="271" spans="1:47" s="2" customFormat="1" ht="12">
      <c r="A271" s="36"/>
      <c r="B271" s="37"/>
      <c r="C271" s="38"/>
      <c r="D271" s="246" t="s">
        <v>147</v>
      </c>
      <c r="E271" s="38"/>
      <c r="F271" s="250" t="s">
        <v>342</v>
      </c>
      <c r="G271" s="38"/>
      <c r="H271" s="38"/>
      <c r="I271" s="142"/>
      <c r="J271" s="38"/>
      <c r="K271" s="38"/>
      <c r="L271" s="42"/>
      <c r="M271" s="248"/>
      <c r="N271" s="249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147</v>
      </c>
      <c r="AU271" s="15" t="s">
        <v>86</v>
      </c>
    </row>
    <row r="272" spans="1:63" s="12" customFormat="1" ht="22.8" customHeight="1">
      <c r="A272" s="12"/>
      <c r="B272" s="217"/>
      <c r="C272" s="218"/>
      <c r="D272" s="219" t="s">
        <v>75</v>
      </c>
      <c r="E272" s="231" t="s">
        <v>164</v>
      </c>
      <c r="F272" s="231" t="s">
        <v>343</v>
      </c>
      <c r="G272" s="218"/>
      <c r="H272" s="218"/>
      <c r="I272" s="221"/>
      <c r="J272" s="232">
        <f>BK272</f>
        <v>0</v>
      </c>
      <c r="K272" s="218"/>
      <c r="L272" s="223"/>
      <c r="M272" s="224"/>
      <c r="N272" s="225"/>
      <c r="O272" s="225"/>
      <c r="P272" s="226">
        <f>SUM(P273:P278)</f>
        <v>0</v>
      </c>
      <c r="Q272" s="225"/>
      <c r="R272" s="226">
        <f>SUM(R273:R278)</f>
        <v>0</v>
      </c>
      <c r="S272" s="225"/>
      <c r="T272" s="227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8" t="s">
        <v>84</v>
      </c>
      <c r="AT272" s="229" t="s">
        <v>75</v>
      </c>
      <c r="AU272" s="229" t="s">
        <v>84</v>
      </c>
      <c r="AY272" s="228" t="s">
        <v>136</v>
      </c>
      <c r="BK272" s="230">
        <f>SUM(BK273:BK278)</f>
        <v>0</v>
      </c>
    </row>
    <row r="273" spans="1:65" s="2" customFormat="1" ht="14.4" customHeight="1">
      <c r="A273" s="36"/>
      <c r="B273" s="37"/>
      <c r="C273" s="233" t="s">
        <v>344</v>
      </c>
      <c r="D273" s="233" t="s">
        <v>138</v>
      </c>
      <c r="E273" s="234" t="s">
        <v>345</v>
      </c>
      <c r="F273" s="235" t="s">
        <v>346</v>
      </c>
      <c r="G273" s="236" t="s">
        <v>176</v>
      </c>
      <c r="H273" s="237">
        <v>129.5</v>
      </c>
      <c r="I273" s="238"/>
      <c r="J273" s="239">
        <f>ROUND(I273*H273,2)</f>
        <v>0</v>
      </c>
      <c r="K273" s="235" t="s">
        <v>142</v>
      </c>
      <c r="L273" s="42"/>
      <c r="M273" s="240" t="s">
        <v>1</v>
      </c>
      <c r="N273" s="241" t="s">
        <v>41</v>
      </c>
      <c r="O273" s="89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44" t="s">
        <v>143</v>
      </c>
      <c r="AT273" s="244" t="s">
        <v>138</v>
      </c>
      <c r="AU273" s="244" t="s">
        <v>86</v>
      </c>
      <c r="AY273" s="15" t="s">
        <v>136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15" t="s">
        <v>84</v>
      </c>
      <c r="BK273" s="245">
        <f>ROUND(I273*H273,2)</f>
        <v>0</v>
      </c>
      <c r="BL273" s="15" t="s">
        <v>143</v>
      </c>
      <c r="BM273" s="244" t="s">
        <v>347</v>
      </c>
    </row>
    <row r="274" spans="1:47" s="2" customFormat="1" ht="12">
      <c r="A274" s="36"/>
      <c r="B274" s="37"/>
      <c r="C274" s="38"/>
      <c r="D274" s="246" t="s">
        <v>145</v>
      </c>
      <c r="E274" s="38"/>
      <c r="F274" s="247" t="s">
        <v>348</v>
      </c>
      <c r="G274" s="38"/>
      <c r="H274" s="38"/>
      <c r="I274" s="142"/>
      <c r="J274" s="38"/>
      <c r="K274" s="38"/>
      <c r="L274" s="42"/>
      <c r="M274" s="248"/>
      <c r="N274" s="249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145</v>
      </c>
      <c r="AU274" s="15" t="s">
        <v>86</v>
      </c>
    </row>
    <row r="275" spans="1:47" s="2" customFormat="1" ht="12">
      <c r="A275" s="36"/>
      <c r="B275" s="37"/>
      <c r="C275" s="38"/>
      <c r="D275" s="246" t="s">
        <v>147</v>
      </c>
      <c r="E275" s="38"/>
      <c r="F275" s="250" t="s">
        <v>349</v>
      </c>
      <c r="G275" s="38"/>
      <c r="H275" s="38"/>
      <c r="I275" s="142"/>
      <c r="J275" s="38"/>
      <c r="K275" s="38"/>
      <c r="L275" s="42"/>
      <c r="M275" s="248"/>
      <c r="N275" s="249"/>
      <c r="O275" s="89"/>
      <c r="P275" s="89"/>
      <c r="Q275" s="89"/>
      <c r="R275" s="89"/>
      <c r="S275" s="89"/>
      <c r="T275" s="90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5" t="s">
        <v>147</v>
      </c>
      <c r="AU275" s="15" t="s">
        <v>86</v>
      </c>
    </row>
    <row r="276" spans="1:65" s="2" customFormat="1" ht="14.4" customHeight="1">
      <c r="A276" s="36"/>
      <c r="B276" s="37"/>
      <c r="C276" s="233" t="s">
        <v>350</v>
      </c>
      <c r="D276" s="233" t="s">
        <v>138</v>
      </c>
      <c r="E276" s="234" t="s">
        <v>351</v>
      </c>
      <c r="F276" s="235" t="s">
        <v>352</v>
      </c>
      <c r="G276" s="236" t="s">
        <v>176</v>
      </c>
      <c r="H276" s="237">
        <v>129.5</v>
      </c>
      <c r="I276" s="238"/>
      <c r="J276" s="239">
        <f>ROUND(I276*H276,2)</f>
        <v>0</v>
      </c>
      <c r="K276" s="235" t="s">
        <v>142</v>
      </c>
      <c r="L276" s="42"/>
      <c r="M276" s="240" t="s">
        <v>1</v>
      </c>
      <c r="N276" s="241" t="s">
        <v>41</v>
      </c>
      <c r="O276" s="89"/>
      <c r="P276" s="242">
        <f>O276*H276</f>
        <v>0</v>
      </c>
      <c r="Q276" s="242">
        <v>0</v>
      </c>
      <c r="R276" s="242">
        <f>Q276*H276</f>
        <v>0</v>
      </c>
      <c r="S276" s="242">
        <v>0</v>
      </c>
      <c r="T276" s="24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44" t="s">
        <v>143</v>
      </c>
      <c r="AT276" s="244" t="s">
        <v>138</v>
      </c>
      <c r="AU276" s="244" t="s">
        <v>86</v>
      </c>
      <c r="AY276" s="15" t="s">
        <v>136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15" t="s">
        <v>84</v>
      </c>
      <c r="BK276" s="245">
        <f>ROUND(I276*H276,2)</f>
        <v>0</v>
      </c>
      <c r="BL276" s="15" t="s">
        <v>143</v>
      </c>
      <c r="BM276" s="244" t="s">
        <v>353</v>
      </c>
    </row>
    <row r="277" spans="1:47" s="2" customFormat="1" ht="12">
      <c r="A277" s="36"/>
      <c r="B277" s="37"/>
      <c r="C277" s="38"/>
      <c r="D277" s="246" t="s">
        <v>145</v>
      </c>
      <c r="E277" s="38"/>
      <c r="F277" s="247" t="s">
        <v>354</v>
      </c>
      <c r="G277" s="38"/>
      <c r="H277" s="38"/>
      <c r="I277" s="142"/>
      <c r="J277" s="38"/>
      <c r="K277" s="38"/>
      <c r="L277" s="42"/>
      <c r="M277" s="248"/>
      <c r="N277" s="249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145</v>
      </c>
      <c r="AU277" s="15" t="s">
        <v>86</v>
      </c>
    </row>
    <row r="278" spans="1:47" s="2" customFormat="1" ht="12">
      <c r="A278" s="36"/>
      <c r="B278" s="37"/>
      <c r="C278" s="38"/>
      <c r="D278" s="246" t="s">
        <v>147</v>
      </c>
      <c r="E278" s="38"/>
      <c r="F278" s="250" t="s">
        <v>349</v>
      </c>
      <c r="G278" s="38"/>
      <c r="H278" s="38"/>
      <c r="I278" s="142"/>
      <c r="J278" s="38"/>
      <c r="K278" s="38"/>
      <c r="L278" s="42"/>
      <c r="M278" s="248"/>
      <c r="N278" s="249"/>
      <c r="O278" s="89"/>
      <c r="P278" s="89"/>
      <c r="Q278" s="89"/>
      <c r="R278" s="89"/>
      <c r="S278" s="89"/>
      <c r="T278" s="90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147</v>
      </c>
      <c r="AU278" s="15" t="s">
        <v>86</v>
      </c>
    </row>
    <row r="279" spans="1:63" s="12" customFormat="1" ht="22.8" customHeight="1">
      <c r="A279" s="12"/>
      <c r="B279" s="217"/>
      <c r="C279" s="218"/>
      <c r="D279" s="219" t="s">
        <v>75</v>
      </c>
      <c r="E279" s="231" t="s">
        <v>185</v>
      </c>
      <c r="F279" s="231" t="s">
        <v>355</v>
      </c>
      <c r="G279" s="218"/>
      <c r="H279" s="218"/>
      <c r="I279" s="221"/>
      <c r="J279" s="232">
        <f>BK279</f>
        <v>0</v>
      </c>
      <c r="K279" s="218"/>
      <c r="L279" s="223"/>
      <c r="M279" s="224"/>
      <c r="N279" s="225"/>
      <c r="O279" s="225"/>
      <c r="P279" s="226">
        <f>SUM(P280:P293)</f>
        <v>0</v>
      </c>
      <c r="Q279" s="225"/>
      <c r="R279" s="226">
        <f>SUM(R280:R293)</f>
        <v>0.7578099999999999</v>
      </c>
      <c r="S279" s="225"/>
      <c r="T279" s="227">
        <f>SUM(T280:T293)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8" t="s">
        <v>84</v>
      </c>
      <c r="AT279" s="229" t="s">
        <v>75</v>
      </c>
      <c r="AU279" s="229" t="s">
        <v>84</v>
      </c>
      <c r="AY279" s="228" t="s">
        <v>136</v>
      </c>
      <c r="BK279" s="230">
        <f>SUM(BK280:BK293)</f>
        <v>0</v>
      </c>
    </row>
    <row r="280" spans="1:65" s="2" customFormat="1" ht="19.8" customHeight="1">
      <c r="A280" s="36"/>
      <c r="B280" s="37"/>
      <c r="C280" s="233" t="s">
        <v>356</v>
      </c>
      <c r="D280" s="233" t="s">
        <v>138</v>
      </c>
      <c r="E280" s="234" t="s">
        <v>357</v>
      </c>
      <c r="F280" s="235" t="s">
        <v>358</v>
      </c>
      <c r="G280" s="236" t="s">
        <v>359</v>
      </c>
      <c r="H280" s="237">
        <v>23</v>
      </c>
      <c r="I280" s="238"/>
      <c r="J280" s="239">
        <f>ROUND(I280*H280,2)</f>
        <v>0</v>
      </c>
      <c r="K280" s="235" t="s">
        <v>142</v>
      </c>
      <c r="L280" s="42"/>
      <c r="M280" s="240" t="s">
        <v>1</v>
      </c>
      <c r="N280" s="241" t="s">
        <v>41</v>
      </c>
      <c r="O280" s="89"/>
      <c r="P280" s="242">
        <f>O280*H280</f>
        <v>0</v>
      </c>
      <c r="Q280" s="242">
        <v>3E-05</v>
      </c>
      <c r="R280" s="242">
        <f>Q280*H280</f>
        <v>0.00069</v>
      </c>
      <c r="S280" s="242">
        <v>0</v>
      </c>
      <c r="T280" s="243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44" t="s">
        <v>143</v>
      </c>
      <c r="AT280" s="244" t="s">
        <v>138</v>
      </c>
      <c r="AU280" s="244" t="s">
        <v>86</v>
      </c>
      <c r="AY280" s="15" t="s">
        <v>136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15" t="s">
        <v>84</v>
      </c>
      <c r="BK280" s="245">
        <f>ROUND(I280*H280,2)</f>
        <v>0</v>
      </c>
      <c r="BL280" s="15" t="s">
        <v>143</v>
      </c>
      <c r="BM280" s="244" t="s">
        <v>360</v>
      </c>
    </row>
    <row r="281" spans="1:47" s="2" customFormat="1" ht="12">
      <c r="A281" s="36"/>
      <c r="B281" s="37"/>
      <c r="C281" s="38"/>
      <c r="D281" s="246" t="s">
        <v>145</v>
      </c>
      <c r="E281" s="38"/>
      <c r="F281" s="247" t="s">
        <v>361</v>
      </c>
      <c r="G281" s="38"/>
      <c r="H281" s="38"/>
      <c r="I281" s="142"/>
      <c r="J281" s="38"/>
      <c r="K281" s="38"/>
      <c r="L281" s="42"/>
      <c r="M281" s="248"/>
      <c r="N281" s="249"/>
      <c r="O281" s="89"/>
      <c r="P281" s="89"/>
      <c r="Q281" s="89"/>
      <c r="R281" s="89"/>
      <c r="S281" s="89"/>
      <c r="T281" s="9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145</v>
      </c>
      <c r="AU281" s="15" t="s">
        <v>86</v>
      </c>
    </row>
    <row r="282" spans="1:47" s="2" customFormat="1" ht="12">
      <c r="A282" s="36"/>
      <c r="B282" s="37"/>
      <c r="C282" s="38"/>
      <c r="D282" s="246" t="s">
        <v>147</v>
      </c>
      <c r="E282" s="38"/>
      <c r="F282" s="250" t="s">
        <v>362</v>
      </c>
      <c r="G282" s="38"/>
      <c r="H282" s="38"/>
      <c r="I282" s="142"/>
      <c r="J282" s="38"/>
      <c r="K282" s="38"/>
      <c r="L282" s="42"/>
      <c r="M282" s="248"/>
      <c r="N282" s="249"/>
      <c r="O282" s="89"/>
      <c r="P282" s="89"/>
      <c r="Q282" s="89"/>
      <c r="R282" s="89"/>
      <c r="S282" s="89"/>
      <c r="T282" s="9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147</v>
      </c>
      <c r="AU282" s="15" t="s">
        <v>86</v>
      </c>
    </row>
    <row r="283" spans="1:65" s="2" customFormat="1" ht="14.4" customHeight="1">
      <c r="A283" s="36"/>
      <c r="B283" s="37"/>
      <c r="C283" s="262" t="s">
        <v>363</v>
      </c>
      <c r="D283" s="262" t="s">
        <v>186</v>
      </c>
      <c r="E283" s="263" t="s">
        <v>364</v>
      </c>
      <c r="F283" s="264" t="s">
        <v>365</v>
      </c>
      <c r="G283" s="265" t="s">
        <v>359</v>
      </c>
      <c r="H283" s="266">
        <v>23</v>
      </c>
      <c r="I283" s="267"/>
      <c r="J283" s="268">
        <f>ROUND(I283*H283,2)</f>
        <v>0</v>
      </c>
      <c r="K283" s="264" t="s">
        <v>142</v>
      </c>
      <c r="L283" s="269"/>
      <c r="M283" s="270" t="s">
        <v>1</v>
      </c>
      <c r="N283" s="271" t="s">
        <v>41</v>
      </c>
      <c r="O283" s="89"/>
      <c r="P283" s="242">
        <f>O283*H283</f>
        <v>0</v>
      </c>
      <c r="Q283" s="242">
        <v>0.0215</v>
      </c>
      <c r="R283" s="242">
        <f>Q283*H283</f>
        <v>0.49449999999999994</v>
      </c>
      <c r="S283" s="242">
        <v>0</v>
      </c>
      <c r="T283" s="243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44" t="s">
        <v>185</v>
      </c>
      <c r="AT283" s="244" t="s">
        <v>186</v>
      </c>
      <c r="AU283" s="244" t="s">
        <v>86</v>
      </c>
      <c r="AY283" s="15" t="s">
        <v>136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15" t="s">
        <v>84</v>
      </c>
      <c r="BK283" s="245">
        <f>ROUND(I283*H283,2)</f>
        <v>0</v>
      </c>
      <c r="BL283" s="15" t="s">
        <v>143</v>
      </c>
      <c r="BM283" s="244" t="s">
        <v>366</v>
      </c>
    </row>
    <row r="284" spans="1:47" s="2" customFormat="1" ht="12">
      <c r="A284" s="36"/>
      <c r="B284" s="37"/>
      <c r="C284" s="38"/>
      <c r="D284" s="246" t="s">
        <v>145</v>
      </c>
      <c r="E284" s="38"/>
      <c r="F284" s="247" t="s">
        <v>365</v>
      </c>
      <c r="G284" s="38"/>
      <c r="H284" s="38"/>
      <c r="I284" s="142"/>
      <c r="J284" s="38"/>
      <c r="K284" s="38"/>
      <c r="L284" s="42"/>
      <c r="M284" s="248"/>
      <c r="N284" s="249"/>
      <c r="O284" s="89"/>
      <c r="P284" s="89"/>
      <c r="Q284" s="89"/>
      <c r="R284" s="89"/>
      <c r="S284" s="89"/>
      <c r="T284" s="90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145</v>
      </c>
      <c r="AU284" s="15" t="s">
        <v>86</v>
      </c>
    </row>
    <row r="285" spans="1:47" s="2" customFormat="1" ht="12">
      <c r="A285" s="36"/>
      <c r="B285" s="37"/>
      <c r="C285" s="38"/>
      <c r="D285" s="246" t="s">
        <v>147</v>
      </c>
      <c r="E285" s="38"/>
      <c r="F285" s="250" t="s">
        <v>362</v>
      </c>
      <c r="G285" s="38"/>
      <c r="H285" s="38"/>
      <c r="I285" s="142"/>
      <c r="J285" s="38"/>
      <c r="K285" s="38"/>
      <c r="L285" s="42"/>
      <c r="M285" s="248"/>
      <c r="N285" s="249"/>
      <c r="O285" s="89"/>
      <c r="P285" s="89"/>
      <c r="Q285" s="89"/>
      <c r="R285" s="89"/>
      <c r="S285" s="89"/>
      <c r="T285" s="90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5" t="s">
        <v>147</v>
      </c>
      <c r="AU285" s="15" t="s">
        <v>86</v>
      </c>
    </row>
    <row r="286" spans="1:65" s="2" customFormat="1" ht="14.4" customHeight="1">
      <c r="A286" s="36"/>
      <c r="B286" s="37"/>
      <c r="C286" s="233" t="s">
        <v>367</v>
      </c>
      <c r="D286" s="233" t="s">
        <v>138</v>
      </c>
      <c r="E286" s="234" t="s">
        <v>368</v>
      </c>
      <c r="F286" s="235" t="s">
        <v>369</v>
      </c>
      <c r="G286" s="236" t="s">
        <v>370</v>
      </c>
      <c r="H286" s="237">
        <v>1</v>
      </c>
      <c r="I286" s="238"/>
      <c r="J286" s="239">
        <f>ROUND(I286*H286,2)</f>
        <v>0</v>
      </c>
      <c r="K286" s="235" t="s">
        <v>142</v>
      </c>
      <c r="L286" s="42"/>
      <c r="M286" s="240" t="s">
        <v>1</v>
      </c>
      <c r="N286" s="241" t="s">
        <v>41</v>
      </c>
      <c r="O286" s="89"/>
      <c r="P286" s="242">
        <f>O286*H286</f>
        <v>0</v>
      </c>
      <c r="Q286" s="242">
        <v>0.21734</v>
      </c>
      <c r="R286" s="242">
        <f>Q286*H286</f>
        <v>0.21734</v>
      </c>
      <c r="S286" s="242">
        <v>0</v>
      </c>
      <c r="T286" s="243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44" t="s">
        <v>143</v>
      </c>
      <c r="AT286" s="244" t="s">
        <v>138</v>
      </c>
      <c r="AU286" s="244" t="s">
        <v>86</v>
      </c>
      <c r="AY286" s="15" t="s">
        <v>136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15" t="s">
        <v>84</v>
      </c>
      <c r="BK286" s="245">
        <f>ROUND(I286*H286,2)</f>
        <v>0</v>
      </c>
      <c r="BL286" s="15" t="s">
        <v>143</v>
      </c>
      <c r="BM286" s="244" t="s">
        <v>371</v>
      </c>
    </row>
    <row r="287" spans="1:47" s="2" customFormat="1" ht="12">
      <c r="A287" s="36"/>
      <c r="B287" s="37"/>
      <c r="C287" s="38"/>
      <c r="D287" s="246" t="s">
        <v>145</v>
      </c>
      <c r="E287" s="38"/>
      <c r="F287" s="247" t="s">
        <v>372</v>
      </c>
      <c r="G287" s="38"/>
      <c r="H287" s="38"/>
      <c r="I287" s="142"/>
      <c r="J287" s="38"/>
      <c r="K287" s="38"/>
      <c r="L287" s="42"/>
      <c r="M287" s="248"/>
      <c r="N287" s="249"/>
      <c r="O287" s="89"/>
      <c r="P287" s="89"/>
      <c r="Q287" s="89"/>
      <c r="R287" s="89"/>
      <c r="S287" s="89"/>
      <c r="T287" s="90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145</v>
      </c>
      <c r="AU287" s="15" t="s">
        <v>86</v>
      </c>
    </row>
    <row r="288" spans="1:47" s="2" customFormat="1" ht="12">
      <c r="A288" s="36"/>
      <c r="B288" s="37"/>
      <c r="C288" s="38"/>
      <c r="D288" s="246" t="s">
        <v>147</v>
      </c>
      <c r="E288" s="38"/>
      <c r="F288" s="250" t="s">
        <v>373</v>
      </c>
      <c r="G288" s="38"/>
      <c r="H288" s="38"/>
      <c r="I288" s="142"/>
      <c r="J288" s="38"/>
      <c r="K288" s="38"/>
      <c r="L288" s="42"/>
      <c r="M288" s="248"/>
      <c r="N288" s="249"/>
      <c r="O288" s="89"/>
      <c r="P288" s="89"/>
      <c r="Q288" s="89"/>
      <c r="R288" s="89"/>
      <c r="S288" s="89"/>
      <c r="T288" s="90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147</v>
      </c>
      <c r="AU288" s="15" t="s">
        <v>86</v>
      </c>
    </row>
    <row r="289" spans="1:65" s="2" customFormat="1" ht="14.4" customHeight="1">
      <c r="A289" s="36"/>
      <c r="B289" s="37"/>
      <c r="C289" s="262" t="s">
        <v>374</v>
      </c>
      <c r="D289" s="262" t="s">
        <v>186</v>
      </c>
      <c r="E289" s="263" t="s">
        <v>375</v>
      </c>
      <c r="F289" s="264" t="s">
        <v>376</v>
      </c>
      <c r="G289" s="265" t="s">
        <v>370</v>
      </c>
      <c r="H289" s="266">
        <v>1</v>
      </c>
      <c r="I289" s="267"/>
      <c r="J289" s="268">
        <f>ROUND(I289*H289,2)</f>
        <v>0</v>
      </c>
      <c r="K289" s="264" t="s">
        <v>142</v>
      </c>
      <c r="L289" s="269"/>
      <c r="M289" s="270" t="s">
        <v>1</v>
      </c>
      <c r="N289" s="271" t="s">
        <v>41</v>
      </c>
      <c r="O289" s="89"/>
      <c r="P289" s="242">
        <f>O289*H289</f>
        <v>0</v>
      </c>
      <c r="Q289" s="242">
        <v>0.045</v>
      </c>
      <c r="R289" s="242">
        <f>Q289*H289</f>
        <v>0.045</v>
      </c>
      <c r="S289" s="242">
        <v>0</v>
      </c>
      <c r="T289" s="243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44" t="s">
        <v>185</v>
      </c>
      <c r="AT289" s="244" t="s">
        <v>186</v>
      </c>
      <c r="AU289" s="244" t="s">
        <v>86</v>
      </c>
      <c r="AY289" s="15" t="s">
        <v>136</v>
      </c>
      <c r="BE289" s="245">
        <f>IF(N289="základní",J289,0)</f>
        <v>0</v>
      </c>
      <c r="BF289" s="245">
        <f>IF(N289="snížená",J289,0)</f>
        <v>0</v>
      </c>
      <c r="BG289" s="245">
        <f>IF(N289="zákl. přenesená",J289,0)</f>
        <v>0</v>
      </c>
      <c r="BH289" s="245">
        <f>IF(N289="sníž. přenesená",J289,0)</f>
        <v>0</v>
      </c>
      <c r="BI289" s="245">
        <f>IF(N289="nulová",J289,0)</f>
        <v>0</v>
      </c>
      <c r="BJ289" s="15" t="s">
        <v>84</v>
      </c>
      <c r="BK289" s="245">
        <f>ROUND(I289*H289,2)</f>
        <v>0</v>
      </c>
      <c r="BL289" s="15" t="s">
        <v>143</v>
      </c>
      <c r="BM289" s="244" t="s">
        <v>377</v>
      </c>
    </row>
    <row r="290" spans="1:47" s="2" customFormat="1" ht="12">
      <c r="A290" s="36"/>
      <c r="B290" s="37"/>
      <c r="C290" s="38"/>
      <c r="D290" s="246" t="s">
        <v>145</v>
      </c>
      <c r="E290" s="38"/>
      <c r="F290" s="247" t="s">
        <v>376</v>
      </c>
      <c r="G290" s="38"/>
      <c r="H290" s="38"/>
      <c r="I290" s="142"/>
      <c r="J290" s="38"/>
      <c r="K290" s="38"/>
      <c r="L290" s="42"/>
      <c r="M290" s="248"/>
      <c r="N290" s="249"/>
      <c r="O290" s="89"/>
      <c r="P290" s="89"/>
      <c r="Q290" s="89"/>
      <c r="R290" s="89"/>
      <c r="S290" s="89"/>
      <c r="T290" s="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145</v>
      </c>
      <c r="AU290" s="15" t="s">
        <v>86</v>
      </c>
    </row>
    <row r="291" spans="1:65" s="2" customFormat="1" ht="14.4" customHeight="1">
      <c r="A291" s="36"/>
      <c r="B291" s="37"/>
      <c r="C291" s="233" t="s">
        <v>378</v>
      </c>
      <c r="D291" s="233" t="s">
        <v>138</v>
      </c>
      <c r="E291" s="234" t="s">
        <v>379</v>
      </c>
      <c r="F291" s="235" t="s">
        <v>380</v>
      </c>
      <c r="G291" s="236" t="s">
        <v>370</v>
      </c>
      <c r="H291" s="237">
        <v>1</v>
      </c>
      <c r="I291" s="238"/>
      <c r="J291" s="239">
        <f>ROUND(I291*H291,2)</f>
        <v>0</v>
      </c>
      <c r="K291" s="235" t="s">
        <v>1</v>
      </c>
      <c r="L291" s="42"/>
      <c r="M291" s="240" t="s">
        <v>1</v>
      </c>
      <c r="N291" s="241" t="s">
        <v>41</v>
      </c>
      <c r="O291" s="89"/>
      <c r="P291" s="242">
        <f>O291*H291</f>
        <v>0</v>
      </c>
      <c r="Q291" s="242">
        <v>0.00028</v>
      </c>
      <c r="R291" s="242">
        <f>Q291*H291</f>
        <v>0.00028</v>
      </c>
      <c r="S291" s="242">
        <v>0</v>
      </c>
      <c r="T291" s="243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44" t="s">
        <v>381</v>
      </c>
      <c r="AT291" s="244" t="s">
        <v>138</v>
      </c>
      <c r="AU291" s="244" t="s">
        <v>86</v>
      </c>
      <c r="AY291" s="15" t="s">
        <v>136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15" t="s">
        <v>84</v>
      </c>
      <c r="BK291" s="245">
        <f>ROUND(I291*H291,2)</f>
        <v>0</v>
      </c>
      <c r="BL291" s="15" t="s">
        <v>381</v>
      </c>
      <c r="BM291" s="244" t="s">
        <v>382</v>
      </c>
    </row>
    <row r="292" spans="1:47" s="2" customFormat="1" ht="12">
      <c r="A292" s="36"/>
      <c r="B292" s="37"/>
      <c r="C292" s="38"/>
      <c r="D292" s="246" t="s">
        <v>145</v>
      </c>
      <c r="E292" s="38"/>
      <c r="F292" s="247" t="s">
        <v>380</v>
      </c>
      <c r="G292" s="38"/>
      <c r="H292" s="38"/>
      <c r="I292" s="142"/>
      <c r="J292" s="38"/>
      <c r="K292" s="38"/>
      <c r="L292" s="42"/>
      <c r="M292" s="248"/>
      <c r="N292" s="249"/>
      <c r="O292" s="89"/>
      <c r="P292" s="89"/>
      <c r="Q292" s="89"/>
      <c r="R292" s="89"/>
      <c r="S292" s="89"/>
      <c r="T292" s="90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145</v>
      </c>
      <c r="AU292" s="15" t="s">
        <v>86</v>
      </c>
    </row>
    <row r="293" spans="1:47" s="2" customFormat="1" ht="12">
      <c r="A293" s="36"/>
      <c r="B293" s="37"/>
      <c r="C293" s="38"/>
      <c r="D293" s="246" t="s">
        <v>147</v>
      </c>
      <c r="E293" s="38"/>
      <c r="F293" s="250" t="s">
        <v>383</v>
      </c>
      <c r="G293" s="38"/>
      <c r="H293" s="38"/>
      <c r="I293" s="142"/>
      <c r="J293" s="38"/>
      <c r="K293" s="38"/>
      <c r="L293" s="42"/>
      <c r="M293" s="248"/>
      <c r="N293" s="249"/>
      <c r="O293" s="89"/>
      <c r="P293" s="89"/>
      <c r="Q293" s="89"/>
      <c r="R293" s="89"/>
      <c r="S293" s="89"/>
      <c r="T293" s="90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5" t="s">
        <v>147</v>
      </c>
      <c r="AU293" s="15" t="s">
        <v>86</v>
      </c>
    </row>
    <row r="294" spans="1:63" s="12" customFormat="1" ht="22.8" customHeight="1">
      <c r="A294" s="12"/>
      <c r="B294" s="217"/>
      <c r="C294" s="218"/>
      <c r="D294" s="219" t="s">
        <v>75</v>
      </c>
      <c r="E294" s="231" t="s">
        <v>193</v>
      </c>
      <c r="F294" s="231" t="s">
        <v>384</v>
      </c>
      <c r="G294" s="218"/>
      <c r="H294" s="218"/>
      <c r="I294" s="221"/>
      <c r="J294" s="232">
        <f>BK294</f>
        <v>0</v>
      </c>
      <c r="K294" s="218"/>
      <c r="L294" s="223"/>
      <c r="M294" s="224"/>
      <c r="N294" s="225"/>
      <c r="O294" s="225"/>
      <c r="P294" s="226">
        <v>0</v>
      </c>
      <c r="Q294" s="225"/>
      <c r="R294" s="226">
        <v>0</v>
      </c>
      <c r="S294" s="225"/>
      <c r="T294" s="227"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8" t="s">
        <v>84</v>
      </c>
      <c r="AT294" s="229" t="s">
        <v>75</v>
      </c>
      <c r="AU294" s="229" t="s">
        <v>84</v>
      </c>
      <c r="AY294" s="228" t="s">
        <v>136</v>
      </c>
      <c r="BK294" s="230">
        <v>0</v>
      </c>
    </row>
    <row r="295" spans="1:63" s="12" customFormat="1" ht="22.8" customHeight="1">
      <c r="A295" s="12"/>
      <c r="B295" s="217"/>
      <c r="C295" s="218"/>
      <c r="D295" s="219" t="s">
        <v>75</v>
      </c>
      <c r="E295" s="231" t="s">
        <v>385</v>
      </c>
      <c r="F295" s="231" t="s">
        <v>386</v>
      </c>
      <c r="G295" s="218"/>
      <c r="H295" s="218"/>
      <c r="I295" s="221"/>
      <c r="J295" s="232">
        <f>BK295</f>
        <v>0</v>
      </c>
      <c r="K295" s="218"/>
      <c r="L295" s="223"/>
      <c r="M295" s="224"/>
      <c r="N295" s="225"/>
      <c r="O295" s="225"/>
      <c r="P295" s="226">
        <f>SUM(P296:P297)</f>
        <v>0</v>
      </c>
      <c r="Q295" s="225"/>
      <c r="R295" s="226">
        <f>SUM(R296:R297)</f>
        <v>0</v>
      </c>
      <c r="S295" s="225"/>
      <c r="T295" s="227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8" t="s">
        <v>84</v>
      </c>
      <c r="AT295" s="229" t="s">
        <v>75</v>
      </c>
      <c r="AU295" s="229" t="s">
        <v>84</v>
      </c>
      <c r="AY295" s="228" t="s">
        <v>136</v>
      </c>
      <c r="BK295" s="230">
        <f>SUM(BK296:BK297)</f>
        <v>0</v>
      </c>
    </row>
    <row r="296" spans="1:65" s="2" customFormat="1" ht="14.4" customHeight="1">
      <c r="A296" s="36"/>
      <c r="B296" s="37"/>
      <c r="C296" s="233" t="s">
        <v>387</v>
      </c>
      <c r="D296" s="233" t="s">
        <v>138</v>
      </c>
      <c r="E296" s="234" t="s">
        <v>388</v>
      </c>
      <c r="F296" s="235" t="s">
        <v>389</v>
      </c>
      <c r="G296" s="236" t="s">
        <v>283</v>
      </c>
      <c r="H296" s="237">
        <v>244.609</v>
      </c>
      <c r="I296" s="238"/>
      <c r="J296" s="239">
        <f>ROUND(I296*H296,2)</f>
        <v>0</v>
      </c>
      <c r="K296" s="235" t="s">
        <v>142</v>
      </c>
      <c r="L296" s="42"/>
      <c r="M296" s="240" t="s">
        <v>1</v>
      </c>
      <c r="N296" s="241" t="s">
        <v>41</v>
      </c>
      <c r="O296" s="89"/>
      <c r="P296" s="242">
        <f>O296*H296</f>
        <v>0</v>
      </c>
      <c r="Q296" s="242">
        <v>0</v>
      </c>
      <c r="R296" s="242">
        <f>Q296*H296</f>
        <v>0</v>
      </c>
      <c r="S296" s="242">
        <v>0</v>
      </c>
      <c r="T296" s="243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44" t="s">
        <v>143</v>
      </c>
      <c r="AT296" s="244" t="s">
        <v>138</v>
      </c>
      <c r="AU296" s="244" t="s">
        <v>86</v>
      </c>
      <c r="AY296" s="15" t="s">
        <v>136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15" t="s">
        <v>84</v>
      </c>
      <c r="BK296" s="245">
        <f>ROUND(I296*H296,2)</f>
        <v>0</v>
      </c>
      <c r="BL296" s="15" t="s">
        <v>143</v>
      </c>
      <c r="BM296" s="244" t="s">
        <v>390</v>
      </c>
    </row>
    <row r="297" spans="1:47" s="2" customFormat="1" ht="12">
      <c r="A297" s="36"/>
      <c r="B297" s="37"/>
      <c r="C297" s="38"/>
      <c r="D297" s="246" t="s">
        <v>145</v>
      </c>
      <c r="E297" s="38"/>
      <c r="F297" s="247" t="s">
        <v>391</v>
      </c>
      <c r="G297" s="38"/>
      <c r="H297" s="38"/>
      <c r="I297" s="142"/>
      <c r="J297" s="38"/>
      <c r="K297" s="38"/>
      <c r="L297" s="42"/>
      <c r="M297" s="272"/>
      <c r="N297" s="273"/>
      <c r="O297" s="274"/>
      <c r="P297" s="274"/>
      <c r="Q297" s="274"/>
      <c r="R297" s="274"/>
      <c r="S297" s="274"/>
      <c r="T297" s="275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145</v>
      </c>
      <c r="AU297" s="15" t="s">
        <v>86</v>
      </c>
    </row>
    <row r="298" spans="1:31" s="2" customFormat="1" ht="6.95" customHeight="1">
      <c r="A298" s="36"/>
      <c r="B298" s="64"/>
      <c r="C298" s="65"/>
      <c r="D298" s="65"/>
      <c r="E298" s="65"/>
      <c r="F298" s="65"/>
      <c r="G298" s="65"/>
      <c r="H298" s="65"/>
      <c r="I298" s="181"/>
      <c r="J298" s="65"/>
      <c r="K298" s="65"/>
      <c r="L298" s="42"/>
      <c r="M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</sheetData>
  <sheetProtection password="CC35" sheet="1" objects="1" scenarios="1" formatColumns="0" formatRows="0" autoFilter="0"/>
  <autoFilter ref="C123:K29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392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ROUND((SUM(BE120:BE143)),2)</f>
        <v>0</v>
      </c>
      <c r="G33" s="36"/>
      <c r="H33" s="36"/>
      <c r="I33" s="160">
        <v>0.21</v>
      </c>
      <c r="J33" s="159">
        <f>ROUND(((SUM(BE120:BE143))*I33),2)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ROUND((SUM(BF120:BF143)),2)</f>
        <v>0</v>
      </c>
      <c r="G34" s="36"/>
      <c r="H34" s="36"/>
      <c r="I34" s="160">
        <v>0.15</v>
      </c>
      <c r="J34" s="159">
        <f>ROUND(((SUM(BF120:BF143))*I34),2)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ROUND((SUM(BG120:BG143)),2)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ROUND((SUM(BH120:BH143)),2)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ROUND((SUM(BI120:BI143)),2)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02 - Přehrážka 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114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116</v>
      </c>
      <c r="E99" s="201"/>
      <c r="F99" s="201"/>
      <c r="G99" s="201"/>
      <c r="H99" s="201"/>
      <c r="I99" s="202"/>
      <c r="J99" s="203">
        <f>J132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120</v>
      </c>
      <c r="E100" s="201"/>
      <c r="F100" s="201"/>
      <c r="G100" s="201"/>
      <c r="H100" s="201"/>
      <c r="I100" s="202"/>
      <c r="J100" s="203">
        <f>J141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121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4.4" customHeight="1">
      <c r="A110" s="36"/>
      <c r="B110" s="37"/>
      <c r="C110" s="38"/>
      <c r="D110" s="38"/>
      <c r="E110" s="185" t="str">
        <f>E7</f>
        <v>Protierozní opatření rokle Domažlice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106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4.4" customHeight="1">
      <c r="A112" s="36"/>
      <c r="B112" s="37"/>
      <c r="C112" s="38"/>
      <c r="D112" s="38"/>
      <c r="E112" s="74" t="str">
        <f>E9</f>
        <v>SO 02 - Přehrážka 1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Domažlice</v>
      </c>
      <c r="G114" s="38"/>
      <c r="H114" s="38"/>
      <c r="I114" s="145" t="s">
        <v>22</v>
      </c>
      <c r="J114" s="77" t="str">
        <f>IF(J12="","",J12)</f>
        <v>1. 6. 2018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6" customHeight="1">
      <c r="A116" s="36"/>
      <c r="B116" s="37"/>
      <c r="C116" s="30" t="s">
        <v>24</v>
      </c>
      <c r="D116" s="38"/>
      <c r="E116" s="38"/>
      <c r="F116" s="25" t="str">
        <f>E15</f>
        <v>Město Domažlice</v>
      </c>
      <c r="G116" s="38"/>
      <c r="H116" s="38"/>
      <c r="I116" s="145" t="s">
        <v>31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6" customHeight="1">
      <c r="A117" s="36"/>
      <c r="B117" s="37"/>
      <c r="C117" s="30" t="s">
        <v>29</v>
      </c>
      <c r="D117" s="38"/>
      <c r="E117" s="38"/>
      <c r="F117" s="25" t="str">
        <f>IF(E18="","",E18)</f>
        <v>Vyplň údaj</v>
      </c>
      <c r="G117" s="38"/>
      <c r="H117" s="38"/>
      <c r="I117" s="145" t="s">
        <v>34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122</v>
      </c>
      <c r="D119" s="208" t="s">
        <v>61</v>
      </c>
      <c r="E119" s="208" t="s">
        <v>57</v>
      </c>
      <c r="F119" s="208" t="s">
        <v>58</v>
      </c>
      <c r="G119" s="208" t="s">
        <v>123</v>
      </c>
      <c r="H119" s="208" t="s">
        <v>124</v>
      </c>
      <c r="I119" s="209" t="s">
        <v>125</v>
      </c>
      <c r="J119" s="208" t="s">
        <v>110</v>
      </c>
      <c r="K119" s="210" t="s">
        <v>126</v>
      </c>
      <c r="L119" s="211"/>
      <c r="M119" s="98" t="s">
        <v>1</v>
      </c>
      <c r="N119" s="99" t="s">
        <v>40</v>
      </c>
      <c r="O119" s="99" t="s">
        <v>127</v>
      </c>
      <c r="P119" s="99" t="s">
        <v>128</v>
      </c>
      <c r="Q119" s="99" t="s">
        <v>129</v>
      </c>
      <c r="R119" s="99" t="s">
        <v>130</v>
      </c>
      <c r="S119" s="99" t="s">
        <v>131</v>
      </c>
      <c r="T119" s="100" t="s">
        <v>132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133</v>
      </c>
      <c r="D120" s="38"/>
      <c r="E120" s="38"/>
      <c r="F120" s="38"/>
      <c r="G120" s="38"/>
      <c r="H120" s="38"/>
      <c r="I120" s="142"/>
      <c r="J120" s="212">
        <f>BK120</f>
        <v>0</v>
      </c>
      <c r="K120" s="38"/>
      <c r="L120" s="42"/>
      <c r="M120" s="101"/>
      <c r="N120" s="213"/>
      <c r="O120" s="102"/>
      <c r="P120" s="214">
        <f>P121</f>
        <v>0</v>
      </c>
      <c r="Q120" s="102"/>
      <c r="R120" s="214">
        <f>R121</f>
        <v>323.91312000000005</v>
      </c>
      <c r="S120" s="102"/>
      <c r="T120" s="21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75</v>
      </c>
      <c r="AU120" s="15" t="s">
        <v>112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75</v>
      </c>
      <c r="E121" s="220" t="s">
        <v>134</v>
      </c>
      <c r="F121" s="220" t="s">
        <v>135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P122+P132+P141</f>
        <v>0</v>
      </c>
      <c r="Q121" s="225"/>
      <c r="R121" s="226">
        <f>R122+R132+R141</f>
        <v>323.91312000000005</v>
      </c>
      <c r="S121" s="225"/>
      <c r="T121" s="227">
        <f>T122+T132+T141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84</v>
      </c>
      <c r="AT121" s="229" t="s">
        <v>75</v>
      </c>
      <c r="AU121" s="229" t="s">
        <v>76</v>
      </c>
      <c r="AY121" s="228" t="s">
        <v>136</v>
      </c>
      <c r="BK121" s="230">
        <f>BK122+BK132+BK141</f>
        <v>0</v>
      </c>
    </row>
    <row r="122" spans="1:63" s="12" customFormat="1" ht="22.8" customHeight="1">
      <c r="A122" s="12"/>
      <c r="B122" s="217"/>
      <c r="C122" s="218"/>
      <c r="D122" s="219" t="s">
        <v>75</v>
      </c>
      <c r="E122" s="231" t="s">
        <v>84</v>
      </c>
      <c r="F122" s="231" t="s">
        <v>137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SUM(P123:P131)</f>
        <v>0</v>
      </c>
      <c r="Q122" s="225"/>
      <c r="R122" s="226">
        <f>SUM(R123:R131)</f>
        <v>0</v>
      </c>
      <c r="S122" s="225"/>
      <c r="T122" s="227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84</v>
      </c>
      <c r="AT122" s="229" t="s">
        <v>75</v>
      </c>
      <c r="AU122" s="229" t="s">
        <v>84</v>
      </c>
      <c r="AY122" s="228" t="s">
        <v>136</v>
      </c>
      <c r="BK122" s="230">
        <f>SUM(BK123:BK131)</f>
        <v>0</v>
      </c>
    </row>
    <row r="123" spans="1:65" s="2" customFormat="1" ht="14.4" customHeight="1">
      <c r="A123" s="36"/>
      <c r="B123" s="37"/>
      <c r="C123" s="233" t="s">
        <v>84</v>
      </c>
      <c r="D123" s="233" t="s">
        <v>138</v>
      </c>
      <c r="E123" s="234" t="s">
        <v>215</v>
      </c>
      <c r="F123" s="235" t="s">
        <v>216</v>
      </c>
      <c r="G123" s="236" t="s">
        <v>141</v>
      </c>
      <c r="H123" s="237">
        <v>60</v>
      </c>
      <c r="I123" s="238"/>
      <c r="J123" s="239">
        <f>ROUND(I123*H123,2)</f>
        <v>0</v>
      </c>
      <c r="K123" s="235" t="s">
        <v>142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143</v>
      </c>
      <c r="AT123" s="244" t="s">
        <v>138</v>
      </c>
      <c r="AU123" s="244" t="s">
        <v>86</v>
      </c>
      <c r="AY123" s="15" t="s">
        <v>136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143</v>
      </c>
      <c r="BM123" s="244" t="s">
        <v>393</v>
      </c>
    </row>
    <row r="124" spans="1:47" s="2" customFormat="1" ht="12">
      <c r="A124" s="36"/>
      <c r="B124" s="37"/>
      <c r="C124" s="38"/>
      <c r="D124" s="246" t="s">
        <v>145</v>
      </c>
      <c r="E124" s="38"/>
      <c r="F124" s="247" t="s">
        <v>218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145</v>
      </c>
      <c r="AU124" s="15" t="s">
        <v>86</v>
      </c>
    </row>
    <row r="125" spans="1:47" s="2" customFormat="1" ht="12">
      <c r="A125" s="36"/>
      <c r="B125" s="37"/>
      <c r="C125" s="38"/>
      <c r="D125" s="246" t="s">
        <v>147</v>
      </c>
      <c r="E125" s="38"/>
      <c r="F125" s="250" t="s">
        <v>394</v>
      </c>
      <c r="G125" s="38"/>
      <c r="H125" s="38"/>
      <c r="I125" s="142"/>
      <c r="J125" s="38"/>
      <c r="K125" s="38"/>
      <c r="L125" s="42"/>
      <c r="M125" s="248"/>
      <c r="N125" s="249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147</v>
      </c>
      <c r="AU125" s="15" t="s">
        <v>86</v>
      </c>
    </row>
    <row r="126" spans="1:65" s="2" customFormat="1" ht="14.4" customHeight="1">
      <c r="A126" s="36"/>
      <c r="B126" s="37"/>
      <c r="C126" s="233" t="s">
        <v>86</v>
      </c>
      <c r="D126" s="233" t="s">
        <v>138</v>
      </c>
      <c r="E126" s="234" t="s">
        <v>395</v>
      </c>
      <c r="F126" s="235" t="s">
        <v>396</v>
      </c>
      <c r="G126" s="236" t="s">
        <v>141</v>
      </c>
      <c r="H126" s="237">
        <v>60</v>
      </c>
      <c r="I126" s="238"/>
      <c r="J126" s="239">
        <f>ROUND(I126*H126,2)</f>
        <v>0</v>
      </c>
      <c r="K126" s="235" t="s">
        <v>142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143</v>
      </c>
      <c r="AT126" s="244" t="s">
        <v>138</v>
      </c>
      <c r="AU126" s="244" t="s">
        <v>86</v>
      </c>
      <c r="AY126" s="15" t="s">
        <v>136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143</v>
      </c>
      <c r="BM126" s="244" t="s">
        <v>397</v>
      </c>
    </row>
    <row r="127" spans="1:47" s="2" customFormat="1" ht="12">
      <c r="A127" s="36"/>
      <c r="B127" s="37"/>
      <c r="C127" s="38"/>
      <c r="D127" s="246" t="s">
        <v>145</v>
      </c>
      <c r="E127" s="38"/>
      <c r="F127" s="247" t="s">
        <v>398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145</v>
      </c>
      <c r="AU127" s="15" t="s">
        <v>86</v>
      </c>
    </row>
    <row r="128" spans="1:47" s="2" customFormat="1" ht="12">
      <c r="A128" s="36"/>
      <c r="B128" s="37"/>
      <c r="C128" s="38"/>
      <c r="D128" s="246" t="s">
        <v>147</v>
      </c>
      <c r="E128" s="38"/>
      <c r="F128" s="250" t="s">
        <v>394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147</v>
      </c>
      <c r="AU128" s="15" t="s">
        <v>86</v>
      </c>
    </row>
    <row r="129" spans="1:65" s="2" customFormat="1" ht="14.4" customHeight="1">
      <c r="A129" s="36"/>
      <c r="B129" s="37"/>
      <c r="C129" s="233" t="s">
        <v>154</v>
      </c>
      <c r="D129" s="233" t="s">
        <v>138</v>
      </c>
      <c r="E129" s="234" t="s">
        <v>159</v>
      </c>
      <c r="F129" s="235" t="s">
        <v>160</v>
      </c>
      <c r="G129" s="236" t="s">
        <v>141</v>
      </c>
      <c r="H129" s="237">
        <v>60</v>
      </c>
      <c r="I129" s="238"/>
      <c r="J129" s="239">
        <f>ROUND(I129*H129,2)</f>
        <v>0</v>
      </c>
      <c r="K129" s="235" t="s">
        <v>142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143</v>
      </c>
      <c r="AT129" s="244" t="s">
        <v>138</v>
      </c>
      <c r="AU129" s="244" t="s">
        <v>86</v>
      </c>
      <c r="AY129" s="15" t="s">
        <v>136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143</v>
      </c>
      <c r="BM129" s="244" t="s">
        <v>399</v>
      </c>
    </row>
    <row r="130" spans="1:47" s="2" customFormat="1" ht="12">
      <c r="A130" s="36"/>
      <c r="B130" s="37"/>
      <c r="C130" s="38"/>
      <c r="D130" s="246" t="s">
        <v>145</v>
      </c>
      <c r="E130" s="38"/>
      <c r="F130" s="247" t="s">
        <v>162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145</v>
      </c>
      <c r="AU130" s="15" t="s">
        <v>86</v>
      </c>
    </row>
    <row r="131" spans="1:47" s="2" customFormat="1" ht="12">
      <c r="A131" s="36"/>
      <c r="B131" s="37"/>
      <c r="C131" s="38"/>
      <c r="D131" s="246" t="s">
        <v>147</v>
      </c>
      <c r="E131" s="38"/>
      <c r="F131" s="250" t="s">
        <v>394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147</v>
      </c>
      <c r="AU131" s="15" t="s">
        <v>86</v>
      </c>
    </row>
    <row r="132" spans="1:63" s="12" customFormat="1" ht="22.8" customHeight="1">
      <c r="A132" s="12"/>
      <c r="B132" s="217"/>
      <c r="C132" s="218"/>
      <c r="D132" s="219" t="s">
        <v>75</v>
      </c>
      <c r="E132" s="231" t="s">
        <v>143</v>
      </c>
      <c r="F132" s="231" t="s">
        <v>310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SUM(P133:P140)</f>
        <v>0</v>
      </c>
      <c r="Q132" s="225"/>
      <c r="R132" s="226">
        <f>SUM(R133:R140)</f>
        <v>323.91312000000005</v>
      </c>
      <c r="S132" s="225"/>
      <c r="T132" s="22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84</v>
      </c>
      <c r="AT132" s="229" t="s">
        <v>75</v>
      </c>
      <c r="AU132" s="229" t="s">
        <v>84</v>
      </c>
      <c r="AY132" s="228" t="s">
        <v>136</v>
      </c>
      <c r="BK132" s="230">
        <f>SUM(BK133:BK140)</f>
        <v>0</v>
      </c>
    </row>
    <row r="133" spans="1:65" s="2" customFormat="1" ht="14.4" customHeight="1">
      <c r="A133" s="36"/>
      <c r="B133" s="37"/>
      <c r="C133" s="233" t="s">
        <v>143</v>
      </c>
      <c r="D133" s="233" t="s">
        <v>138</v>
      </c>
      <c r="E133" s="234" t="s">
        <v>400</v>
      </c>
      <c r="F133" s="235" t="s">
        <v>401</v>
      </c>
      <c r="G133" s="236" t="s">
        <v>141</v>
      </c>
      <c r="H133" s="237">
        <v>89</v>
      </c>
      <c r="I133" s="238"/>
      <c r="J133" s="239">
        <f>ROUND(I133*H133,2)</f>
        <v>0</v>
      </c>
      <c r="K133" s="235" t="s">
        <v>142</v>
      </c>
      <c r="L133" s="42"/>
      <c r="M133" s="240" t="s">
        <v>1</v>
      </c>
      <c r="N133" s="241" t="s">
        <v>41</v>
      </c>
      <c r="O133" s="89"/>
      <c r="P133" s="242">
        <f>O133*H133</f>
        <v>0</v>
      </c>
      <c r="Q133" s="242">
        <v>2.13408</v>
      </c>
      <c r="R133" s="242">
        <f>Q133*H133</f>
        <v>189.93312</v>
      </c>
      <c r="S133" s="242">
        <v>0</v>
      </c>
      <c r="T133" s="24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143</v>
      </c>
      <c r="AT133" s="244" t="s">
        <v>138</v>
      </c>
      <c r="AU133" s="244" t="s">
        <v>86</v>
      </c>
      <c r="AY133" s="15" t="s">
        <v>136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84</v>
      </c>
      <c r="BK133" s="245">
        <f>ROUND(I133*H133,2)</f>
        <v>0</v>
      </c>
      <c r="BL133" s="15" t="s">
        <v>143</v>
      </c>
      <c r="BM133" s="244" t="s">
        <v>402</v>
      </c>
    </row>
    <row r="134" spans="1:47" s="2" customFormat="1" ht="12">
      <c r="A134" s="36"/>
      <c r="B134" s="37"/>
      <c r="C134" s="38"/>
      <c r="D134" s="246" t="s">
        <v>145</v>
      </c>
      <c r="E134" s="38"/>
      <c r="F134" s="247" t="s">
        <v>403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145</v>
      </c>
      <c r="AU134" s="15" t="s">
        <v>86</v>
      </c>
    </row>
    <row r="135" spans="1:47" s="2" customFormat="1" ht="12">
      <c r="A135" s="36"/>
      <c r="B135" s="37"/>
      <c r="C135" s="38"/>
      <c r="D135" s="246" t="s">
        <v>147</v>
      </c>
      <c r="E135" s="38"/>
      <c r="F135" s="250" t="s">
        <v>404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147</v>
      </c>
      <c r="AU135" s="15" t="s">
        <v>86</v>
      </c>
    </row>
    <row r="136" spans="1:65" s="2" customFormat="1" ht="19.8" customHeight="1">
      <c r="A136" s="36"/>
      <c r="B136" s="37"/>
      <c r="C136" s="233" t="s">
        <v>164</v>
      </c>
      <c r="D136" s="233" t="s">
        <v>138</v>
      </c>
      <c r="E136" s="234" t="s">
        <v>318</v>
      </c>
      <c r="F136" s="235" t="s">
        <v>319</v>
      </c>
      <c r="G136" s="236" t="s">
        <v>141</v>
      </c>
      <c r="H136" s="237">
        <v>72.5</v>
      </c>
      <c r="I136" s="238"/>
      <c r="J136" s="239">
        <f>ROUND(I136*H136,2)</f>
        <v>0</v>
      </c>
      <c r="K136" s="235" t="s">
        <v>142</v>
      </c>
      <c r="L136" s="42"/>
      <c r="M136" s="240" t="s">
        <v>1</v>
      </c>
      <c r="N136" s="241" t="s">
        <v>41</v>
      </c>
      <c r="O136" s="89"/>
      <c r="P136" s="242">
        <f>O136*H136</f>
        <v>0</v>
      </c>
      <c r="Q136" s="242">
        <v>1.848</v>
      </c>
      <c r="R136" s="242">
        <f>Q136*H136</f>
        <v>133.98000000000002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143</v>
      </c>
      <c r="AT136" s="244" t="s">
        <v>138</v>
      </c>
      <c r="AU136" s="244" t="s">
        <v>86</v>
      </c>
      <c r="AY136" s="15" t="s">
        <v>136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84</v>
      </c>
      <c r="BK136" s="245">
        <f>ROUND(I136*H136,2)</f>
        <v>0</v>
      </c>
      <c r="BL136" s="15" t="s">
        <v>143</v>
      </c>
      <c r="BM136" s="244" t="s">
        <v>405</v>
      </c>
    </row>
    <row r="137" spans="1:47" s="2" customFormat="1" ht="12">
      <c r="A137" s="36"/>
      <c r="B137" s="37"/>
      <c r="C137" s="38"/>
      <c r="D137" s="246" t="s">
        <v>145</v>
      </c>
      <c r="E137" s="38"/>
      <c r="F137" s="247" t="s">
        <v>321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145</v>
      </c>
      <c r="AU137" s="15" t="s">
        <v>86</v>
      </c>
    </row>
    <row r="138" spans="1:47" s="2" customFormat="1" ht="12">
      <c r="A138" s="36"/>
      <c r="B138" s="37"/>
      <c r="C138" s="38"/>
      <c r="D138" s="246" t="s">
        <v>147</v>
      </c>
      <c r="E138" s="38"/>
      <c r="F138" s="250" t="s">
        <v>406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147</v>
      </c>
      <c r="AU138" s="15" t="s">
        <v>86</v>
      </c>
    </row>
    <row r="139" spans="1:51" s="13" customFormat="1" ht="12">
      <c r="A139" s="13"/>
      <c r="B139" s="251"/>
      <c r="C139" s="252"/>
      <c r="D139" s="246" t="s">
        <v>170</v>
      </c>
      <c r="E139" s="253" t="s">
        <v>1</v>
      </c>
      <c r="F139" s="254" t="s">
        <v>407</v>
      </c>
      <c r="G139" s="252"/>
      <c r="H139" s="255">
        <v>60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170</v>
      </c>
      <c r="AU139" s="261" t="s">
        <v>86</v>
      </c>
      <c r="AV139" s="13" t="s">
        <v>86</v>
      </c>
      <c r="AW139" s="13" t="s">
        <v>33</v>
      </c>
      <c r="AX139" s="13" t="s">
        <v>76</v>
      </c>
      <c r="AY139" s="261" t="s">
        <v>136</v>
      </c>
    </row>
    <row r="140" spans="1:51" s="13" customFormat="1" ht="12">
      <c r="A140" s="13"/>
      <c r="B140" s="251"/>
      <c r="C140" s="252"/>
      <c r="D140" s="246" t="s">
        <v>170</v>
      </c>
      <c r="E140" s="253" t="s">
        <v>1</v>
      </c>
      <c r="F140" s="254" t="s">
        <v>408</v>
      </c>
      <c r="G140" s="252"/>
      <c r="H140" s="255">
        <v>12.5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170</v>
      </c>
      <c r="AU140" s="261" t="s">
        <v>86</v>
      </c>
      <c r="AV140" s="13" t="s">
        <v>86</v>
      </c>
      <c r="AW140" s="13" t="s">
        <v>33</v>
      </c>
      <c r="AX140" s="13" t="s">
        <v>76</v>
      </c>
      <c r="AY140" s="261" t="s">
        <v>136</v>
      </c>
    </row>
    <row r="141" spans="1:63" s="12" customFormat="1" ht="22.8" customHeight="1">
      <c r="A141" s="12"/>
      <c r="B141" s="217"/>
      <c r="C141" s="218"/>
      <c r="D141" s="219" t="s">
        <v>75</v>
      </c>
      <c r="E141" s="231" t="s">
        <v>385</v>
      </c>
      <c r="F141" s="231" t="s">
        <v>386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SUM(P142:P143)</f>
        <v>0</v>
      </c>
      <c r="Q141" s="225"/>
      <c r="R141" s="226">
        <f>SUM(R142:R143)</f>
        <v>0</v>
      </c>
      <c r="S141" s="225"/>
      <c r="T141" s="227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84</v>
      </c>
      <c r="AT141" s="229" t="s">
        <v>75</v>
      </c>
      <c r="AU141" s="229" t="s">
        <v>84</v>
      </c>
      <c r="AY141" s="228" t="s">
        <v>136</v>
      </c>
      <c r="BK141" s="230">
        <f>SUM(BK142:BK143)</f>
        <v>0</v>
      </c>
    </row>
    <row r="142" spans="1:65" s="2" customFormat="1" ht="14.4" customHeight="1">
      <c r="A142" s="36"/>
      <c r="B142" s="37"/>
      <c r="C142" s="233" t="s">
        <v>173</v>
      </c>
      <c r="D142" s="233" t="s">
        <v>138</v>
      </c>
      <c r="E142" s="234" t="s">
        <v>388</v>
      </c>
      <c r="F142" s="235" t="s">
        <v>389</v>
      </c>
      <c r="G142" s="236" t="s">
        <v>283</v>
      </c>
      <c r="H142" s="237">
        <v>323.913</v>
      </c>
      <c r="I142" s="238"/>
      <c r="J142" s="239">
        <f>ROUND(I142*H142,2)</f>
        <v>0</v>
      </c>
      <c r="K142" s="235" t="s">
        <v>142</v>
      </c>
      <c r="L142" s="42"/>
      <c r="M142" s="240" t="s">
        <v>1</v>
      </c>
      <c r="N142" s="241" t="s">
        <v>41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143</v>
      </c>
      <c r="AT142" s="244" t="s">
        <v>138</v>
      </c>
      <c r="AU142" s="244" t="s">
        <v>86</v>
      </c>
      <c r="AY142" s="15" t="s">
        <v>136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84</v>
      </c>
      <c r="BK142" s="245">
        <f>ROUND(I142*H142,2)</f>
        <v>0</v>
      </c>
      <c r="BL142" s="15" t="s">
        <v>143</v>
      </c>
      <c r="BM142" s="244" t="s">
        <v>409</v>
      </c>
    </row>
    <row r="143" spans="1:47" s="2" customFormat="1" ht="12">
      <c r="A143" s="36"/>
      <c r="B143" s="37"/>
      <c r="C143" s="38"/>
      <c r="D143" s="246" t="s">
        <v>145</v>
      </c>
      <c r="E143" s="38"/>
      <c r="F143" s="247" t="s">
        <v>391</v>
      </c>
      <c r="G143" s="38"/>
      <c r="H143" s="38"/>
      <c r="I143" s="142"/>
      <c r="J143" s="38"/>
      <c r="K143" s="38"/>
      <c r="L143" s="42"/>
      <c r="M143" s="272"/>
      <c r="N143" s="273"/>
      <c r="O143" s="274"/>
      <c r="P143" s="274"/>
      <c r="Q143" s="274"/>
      <c r="R143" s="274"/>
      <c r="S143" s="274"/>
      <c r="T143" s="275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145</v>
      </c>
      <c r="AU143" s="15" t="s">
        <v>86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181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19:K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410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ROUND((SUM(BE120:BE143)),2)</f>
        <v>0</v>
      </c>
      <c r="G33" s="36"/>
      <c r="H33" s="36"/>
      <c r="I33" s="160">
        <v>0.21</v>
      </c>
      <c r="J33" s="159">
        <f>ROUND(((SUM(BE120:BE143))*I33),2)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ROUND((SUM(BF120:BF143)),2)</f>
        <v>0</v>
      </c>
      <c r="G34" s="36"/>
      <c r="H34" s="36"/>
      <c r="I34" s="160">
        <v>0.15</v>
      </c>
      <c r="J34" s="159">
        <f>ROUND(((SUM(BF120:BF143))*I34),2)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ROUND((SUM(BG120:BG143)),2)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ROUND((SUM(BH120:BH143)),2)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ROUND((SUM(BI120:BI143)),2)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03 - Přehrážka 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114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116</v>
      </c>
      <c r="E99" s="201"/>
      <c r="F99" s="201"/>
      <c r="G99" s="201"/>
      <c r="H99" s="201"/>
      <c r="I99" s="202"/>
      <c r="J99" s="203">
        <f>J132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120</v>
      </c>
      <c r="E100" s="201"/>
      <c r="F100" s="201"/>
      <c r="G100" s="201"/>
      <c r="H100" s="201"/>
      <c r="I100" s="202"/>
      <c r="J100" s="203">
        <f>J141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121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4.4" customHeight="1">
      <c r="A110" s="36"/>
      <c r="B110" s="37"/>
      <c r="C110" s="38"/>
      <c r="D110" s="38"/>
      <c r="E110" s="185" t="str">
        <f>E7</f>
        <v>Protierozní opatření rokle Domažlice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106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4.4" customHeight="1">
      <c r="A112" s="36"/>
      <c r="B112" s="37"/>
      <c r="C112" s="38"/>
      <c r="D112" s="38"/>
      <c r="E112" s="74" t="str">
        <f>E9</f>
        <v>SO 03 - Přehrážka 2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Domažlice</v>
      </c>
      <c r="G114" s="38"/>
      <c r="H114" s="38"/>
      <c r="I114" s="145" t="s">
        <v>22</v>
      </c>
      <c r="J114" s="77" t="str">
        <f>IF(J12="","",J12)</f>
        <v>1. 6. 2018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6" customHeight="1">
      <c r="A116" s="36"/>
      <c r="B116" s="37"/>
      <c r="C116" s="30" t="s">
        <v>24</v>
      </c>
      <c r="D116" s="38"/>
      <c r="E116" s="38"/>
      <c r="F116" s="25" t="str">
        <f>E15</f>
        <v>Město Domažlice</v>
      </c>
      <c r="G116" s="38"/>
      <c r="H116" s="38"/>
      <c r="I116" s="145" t="s">
        <v>31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6" customHeight="1">
      <c r="A117" s="36"/>
      <c r="B117" s="37"/>
      <c r="C117" s="30" t="s">
        <v>29</v>
      </c>
      <c r="D117" s="38"/>
      <c r="E117" s="38"/>
      <c r="F117" s="25" t="str">
        <f>IF(E18="","",E18)</f>
        <v>Vyplň údaj</v>
      </c>
      <c r="G117" s="38"/>
      <c r="H117" s="38"/>
      <c r="I117" s="145" t="s">
        <v>34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122</v>
      </c>
      <c r="D119" s="208" t="s">
        <v>61</v>
      </c>
      <c r="E119" s="208" t="s">
        <v>57</v>
      </c>
      <c r="F119" s="208" t="s">
        <v>58</v>
      </c>
      <c r="G119" s="208" t="s">
        <v>123</v>
      </c>
      <c r="H119" s="208" t="s">
        <v>124</v>
      </c>
      <c r="I119" s="209" t="s">
        <v>125</v>
      </c>
      <c r="J119" s="208" t="s">
        <v>110</v>
      </c>
      <c r="K119" s="210" t="s">
        <v>126</v>
      </c>
      <c r="L119" s="211"/>
      <c r="M119" s="98" t="s">
        <v>1</v>
      </c>
      <c r="N119" s="99" t="s">
        <v>40</v>
      </c>
      <c r="O119" s="99" t="s">
        <v>127</v>
      </c>
      <c r="P119" s="99" t="s">
        <v>128</v>
      </c>
      <c r="Q119" s="99" t="s">
        <v>129</v>
      </c>
      <c r="R119" s="99" t="s">
        <v>130</v>
      </c>
      <c r="S119" s="99" t="s">
        <v>131</v>
      </c>
      <c r="T119" s="100" t="s">
        <v>132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133</v>
      </c>
      <c r="D120" s="38"/>
      <c r="E120" s="38"/>
      <c r="F120" s="38"/>
      <c r="G120" s="38"/>
      <c r="H120" s="38"/>
      <c r="I120" s="142"/>
      <c r="J120" s="212">
        <f>BK120</f>
        <v>0</v>
      </c>
      <c r="K120" s="38"/>
      <c r="L120" s="42"/>
      <c r="M120" s="101"/>
      <c r="N120" s="213"/>
      <c r="O120" s="102"/>
      <c r="P120" s="214">
        <f>P121</f>
        <v>0</v>
      </c>
      <c r="Q120" s="102"/>
      <c r="R120" s="214">
        <f>R121</f>
        <v>328.18128</v>
      </c>
      <c r="S120" s="102"/>
      <c r="T120" s="21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75</v>
      </c>
      <c r="AU120" s="15" t="s">
        <v>112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75</v>
      </c>
      <c r="E121" s="220" t="s">
        <v>134</v>
      </c>
      <c r="F121" s="220" t="s">
        <v>135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P122+P132+P141</f>
        <v>0</v>
      </c>
      <c r="Q121" s="225"/>
      <c r="R121" s="226">
        <f>R122+R132+R141</f>
        <v>328.18128</v>
      </c>
      <c r="S121" s="225"/>
      <c r="T121" s="227">
        <f>T122+T132+T141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84</v>
      </c>
      <c r="AT121" s="229" t="s">
        <v>75</v>
      </c>
      <c r="AU121" s="229" t="s">
        <v>76</v>
      </c>
      <c r="AY121" s="228" t="s">
        <v>136</v>
      </c>
      <c r="BK121" s="230">
        <f>BK122+BK132+BK141</f>
        <v>0</v>
      </c>
    </row>
    <row r="122" spans="1:63" s="12" customFormat="1" ht="22.8" customHeight="1">
      <c r="A122" s="12"/>
      <c r="B122" s="217"/>
      <c r="C122" s="218"/>
      <c r="D122" s="219" t="s">
        <v>75</v>
      </c>
      <c r="E122" s="231" t="s">
        <v>84</v>
      </c>
      <c r="F122" s="231" t="s">
        <v>137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SUM(P123:P131)</f>
        <v>0</v>
      </c>
      <c r="Q122" s="225"/>
      <c r="R122" s="226">
        <f>SUM(R123:R131)</f>
        <v>0</v>
      </c>
      <c r="S122" s="225"/>
      <c r="T122" s="227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84</v>
      </c>
      <c r="AT122" s="229" t="s">
        <v>75</v>
      </c>
      <c r="AU122" s="229" t="s">
        <v>84</v>
      </c>
      <c r="AY122" s="228" t="s">
        <v>136</v>
      </c>
      <c r="BK122" s="230">
        <f>SUM(BK123:BK131)</f>
        <v>0</v>
      </c>
    </row>
    <row r="123" spans="1:65" s="2" customFormat="1" ht="14.4" customHeight="1">
      <c r="A123" s="36"/>
      <c r="B123" s="37"/>
      <c r="C123" s="233" t="s">
        <v>84</v>
      </c>
      <c r="D123" s="233" t="s">
        <v>138</v>
      </c>
      <c r="E123" s="234" t="s">
        <v>215</v>
      </c>
      <c r="F123" s="235" t="s">
        <v>216</v>
      </c>
      <c r="G123" s="236" t="s">
        <v>141</v>
      </c>
      <c r="H123" s="237">
        <v>56</v>
      </c>
      <c r="I123" s="238"/>
      <c r="J123" s="239">
        <f>ROUND(I123*H123,2)</f>
        <v>0</v>
      </c>
      <c r="K123" s="235" t="s">
        <v>142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143</v>
      </c>
      <c r="AT123" s="244" t="s">
        <v>138</v>
      </c>
      <c r="AU123" s="244" t="s">
        <v>86</v>
      </c>
      <c r="AY123" s="15" t="s">
        <v>136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143</v>
      </c>
      <c r="BM123" s="244" t="s">
        <v>393</v>
      </c>
    </row>
    <row r="124" spans="1:47" s="2" customFormat="1" ht="12">
      <c r="A124" s="36"/>
      <c r="B124" s="37"/>
      <c r="C124" s="38"/>
      <c r="D124" s="246" t="s">
        <v>145</v>
      </c>
      <c r="E124" s="38"/>
      <c r="F124" s="247" t="s">
        <v>218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145</v>
      </c>
      <c r="AU124" s="15" t="s">
        <v>86</v>
      </c>
    </row>
    <row r="125" spans="1:47" s="2" customFormat="1" ht="12">
      <c r="A125" s="36"/>
      <c r="B125" s="37"/>
      <c r="C125" s="38"/>
      <c r="D125" s="246" t="s">
        <v>147</v>
      </c>
      <c r="E125" s="38"/>
      <c r="F125" s="250" t="s">
        <v>394</v>
      </c>
      <c r="G125" s="38"/>
      <c r="H125" s="38"/>
      <c r="I125" s="142"/>
      <c r="J125" s="38"/>
      <c r="K125" s="38"/>
      <c r="L125" s="42"/>
      <c r="M125" s="248"/>
      <c r="N125" s="249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147</v>
      </c>
      <c r="AU125" s="15" t="s">
        <v>86</v>
      </c>
    </row>
    <row r="126" spans="1:65" s="2" customFormat="1" ht="14.4" customHeight="1">
      <c r="A126" s="36"/>
      <c r="B126" s="37"/>
      <c r="C126" s="233" t="s">
        <v>86</v>
      </c>
      <c r="D126" s="233" t="s">
        <v>138</v>
      </c>
      <c r="E126" s="234" t="s">
        <v>395</v>
      </c>
      <c r="F126" s="235" t="s">
        <v>396</v>
      </c>
      <c r="G126" s="236" t="s">
        <v>141</v>
      </c>
      <c r="H126" s="237">
        <v>56</v>
      </c>
      <c r="I126" s="238"/>
      <c r="J126" s="239">
        <f>ROUND(I126*H126,2)</f>
        <v>0</v>
      </c>
      <c r="K126" s="235" t="s">
        <v>142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143</v>
      </c>
      <c r="AT126" s="244" t="s">
        <v>138</v>
      </c>
      <c r="AU126" s="244" t="s">
        <v>86</v>
      </c>
      <c r="AY126" s="15" t="s">
        <v>136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143</v>
      </c>
      <c r="BM126" s="244" t="s">
        <v>397</v>
      </c>
    </row>
    <row r="127" spans="1:47" s="2" customFormat="1" ht="12">
      <c r="A127" s="36"/>
      <c r="B127" s="37"/>
      <c r="C127" s="38"/>
      <c r="D127" s="246" t="s">
        <v>145</v>
      </c>
      <c r="E127" s="38"/>
      <c r="F127" s="247" t="s">
        <v>398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145</v>
      </c>
      <c r="AU127" s="15" t="s">
        <v>86</v>
      </c>
    </row>
    <row r="128" spans="1:47" s="2" customFormat="1" ht="12">
      <c r="A128" s="36"/>
      <c r="B128" s="37"/>
      <c r="C128" s="38"/>
      <c r="D128" s="246" t="s">
        <v>147</v>
      </c>
      <c r="E128" s="38"/>
      <c r="F128" s="250" t="s">
        <v>394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147</v>
      </c>
      <c r="AU128" s="15" t="s">
        <v>86</v>
      </c>
    </row>
    <row r="129" spans="1:65" s="2" customFormat="1" ht="14.4" customHeight="1">
      <c r="A129" s="36"/>
      <c r="B129" s="37"/>
      <c r="C129" s="233" t="s">
        <v>154</v>
      </c>
      <c r="D129" s="233" t="s">
        <v>138</v>
      </c>
      <c r="E129" s="234" t="s">
        <v>159</v>
      </c>
      <c r="F129" s="235" t="s">
        <v>160</v>
      </c>
      <c r="G129" s="236" t="s">
        <v>141</v>
      </c>
      <c r="H129" s="237">
        <v>56</v>
      </c>
      <c r="I129" s="238"/>
      <c r="J129" s="239">
        <f>ROUND(I129*H129,2)</f>
        <v>0</v>
      </c>
      <c r="K129" s="235" t="s">
        <v>142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143</v>
      </c>
      <c r="AT129" s="244" t="s">
        <v>138</v>
      </c>
      <c r="AU129" s="244" t="s">
        <v>86</v>
      </c>
      <c r="AY129" s="15" t="s">
        <v>136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143</v>
      </c>
      <c r="BM129" s="244" t="s">
        <v>399</v>
      </c>
    </row>
    <row r="130" spans="1:47" s="2" customFormat="1" ht="12">
      <c r="A130" s="36"/>
      <c r="B130" s="37"/>
      <c r="C130" s="38"/>
      <c r="D130" s="246" t="s">
        <v>145</v>
      </c>
      <c r="E130" s="38"/>
      <c r="F130" s="247" t="s">
        <v>162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145</v>
      </c>
      <c r="AU130" s="15" t="s">
        <v>86</v>
      </c>
    </row>
    <row r="131" spans="1:47" s="2" customFormat="1" ht="12">
      <c r="A131" s="36"/>
      <c r="B131" s="37"/>
      <c r="C131" s="38"/>
      <c r="D131" s="246" t="s">
        <v>147</v>
      </c>
      <c r="E131" s="38"/>
      <c r="F131" s="250" t="s">
        <v>394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147</v>
      </c>
      <c r="AU131" s="15" t="s">
        <v>86</v>
      </c>
    </row>
    <row r="132" spans="1:63" s="12" customFormat="1" ht="22.8" customHeight="1">
      <c r="A132" s="12"/>
      <c r="B132" s="217"/>
      <c r="C132" s="218"/>
      <c r="D132" s="219" t="s">
        <v>75</v>
      </c>
      <c r="E132" s="231" t="s">
        <v>143</v>
      </c>
      <c r="F132" s="231" t="s">
        <v>310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SUM(P133:P140)</f>
        <v>0</v>
      </c>
      <c r="Q132" s="225"/>
      <c r="R132" s="226">
        <f>SUM(R133:R140)</f>
        <v>328.18128</v>
      </c>
      <c r="S132" s="225"/>
      <c r="T132" s="22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84</v>
      </c>
      <c r="AT132" s="229" t="s">
        <v>75</v>
      </c>
      <c r="AU132" s="229" t="s">
        <v>84</v>
      </c>
      <c r="AY132" s="228" t="s">
        <v>136</v>
      </c>
      <c r="BK132" s="230">
        <f>SUM(BK133:BK140)</f>
        <v>0</v>
      </c>
    </row>
    <row r="133" spans="1:65" s="2" customFormat="1" ht="14.4" customHeight="1">
      <c r="A133" s="36"/>
      <c r="B133" s="37"/>
      <c r="C133" s="233" t="s">
        <v>143</v>
      </c>
      <c r="D133" s="233" t="s">
        <v>138</v>
      </c>
      <c r="E133" s="234" t="s">
        <v>400</v>
      </c>
      <c r="F133" s="235" t="s">
        <v>401</v>
      </c>
      <c r="G133" s="236" t="s">
        <v>141</v>
      </c>
      <c r="H133" s="237">
        <v>91</v>
      </c>
      <c r="I133" s="238"/>
      <c r="J133" s="239">
        <f>ROUND(I133*H133,2)</f>
        <v>0</v>
      </c>
      <c r="K133" s="235" t="s">
        <v>142</v>
      </c>
      <c r="L133" s="42"/>
      <c r="M133" s="240" t="s">
        <v>1</v>
      </c>
      <c r="N133" s="241" t="s">
        <v>41</v>
      </c>
      <c r="O133" s="89"/>
      <c r="P133" s="242">
        <f>O133*H133</f>
        <v>0</v>
      </c>
      <c r="Q133" s="242">
        <v>2.13408</v>
      </c>
      <c r="R133" s="242">
        <f>Q133*H133</f>
        <v>194.20128</v>
      </c>
      <c r="S133" s="242">
        <v>0</v>
      </c>
      <c r="T133" s="24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143</v>
      </c>
      <c r="AT133" s="244" t="s">
        <v>138</v>
      </c>
      <c r="AU133" s="244" t="s">
        <v>86</v>
      </c>
      <c r="AY133" s="15" t="s">
        <v>136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84</v>
      </c>
      <c r="BK133" s="245">
        <f>ROUND(I133*H133,2)</f>
        <v>0</v>
      </c>
      <c r="BL133" s="15" t="s">
        <v>143</v>
      </c>
      <c r="BM133" s="244" t="s">
        <v>402</v>
      </c>
    </row>
    <row r="134" spans="1:47" s="2" customFormat="1" ht="12">
      <c r="A134" s="36"/>
      <c r="B134" s="37"/>
      <c r="C134" s="38"/>
      <c r="D134" s="246" t="s">
        <v>145</v>
      </c>
      <c r="E134" s="38"/>
      <c r="F134" s="247" t="s">
        <v>403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145</v>
      </c>
      <c r="AU134" s="15" t="s">
        <v>86</v>
      </c>
    </row>
    <row r="135" spans="1:47" s="2" customFormat="1" ht="12">
      <c r="A135" s="36"/>
      <c r="B135" s="37"/>
      <c r="C135" s="38"/>
      <c r="D135" s="246" t="s">
        <v>147</v>
      </c>
      <c r="E135" s="38"/>
      <c r="F135" s="250" t="s">
        <v>404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147</v>
      </c>
      <c r="AU135" s="15" t="s">
        <v>86</v>
      </c>
    </row>
    <row r="136" spans="1:65" s="2" customFormat="1" ht="19.8" customHeight="1">
      <c r="A136" s="36"/>
      <c r="B136" s="37"/>
      <c r="C136" s="233" t="s">
        <v>164</v>
      </c>
      <c r="D136" s="233" t="s">
        <v>138</v>
      </c>
      <c r="E136" s="234" t="s">
        <v>318</v>
      </c>
      <c r="F136" s="235" t="s">
        <v>319</v>
      </c>
      <c r="G136" s="236" t="s">
        <v>141</v>
      </c>
      <c r="H136" s="237">
        <v>72.5</v>
      </c>
      <c r="I136" s="238"/>
      <c r="J136" s="239">
        <f>ROUND(I136*H136,2)</f>
        <v>0</v>
      </c>
      <c r="K136" s="235" t="s">
        <v>142</v>
      </c>
      <c r="L136" s="42"/>
      <c r="M136" s="240" t="s">
        <v>1</v>
      </c>
      <c r="N136" s="241" t="s">
        <v>41</v>
      </c>
      <c r="O136" s="89"/>
      <c r="P136" s="242">
        <f>O136*H136</f>
        <v>0</v>
      </c>
      <c r="Q136" s="242">
        <v>1.848</v>
      </c>
      <c r="R136" s="242">
        <f>Q136*H136</f>
        <v>133.98000000000002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143</v>
      </c>
      <c r="AT136" s="244" t="s">
        <v>138</v>
      </c>
      <c r="AU136" s="244" t="s">
        <v>86</v>
      </c>
      <c r="AY136" s="15" t="s">
        <v>136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84</v>
      </c>
      <c r="BK136" s="245">
        <f>ROUND(I136*H136,2)</f>
        <v>0</v>
      </c>
      <c r="BL136" s="15" t="s">
        <v>143</v>
      </c>
      <c r="BM136" s="244" t="s">
        <v>405</v>
      </c>
    </row>
    <row r="137" spans="1:47" s="2" customFormat="1" ht="12">
      <c r="A137" s="36"/>
      <c r="B137" s="37"/>
      <c r="C137" s="38"/>
      <c r="D137" s="246" t="s">
        <v>145</v>
      </c>
      <c r="E137" s="38"/>
      <c r="F137" s="247" t="s">
        <v>321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145</v>
      </c>
      <c r="AU137" s="15" t="s">
        <v>86</v>
      </c>
    </row>
    <row r="138" spans="1:47" s="2" customFormat="1" ht="12">
      <c r="A138" s="36"/>
      <c r="B138" s="37"/>
      <c r="C138" s="38"/>
      <c r="D138" s="246" t="s">
        <v>147</v>
      </c>
      <c r="E138" s="38"/>
      <c r="F138" s="250" t="s">
        <v>406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147</v>
      </c>
      <c r="AU138" s="15" t="s">
        <v>86</v>
      </c>
    </row>
    <row r="139" spans="1:51" s="13" customFormat="1" ht="12">
      <c r="A139" s="13"/>
      <c r="B139" s="251"/>
      <c r="C139" s="252"/>
      <c r="D139" s="246" t="s">
        <v>170</v>
      </c>
      <c r="E139" s="253" t="s">
        <v>1</v>
      </c>
      <c r="F139" s="254" t="s">
        <v>407</v>
      </c>
      <c r="G139" s="252"/>
      <c r="H139" s="255">
        <v>60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170</v>
      </c>
      <c r="AU139" s="261" t="s">
        <v>86</v>
      </c>
      <c r="AV139" s="13" t="s">
        <v>86</v>
      </c>
      <c r="AW139" s="13" t="s">
        <v>33</v>
      </c>
      <c r="AX139" s="13" t="s">
        <v>76</v>
      </c>
      <c r="AY139" s="261" t="s">
        <v>136</v>
      </c>
    </row>
    <row r="140" spans="1:51" s="13" customFormat="1" ht="12">
      <c r="A140" s="13"/>
      <c r="B140" s="251"/>
      <c r="C140" s="252"/>
      <c r="D140" s="246" t="s">
        <v>170</v>
      </c>
      <c r="E140" s="253" t="s">
        <v>1</v>
      </c>
      <c r="F140" s="254" t="s">
        <v>408</v>
      </c>
      <c r="G140" s="252"/>
      <c r="H140" s="255">
        <v>12.5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170</v>
      </c>
      <c r="AU140" s="261" t="s">
        <v>86</v>
      </c>
      <c r="AV140" s="13" t="s">
        <v>86</v>
      </c>
      <c r="AW140" s="13" t="s">
        <v>33</v>
      </c>
      <c r="AX140" s="13" t="s">
        <v>76</v>
      </c>
      <c r="AY140" s="261" t="s">
        <v>136</v>
      </c>
    </row>
    <row r="141" spans="1:63" s="12" customFormat="1" ht="22.8" customHeight="1">
      <c r="A141" s="12"/>
      <c r="B141" s="217"/>
      <c r="C141" s="218"/>
      <c r="D141" s="219" t="s">
        <v>75</v>
      </c>
      <c r="E141" s="231" t="s">
        <v>385</v>
      </c>
      <c r="F141" s="231" t="s">
        <v>386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SUM(P142:P143)</f>
        <v>0</v>
      </c>
      <c r="Q141" s="225"/>
      <c r="R141" s="226">
        <f>SUM(R142:R143)</f>
        <v>0</v>
      </c>
      <c r="S141" s="225"/>
      <c r="T141" s="227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84</v>
      </c>
      <c r="AT141" s="229" t="s">
        <v>75</v>
      </c>
      <c r="AU141" s="229" t="s">
        <v>84</v>
      </c>
      <c r="AY141" s="228" t="s">
        <v>136</v>
      </c>
      <c r="BK141" s="230">
        <f>SUM(BK142:BK143)</f>
        <v>0</v>
      </c>
    </row>
    <row r="142" spans="1:65" s="2" customFormat="1" ht="14.4" customHeight="1">
      <c r="A142" s="36"/>
      <c r="B142" s="37"/>
      <c r="C142" s="233" t="s">
        <v>173</v>
      </c>
      <c r="D142" s="233" t="s">
        <v>138</v>
      </c>
      <c r="E142" s="234" t="s">
        <v>388</v>
      </c>
      <c r="F142" s="235" t="s">
        <v>389</v>
      </c>
      <c r="G142" s="236" t="s">
        <v>283</v>
      </c>
      <c r="H142" s="237">
        <v>328.181</v>
      </c>
      <c r="I142" s="238"/>
      <c r="J142" s="239">
        <f>ROUND(I142*H142,2)</f>
        <v>0</v>
      </c>
      <c r="K142" s="235" t="s">
        <v>142</v>
      </c>
      <c r="L142" s="42"/>
      <c r="M142" s="240" t="s">
        <v>1</v>
      </c>
      <c r="N142" s="241" t="s">
        <v>41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143</v>
      </c>
      <c r="AT142" s="244" t="s">
        <v>138</v>
      </c>
      <c r="AU142" s="244" t="s">
        <v>86</v>
      </c>
      <c r="AY142" s="15" t="s">
        <v>136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84</v>
      </c>
      <c r="BK142" s="245">
        <f>ROUND(I142*H142,2)</f>
        <v>0</v>
      </c>
      <c r="BL142" s="15" t="s">
        <v>143</v>
      </c>
      <c r="BM142" s="244" t="s">
        <v>409</v>
      </c>
    </row>
    <row r="143" spans="1:47" s="2" customFormat="1" ht="12">
      <c r="A143" s="36"/>
      <c r="B143" s="37"/>
      <c r="C143" s="38"/>
      <c r="D143" s="246" t="s">
        <v>145</v>
      </c>
      <c r="E143" s="38"/>
      <c r="F143" s="247" t="s">
        <v>391</v>
      </c>
      <c r="G143" s="38"/>
      <c r="H143" s="38"/>
      <c r="I143" s="142"/>
      <c r="J143" s="38"/>
      <c r="K143" s="38"/>
      <c r="L143" s="42"/>
      <c r="M143" s="272"/>
      <c r="N143" s="273"/>
      <c r="O143" s="274"/>
      <c r="P143" s="274"/>
      <c r="Q143" s="274"/>
      <c r="R143" s="274"/>
      <c r="S143" s="274"/>
      <c r="T143" s="275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145</v>
      </c>
      <c r="AU143" s="15" t="s">
        <v>86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181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19:K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411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ROUND((SUM(BE120:BE143)),2)</f>
        <v>0</v>
      </c>
      <c r="G33" s="36"/>
      <c r="H33" s="36"/>
      <c r="I33" s="160">
        <v>0.21</v>
      </c>
      <c r="J33" s="159">
        <f>ROUND(((SUM(BE120:BE143))*I33),2)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ROUND((SUM(BF120:BF143)),2)</f>
        <v>0</v>
      </c>
      <c r="G34" s="36"/>
      <c r="H34" s="36"/>
      <c r="I34" s="160">
        <v>0.15</v>
      </c>
      <c r="J34" s="159">
        <f>ROUND(((SUM(BF120:BF143))*I34),2)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ROUND((SUM(BG120:BG143)),2)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ROUND((SUM(BH120:BH143)),2)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ROUND((SUM(BI120:BI143)),2)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04 - Přehrážka 3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114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116</v>
      </c>
      <c r="E99" s="201"/>
      <c r="F99" s="201"/>
      <c r="G99" s="201"/>
      <c r="H99" s="201"/>
      <c r="I99" s="202"/>
      <c r="J99" s="203">
        <f>J132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120</v>
      </c>
      <c r="E100" s="201"/>
      <c r="F100" s="201"/>
      <c r="G100" s="201"/>
      <c r="H100" s="201"/>
      <c r="I100" s="202"/>
      <c r="J100" s="203">
        <f>J141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121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4.4" customHeight="1">
      <c r="A110" s="36"/>
      <c r="B110" s="37"/>
      <c r="C110" s="38"/>
      <c r="D110" s="38"/>
      <c r="E110" s="185" t="str">
        <f>E7</f>
        <v>Protierozní opatření rokle Domažlice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106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4.4" customHeight="1">
      <c r="A112" s="36"/>
      <c r="B112" s="37"/>
      <c r="C112" s="38"/>
      <c r="D112" s="38"/>
      <c r="E112" s="74" t="str">
        <f>E9</f>
        <v>SO 04 - Přehrážka 3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Domažlice</v>
      </c>
      <c r="G114" s="38"/>
      <c r="H114" s="38"/>
      <c r="I114" s="145" t="s">
        <v>22</v>
      </c>
      <c r="J114" s="77" t="str">
        <f>IF(J12="","",J12)</f>
        <v>1. 6. 2018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6" customHeight="1">
      <c r="A116" s="36"/>
      <c r="B116" s="37"/>
      <c r="C116" s="30" t="s">
        <v>24</v>
      </c>
      <c r="D116" s="38"/>
      <c r="E116" s="38"/>
      <c r="F116" s="25" t="str">
        <f>E15</f>
        <v>Město Domažlice</v>
      </c>
      <c r="G116" s="38"/>
      <c r="H116" s="38"/>
      <c r="I116" s="145" t="s">
        <v>31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6" customHeight="1">
      <c r="A117" s="36"/>
      <c r="B117" s="37"/>
      <c r="C117" s="30" t="s">
        <v>29</v>
      </c>
      <c r="D117" s="38"/>
      <c r="E117" s="38"/>
      <c r="F117" s="25" t="str">
        <f>IF(E18="","",E18)</f>
        <v>Vyplň údaj</v>
      </c>
      <c r="G117" s="38"/>
      <c r="H117" s="38"/>
      <c r="I117" s="145" t="s">
        <v>34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122</v>
      </c>
      <c r="D119" s="208" t="s">
        <v>61</v>
      </c>
      <c r="E119" s="208" t="s">
        <v>57</v>
      </c>
      <c r="F119" s="208" t="s">
        <v>58</v>
      </c>
      <c r="G119" s="208" t="s">
        <v>123</v>
      </c>
      <c r="H119" s="208" t="s">
        <v>124</v>
      </c>
      <c r="I119" s="209" t="s">
        <v>125</v>
      </c>
      <c r="J119" s="208" t="s">
        <v>110</v>
      </c>
      <c r="K119" s="210" t="s">
        <v>126</v>
      </c>
      <c r="L119" s="211"/>
      <c r="M119" s="98" t="s">
        <v>1</v>
      </c>
      <c r="N119" s="99" t="s">
        <v>40</v>
      </c>
      <c r="O119" s="99" t="s">
        <v>127</v>
      </c>
      <c r="P119" s="99" t="s">
        <v>128</v>
      </c>
      <c r="Q119" s="99" t="s">
        <v>129</v>
      </c>
      <c r="R119" s="99" t="s">
        <v>130</v>
      </c>
      <c r="S119" s="99" t="s">
        <v>131</v>
      </c>
      <c r="T119" s="100" t="s">
        <v>132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133</v>
      </c>
      <c r="D120" s="38"/>
      <c r="E120" s="38"/>
      <c r="F120" s="38"/>
      <c r="G120" s="38"/>
      <c r="H120" s="38"/>
      <c r="I120" s="142"/>
      <c r="J120" s="212">
        <f>BK120</f>
        <v>0</v>
      </c>
      <c r="K120" s="38"/>
      <c r="L120" s="42"/>
      <c r="M120" s="101"/>
      <c r="N120" s="213"/>
      <c r="O120" s="102"/>
      <c r="P120" s="214">
        <f>P121</f>
        <v>0</v>
      </c>
      <c r="Q120" s="102"/>
      <c r="R120" s="214">
        <f>R121</f>
        <v>526.10976</v>
      </c>
      <c r="S120" s="102"/>
      <c r="T120" s="21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75</v>
      </c>
      <c r="AU120" s="15" t="s">
        <v>112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75</v>
      </c>
      <c r="E121" s="220" t="s">
        <v>134</v>
      </c>
      <c r="F121" s="220" t="s">
        <v>135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P122+P132+P141</f>
        <v>0</v>
      </c>
      <c r="Q121" s="225"/>
      <c r="R121" s="226">
        <f>R122+R132+R141</f>
        <v>526.10976</v>
      </c>
      <c r="S121" s="225"/>
      <c r="T121" s="227">
        <f>T122+T132+T141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84</v>
      </c>
      <c r="AT121" s="229" t="s">
        <v>75</v>
      </c>
      <c r="AU121" s="229" t="s">
        <v>76</v>
      </c>
      <c r="AY121" s="228" t="s">
        <v>136</v>
      </c>
      <c r="BK121" s="230">
        <f>BK122+BK132+BK141</f>
        <v>0</v>
      </c>
    </row>
    <row r="122" spans="1:63" s="12" customFormat="1" ht="22.8" customHeight="1">
      <c r="A122" s="12"/>
      <c r="B122" s="217"/>
      <c r="C122" s="218"/>
      <c r="D122" s="219" t="s">
        <v>75</v>
      </c>
      <c r="E122" s="231" t="s">
        <v>84</v>
      </c>
      <c r="F122" s="231" t="s">
        <v>137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SUM(P123:P131)</f>
        <v>0</v>
      </c>
      <c r="Q122" s="225"/>
      <c r="R122" s="226">
        <f>SUM(R123:R131)</f>
        <v>0</v>
      </c>
      <c r="S122" s="225"/>
      <c r="T122" s="227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84</v>
      </c>
      <c r="AT122" s="229" t="s">
        <v>75</v>
      </c>
      <c r="AU122" s="229" t="s">
        <v>84</v>
      </c>
      <c r="AY122" s="228" t="s">
        <v>136</v>
      </c>
      <c r="BK122" s="230">
        <f>SUM(BK123:BK131)</f>
        <v>0</v>
      </c>
    </row>
    <row r="123" spans="1:65" s="2" customFormat="1" ht="14.4" customHeight="1">
      <c r="A123" s="36"/>
      <c r="B123" s="37"/>
      <c r="C123" s="233" t="s">
        <v>84</v>
      </c>
      <c r="D123" s="233" t="s">
        <v>138</v>
      </c>
      <c r="E123" s="234" t="s">
        <v>215</v>
      </c>
      <c r="F123" s="235" t="s">
        <v>216</v>
      </c>
      <c r="G123" s="236" t="s">
        <v>141</v>
      </c>
      <c r="H123" s="237">
        <v>72</v>
      </c>
      <c r="I123" s="238"/>
      <c r="J123" s="239">
        <f>ROUND(I123*H123,2)</f>
        <v>0</v>
      </c>
      <c r="K123" s="235" t="s">
        <v>142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143</v>
      </c>
      <c r="AT123" s="244" t="s">
        <v>138</v>
      </c>
      <c r="AU123" s="244" t="s">
        <v>86</v>
      </c>
      <c r="AY123" s="15" t="s">
        <v>136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143</v>
      </c>
      <c r="BM123" s="244" t="s">
        <v>393</v>
      </c>
    </row>
    <row r="124" spans="1:47" s="2" customFormat="1" ht="12">
      <c r="A124" s="36"/>
      <c r="B124" s="37"/>
      <c r="C124" s="38"/>
      <c r="D124" s="246" t="s">
        <v>145</v>
      </c>
      <c r="E124" s="38"/>
      <c r="F124" s="247" t="s">
        <v>218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145</v>
      </c>
      <c r="AU124" s="15" t="s">
        <v>86</v>
      </c>
    </row>
    <row r="125" spans="1:47" s="2" customFormat="1" ht="12">
      <c r="A125" s="36"/>
      <c r="B125" s="37"/>
      <c r="C125" s="38"/>
      <c r="D125" s="246" t="s">
        <v>147</v>
      </c>
      <c r="E125" s="38"/>
      <c r="F125" s="250" t="s">
        <v>394</v>
      </c>
      <c r="G125" s="38"/>
      <c r="H125" s="38"/>
      <c r="I125" s="142"/>
      <c r="J125" s="38"/>
      <c r="K125" s="38"/>
      <c r="L125" s="42"/>
      <c r="M125" s="248"/>
      <c r="N125" s="249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147</v>
      </c>
      <c r="AU125" s="15" t="s">
        <v>86</v>
      </c>
    </row>
    <row r="126" spans="1:65" s="2" customFormat="1" ht="14.4" customHeight="1">
      <c r="A126" s="36"/>
      <c r="B126" s="37"/>
      <c r="C126" s="233" t="s">
        <v>86</v>
      </c>
      <c r="D126" s="233" t="s">
        <v>138</v>
      </c>
      <c r="E126" s="234" t="s">
        <v>395</v>
      </c>
      <c r="F126" s="235" t="s">
        <v>396</v>
      </c>
      <c r="G126" s="236" t="s">
        <v>141</v>
      </c>
      <c r="H126" s="237">
        <v>72</v>
      </c>
      <c r="I126" s="238"/>
      <c r="J126" s="239">
        <f>ROUND(I126*H126,2)</f>
        <v>0</v>
      </c>
      <c r="K126" s="235" t="s">
        <v>142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143</v>
      </c>
      <c r="AT126" s="244" t="s">
        <v>138</v>
      </c>
      <c r="AU126" s="244" t="s">
        <v>86</v>
      </c>
      <c r="AY126" s="15" t="s">
        <v>136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143</v>
      </c>
      <c r="BM126" s="244" t="s">
        <v>397</v>
      </c>
    </row>
    <row r="127" spans="1:47" s="2" customFormat="1" ht="12">
      <c r="A127" s="36"/>
      <c r="B127" s="37"/>
      <c r="C127" s="38"/>
      <c r="D127" s="246" t="s">
        <v>145</v>
      </c>
      <c r="E127" s="38"/>
      <c r="F127" s="247" t="s">
        <v>398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145</v>
      </c>
      <c r="AU127" s="15" t="s">
        <v>86</v>
      </c>
    </row>
    <row r="128" spans="1:47" s="2" customFormat="1" ht="12">
      <c r="A128" s="36"/>
      <c r="B128" s="37"/>
      <c r="C128" s="38"/>
      <c r="D128" s="246" t="s">
        <v>147</v>
      </c>
      <c r="E128" s="38"/>
      <c r="F128" s="250" t="s">
        <v>394</v>
      </c>
      <c r="G128" s="38"/>
      <c r="H128" s="38"/>
      <c r="I128" s="142"/>
      <c r="J128" s="38"/>
      <c r="K128" s="38"/>
      <c r="L128" s="42"/>
      <c r="M128" s="248"/>
      <c r="N128" s="249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147</v>
      </c>
      <c r="AU128" s="15" t="s">
        <v>86</v>
      </c>
    </row>
    <row r="129" spans="1:65" s="2" customFormat="1" ht="14.4" customHeight="1">
      <c r="A129" s="36"/>
      <c r="B129" s="37"/>
      <c r="C129" s="233" t="s">
        <v>154</v>
      </c>
      <c r="D129" s="233" t="s">
        <v>138</v>
      </c>
      <c r="E129" s="234" t="s">
        <v>159</v>
      </c>
      <c r="F129" s="235" t="s">
        <v>160</v>
      </c>
      <c r="G129" s="236" t="s">
        <v>141</v>
      </c>
      <c r="H129" s="237">
        <v>72</v>
      </c>
      <c r="I129" s="238"/>
      <c r="J129" s="239">
        <f>ROUND(I129*H129,2)</f>
        <v>0</v>
      </c>
      <c r="K129" s="235" t="s">
        <v>142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143</v>
      </c>
      <c r="AT129" s="244" t="s">
        <v>138</v>
      </c>
      <c r="AU129" s="244" t="s">
        <v>86</v>
      </c>
      <c r="AY129" s="15" t="s">
        <v>136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143</v>
      </c>
      <c r="BM129" s="244" t="s">
        <v>399</v>
      </c>
    </row>
    <row r="130" spans="1:47" s="2" customFormat="1" ht="12">
      <c r="A130" s="36"/>
      <c r="B130" s="37"/>
      <c r="C130" s="38"/>
      <c r="D130" s="246" t="s">
        <v>145</v>
      </c>
      <c r="E130" s="38"/>
      <c r="F130" s="247" t="s">
        <v>162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145</v>
      </c>
      <c r="AU130" s="15" t="s">
        <v>86</v>
      </c>
    </row>
    <row r="131" spans="1:47" s="2" customFormat="1" ht="12">
      <c r="A131" s="36"/>
      <c r="B131" s="37"/>
      <c r="C131" s="38"/>
      <c r="D131" s="246" t="s">
        <v>147</v>
      </c>
      <c r="E131" s="38"/>
      <c r="F131" s="250" t="s">
        <v>394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147</v>
      </c>
      <c r="AU131" s="15" t="s">
        <v>86</v>
      </c>
    </row>
    <row r="132" spans="1:63" s="12" customFormat="1" ht="22.8" customHeight="1">
      <c r="A132" s="12"/>
      <c r="B132" s="217"/>
      <c r="C132" s="218"/>
      <c r="D132" s="219" t="s">
        <v>75</v>
      </c>
      <c r="E132" s="231" t="s">
        <v>143</v>
      </c>
      <c r="F132" s="231" t="s">
        <v>310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SUM(P133:P140)</f>
        <v>0</v>
      </c>
      <c r="Q132" s="225"/>
      <c r="R132" s="226">
        <f>SUM(R133:R140)</f>
        <v>526.10976</v>
      </c>
      <c r="S132" s="225"/>
      <c r="T132" s="22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84</v>
      </c>
      <c r="AT132" s="229" t="s">
        <v>75</v>
      </c>
      <c r="AU132" s="229" t="s">
        <v>84</v>
      </c>
      <c r="AY132" s="228" t="s">
        <v>136</v>
      </c>
      <c r="BK132" s="230">
        <f>SUM(BK133:BK140)</f>
        <v>0</v>
      </c>
    </row>
    <row r="133" spans="1:65" s="2" customFormat="1" ht="14.4" customHeight="1">
      <c r="A133" s="36"/>
      <c r="B133" s="37"/>
      <c r="C133" s="233" t="s">
        <v>143</v>
      </c>
      <c r="D133" s="233" t="s">
        <v>138</v>
      </c>
      <c r="E133" s="234" t="s">
        <v>400</v>
      </c>
      <c r="F133" s="235" t="s">
        <v>401</v>
      </c>
      <c r="G133" s="236" t="s">
        <v>141</v>
      </c>
      <c r="H133" s="237">
        <v>159.5</v>
      </c>
      <c r="I133" s="238"/>
      <c r="J133" s="239">
        <f>ROUND(I133*H133,2)</f>
        <v>0</v>
      </c>
      <c r="K133" s="235" t="s">
        <v>142</v>
      </c>
      <c r="L133" s="42"/>
      <c r="M133" s="240" t="s">
        <v>1</v>
      </c>
      <c r="N133" s="241" t="s">
        <v>41</v>
      </c>
      <c r="O133" s="89"/>
      <c r="P133" s="242">
        <f>O133*H133</f>
        <v>0</v>
      </c>
      <c r="Q133" s="242">
        <v>2.13408</v>
      </c>
      <c r="R133" s="242">
        <f>Q133*H133</f>
        <v>340.38576</v>
      </c>
      <c r="S133" s="242">
        <v>0</v>
      </c>
      <c r="T133" s="24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4" t="s">
        <v>143</v>
      </c>
      <c r="AT133" s="244" t="s">
        <v>138</v>
      </c>
      <c r="AU133" s="244" t="s">
        <v>86</v>
      </c>
      <c r="AY133" s="15" t="s">
        <v>136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5" t="s">
        <v>84</v>
      </c>
      <c r="BK133" s="245">
        <f>ROUND(I133*H133,2)</f>
        <v>0</v>
      </c>
      <c r="BL133" s="15" t="s">
        <v>143</v>
      </c>
      <c r="BM133" s="244" t="s">
        <v>402</v>
      </c>
    </row>
    <row r="134" spans="1:47" s="2" customFormat="1" ht="12">
      <c r="A134" s="36"/>
      <c r="B134" s="37"/>
      <c r="C134" s="38"/>
      <c r="D134" s="246" t="s">
        <v>145</v>
      </c>
      <c r="E134" s="38"/>
      <c r="F134" s="247" t="s">
        <v>403</v>
      </c>
      <c r="G134" s="38"/>
      <c r="H134" s="38"/>
      <c r="I134" s="142"/>
      <c r="J134" s="38"/>
      <c r="K134" s="38"/>
      <c r="L134" s="42"/>
      <c r="M134" s="248"/>
      <c r="N134" s="249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145</v>
      </c>
      <c r="AU134" s="15" t="s">
        <v>86</v>
      </c>
    </row>
    <row r="135" spans="1:47" s="2" customFormat="1" ht="12">
      <c r="A135" s="36"/>
      <c r="B135" s="37"/>
      <c r="C135" s="38"/>
      <c r="D135" s="246" t="s">
        <v>147</v>
      </c>
      <c r="E135" s="38"/>
      <c r="F135" s="250" t="s">
        <v>404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147</v>
      </c>
      <c r="AU135" s="15" t="s">
        <v>86</v>
      </c>
    </row>
    <row r="136" spans="1:65" s="2" customFormat="1" ht="19.8" customHeight="1">
      <c r="A136" s="36"/>
      <c r="B136" s="37"/>
      <c r="C136" s="233" t="s">
        <v>164</v>
      </c>
      <c r="D136" s="233" t="s">
        <v>138</v>
      </c>
      <c r="E136" s="234" t="s">
        <v>318</v>
      </c>
      <c r="F136" s="235" t="s">
        <v>319</v>
      </c>
      <c r="G136" s="236" t="s">
        <v>141</v>
      </c>
      <c r="H136" s="237">
        <v>100.5</v>
      </c>
      <c r="I136" s="238"/>
      <c r="J136" s="239">
        <f>ROUND(I136*H136,2)</f>
        <v>0</v>
      </c>
      <c r="K136" s="235" t="s">
        <v>142</v>
      </c>
      <c r="L136" s="42"/>
      <c r="M136" s="240" t="s">
        <v>1</v>
      </c>
      <c r="N136" s="241" t="s">
        <v>41</v>
      </c>
      <c r="O136" s="89"/>
      <c r="P136" s="242">
        <f>O136*H136</f>
        <v>0</v>
      </c>
      <c r="Q136" s="242">
        <v>1.848</v>
      </c>
      <c r="R136" s="242">
        <f>Q136*H136</f>
        <v>185.72400000000002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143</v>
      </c>
      <c r="AT136" s="244" t="s">
        <v>138</v>
      </c>
      <c r="AU136" s="244" t="s">
        <v>86</v>
      </c>
      <c r="AY136" s="15" t="s">
        <v>136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84</v>
      </c>
      <c r="BK136" s="245">
        <f>ROUND(I136*H136,2)</f>
        <v>0</v>
      </c>
      <c r="BL136" s="15" t="s">
        <v>143</v>
      </c>
      <c r="BM136" s="244" t="s">
        <v>405</v>
      </c>
    </row>
    <row r="137" spans="1:47" s="2" customFormat="1" ht="12">
      <c r="A137" s="36"/>
      <c r="B137" s="37"/>
      <c r="C137" s="38"/>
      <c r="D137" s="246" t="s">
        <v>145</v>
      </c>
      <c r="E137" s="38"/>
      <c r="F137" s="247" t="s">
        <v>321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145</v>
      </c>
      <c r="AU137" s="15" t="s">
        <v>86</v>
      </c>
    </row>
    <row r="138" spans="1:47" s="2" customFormat="1" ht="12">
      <c r="A138" s="36"/>
      <c r="B138" s="37"/>
      <c r="C138" s="38"/>
      <c r="D138" s="246" t="s">
        <v>147</v>
      </c>
      <c r="E138" s="38"/>
      <c r="F138" s="250" t="s">
        <v>406</v>
      </c>
      <c r="G138" s="38"/>
      <c r="H138" s="38"/>
      <c r="I138" s="142"/>
      <c r="J138" s="38"/>
      <c r="K138" s="38"/>
      <c r="L138" s="42"/>
      <c r="M138" s="248"/>
      <c r="N138" s="249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147</v>
      </c>
      <c r="AU138" s="15" t="s">
        <v>86</v>
      </c>
    </row>
    <row r="139" spans="1:51" s="13" customFormat="1" ht="12">
      <c r="A139" s="13"/>
      <c r="B139" s="251"/>
      <c r="C139" s="252"/>
      <c r="D139" s="246" t="s">
        <v>170</v>
      </c>
      <c r="E139" s="253" t="s">
        <v>1</v>
      </c>
      <c r="F139" s="254" t="s">
        <v>412</v>
      </c>
      <c r="G139" s="252"/>
      <c r="H139" s="255">
        <v>88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1" t="s">
        <v>170</v>
      </c>
      <c r="AU139" s="261" t="s">
        <v>86</v>
      </c>
      <c r="AV139" s="13" t="s">
        <v>86</v>
      </c>
      <c r="AW139" s="13" t="s">
        <v>33</v>
      </c>
      <c r="AX139" s="13" t="s">
        <v>76</v>
      </c>
      <c r="AY139" s="261" t="s">
        <v>136</v>
      </c>
    </row>
    <row r="140" spans="1:51" s="13" customFormat="1" ht="12">
      <c r="A140" s="13"/>
      <c r="B140" s="251"/>
      <c r="C140" s="252"/>
      <c r="D140" s="246" t="s">
        <v>170</v>
      </c>
      <c r="E140" s="253" t="s">
        <v>1</v>
      </c>
      <c r="F140" s="254" t="s">
        <v>408</v>
      </c>
      <c r="G140" s="252"/>
      <c r="H140" s="255">
        <v>12.5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1" t="s">
        <v>170</v>
      </c>
      <c r="AU140" s="261" t="s">
        <v>86</v>
      </c>
      <c r="AV140" s="13" t="s">
        <v>86</v>
      </c>
      <c r="AW140" s="13" t="s">
        <v>33</v>
      </c>
      <c r="AX140" s="13" t="s">
        <v>76</v>
      </c>
      <c r="AY140" s="261" t="s">
        <v>136</v>
      </c>
    </row>
    <row r="141" spans="1:63" s="12" customFormat="1" ht="22.8" customHeight="1">
      <c r="A141" s="12"/>
      <c r="B141" s="217"/>
      <c r="C141" s="218"/>
      <c r="D141" s="219" t="s">
        <v>75</v>
      </c>
      <c r="E141" s="231" t="s">
        <v>385</v>
      </c>
      <c r="F141" s="231" t="s">
        <v>386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SUM(P142:P143)</f>
        <v>0</v>
      </c>
      <c r="Q141" s="225"/>
      <c r="R141" s="226">
        <f>SUM(R142:R143)</f>
        <v>0</v>
      </c>
      <c r="S141" s="225"/>
      <c r="T141" s="227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84</v>
      </c>
      <c r="AT141" s="229" t="s">
        <v>75</v>
      </c>
      <c r="AU141" s="229" t="s">
        <v>84</v>
      </c>
      <c r="AY141" s="228" t="s">
        <v>136</v>
      </c>
      <c r="BK141" s="230">
        <f>SUM(BK142:BK143)</f>
        <v>0</v>
      </c>
    </row>
    <row r="142" spans="1:65" s="2" customFormat="1" ht="14.4" customHeight="1">
      <c r="A142" s="36"/>
      <c r="B142" s="37"/>
      <c r="C142" s="233" t="s">
        <v>173</v>
      </c>
      <c r="D142" s="233" t="s">
        <v>138</v>
      </c>
      <c r="E142" s="234" t="s">
        <v>388</v>
      </c>
      <c r="F142" s="235" t="s">
        <v>389</v>
      </c>
      <c r="G142" s="236" t="s">
        <v>283</v>
      </c>
      <c r="H142" s="237">
        <v>526.11</v>
      </c>
      <c r="I142" s="238"/>
      <c r="J142" s="239">
        <f>ROUND(I142*H142,2)</f>
        <v>0</v>
      </c>
      <c r="K142" s="235" t="s">
        <v>142</v>
      </c>
      <c r="L142" s="42"/>
      <c r="M142" s="240" t="s">
        <v>1</v>
      </c>
      <c r="N142" s="241" t="s">
        <v>41</v>
      </c>
      <c r="O142" s="89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4" t="s">
        <v>143</v>
      </c>
      <c r="AT142" s="244" t="s">
        <v>138</v>
      </c>
      <c r="AU142" s="244" t="s">
        <v>86</v>
      </c>
      <c r="AY142" s="15" t="s">
        <v>136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5" t="s">
        <v>84</v>
      </c>
      <c r="BK142" s="245">
        <f>ROUND(I142*H142,2)</f>
        <v>0</v>
      </c>
      <c r="BL142" s="15" t="s">
        <v>143</v>
      </c>
      <c r="BM142" s="244" t="s">
        <v>409</v>
      </c>
    </row>
    <row r="143" spans="1:47" s="2" customFormat="1" ht="12">
      <c r="A143" s="36"/>
      <c r="B143" s="37"/>
      <c r="C143" s="38"/>
      <c r="D143" s="246" t="s">
        <v>145</v>
      </c>
      <c r="E143" s="38"/>
      <c r="F143" s="247" t="s">
        <v>391</v>
      </c>
      <c r="G143" s="38"/>
      <c r="H143" s="38"/>
      <c r="I143" s="142"/>
      <c r="J143" s="38"/>
      <c r="K143" s="38"/>
      <c r="L143" s="42"/>
      <c r="M143" s="272"/>
      <c r="N143" s="273"/>
      <c r="O143" s="274"/>
      <c r="P143" s="274"/>
      <c r="Q143" s="274"/>
      <c r="R143" s="274"/>
      <c r="S143" s="274"/>
      <c r="T143" s="275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145</v>
      </c>
      <c r="AU143" s="15" t="s">
        <v>86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181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19:K14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413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ROUND((SUM(BE122:BE162)),2)</f>
        <v>0</v>
      </c>
      <c r="G33" s="36"/>
      <c r="H33" s="36"/>
      <c r="I33" s="160">
        <v>0.21</v>
      </c>
      <c r="J33" s="159">
        <f>ROUND(((SUM(BE122:BE162))*I33),2)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ROUND((SUM(BF122:BF162)),2)</f>
        <v>0</v>
      </c>
      <c r="G34" s="36"/>
      <c r="H34" s="36"/>
      <c r="I34" s="160">
        <v>0.15</v>
      </c>
      <c r="J34" s="159">
        <f>ROUND(((SUM(BF122:BF162))*I34),2)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ROUND((SUM(BG122:BG162)),2)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ROUND((SUM(BH122:BH162)),2)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ROUND((SUM(BI122:BI162)),2)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05 - Opevněné koryto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J123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116</v>
      </c>
      <c r="E98" s="201"/>
      <c r="F98" s="201"/>
      <c r="G98" s="201"/>
      <c r="H98" s="201"/>
      <c r="I98" s="202"/>
      <c r="J98" s="203">
        <f>J124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J133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J142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414</v>
      </c>
      <c r="E101" s="201"/>
      <c r="F101" s="201"/>
      <c r="G101" s="201"/>
      <c r="H101" s="201"/>
      <c r="I101" s="202"/>
      <c r="J101" s="203">
        <f>J146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120</v>
      </c>
      <c r="E102" s="201"/>
      <c r="F102" s="201"/>
      <c r="G102" s="201"/>
      <c r="H102" s="201"/>
      <c r="I102" s="202"/>
      <c r="J102" s="203">
        <f>J160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142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181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184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121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4.4" customHeight="1">
      <c r="A112" s="36"/>
      <c r="B112" s="37"/>
      <c r="C112" s="38"/>
      <c r="D112" s="38"/>
      <c r="E112" s="185" t="str">
        <f>E7</f>
        <v>Protierozní opatření rokle Domažlice</v>
      </c>
      <c r="F112" s="30"/>
      <c r="G112" s="30"/>
      <c r="H112" s="30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106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4.4" customHeight="1">
      <c r="A114" s="36"/>
      <c r="B114" s="37"/>
      <c r="C114" s="38"/>
      <c r="D114" s="38"/>
      <c r="E114" s="74" t="str">
        <f>E9</f>
        <v>SO 05 - Opevněné koryto</v>
      </c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Domažlice</v>
      </c>
      <c r="G116" s="38"/>
      <c r="H116" s="38"/>
      <c r="I116" s="145" t="s">
        <v>22</v>
      </c>
      <c r="J116" s="77" t="str">
        <f>IF(J12="","",J12)</f>
        <v>1. 6. 2018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6" customHeight="1">
      <c r="A118" s="36"/>
      <c r="B118" s="37"/>
      <c r="C118" s="30" t="s">
        <v>24</v>
      </c>
      <c r="D118" s="38"/>
      <c r="E118" s="38"/>
      <c r="F118" s="25" t="str">
        <f>E15</f>
        <v>Město Domažlice</v>
      </c>
      <c r="G118" s="38"/>
      <c r="H118" s="38"/>
      <c r="I118" s="145" t="s">
        <v>31</v>
      </c>
      <c r="J118" s="34" t="str">
        <f>E21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6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145" t="s">
        <v>34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205"/>
      <c r="B121" s="206"/>
      <c r="C121" s="207" t="s">
        <v>122</v>
      </c>
      <c r="D121" s="208" t="s">
        <v>61</v>
      </c>
      <c r="E121" s="208" t="s">
        <v>57</v>
      </c>
      <c r="F121" s="208" t="s">
        <v>58</v>
      </c>
      <c r="G121" s="208" t="s">
        <v>123</v>
      </c>
      <c r="H121" s="208" t="s">
        <v>124</v>
      </c>
      <c r="I121" s="209" t="s">
        <v>125</v>
      </c>
      <c r="J121" s="208" t="s">
        <v>110</v>
      </c>
      <c r="K121" s="210" t="s">
        <v>126</v>
      </c>
      <c r="L121" s="211"/>
      <c r="M121" s="98" t="s">
        <v>1</v>
      </c>
      <c r="N121" s="99" t="s">
        <v>40</v>
      </c>
      <c r="O121" s="99" t="s">
        <v>127</v>
      </c>
      <c r="P121" s="99" t="s">
        <v>128</v>
      </c>
      <c r="Q121" s="99" t="s">
        <v>129</v>
      </c>
      <c r="R121" s="99" t="s">
        <v>130</v>
      </c>
      <c r="S121" s="99" t="s">
        <v>131</v>
      </c>
      <c r="T121" s="100" t="s">
        <v>132</v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6"/>
      <c r="B122" s="37"/>
      <c r="C122" s="105" t="s">
        <v>133</v>
      </c>
      <c r="D122" s="38"/>
      <c r="E122" s="38"/>
      <c r="F122" s="38"/>
      <c r="G122" s="38"/>
      <c r="H122" s="38"/>
      <c r="I122" s="142"/>
      <c r="J122" s="212">
        <f>BK122</f>
        <v>0</v>
      </c>
      <c r="K122" s="38"/>
      <c r="L122" s="42"/>
      <c r="M122" s="101"/>
      <c r="N122" s="213"/>
      <c r="O122" s="102"/>
      <c r="P122" s="214">
        <f>P123</f>
        <v>0</v>
      </c>
      <c r="Q122" s="102"/>
      <c r="R122" s="214">
        <f>R123</f>
        <v>142.20179491000002</v>
      </c>
      <c r="S122" s="102"/>
      <c r="T122" s="215">
        <f>T123</f>
        <v>7.341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75</v>
      </c>
      <c r="AU122" s="15" t="s">
        <v>112</v>
      </c>
      <c r="BK122" s="216">
        <f>BK123</f>
        <v>0</v>
      </c>
    </row>
    <row r="123" spans="1:63" s="12" customFormat="1" ht="25.9" customHeight="1">
      <c r="A123" s="12"/>
      <c r="B123" s="217"/>
      <c r="C123" s="218"/>
      <c r="D123" s="219" t="s">
        <v>75</v>
      </c>
      <c r="E123" s="220" t="s">
        <v>134</v>
      </c>
      <c r="F123" s="220" t="s">
        <v>135</v>
      </c>
      <c r="G123" s="218"/>
      <c r="H123" s="218"/>
      <c r="I123" s="221"/>
      <c r="J123" s="222">
        <f>BK123</f>
        <v>0</v>
      </c>
      <c r="K123" s="218"/>
      <c r="L123" s="223"/>
      <c r="M123" s="224"/>
      <c r="N123" s="225"/>
      <c r="O123" s="225"/>
      <c r="P123" s="226">
        <f>P124+P133+P142+P146+P160</f>
        <v>0</v>
      </c>
      <c r="Q123" s="225"/>
      <c r="R123" s="226">
        <f>R124+R133+R142+R146+R160</f>
        <v>142.20179491000002</v>
      </c>
      <c r="S123" s="225"/>
      <c r="T123" s="227">
        <f>T124+T133+T142+T146+T160</f>
        <v>7.341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8" t="s">
        <v>84</v>
      </c>
      <c r="AT123" s="229" t="s">
        <v>75</v>
      </c>
      <c r="AU123" s="229" t="s">
        <v>76</v>
      </c>
      <c r="AY123" s="228" t="s">
        <v>136</v>
      </c>
      <c r="BK123" s="230">
        <f>BK124+BK133+BK142+BK146+BK160</f>
        <v>0</v>
      </c>
    </row>
    <row r="124" spans="1:63" s="12" customFormat="1" ht="22.8" customHeight="1">
      <c r="A124" s="12"/>
      <c r="B124" s="217"/>
      <c r="C124" s="218"/>
      <c r="D124" s="219" t="s">
        <v>75</v>
      </c>
      <c r="E124" s="231" t="s">
        <v>143</v>
      </c>
      <c r="F124" s="231" t="s">
        <v>310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SUM(P125:P132)</f>
        <v>0</v>
      </c>
      <c r="Q124" s="225"/>
      <c r="R124" s="226">
        <f>SUM(R125:R132)</f>
        <v>139.32416491</v>
      </c>
      <c r="S124" s="225"/>
      <c r="T124" s="227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84</v>
      </c>
      <c r="AT124" s="229" t="s">
        <v>75</v>
      </c>
      <c r="AU124" s="229" t="s">
        <v>84</v>
      </c>
      <c r="AY124" s="228" t="s">
        <v>136</v>
      </c>
      <c r="BK124" s="230">
        <f>SUM(BK125:BK132)</f>
        <v>0</v>
      </c>
    </row>
    <row r="125" spans="1:65" s="2" customFormat="1" ht="14.4" customHeight="1">
      <c r="A125" s="36"/>
      <c r="B125" s="37"/>
      <c r="C125" s="233" t="s">
        <v>84</v>
      </c>
      <c r="D125" s="233" t="s">
        <v>138</v>
      </c>
      <c r="E125" s="234" t="s">
        <v>415</v>
      </c>
      <c r="F125" s="235" t="s">
        <v>416</v>
      </c>
      <c r="G125" s="236" t="s">
        <v>141</v>
      </c>
      <c r="H125" s="237">
        <v>0.383</v>
      </c>
      <c r="I125" s="238"/>
      <c r="J125" s="239">
        <f>ROUND(I125*H125,2)</f>
        <v>0</v>
      </c>
      <c r="K125" s="235" t="s">
        <v>142</v>
      </c>
      <c r="L125" s="42"/>
      <c r="M125" s="240" t="s">
        <v>1</v>
      </c>
      <c r="N125" s="241" t="s">
        <v>41</v>
      </c>
      <c r="O125" s="89"/>
      <c r="P125" s="242">
        <f>O125*H125</f>
        <v>0</v>
      </c>
      <c r="Q125" s="242">
        <v>1.89077</v>
      </c>
      <c r="R125" s="242">
        <f>Q125*H125</f>
        <v>0.72416491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143</v>
      </c>
      <c r="AT125" s="244" t="s">
        <v>138</v>
      </c>
      <c r="AU125" s="244" t="s">
        <v>86</v>
      </c>
      <c r="AY125" s="15" t="s">
        <v>136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84</v>
      </c>
      <c r="BK125" s="245">
        <f>ROUND(I125*H125,2)</f>
        <v>0</v>
      </c>
      <c r="BL125" s="15" t="s">
        <v>143</v>
      </c>
      <c r="BM125" s="244" t="s">
        <v>417</v>
      </c>
    </row>
    <row r="126" spans="1:47" s="2" customFormat="1" ht="12">
      <c r="A126" s="36"/>
      <c r="B126" s="37"/>
      <c r="C126" s="38"/>
      <c r="D126" s="246" t="s">
        <v>145</v>
      </c>
      <c r="E126" s="38"/>
      <c r="F126" s="247" t="s">
        <v>418</v>
      </c>
      <c r="G126" s="38"/>
      <c r="H126" s="38"/>
      <c r="I126" s="142"/>
      <c r="J126" s="38"/>
      <c r="K126" s="38"/>
      <c r="L126" s="42"/>
      <c r="M126" s="248"/>
      <c r="N126" s="249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145</v>
      </c>
      <c r="AU126" s="15" t="s">
        <v>86</v>
      </c>
    </row>
    <row r="127" spans="1:47" s="2" customFormat="1" ht="12">
      <c r="A127" s="36"/>
      <c r="B127" s="37"/>
      <c r="C127" s="38"/>
      <c r="D127" s="246" t="s">
        <v>147</v>
      </c>
      <c r="E127" s="38"/>
      <c r="F127" s="250" t="s">
        <v>419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147</v>
      </c>
      <c r="AU127" s="15" t="s">
        <v>86</v>
      </c>
    </row>
    <row r="128" spans="1:51" s="13" customFormat="1" ht="12">
      <c r="A128" s="13"/>
      <c r="B128" s="251"/>
      <c r="C128" s="252"/>
      <c r="D128" s="246" t="s">
        <v>170</v>
      </c>
      <c r="E128" s="253" t="s">
        <v>1</v>
      </c>
      <c r="F128" s="254" t="s">
        <v>420</v>
      </c>
      <c r="G128" s="252"/>
      <c r="H128" s="255">
        <v>0.383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170</v>
      </c>
      <c r="AU128" s="261" t="s">
        <v>86</v>
      </c>
      <c r="AV128" s="13" t="s">
        <v>86</v>
      </c>
      <c r="AW128" s="13" t="s">
        <v>33</v>
      </c>
      <c r="AX128" s="13" t="s">
        <v>76</v>
      </c>
      <c r="AY128" s="261" t="s">
        <v>136</v>
      </c>
    </row>
    <row r="129" spans="1:65" s="2" customFormat="1" ht="19.8" customHeight="1">
      <c r="A129" s="36"/>
      <c r="B129" s="37"/>
      <c r="C129" s="233" t="s">
        <v>86</v>
      </c>
      <c r="D129" s="233" t="s">
        <v>138</v>
      </c>
      <c r="E129" s="234" t="s">
        <v>318</v>
      </c>
      <c r="F129" s="235" t="s">
        <v>319</v>
      </c>
      <c r="G129" s="236" t="s">
        <v>141</v>
      </c>
      <c r="H129" s="237">
        <v>75</v>
      </c>
      <c r="I129" s="238"/>
      <c r="J129" s="239">
        <f>ROUND(I129*H129,2)</f>
        <v>0</v>
      </c>
      <c r="K129" s="235" t="s">
        <v>142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1.848</v>
      </c>
      <c r="R129" s="242">
        <f>Q129*H129</f>
        <v>138.6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143</v>
      </c>
      <c r="AT129" s="244" t="s">
        <v>138</v>
      </c>
      <c r="AU129" s="244" t="s">
        <v>86</v>
      </c>
      <c r="AY129" s="15" t="s">
        <v>136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143</v>
      </c>
      <c r="BM129" s="244" t="s">
        <v>421</v>
      </c>
    </row>
    <row r="130" spans="1:47" s="2" customFormat="1" ht="12">
      <c r="A130" s="36"/>
      <c r="B130" s="37"/>
      <c r="C130" s="38"/>
      <c r="D130" s="246" t="s">
        <v>145</v>
      </c>
      <c r="E130" s="38"/>
      <c r="F130" s="247" t="s">
        <v>321</v>
      </c>
      <c r="G130" s="38"/>
      <c r="H130" s="38"/>
      <c r="I130" s="142"/>
      <c r="J130" s="38"/>
      <c r="K130" s="38"/>
      <c r="L130" s="42"/>
      <c r="M130" s="248"/>
      <c r="N130" s="249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145</v>
      </c>
      <c r="AU130" s="15" t="s">
        <v>86</v>
      </c>
    </row>
    <row r="131" spans="1:47" s="2" customFormat="1" ht="12">
      <c r="A131" s="36"/>
      <c r="B131" s="37"/>
      <c r="C131" s="38"/>
      <c r="D131" s="246" t="s">
        <v>147</v>
      </c>
      <c r="E131" s="38"/>
      <c r="F131" s="250" t="s">
        <v>422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147</v>
      </c>
      <c r="AU131" s="15" t="s">
        <v>86</v>
      </c>
    </row>
    <row r="132" spans="1:51" s="13" customFormat="1" ht="12">
      <c r="A132" s="13"/>
      <c r="B132" s="251"/>
      <c r="C132" s="252"/>
      <c r="D132" s="246" t="s">
        <v>170</v>
      </c>
      <c r="E132" s="253" t="s">
        <v>1</v>
      </c>
      <c r="F132" s="254" t="s">
        <v>423</v>
      </c>
      <c r="G132" s="252"/>
      <c r="H132" s="255">
        <v>75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1" t="s">
        <v>170</v>
      </c>
      <c r="AU132" s="261" t="s">
        <v>86</v>
      </c>
      <c r="AV132" s="13" t="s">
        <v>86</v>
      </c>
      <c r="AW132" s="13" t="s">
        <v>33</v>
      </c>
      <c r="AX132" s="13" t="s">
        <v>76</v>
      </c>
      <c r="AY132" s="261" t="s">
        <v>136</v>
      </c>
    </row>
    <row r="133" spans="1:63" s="12" customFormat="1" ht="22.8" customHeight="1">
      <c r="A133" s="12"/>
      <c r="B133" s="217"/>
      <c r="C133" s="218"/>
      <c r="D133" s="219" t="s">
        <v>75</v>
      </c>
      <c r="E133" s="231" t="s">
        <v>185</v>
      </c>
      <c r="F133" s="231" t="s">
        <v>355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SUM(P134:P141)</f>
        <v>0</v>
      </c>
      <c r="Q133" s="225"/>
      <c r="R133" s="226">
        <f>SUM(R134:R141)</f>
        <v>2.87322</v>
      </c>
      <c r="S133" s="225"/>
      <c r="T133" s="227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84</v>
      </c>
      <c r="AT133" s="229" t="s">
        <v>75</v>
      </c>
      <c r="AU133" s="229" t="s">
        <v>84</v>
      </c>
      <c r="AY133" s="228" t="s">
        <v>136</v>
      </c>
      <c r="BK133" s="230">
        <f>SUM(BK134:BK141)</f>
        <v>0</v>
      </c>
    </row>
    <row r="134" spans="1:65" s="2" customFormat="1" ht="14.4" customHeight="1">
      <c r="A134" s="36"/>
      <c r="B134" s="37"/>
      <c r="C134" s="233" t="s">
        <v>154</v>
      </c>
      <c r="D134" s="233" t="s">
        <v>138</v>
      </c>
      <c r="E134" s="234" t="s">
        <v>424</v>
      </c>
      <c r="F134" s="235" t="s">
        <v>425</v>
      </c>
      <c r="G134" s="236" t="s">
        <v>370</v>
      </c>
      <c r="H134" s="237">
        <v>1</v>
      </c>
      <c r="I134" s="238"/>
      <c r="J134" s="239">
        <f>ROUND(I134*H134,2)</f>
        <v>0</v>
      </c>
      <c r="K134" s="235" t="s">
        <v>142</v>
      </c>
      <c r="L134" s="42"/>
      <c r="M134" s="240" t="s">
        <v>1</v>
      </c>
      <c r="N134" s="241" t="s">
        <v>41</v>
      </c>
      <c r="O134" s="89"/>
      <c r="P134" s="242">
        <f>O134*H134</f>
        <v>0</v>
      </c>
      <c r="Q134" s="242">
        <v>2.61488</v>
      </c>
      <c r="R134" s="242">
        <f>Q134*H134</f>
        <v>2.61488</v>
      </c>
      <c r="S134" s="242">
        <v>0</v>
      </c>
      <c r="T134" s="24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143</v>
      </c>
      <c r="AT134" s="244" t="s">
        <v>138</v>
      </c>
      <c r="AU134" s="244" t="s">
        <v>86</v>
      </c>
      <c r="AY134" s="15" t="s">
        <v>136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84</v>
      </c>
      <c r="BK134" s="245">
        <f>ROUND(I134*H134,2)</f>
        <v>0</v>
      </c>
      <c r="BL134" s="15" t="s">
        <v>143</v>
      </c>
      <c r="BM134" s="244" t="s">
        <v>426</v>
      </c>
    </row>
    <row r="135" spans="1:47" s="2" customFormat="1" ht="12">
      <c r="A135" s="36"/>
      <c r="B135" s="37"/>
      <c r="C135" s="38"/>
      <c r="D135" s="246" t="s">
        <v>145</v>
      </c>
      <c r="E135" s="38"/>
      <c r="F135" s="247" t="s">
        <v>427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145</v>
      </c>
      <c r="AU135" s="15" t="s">
        <v>86</v>
      </c>
    </row>
    <row r="136" spans="1:65" s="2" customFormat="1" ht="14.4" customHeight="1">
      <c r="A136" s="36"/>
      <c r="B136" s="37"/>
      <c r="C136" s="262" t="s">
        <v>143</v>
      </c>
      <c r="D136" s="262" t="s">
        <v>186</v>
      </c>
      <c r="E136" s="263" t="s">
        <v>428</v>
      </c>
      <c r="F136" s="264" t="s">
        <v>429</v>
      </c>
      <c r="G136" s="265" t="s">
        <v>430</v>
      </c>
      <c r="H136" s="266">
        <v>1</v>
      </c>
      <c r="I136" s="267"/>
      <c r="J136" s="268">
        <f>ROUND(I136*H136,2)</f>
        <v>0</v>
      </c>
      <c r="K136" s="264" t="s">
        <v>1</v>
      </c>
      <c r="L136" s="269"/>
      <c r="M136" s="270" t="s">
        <v>1</v>
      </c>
      <c r="N136" s="271" t="s">
        <v>41</v>
      </c>
      <c r="O136" s="89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4" t="s">
        <v>185</v>
      </c>
      <c r="AT136" s="244" t="s">
        <v>186</v>
      </c>
      <c r="AU136" s="244" t="s">
        <v>86</v>
      </c>
      <c r="AY136" s="15" t="s">
        <v>136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5" t="s">
        <v>84</v>
      </c>
      <c r="BK136" s="245">
        <f>ROUND(I136*H136,2)</f>
        <v>0</v>
      </c>
      <c r="BL136" s="15" t="s">
        <v>143</v>
      </c>
      <c r="BM136" s="244" t="s">
        <v>431</v>
      </c>
    </row>
    <row r="137" spans="1:47" s="2" customFormat="1" ht="12">
      <c r="A137" s="36"/>
      <c r="B137" s="37"/>
      <c r="C137" s="38"/>
      <c r="D137" s="246" t="s">
        <v>145</v>
      </c>
      <c r="E137" s="38"/>
      <c r="F137" s="247" t="s">
        <v>432</v>
      </c>
      <c r="G137" s="38"/>
      <c r="H137" s="38"/>
      <c r="I137" s="142"/>
      <c r="J137" s="38"/>
      <c r="K137" s="38"/>
      <c r="L137" s="42"/>
      <c r="M137" s="248"/>
      <c r="N137" s="249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145</v>
      </c>
      <c r="AU137" s="15" t="s">
        <v>86</v>
      </c>
    </row>
    <row r="138" spans="1:65" s="2" customFormat="1" ht="14.4" customHeight="1">
      <c r="A138" s="36"/>
      <c r="B138" s="37"/>
      <c r="C138" s="233" t="s">
        <v>164</v>
      </c>
      <c r="D138" s="233" t="s">
        <v>138</v>
      </c>
      <c r="E138" s="234" t="s">
        <v>433</v>
      </c>
      <c r="F138" s="235" t="s">
        <v>434</v>
      </c>
      <c r="G138" s="236" t="s">
        <v>370</v>
      </c>
      <c r="H138" s="237">
        <v>1</v>
      </c>
      <c r="I138" s="238"/>
      <c r="J138" s="239">
        <f>ROUND(I138*H138,2)</f>
        <v>0</v>
      </c>
      <c r="K138" s="235" t="s">
        <v>142</v>
      </c>
      <c r="L138" s="42"/>
      <c r="M138" s="240" t="s">
        <v>1</v>
      </c>
      <c r="N138" s="241" t="s">
        <v>41</v>
      </c>
      <c r="O138" s="89"/>
      <c r="P138" s="242">
        <f>O138*H138</f>
        <v>0</v>
      </c>
      <c r="Q138" s="242">
        <v>0.21734</v>
      </c>
      <c r="R138" s="242">
        <f>Q138*H138</f>
        <v>0.21734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143</v>
      </c>
      <c r="AT138" s="244" t="s">
        <v>138</v>
      </c>
      <c r="AU138" s="244" t="s">
        <v>86</v>
      </c>
      <c r="AY138" s="15" t="s">
        <v>136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84</v>
      </c>
      <c r="BK138" s="245">
        <f>ROUND(I138*H138,2)</f>
        <v>0</v>
      </c>
      <c r="BL138" s="15" t="s">
        <v>143</v>
      </c>
      <c r="BM138" s="244" t="s">
        <v>435</v>
      </c>
    </row>
    <row r="139" spans="1:47" s="2" customFormat="1" ht="12">
      <c r="A139" s="36"/>
      <c r="B139" s="37"/>
      <c r="C139" s="38"/>
      <c r="D139" s="246" t="s">
        <v>145</v>
      </c>
      <c r="E139" s="38"/>
      <c r="F139" s="247" t="s">
        <v>434</v>
      </c>
      <c r="G139" s="38"/>
      <c r="H139" s="38"/>
      <c r="I139" s="142"/>
      <c r="J139" s="38"/>
      <c r="K139" s="38"/>
      <c r="L139" s="42"/>
      <c r="M139" s="248"/>
      <c r="N139" s="249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145</v>
      </c>
      <c r="AU139" s="15" t="s">
        <v>86</v>
      </c>
    </row>
    <row r="140" spans="1:65" s="2" customFormat="1" ht="14.4" customHeight="1">
      <c r="A140" s="36"/>
      <c r="B140" s="37"/>
      <c r="C140" s="262" t="s">
        <v>173</v>
      </c>
      <c r="D140" s="262" t="s">
        <v>186</v>
      </c>
      <c r="E140" s="263" t="s">
        <v>436</v>
      </c>
      <c r="F140" s="264" t="s">
        <v>437</v>
      </c>
      <c r="G140" s="265" t="s">
        <v>370</v>
      </c>
      <c r="H140" s="266">
        <v>1</v>
      </c>
      <c r="I140" s="267"/>
      <c r="J140" s="268">
        <f>ROUND(I140*H140,2)</f>
        <v>0</v>
      </c>
      <c r="K140" s="264" t="s">
        <v>142</v>
      </c>
      <c r="L140" s="269"/>
      <c r="M140" s="270" t="s">
        <v>1</v>
      </c>
      <c r="N140" s="271" t="s">
        <v>41</v>
      </c>
      <c r="O140" s="89"/>
      <c r="P140" s="242">
        <f>O140*H140</f>
        <v>0</v>
      </c>
      <c r="Q140" s="242">
        <v>0.041</v>
      </c>
      <c r="R140" s="242">
        <f>Q140*H140</f>
        <v>0.041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185</v>
      </c>
      <c r="AT140" s="244" t="s">
        <v>186</v>
      </c>
      <c r="AU140" s="244" t="s">
        <v>86</v>
      </c>
      <c r="AY140" s="15" t="s">
        <v>136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84</v>
      </c>
      <c r="BK140" s="245">
        <f>ROUND(I140*H140,2)</f>
        <v>0</v>
      </c>
      <c r="BL140" s="15" t="s">
        <v>143</v>
      </c>
      <c r="BM140" s="244" t="s">
        <v>438</v>
      </c>
    </row>
    <row r="141" spans="1:47" s="2" customFormat="1" ht="12">
      <c r="A141" s="36"/>
      <c r="B141" s="37"/>
      <c r="C141" s="38"/>
      <c r="D141" s="246" t="s">
        <v>145</v>
      </c>
      <c r="E141" s="38"/>
      <c r="F141" s="247" t="s">
        <v>437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145</v>
      </c>
      <c r="AU141" s="15" t="s">
        <v>86</v>
      </c>
    </row>
    <row r="142" spans="1:63" s="12" customFormat="1" ht="22.8" customHeight="1">
      <c r="A142" s="12"/>
      <c r="B142" s="217"/>
      <c r="C142" s="218"/>
      <c r="D142" s="219" t="s">
        <v>75</v>
      </c>
      <c r="E142" s="231" t="s">
        <v>193</v>
      </c>
      <c r="F142" s="231" t="s">
        <v>384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SUM(P143:P145)</f>
        <v>0</v>
      </c>
      <c r="Q142" s="225"/>
      <c r="R142" s="226">
        <f>SUM(R143:R145)</f>
        <v>0.00441</v>
      </c>
      <c r="S142" s="225"/>
      <c r="T142" s="227">
        <f>SUM(T143:T145)</f>
        <v>7.341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84</v>
      </c>
      <c r="AT142" s="229" t="s">
        <v>75</v>
      </c>
      <c r="AU142" s="229" t="s">
        <v>84</v>
      </c>
      <c r="AY142" s="228" t="s">
        <v>136</v>
      </c>
      <c r="BK142" s="230">
        <f>SUM(BK143:BK145)</f>
        <v>0</v>
      </c>
    </row>
    <row r="143" spans="1:65" s="2" customFormat="1" ht="19.8" customHeight="1">
      <c r="A143" s="36"/>
      <c r="B143" s="37"/>
      <c r="C143" s="233" t="s">
        <v>180</v>
      </c>
      <c r="D143" s="233" t="s">
        <v>138</v>
      </c>
      <c r="E143" s="234" t="s">
        <v>439</v>
      </c>
      <c r="F143" s="235" t="s">
        <v>440</v>
      </c>
      <c r="G143" s="236" t="s">
        <v>141</v>
      </c>
      <c r="H143" s="237">
        <v>3</v>
      </c>
      <c r="I143" s="238"/>
      <c r="J143" s="239">
        <f>ROUND(I143*H143,2)</f>
        <v>0</v>
      </c>
      <c r="K143" s="235" t="s">
        <v>142</v>
      </c>
      <c r="L143" s="42"/>
      <c r="M143" s="240" t="s">
        <v>1</v>
      </c>
      <c r="N143" s="241" t="s">
        <v>41</v>
      </c>
      <c r="O143" s="89"/>
      <c r="P143" s="242">
        <f>O143*H143</f>
        <v>0</v>
      </c>
      <c r="Q143" s="242">
        <v>0.00147</v>
      </c>
      <c r="R143" s="242">
        <f>Q143*H143</f>
        <v>0.00441</v>
      </c>
      <c r="S143" s="242">
        <v>2.447</v>
      </c>
      <c r="T143" s="243">
        <f>S143*H143</f>
        <v>7.341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143</v>
      </c>
      <c r="AT143" s="244" t="s">
        <v>138</v>
      </c>
      <c r="AU143" s="244" t="s">
        <v>86</v>
      </c>
      <c r="AY143" s="15" t="s">
        <v>136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84</v>
      </c>
      <c r="BK143" s="245">
        <f>ROUND(I143*H143,2)</f>
        <v>0</v>
      </c>
      <c r="BL143" s="15" t="s">
        <v>143</v>
      </c>
      <c r="BM143" s="244" t="s">
        <v>441</v>
      </c>
    </row>
    <row r="144" spans="1:47" s="2" customFormat="1" ht="12">
      <c r="A144" s="36"/>
      <c r="B144" s="37"/>
      <c r="C144" s="38"/>
      <c r="D144" s="246" t="s">
        <v>145</v>
      </c>
      <c r="E144" s="38"/>
      <c r="F144" s="247" t="s">
        <v>442</v>
      </c>
      <c r="G144" s="38"/>
      <c r="H144" s="38"/>
      <c r="I144" s="142"/>
      <c r="J144" s="38"/>
      <c r="K144" s="38"/>
      <c r="L144" s="42"/>
      <c r="M144" s="248"/>
      <c r="N144" s="249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145</v>
      </c>
      <c r="AU144" s="15" t="s">
        <v>86</v>
      </c>
    </row>
    <row r="145" spans="1:47" s="2" customFormat="1" ht="12">
      <c r="A145" s="36"/>
      <c r="B145" s="37"/>
      <c r="C145" s="38"/>
      <c r="D145" s="246" t="s">
        <v>147</v>
      </c>
      <c r="E145" s="38"/>
      <c r="F145" s="250" t="s">
        <v>443</v>
      </c>
      <c r="G145" s="38"/>
      <c r="H145" s="38"/>
      <c r="I145" s="142"/>
      <c r="J145" s="38"/>
      <c r="K145" s="38"/>
      <c r="L145" s="42"/>
      <c r="M145" s="248"/>
      <c r="N145" s="249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147</v>
      </c>
      <c r="AU145" s="15" t="s">
        <v>86</v>
      </c>
    </row>
    <row r="146" spans="1:63" s="12" customFormat="1" ht="22.8" customHeight="1">
      <c r="A146" s="12"/>
      <c r="B146" s="217"/>
      <c r="C146" s="218"/>
      <c r="D146" s="219" t="s">
        <v>75</v>
      </c>
      <c r="E146" s="231" t="s">
        <v>444</v>
      </c>
      <c r="F146" s="231" t="s">
        <v>445</v>
      </c>
      <c r="G146" s="218"/>
      <c r="H146" s="218"/>
      <c r="I146" s="221"/>
      <c r="J146" s="232">
        <f>BK146</f>
        <v>0</v>
      </c>
      <c r="K146" s="218"/>
      <c r="L146" s="223"/>
      <c r="M146" s="224"/>
      <c r="N146" s="225"/>
      <c r="O146" s="225"/>
      <c r="P146" s="226">
        <f>SUM(P147:P159)</f>
        <v>0</v>
      </c>
      <c r="Q146" s="225"/>
      <c r="R146" s="226">
        <f>SUM(R147:R159)</f>
        <v>0</v>
      </c>
      <c r="S146" s="225"/>
      <c r="T146" s="227">
        <f>SUM(T147:T159)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8" t="s">
        <v>84</v>
      </c>
      <c r="AT146" s="229" t="s">
        <v>75</v>
      </c>
      <c r="AU146" s="229" t="s">
        <v>84</v>
      </c>
      <c r="AY146" s="228" t="s">
        <v>136</v>
      </c>
      <c r="BK146" s="230">
        <f>SUM(BK147:BK159)</f>
        <v>0</v>
      </c>
    </row>
    <row r="147" spans="1:65" s="2" customFormat="1" ht="14.4" customHeight="1">
      <c r="A147" s="36"/>
      <c r="B147" s="37"/>
      <c r="C147" s="233" t="s">
        <v>185</v>
      </c>
      <c r="D147" s="233" t="s">
        <v>138</v>
      </c>
      <c r="E147" s="234" t="s">
        <v>446</v>
      </c>
      <c r="F147" s="235" t="s">
        <v>447</v>
      </c>
      <c r="G147" s="236" t="s">
        <v>283</v>
      </c>
      <c r="H147" s="237">
        <v>7.341</v>
      </c>
      <c r="I147" s="238"/>
      <c r="J147" s="239">
        <f>ROUND(I147*H147,2)</f>
        <v>0</v>
      </c>
      <c r="K147" s="235" t="s">
        <v>142</v>
      </c>
      <c r="L147" s="42"/>
      <c r="M147" s="240" t="s">
        <v>1</v>
      </c>
      <c r="N147" s="241" t="s">
        <v>41</v>
      </c>
      <c r="O147" s="89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4" t="s">
        <v>143</v>
      </c>
      <c r="AT147" s="244" t="s">
        <v>138</v>
      </c>
      <c r="AU147" s="244" t="s">
        <v>86</v>
      </c>
      <c r="AY147" s="15" t="s">
        <v>136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5" t="s">
        <v>84</v>
      </c>
      <c r="BK147" s="245">
        <f>ROUND(I147*H147,2)</f>
        <v>0</v>
      </c>
      <c r="BL147" s="15" t="s">
        <v>143</v>
      </c>
      <c r="BM147" s="244" t="s">
        <v>448</v>
      </c>
    </row>
    <row r="148" spans="1:47" s="2" customFormat="1" ht="12">
      <c r="A148" s="36"/>
      <c r="B148" s="37"/>
      <c r="C148" s="38"/>
      <c r="D148" s="246" t="s">
        <v>145</v>
      </c>
      <c r="E148" s="38"/>
      <c r="F148" s="247" t="s">
        <v>449</v>
      </c>
      <c r="G148" s="38"/>
      <c r="H148" s="38"/>
      <c r="I148" s="142"/>
      <c r="J148" s="38"/>
      <c r="K148" s="38"/>
      <c r="L148" s="42"/>
      <c r="M148" s="248"/>
      <c r="N148" s="249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145</v>
      </c>
      <c r="AU148" s="15" t="s">
        <v>86</v>
      </c>
    </row>
    <row r="149" spans="1:47" s="2" customFormat="1" ht="12">
      <c r="A149" s="36"/>
      <c r="B149" s="37"/>
      <c r="C149" s="38"/>
      <c r="D149" s="246" t="s">
        <v>147</v>
      </c>
      <c r="E149" s="38"/>
      <c r="F149" s="250" t="s">
        <v>450</v>
      </c>
      <c r="G149" s="38"/>
      <c r="H149" s="38"/>
      <c r="I149" s="142"/>
      <c r="J149" s="38"/>
      <c r="K149" s="38"/>
      <c r="L149" s="42"/>
      <c r="M149" s="248"/>
      <c r="N149" s="249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147</v>
      </c>
      <c r="AU149" s="15" t="s">
        <v>86</v>
      </c>
    </row>
    <row r="150" spans="1:65" s="2" customFormat="1" ht="14.4" customHeight="1">
      <c r="A150" s="36"/>
      <c r="B150" s="37"/>
      <c r="C150" s="233" t="s">
        <v>193</v>
      </c>
      <c r="D150" s="233" t="s">
        <v>138</v>
      </c>
      <c r="E150" s="234" t="s">
        <v>451</v>
      </c>
      <c r="F150" s="235" t="s">
        <v>452</v>
      </c>
      <c r="G150" s="236" t="s">
        <v>283</v>
      </c>
      <c r="H150" s="237">
        <v>7.341</v>
      </c>
      <c r="I150" s="238"/>
      <c r="J150" s="239">
        <f>ROUND(I150*H150,2)</f>
        <v>0</v>
      </c>
      <c r="K150" s="235" t="s">
        <v>142</v>
      </c>
      <c r="L150" s="42"/>
      <c r="M150" s="240" t="s">
        <v>1</v>
      </c>
      <c r="N150" s="241" t="s">
        <v>41</v>
      </c>
      <c r="O150" s="89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44" t="s">
        <v>143</v>
      </c>
      <c r="AT150" s="244" t="s">
        <v>138</v>
      </c>
      <c r="AU150" s="244" t="s">
        <v>86</v>
      </c>
      <c r="AY150" s="15" t="s">
        <v>136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5" t="s">
        <v>84</v>
      </c>
      <c r="BK150" s="245">
        <f>ROUND(I150*H150,2)</f>
        <v>0</v>
      </c>
      <c r="BL150" s="15" t="s">
        <v>143</v>
      </c>
      <c r="BM150" s="244" t="s">
        <v>453</v>
      </c>
    </row>
    <row r="151" spans="1:47" s="2" customFormat="1" ht="12">
      <c r="A151" s="36"/>
      <c r="B151" s="37"/>
      <c r="C151" s="38"/>
      <c r="D151" s="246" t="s">
        <v>145</v>
      </c>
      <c r="E151" s="38"/>
      <c r="F151" s="247" t="s">
        <v>454</v>
      </c>
      <c r="G151" s="38"/>
      <c r="H151" s="38"/>
      <c r="I151" s="142"/>
      <c r="J151" s="38"/>
      <c r="K151" s="38"/>
      <c r="L151" s="42"/>
      <c r="M151" s="248"/>
      <c r="N151" s="249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145</v>
      </c>
      <c r="AU151" s="15" t="s">
        <v>86</v>
      </c>
    </row>
    <row r="152" spans="1:47" s="2" customFormat="1" ht="12">
      <c r="A152" s="36"/>
      <c r="B152" s="37"/>
      <c r="C152" s="38"/>
      <c r="D152" s="246" t="s">
        <v>147</v>
      </c>
      <c r="E152" s="38"/>
      <c r="F152" s="250" t="s">
        <v>455</v>
      </c>
      <c r="G152" s="38"/>
      <c r="H152" s="38"/>
      <c r="I152" s="142"/>
      <c r="J152" s="38"/>
      <c r="K152" s="38"/>
      <c r="L152" s="42"/>
      <c r="M152" s="248"/>
      <c r="N152" s="249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147</v>
      </c>
      <c r="AU152" s="15" t="s">
        <v>86</v>
      </c>
    </row>
    <row r="153" spans="1:65" s="2" customFormat="1" ht="14.4" customHeight="1">
      <c r="A153" s="36"/>
      <c r="B153" s="37"/>
      <c r="C153" s="233" t="s">
        <v>200</v>
      </c>
      <c r="D153" s="233" t="s">
        <v>138</v>
      </c>
      <c r="E153" s="234" t="s">
        <v>456</v>
      </c>
      <c r="F153" s="235" t="s">
        <v>457</v>
      </c>
      <c r="G153" s="236" t="s">
        <v>283</v>
      </c>
      <c r="H153" s="237">
        <v>102.774</v>
      </c>
      <c r="I153" s="238"/>
      <c r="J153" s="239">
        <f>ROUND(I153*H153,2)</f>
        <v>0</v>
      </c>
      <c r="K153" s="235" t="s">
        <v>142</v>
      </c>
      <c r="L153" s="42"/>
      <c r="M153" s="240" t="s">
        <v>1</v>
      </c>
      <c r="N153" s="241" t="s">
        <v>41</v>
      </c>
      <c r="O153" s="89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4" t="s">
        <v>143</v>
      </c>
      <c r="AT153" s="244" t="s">
        <v>138</v>
      </c>
      <c r="AU153" s="244" t="s">
        <v>86</v>
      </c>
      <c r="AY153" s="15" t="s">
        <v>136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5" t="s">
        <v>84</v>
      </c>
      <c r="BK153" s="245">
        <f>ROUND(I153*H153,2)</f>
        <v>0</v>
      </c>
      <c r="BL153" s="15" t="s">
        <v>143</v>
      </c>
      <c r="BM153" s="244" t="s">
        <v>458</v>
      </c>
    </row>
    <row r="154" spans="1:47" s="2" customFormat="1" ht="12">
      <c r="A154" s="36"/>
      <c r="B154" s="37"/>
      <c r="C154" s="38"/>
      <c r="D154" s="246" t="s">
        <v>145</v>
      </c>
      <c r="E154" s="38"/>
      <c r="F154" s="247" t="s">
        <v>459</v>
      </c>
      <c r="G154" s="38"/>
      <c r="H154" s="38"/>
      <c r="I154" s="142"/>
      <c r="J154" s="38"/>
      <c r="K154" s="38"/>
      <c r="L154" s="42"/>
      <c r="M154" s="248"/>
      <c r="N154" s="249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145</v>
      </c>
      <c r="AU154" s="15" t="s">
        <v>86</v>
      </c>
    </row>
    <row r="155" spans="1:47" s="2" customFormat="1" ht="12">
      <c r="A155" s="36"/>
      <c r="B155" s="37"/>
      <c r="C155" s="38"/>
      <c r="D155" s="246" t="s">
        <v>147</v>
      </c>
      <c r="E155" s="38"/>
      <c r="F155" s="250" t="s">
        <v>455</v>
      </c>
      <c r="G155" s="38"/>
      <c r="H155" s="38"/>
      <c r="I155" s="142"/>
      <c r="J155" s="38"/>
      <c r="K155" s="38"/>
      <c r="L155" s="42"/>
      <c r="M155" s="248"/>
      <c r="N155" s="249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147</v>
      </c>
      <c r="AU155" s="15" t="s">
        <v>86</v>
      </c>
    </row>
    <row r="156" spans="1:51" s="13" customFormat="1" ht="12">
      <c r="A156" s="13"/>
      <c r="B156" s="251"/>
      <c r="C156" s="252"/>
      <c r="D156" s="246" t="s">
        <v>170</v>
      </c>
      <c r="E156" s="252"/>
      <c r="F156" s="254" t="s">
        <v>460</v>
      </c>
      <c r="G156" s="252"/>
      <c r="H156" s="255">
        <v>102.774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1" t="s">
        <v>170</v>
      </c>
      <c r="AU156" s="261" t="s">
        <v>86</v>
      </c>
      <c r="AV156" s="13" t="s">
        <v>86</v>
      </c>
      <c r="AW156" s="13" t="s">
        <v>4</v>
      </c>
      <c r="AX156" s="13" t="s">
        <v>84</v>
      </c>
      <c r="AY156" s="261" t="s">
        <v>136</v>
      </c>
    </row>
    <row r="157" spans="1:65" s="2" customFormat="1" ht="19.8" customHeight="1">
      <c r="A157" s="36"/>
      <c r="B157" s="37"/>
      <c r="C157" s="233" t="s">
        <v>206</v>
      </c>
      <c r="D157" s="233" t="s">
        <v>138</v>
      </c>
      <c r="E157" s="234" t="s">
        <v>461</v>
      </c>
      <c r="F157" s="235" t="s">
        <v>462</v>
      </c>
      <c r="G157" s="236" t="s">
        <v>283</v>
      </c>
      <c r="H157" s="237">
        <v>7.341</v>
      </c>
      <c r="I157" s="238"/>
      <c r="J157" s="239">
        <f>ROUND(I157*H157,2)</f>
        <v>0</v>
      </c>
      <c r="K157" s="235" t="s">
        <v>142</v>
      </c>
      <c r="L157" s="42"/>
      <c r="M157" s="240" t="s">
        <v>1</v>
      </c>
      <c r="N157" s="241" t="s">
        <v>41</v>
      </c>
      <c r="O157" s="89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4" t="s">
        <v>143</v>
      </c>
      <c r="AT157" s="244" t="s">
        <v>138</v>
      </c>
      <c r="AU157" s="244" t="s">
        <v>86</v>
      </c>
      <c r="AY157" s="15" t="s">
        <v>136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5" t="s">
        <v>84</v>
      </c>
      <c r="BK157" s="245">
        <f>ROUND(I157*H157,2)</f>
        <v>0</v>
      </c>
      <c r="BL157" s="15" t="s">
        <v>143</v>
      </c>
      <c r="BM157" s="244" t="s">
        <v>463</v>
      </c>
    </row>
    <row r="158" spans="1:47" s="2" customFormat="1" ht="12">
      <c r="A158" s="36"/>
      <c r="B158" s="37"/>
      <c r="C158" s="38"/>
      <c r="D158" s="246" t="s">
        <v>145</v>
      </c>
      <c r="E158" s="38"/>
      <c r="F158" s="247" t="s">
        <v>464</v>
      </c>
      <c r="G158" s="38"/>
      <c r="H158" s="38"/>
      <c r="I158" s="142"/>
      <c r="J158" s="38"/>
      <c r="K158" s="38"/>
      <c r="L158" s="42"/>
      <c r="M158" s="248"/>
      <c r="N158" s="249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145</v>
      </c>
      <c r="AU158" s="15" t="s">
        <v>86</v>
      </c>
    </row>
    <row r="159" spans="1:47" s="2" customFormat="1" ht="12">
      <c r="A159" s="36"/>
      <c r="B159" s="37"/>
      <c r="C159" s="38"/>
      <c r="D159" s="246" t="s">
        <v>147</v>
      </c>
      <c r="E159" s="38"/>
      <c r="F159" s="250" t="s">
        <v>455</v>
      </c>
      <c r="G159" s="38"/>
      <c r="H159" s="38"/>
      <c r="I159" s="142"/>
      <c r="J159" s="38"/>
      <c r="K159" s="38"/>
      <c r="L159" s="42"/>
      <c r="M159" s="248"/>
      <c r="N159" s="249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147</v>
      </c>
      <c r="AU159" s="15" t="s">
        <v>86</v>
      </c>
    </row>
    <row r="160" spans="1:63" s="12" customFormat="1" ht="22.8" customHeight="1">
      <c r="A160" s="12"/>
      <c r="B160" s="217"/>
      <c r="C160" s="218"/>
      <c r="D160" s="219" t="s">
        <v>75</v>
      </c>
      <c r="E160" s="231" t="s">
        <v>385</v>
      </c>
      <c r="F160" s="231" t="s">
        <v>386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SUM(P161:P162)</f>
        <v>0</v>
      </c>
      <c r="Q160" s="225"/>
      <c r="R160" s="226">
        <f>SUM(R161:R162)</f>
        <v>0</v>
      </c>
      <c r="S160" s="225"/>
      <c r="T160" s="227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84</v>
      </c>
      <c r="AT160" s="229" t="s">
        <v>75</v>
      </c>
      <c r="AU160" s="229" t="s">
        <v>84</v>
      </c>
      <c r="AY160" s="228" t="s">
        <v>136</v>
      </c>
      <c r="BK160" s="230">
        <f>SUM(BK161:BK162)</f>
        <v>0</v>
      </c>
    </row>
    <row r="161" spans="1:65" s="2" customFormat="1" ht="14.4" customHeight="1">
      <c r="A161" s="36"/>
      <c r="B161" s="37"/>
      <c r="C161" s="233" t="s">
        <v>211</v>
      </c>
      <c r="D161" s="233" t="s">
        <v>138</v>
      </c>
      <c r="E161" s="234" t="s">
        <v>388</v>
      </c>
      <c r="F161" s="235" t="s">
        <v>389</v>
      </c>
      <c r="G161" s="236" t="s">
        <v>283</v>
      </c>
      <c r="H161" s="237">
        <v>142.202</v>
      </c>
      <c r="I161" s="238"/>
      <c r="J161" s="239">
        <f>ROUND(I161*H161,2)</f>
        <v>0</v>
      </c>
      <c r="K161" s="235" t="s">
        <v>142</v>
      </c>
      <c r="L161" s="42"/>
      <c r="M161" s="240" t="s">
        <v>1</v>
      </c>
      <c r="N161" s="241" t="s">
        <v>41</v>
      </c>
      <c r="O161" s="89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44" t="s">
        <v>143</v>
      </c>
      <c r="AT161" s="244" t="s">
        <v>138</v>
      </c>
      <c r="AU161" s="244" t="s">
        <v>86</v>
      </c>
      <c r="AY161" s="15" t="s">
        <v>136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5" t="s">
        <v>84</v>
      </c>
      <c r="BK161" s="245">
        <f>ROUND(I161*H161,2)</f>
        <v>0</v>
      </c>
      <c r="BL161" s="15" t="s">
        <v>143</v>
      </c>
      <c r="BM161" s="244" t="s">
        <v>465</v>
      </c>
    </row>
    <row r="162" spans="1:47" s="2" customFormat="1" ht="12">
      <c r="A162" s="36"/>
      <c r="B162" s="37"/>
      <c r="C162" s="38"/>
      <c r="D162" s="246" t="s">
        <v>145</v>
      </c>
      <c r="E162" s="38"/>
      <c r="F162" s="247" t="s">
        <v>391</v>
      </c>
      <c r="G162" s="38"/>
      <c r="H162" s="38"/>
      <c r="I162" s="142"/>
      <c r="J162" s="38"/>
      <c r="K162" s="38"/>
      <c r="L162" s="42"/>
      <c r="M162" s="272"/>
      <c r="N162" s="273"/>
      <c r="O162" s="274"/>
      <c r="P162" s="274"/>
      <c r="Q162" s="274"/>
      <c r="R162" s="274"/>
      <c r="S162" s="274"/>
      <c r="T162" s="275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145</v>
      </c>
      <c r="AU162" s="15" t="s">
        <v>86</v>
      </c>
    </row>
    <row r="163" spans="1:31" s="2" customFormat="1" ht="6.95" customHeight="1">
      <c r="A163" s="36"/>
      <c r="B163" s="64"/>
      <c r="C163" s="65"/>
      <c r="D163" s="65"/>
      <c r="E163" s="65"/>
      <c r="F163" s="65"/>
      <c r="G163" s="65"/>
      <c r="H163" s="65"/>
      <c r="I163" s="181"/>
      <c r="J163" s="65"/>
      <c r="K163" s="65"/>
      <c r="L163" s="42"/>
      <c r="M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</sheetData>
  <sheetProtection password="CC35" sheet="1" objects="1" scenarios="1" formatColumns="0" formatRows="0" autoFilter="0"/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466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ROUND((SUM(BE120:BE144)),2)</f>
        <v>0</v>
      </c>
      <c r="G33" s="36"/>
      <c r="H33" s="36"/>
      <c r="I33" s="160">
        <v>0.21</v>
      </c>
      <c r="J33" s="159">
        <f>ROUND(((SUM(BE120:BE144))*I33),2)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ROUND((SUM(BF120:BF144)),2)</f>
        <v>0</v>
      </c>
      <c r="G34" s="36"/>
      <c r="H34" s="36"/>
      <c r="I34" s="160">
        <v>0.15</v>
      </c>
      <c r="J34" s="159">
        <f>ROUND(((SUM(BF120:BF144))*I34),2)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ROUND((SUM(BG120:BG144)),2)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ROUND((SUM(BH120:BH144)),2)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ROUND((SUM(BI120:BI144)),2)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SO 06 - Opevnění hrázky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113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114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116</v>
      </c>
      <c r="E99" s="201"/>
      <c r="F99" s="201"/>
      <c r="G99" s="201"/>
      <c r="H99" s="201"/>
      <c r="I99" s="202"/>
      <c r="J99" s="203">
        <f>J138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120</v>
      </c>
      <c r="E100" s="201"/>
      <c r="F100" s="201"/>
      <c r="G100" s="201"/>
      <c r="H100" s="201"/>
      <c r="I100" s="202"/>
      <c r="J100" s="203">
        <f>J142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121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4.4" customHeight="1">
      <c r="A110" s="36"/>
      <c r="B110" s="37"/>
      <c r="C110" s="38"/>
      <c r="D110" s="38"/>
      <c r="E110" s="185" t="str">
        <f>E7</f>
        <v>Protierozní opatření rokle Domažlice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106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4.4" customHeight="1">
      <c r="A112" s="36"/>
      <c r="B112" s="37"/>
      <c r="C112" s="38"/>
      <c r="D112" s="38"/>
      <c r="E112" s="74" t="str">
        <f>E9</f>
        <v>SO 06 - Opevnění hrázky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Domažlice</v>
      </c>
      <c r="G114" s="38"/>
      <c r="H114" s="38"/>
      <c r="I114" s="145" t="s">
        <v>22</v>
      </c>
      <c r="J114" s="77" t="str">
        <f>IF(J12="","",J12)</f>
        <v>1. 6. 2018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6" customHeight="1">
      <c r="A116" s="36"/>
      <c r="B116" s="37"/>
      <c r="C116" s="30" t="s">
        <v>24</v>
      </c>
      <c r="D116" s="38"/>
      <c r="E116" s="38"/>
      <c r="F116" s="25" t="str">
        <f>E15</f>
        <v>Město Domažlice</v>
      </c>
      <c r="G116" s="38"/>
      <c r="H116" s="38"/>
      <c r="I116" s="145" t="s">
        <v>31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6" customHeight="1">
      <c r="A117" s="36"/>
      <c r="B117" s="37"/>
      <c r="C117" s="30" t="s">
        <v>29</v>
      </c>
      <c r="D117" s="38"/>
      <c r="E117" s="38"/>
      <c r="F117" s="25" t="str">
        <f>IF(E18="","",E18)</f>
        <v>Vyplň údaj</v>
      </c>
      <c r="G117" s="38"/>
      <c r="H117" s="38"/>
      <c r="I117" s="145" t="s">
        <v>34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122</v>
      </c>
      <c r="D119" s="208" t="s">
        <v>61</v>
      </c>
      <c r="E119" s="208" t="s">
        <v>57</v>
      </c>
      <c r="F119" s="208" t="s">
        <v>58</v>
      </c>
      <c r="G119" s="208" t="s">
        <v>123</v>
      </c>
      <c r="H119" s="208" t="s">
        <v>124</v>
      </c>
      <c r="I119" s="209" t="s">
        <v>125</v>
      </c>
      <c r="J119" s="208" t="s">
        <v>110</v>
      </c>
      <c r="K119" s="210" t="s">
        <v>126</v>
      </c>
      <c r="L119" s="211"/>
      <c r="M119" s="98" t="s">
        <v>1</v>
      </c>
      <c r="N119" s="99" t="s">
        <v>40</v>
      </c>
      <c r="O119" s="99" t="s">
        <v>127</v>
      </c>
      <c r="P119" s="99" t="s">
        <v>128</v>
      </c>
      <c r="Q119" s="99" t="s">
        <v>129</v>
      </c>
      <c r="R119" s="99" t="s">
        <v>130</v>
      </c>
      <c r="S119" s="99" t="s">
        <v>131</v>
      </c>
      <c r="T119" s="100" t="s">
        <v>132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133</v>
      </c>
      <c r="D120" s="38"/>
      <c r="E120" s="38"/>
      <c r="F120" s="38"/>
      <c r="G120" s="38"/>
      <c r="H120" s="38"/>
      <c r="I120" s="142"/>
      <c r="J120" s="212">
        <f>BK120</f>
        <v>0</v>
      </c>
      <c r="K120" s="38"/>
      <c r="L120" s="42"/>
      <c r="M120" s="101"/>
      <c r="N120" s="213"/>
      <c r="O120" s="102"/>
      <c r="P120" s="214">
        <f>P121</f>
        <v>0</v>
      </c>
      <c r="Q120" s="102"/>
      <c r="R120" s="214">
        <f>R121</f>
        <v>489.72</v>
      </c>
      <c r="S120" s="102"/>
      <c r="T120" s="21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75</v>
      </c>
      <c r="AU120" s="15" t="s">
        <v>112</v>
      </c>
      <c r="BK120" s="216">
        <f>BK121</f>
        <v>0</v>
      </c>
    </row>
    <row r="121" spans="1:63" s="12" customFormat="1" ht="25.9" customHeight="1">
      <c r="A121" s="12"/>
      <c r="B121" s="217"/>
      <c r="C121" s="218"/>
      <c r="D121" s="219" t="s">
        <v>75</v>
      </c>
      <c r="E121" s="220" t="s">
        <v>134</v>
      </c>
      <c r="F121" s="220" t="s">
        <v>135</v>
      </c>
      <c r="G121" s="218"/>
      <c r="H121" s="218"/>
      <c r="I121" s="221"/>
      <c r="J121" s="222">
        <f>BK121</f>
        <v>0</v>
      </c>
      <c r="K121" s="218"/>
      <c r="L121" s="223"/>
      <c r="M121" s="224"/>
      <c r="N121" s="225"/>
      <c r="O121" s="225"/>
      <c r="P121" s="226">
        <f>P122+P138+P142</f>
        <v>0</v>
      </c>
      <c r="Q121" s="225"/>
      <c r="R121" s="226">
        <f>R122+R138+R142</f>
        <v>489.72</v>
      </c>
      <c r="S121" s="225"/>
      <c r="T121" s="227">
        <f>T122+T138+T142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84</v>
      </c>
      <c r="AT121" s="229" t="s">
        <v>75</v>
      </c>
      <c r="AU121" s="229" t="s">
        <v>76</v>
      </c>
      <c r="AY121" s="228" t="s">
        <v>136</v>
      </c>
      <c r="BK121" s="230">
        <f>BK122+BK138+BK142</f>
        <v>0</v>
      </c>
    </row>
    <row r="122" spans="1:63" s="12" customFormat="1" ht="22.8" customHeight="1">
      <c r="A122" s="12"/>
      <c r="B122" s="217"/>
      <c r="C122" s="218"/>
      <c r="D122" s="219" t="s">
        <v>75</v>
      </c>
      <c r="E122" s="231" t="s">
        <v>84</v>
      </c>
      <c r="F122" s="231" t="s">
        <v>137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SUM(P123:P137)</f>
        <v>0</v>
      </c>
      <c r="Q122" s="225"/>
      <c r="R122" s="226">
        <f>SUM(R123:R137)</f>
        <v>0</v>
      </c>
      <c r="S122" s="225"/>
      <c r="T122" s="227">
        <f>SUM(T123:T137)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84</v>
      </c>
      <c r="AT122" s="229" t="s">
        <v>75</v>
      </c>
      <c r="AU122" s="229" t="s">
        <v>84</v>
      </c>
      <c r="AY122" s="228" t="s">
        <v>136</v>
      </c>
      <c r="BK122" s="230">
        <f>SUM(BK123:BK137)</f>
        <v>0</v>
      </c>
    </row>
    <row r="123" spans="1:65" s="2" customFormat="1" ht="14.4" customHeight="1">
      <c r="A123" s="36"/>
      <c r="B123" s="37"/>
      <c r="C123" s="233" t="s">
        <v>84</v>
      </c>
      <c r="D123" s="233" t="s">
        <v>138</v>
      </c>
      <c r="E123" s="234" t="s">
        <v>215</v>
      </c>
      <c r="F123" s="235" t="s">
        <v>216</v>
      </c>
      <c r="G123" s="236" t="s">
        <v>141</v>
      </c>
      <c r="H123" s="237">
        <v>243</v>
      </c>
      <c r="I123" s="238"/>
      <c r="J123" s="239">
        <f>ROUND(I123*H123,2)</f>
        <v>0</v>
      </c>
      <c r="K123" s="235" t="s">
        <v>142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143</v>
      </c>
      <c r="AT123" s="244" t="s">
        <v>138</v>
      </c>
      <c r="AU123" s="244" t="s">
        <v>86</v>
      </c>
      <c r="AY123" s="15" t="s">
        <v>136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143</v>
      </c>
      <c r="BM123" s="244" t="s">
        <v>467</v>
      </c>
    </row>
    <row r="124" spans="1:47" s="2" customFormat="1" ht="12">
      <c r="A124" s="36"/>
      <c r="B124" s="37"/>
      <c r="C124" s="38"/>
      <c r="D124" s="246" t="s">
        <v>145</v>
      </c>
      <c r="E124" s="38"/>
      <c r="F124" s="247" t="s">
        <v>218</v>
      </c>
      <c r="G124" s="38"/>
      <c r="H124" s="38"/>
      <c r="I124" s="142"/>
      <c r="J124" s="38"/>
      <c r="K124" s="38"/>
      <c r="L124" s="42"/>
      <c r="M124" s="248"/>
      <c r="N124" s="249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145</v>
      </c>
      <c r="AU124" s="15" t="s">
        <v>86</v>
      </c>
    </row>
    <row r="125" spans="1:47" s="2" customFormat="1" ht="12">
      <c r="A125" s="36"/>
      <c r="B125" s="37"/>
      <c r="C125" s="38"/>
      <c r="D125" s="246" t="s">
        <v>147</v>
      </c>
      <c r="E125" s="38"/>
      <c r="F125" s="250" t="s">
        <v>468</v>
      </c>
      <c r="G125" s="38"/>
      <c r="H125" s="38"/>
      <c r="I125" s="142"/>
      <c r="J125" s="38"/>
      <c r="K125" s="38"/>
      <c r="L125" s="42"/>
      <c r="M125" s="248"/>
      <c r="N125" s="249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147</v>
      </c>
      <c r="AU125" s="15" t="s">
        <v>86</v>
      </c>
    </row>
    <row r="126" spans="1:65" s="2" customFormat="1" ht="14.4" customHeight="1">
      <c r="A126" s="36"/>
      <c r="B126" s="37"/>
      <c r="C126" s="233" t="s">
        <v>86</v>
      </c>
      <c r="D126" s="233" t="s">
        <v>138</v>
      </c>
      <c r="E126" s="234" t="s">
        <v>207</v>
      </c>
      <c r="F126" s="235" t="s">
        <v>208</v>
      </c>
      <c r="G126" s="236" t="s">
        <v>141</v>
      </c>
      <c r="H126" s="237">
        <v>1143</v>
      </c>
      <c r="I126" s="238"/>
      <c r="J126" s="239">
        <f>ROUND(I126*H126,2)</f>
        <v>0</v>
      </c>
      <c r="K126" s="235" t="s">
        <v>142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143</v>
      </c>
      <c r="AT126" s="244" t="s">
        <v>138</v>
      </c>
      <c r="AU126" s="244" t="s">
        <v>86</v>
      </c>
      <c r="AY126" s="15" t="s">
        <v>136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143</v>
      </c>
      <c r="BM126" s="244" t="s">
        <v>469</v>
      </c>
    </row>
    <row r="127" spans="1:47" s="2" customFormat="1" ht="12">
      <c r="A127" s="36"/>
      <c r="B127" s="37"/>
      <c r="C127" s="38"/>
      <c r="D127" s="246" t="s">
        <v>145</v>
      </c>
      <c r="E127" s="38"/>
      <c r="F127" s="247" t="s">
        <v>210</v>
      </c>
      <c r="G127" s="38"/>
      <c r="H127" s="38"/>
      <c r="I127" s="142"/>
      <c r="J127" s="38"/>
      <c r="K127" s="38"/>
      <c r="L127" s="42"/>
      <c r="M127" s="248"/>
      <c r="N127" s="249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145</v>
      </c>
      <c r="AU127" s="15" t="s">
        <v>86</v>
      </c>
    </row>
    <row r="128" spans="1:51" s="13" customFormat="1" ht="12">
      <c r="A128" s="13"/>
      <c r="B128" s="251"/>
      <c r="C128" s="252"/>
      <c r="D128" s="246" t="s">
        <v>170</v>
      </c>
      <c r="E128" s="253" t="s">
        <v>1</v>
      </c>
      <c r="F128" s="254" t="s">
        <v>470</v>
      </c>
      <c r="G128" s="252"/>
      <c r="H128" s="255">
        <v>243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170</v>
      </c>
      <c r="AU128" s="261" t="s">
        <v>86</v>
      </c>
      <c r="AV128" s="13" t="s">
        <v>86</v>
      </c>
      <c r="AW128" s="13" t="s">
        <v>33</v>
      </c>
      <c r="AX128" s="13" t="s">
        <v>76</v>
      </c>
      <c r="AY128" s="261" t="s">
        <v>136</v>
      </c>
    </row>
    <row r="129" spans="1:51" s="13" customFormat="1" ht="12">
      <c r="A129" s="13"/>
      <c r="B129" s="251"/>
      <c r="C129" s="252"/>
      <c r="D129" s="246" t="s">
        <v>170</v>
      </c>
      <c r="E129" s="253" t="s">
        <v>1</v>
      </c>
      <c r="F129" s="254" t="s">
        <v>471</v>
      </c>
      <c r="G129" s="252"/>
      <c r="H129" s="255">
        <v>900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170</v>
      </c>
      <c r="AU129" s="261" t="s">
        <v>86</v>
      </c>
      <c r="AV129" s="13" t="s">
        <v>86</v>
      </c>
      <c r="AW129" s="13" t="s">
        <v>33</v>
      </c>
      <c r="AX129" s="13" t="s">
        <v>76</v>
      </c>
      <c r="AY129" s="261" t="s">
        <v>136</v>
      </c>
    </row>
    <row r="130" spans="1:65" s="2" customFormat="1" ht="14.4" customHeight="1">
      <c r="A130" s="36"/>
      <c r="B130" s="37"/>
      <c r="C130" s="233" t="s">
        <v>154</v>
      </c>
      <c r="D130" s="233" t="s">
        <v>138</v>
      </c>
      <c r="E130" s="234" t="s">
        <v>242</v>
      </c>
      <c r="F130" s="235" t="s">
        <v>243</v>
      </c>
      <c r="G130" s="236" t="s">
        <v>141</v>
      </c>
      <c r="H130" s="237">
        <v>900</v>
      </c>
      <c r="I130" s="238"/>
      <c r="J130" s="239">
        <f>ROUND(I130*H130,2)</f>
        <v>0</v>
      </c>
      <c r="K130" s="235" t="s">
        <v>142</v>
      </c>
      <c r="L130" s="42"/>
      <c r="M130" s="240" t="s">
        <v>1</v>
      </c>
      <c r="N130" s="241" t="s">
        <v>41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143</v>
      </c>
      <c r="AT130" s="244" t="s">
        <v>138</v>
      </c>
      <c r="AU130" s="244" t="s">
        <v>86</v>
      </c>
      <c r="AY130" s="15" t="s">
        <v>136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84</v>
      </c>
      <c r="BK130" s="245">
        <f>ROUND(I130*H130,2)</f>
        <v>0</v>
      </c>
      <c r="BL130" s="15" t="s">
        <v>143</v>
      </c>
      <c r="BM130" s="244" t="s">
        <v>472</v>
      </c>
    </row>
    <row r="131" spans="1:47" s="2" customFormat="1" ht="12">
      <c r="A131" s="36"/>
      <c r="B131" s="37"/>
      <c r="C131" s="38"/>
      <c r="D131" s="246" t="s">
        <v>145</v>
      </c>
      <c r="E131" s="38"/>
      <c r="F131" s="247" t="s">
        <v>245</v>
      </c>
      <c r="G131" s="38"/>
      <c r="H131" s="38"/>
      <c r="I131" s="142"/>
      <c r="J131" s="38"/>
      <c r="K131" s="38"/>
      <c r="L131" s="42"/>
      <c r="M131" s="248"/>
      <c r="N131" s="249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145</v>
      </c>
      <c r="AU131" s="15" t="s">
        <v>86</v>
      </c>
    </row>
    <row r="132" spans="1:47" s="2" customFormat="1" ht="12">
      <c r="A132" s="36"/>
      <c r="B132" s="37"/>
      <c r="C132" s="38"/>
      <c r="D132" s="246" t="s">
        <v>147</v>
      </c>
      <c r="E132" s="38"/>
      <c r="F132" s="250" t="s">
        <v>246</v>
      </c>
      <c r="G132" s="38"/>
      <c r="H132" s="38"/>
      <c r="I132" s="142"/>
      <c r="J132" s="38"/>
      <c r="K132" s="38"/>
      <c r="L132" s="42"/>
      <c r="M132" s="248"/>
      <c r="N132" s="249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147</v>
      </c>
      <c r="AU132" s="15" t="s">
        <v>86</v>
      </c>
    </row>
    <row r="133" spans="1:51" s="13" customFormat="1" ht="12">
      <c r="A133" s="13"/>
      <c r="B133" s="251"/>
      <c r="C133" s="252"/>
      <c r="D133" s="246" t="s">
        <v>170</v>
      </c>
      <c r="E133" s="253" t="s">
        <v>1</v>
      </c>
      <c r="F133" s="254" t="s">
        <v>471</v>
      </c>
      <c r="G133" s="252"/>
      <c r="H133" s="255">
        <v>900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1" t="s">
        <v>170</v>
      </c>
      <c r="AU133" s="261" t="s">
        <v>86</v>
      </c>
      <c r="AV133" s="13" t="s">
        <v>86</v>
      </c>
      <c r="AW133" s="13" t="s">
        <v>33</v>
      </c>
      <c r="AX133" s="13" t="s">
        <v>76</v>
      </c>
      <c r="AY133" s="261" t="s">
        <v>136</v>
      </c>
    </row>
    <row r="134" spans="1:65" s="2" customFormat="1" ht="14.4" customHeight="1">
      <c r="A134" s="36"/>
      <c r="B134" s="37"/>
      <c r="C134" s="233" t="s">
        <v>143</v>
      </c>
      <c r="D134" s="233" t="s">
        <v>138</v>
      </c>
      <c r="E134" s="234" t="s">
        <v>159</v>
      </c>
      <c r="F134" s="235" t="s">
        <v>160</v>
      </c>
      <c r="G134" s="236" t="s">
        <v>141</v>
      </c>
      <c r="H134" s="237">
        <v>900</v>
      </c>
      <c r="I134" s="238"/>
      <c r="J134" s="239">
        <f>ROUND(I134*H134,2)</f>
        <v>0</v>
      </c>
      <c r="K134" s="235" t="s">
        <v>142</v>
      </c>
      <c r="L134" s="42"/>
      <c r="M134" s="240" t="s">
        <v>1</v>
      </c>
      <c r="N134" s="241" t="s">
        <v>41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143</v>
      </c>
      <c r="AT134" s="244" t="s">
        <v>138</v>
      </c>
      <c r="AU134" s="244" t="s">
        <v>86</v>
      </c>
      <c r="AY134" s="15" t="s">
        <v>136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84</v>
      </c>
      <c r="BK134" s="245">
        <f>ROUND(I134*H134,2)</f>
        <v>0</v>
      </c>
      <c r="BL134" s="15" t="s">
        <v>143</v>
      </c>
      <c r="BM134" s="244" t="s">
        <v>473</v>
      </c>
    </row>
    <row r="135" spans="1:47" s="2" customFormat="1" ht="12">
      <c r="A135" s="36"/>
      <c r="B135" s="37"/>
      <c r="C135" s="38"/>
      <c r="D135" s="246" t="s">
        <v>145</v>
      </c>
      <c r="E135" s="38"/>
      <c r="F135" s="247" t="s">
        <v>162</v>
      </c>
      <c r="G135" s="38"/>
      <c r="H135" s="38"/>
      <c r="I135" s="142"/>
      <c r="J135" s="38"/>
      <c r="K135" s="38"/>
      <c r="L135" s="42"/>
      <c r="M135" s="248"/>
      <c r="N135" s="249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145</v>
      </c>
      <c r="AU135" s="15" t="s">
        <v>86</v>
      </c>
    </row>
    <row r="136" spans="1:47" s="2" customFormat="1" ht="12">
      <c r="A136" s="36"/>
      <c r="B136" s="37"/>
      <c r="C136" s="38"/>
      <c r="D136" s="246" t="s">
        <v>147</v>
      </c>
      <c r="E136" s="38"/>
      <c r="F136" s="250" t="s">
        <v>213</v>
      </c>
      <c r="G136" s="38"/>
      <c r="H136" s="38"/>
      <c r="I136" s="142"/>
      <c r="J136" s="38"/>
      <c r="K136" s="38"/>
      <c r="L136" s="42"/>
      <c r="M136" s="248"/>
      <c r="N136" s="249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147</v>
      </c>
      <c r="AU136" s="15" t="s">
        <v>86</v>
      </c>
    </row>
    <row r="137" spans="1:51" s="13" customFormat="1" ht="12">
      <c r="A137" s="13"/>
      <c r="B137" s="251"/>
      <c r="C137" s="252"/>
      <c r="D137" s="246" t="s">
        <v>170</v>
      </c>
      <c r="E137" s="253" t="s">
        <v>1</v>
      </c>
      <c r="F137" s="254" t="s">
        <v>471</v>
      </c>
      <c r="G137" s="252"/>
      <c r="H137" s="255">
        <v>900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170</v>
      </c>
      <c r="AU137" s="261" t="s">
        <v>86</v>
      </c>
      <c r="AV137" s="13" t="s">
        <v>86</v>
      </c>
      <c r="AW137" s="13" t="s">
        <v>33</v>
      </c>
      <c r="AX137" s="13" t="s">
        <v>76</v>
      </c>
      <c r="AY137" s="261" t="s">
        <v>136</v>
      </c>
    </row>
    <row r="138" spans="1:63" s="12" customFormat="1" ht="22.8" customHeight="1">
      <c r="A138" s="12"/>
      <c r="B138" s="217"/>
      <c r="C138" s="218"/>
      <c r="D138" s="219" t="s">
        <v>75</v>
      </c>
      <c r="E138" s="231" t="s">
        <v>143</v>
      </c>
      <c r="F138" s="231" t="s">
        <v>310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SUM(P139:P141)</f>
        <v>0</v>
      </c>
      <c r="Q138" s="225"/>
      <c r="R138" s="226">
        <f>SUM(R139:R141)</f>
        <v>489.72</v>
      </c>
      <c r="S138" s="225"/>
      <c r="T138" s="227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84</v>
      </c>
      <c r="AT138" s="229" t="s">
        <v>75</v>
      </c>
      <c r="AU138" s="229" t="s">
        <v>84</v>
      </c>
      <c r="AY138" s="228" t="s">
        <v>136</v>
      </c>
      <c r="BK138" s="230">
        <f>SUM(BK139:BK141)</f>
        <v>0</v>
      </c>
    </row>
    <row r="139" spans="1:65" s="2" customFormat="1" ht="19.8" customHeight="1">
      <c r="A139" s="36"/>
      <c r="B139" s="37"/>
      <c r="C139" s="233" t="s">
        <v>164</v>
      </c>
      <c r="D139" s="233" t="s">
        <v>138</v>
      </c>
      <c r="E139" s="234" t="s">
        <v>318</v>
      </c>
      <c r="F139" s="235" t="s">
        <v>319</v>
      </c>
      <c r="G139" s="236" t="s">
        <v>141</v>
      </c>
      <c r="H139" s="237">
        <v>265</v>
      </c>
      <c r="I139" s="238"/>
      <c r="J139" s="239">
        <f>ROUND(I139*H139,2)</f>
        <v>0</v>
      </c>
      <c r="K139" s="235" t="s">
        <v>142</v>
      </c>
      <c r="L139" s="42"/>
      <c r="M139" s="240" t="s">
        <v>1</v>
      </c>
      <c r="N139" s="241" t="s">
        <v>41</v>
      </c>
      <c r="O139" s="89"/>
      <c r="P139" s="242">
        <f>O139*H139</f>
        <v>0</v>
      </c>
      <c r="Q139" s="242">
        <v>1.848</v>
      </c>
      <c r="R139" s="242">
        <f>Q139*H139</f>
        <v>489.72</v>
      </c>
      <c r="S139" s="242">
        <v>0</v>
      </c>
      <c r="T139" s="24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4" t="s">
        <v>143</v>
      </c>
      <c r="AT139" s="244" t="s">
        <v>138</v>
      </c>
      <c r="AU139" s="244" t="s">
        <v>86</v>
      </c>
      <c r="AY139" s="15" t="s">
        <v>136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5" t="s">
        <v>84</v>
      </c>
      <c r="BK139" s="245">
        <f>ROUND(I139*H139,2)</f>
        <v>0</v>
      </c>
      <c r="BL139" s="15" t="s">
        <v>143</v>
      </c>
      <c r="BM139" s="244" t="s">
        <v>474</v>
      </c>
    </row>
    <row r="140" spans="1:47" s="2" customFormat="1" ht="12">
      <c r="A140" s="36"/>
      <c r="B140" s="37"/>
      <c r="C140" s="38"/>
      <c r="D140" s="246" t="s">
        <v>145</v>
      </c>
      <c r="E140" s="38"/>
      <c r="F140" s="247" t="s">
        <v>321</v>
      </c>
      <c r="G140" s="38"/>
      <c r="H140" s="38"/>
      <c r="I140" s="142"/>
      <c r="J140" s="38"/>
      <c r="K140" s="38"/>
      <c r="L140" s="42"/>
      <c r="M140" s="248"/>
      <c r="N140" s="249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145</v>
      </c>
      <c r="AU140" s="15" t="s">
        <v>86</v>
      </c>
    </row>
    <row r="141" spans="1:47" s="2" customFormat="1" ht="12">
      <c r="A141" s="36"/>
      <c r="B141" s="37"/>
      <c r="C141" s="38"/>
      <c r="D141" s="246" t="s">
        <v>147</v>
      </c>
      <c r="E141" s="38"/>
      <c r="F141" s="250" t="s">
        <v>475</v>
      </c>
      <c r="G141" s="38"/>
      <c r="H141" s="38"/>
      <c r="I141" s="142"/>
      <c r="J141" s="38"/>
      <c r="K141" s="38"/>
      <c r="L141" s="42"/>
      <c r="M141" s="248"/>
      <c r="N141" s="249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147</v>
      </c>
      <c r="AU141" s="15" t="s">
        <v>86</v>
      </c>
    </row>
    <row r="142" spans="1:63" s="12" customFormat="1" ht="22.8" customHeight="1">
      <c r="A142" s="12"/>
      <c r="B142" s="217"/>
      <c r="C142" s="218"/>
      <c r="D142" s="219" t="s">
        <v>75</v>
      </c>
      <c r="E142" s="231" t="s">
        <v>385</v>
      </c>
      <c r="F142" s="231" t="s">
        <v>386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SUM(P143:P144)</f>
        <v>0</v>
      </c>
      <c r="Q142" s="225"/>
      <c r="R142" s="226">
        <f>SUM(R143:R144)</f>
        <v>0</v>
      </c>
      <c r="S142" s="225"/>
      <c r="T142" s="227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84</v>
      </c>
      <c r="AT142" s="229" t="s">
        <v>75</v>
      </c>
      <c r="AU142" s="229" t="s">
        <v>84</v>
      </c>
      <c r="AY142" s="228" t="s">
        <v>136</v>
      </c>
      <c r="BK142" s="230">
        <f>SUM(BK143:BK144)</f>
        <v>0</v>
      </c>
    </row>
    <row r="143" spans="1:65" s="2" customFormat="1" ht="14.4" customHeight="1">
      <c r="A143" s="36"/>
      <c r="B143" s="37"/>
      <c r="C143" s="233" t="s">
        <v>173</v>
      </c>
      <c r="D143" s="233" t="s">
        <v>138</v>
      </c>
      <c r="E143" s="234" t="s">
        <v>388</v>
      </c>
      <c r="F143" s="235" t="s">
        <v>389</v>
      </c>
      <c r="G143" s="236" t="s">
        <v>283</v>
      </c>
      <c r="H143" s="237">
        <v>489.72</v>
      </c>
      <c r="I143" s="238"/>
      <c r="J143" s="239">
        <f>ROUND(I143*H143,2)</f>
        <v>0</v>
      </c>
      <c r="K143" s="235" t="s">
        <v>142</v>
      </c>
      <c r="L143" s="42"/>
      <c r="M143" s="240" t="s">
        <v>1</v>
      </c>
      <c r="N143" s="241" t="s">
        <v>41</v>
      </c>
      <c r="O143" s="89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143</v>
      </c>
      <c r="AT143" s="244" t="s">
        <v>138</v>
      </c>
      <c r="AU143" s="244" t="s">
        <v>86</v>
      </c>
      <c r="AY143" s="15" t="s">
        <v>136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84</v>
      </c>
      <c r="BK143" s="245">
        <f>ROUND(I143*H143,2)</f>
        <v>0</v>
      </c>
      <c r="BL143" s="15" t="s">
        <v>143</v>
      </c>
      <c r="BM143" s="244" t="s">
        <v>476</v>
      </c>
    </row>
    <row r="144" spans="1:47" s="2" customFormat="1" ht="12">
      <c r="A144" s="36"/>
      <c r="B144" s="37"/>
      <c r="C144" s="38"/>
      <c r="D144" s="246" t="s">
        <v>145</v>
      </c>
      <c r="E144" s="38"/>
      <c r="F144" s="247" t="s">
        <v>391</v>
      </c>
      <c r="G144" s="38"/>
      <c r="H144" s="38"/>
      <c r="I144" s="142"/>
      <c r="J144" s="38"/>
      <c r="K144" s="38"/>
      <c r="L144" s="42"/>
      <c r="M144" s="272"/>
      <c r="N144" s="273"/>
      <c r="O144" s="274"/>
      <c r="P144" s="274"/>
      <c r="Q144" s="274"/>
      <c r="R144" s="274"/>
      <c r="S144" s="274"/>
      <c r="T144" s="275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145</v>
      </c>
      <c r="AU144" s="15" t="s">
        <v>86</v>
      </c>
    </row>
    <row r="145" spans="1:31" s="2" customFormat="1" ht="6.95" customHeight="1">
      <c r="A145" s="36"/>
      <c r="B145" s="64"/>
      <c r="C145" s="65"/>
      <c r="D145" s="65"/>
      <c r="E145" s="65"/>
      <c r="F145" s="65"/>
      <c r="G145" s="65"/>
      <c r="H145" s="65"/>
      <c r="I145" s="181"/>
      <c r="J145" s="65"/>
      <c r="K145" s="65"/>
      <c r="L145" s="42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password="CC35" sheet="1" objects="1" scenarios="1" formatColumns="0" formatRows="0" autoFilter="0"/>
  <autoFilter ref="C119:K14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34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105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4.4" customHeight="1">
      <c r="B7" s="18"/>
      <c r="E7" s="141" t="str">
        <f>'Rekapitulace stavby'!K6</f>
        <v>Protierozní opatření rokle Domažlice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106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4.4" customHeight="1">
      <c r="A9" s="36"/>
      <c r="B9" s="42"/>
      <c r="C9" s="36"/>
      <c r="D9" s="36"/>
      <c r="E9" s="143" t="s">
        <v>477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1. 6. 2018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29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31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28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28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4.4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ROUND((SUM(BE118:BE131)),2)</f>
        <v>0</v>
      </c>
      <c r="G33" s="36"/>
      <c r="H33" s="36"/>
      <c r="I33" s="160">
        <v>0.21</v>
      </c>
      <c r="J33" s="159">
        <f>ROUND(((SUM(BE118:BE131))*I33),2)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ROUND((SUM(BF118:BF131)),2)</f>
        <v>0</v>
      </c>
      <c r="G34" s="36"/>
      <c r="H34" s="36"/>
      <c r="I34" s="160">
        <v>0.15</v>
      </c>
      <c r="J34" s="159">
        <f>ROUND(((SUM(BF118:BF131))*I34),2)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ROUND((SUM(BG118:BG131)),2)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ROUND((SUM(BH118:BH131)),2)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ROUND((SUM(BI118:BI131)),2)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108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4.4" customHeight="1">
      <c r="A85" s="36"/>
      <c r="B85" s="37"/>
      <c r="C85" s="38"/>
      <c r="D85" s="38"/>
      <c r="E85" s="185" t="str">
        <f>E7</f>
        <v>Protierozní opatření rokle Domažlice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106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4.4" customHeight="1">
      <c r="A87" s="36"/>
      <c r="B87" s="37"/>
      <c r="C87" s="38"/>
      <c r="D87" s="38"/>
      <c r="E87" s="74" t="str">
        <f>E9</f>
        <v>VON - Vedlejší a ostatní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Domažlice</v>
      </c>
      <c r="G89" s="38"/>
      <c r="H89" s="38"/>
      <c r="I89" s="145" t="s">
        <v>22</v>
      </c>
      <c r="J89" s="77" t="str">
        <f>IF(J12="","",J12)</f>
        <v>1. 6. 2018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6" customHeight="1">
      <c r="A91" s="36"/>
      <c r="B91" s="37"/>
      <c r="C91" s="30" t="s">
        <v>24</v>
      </c>
      <c r="D91" s="38"/>
      <c r="E91" s="38"/>
      <c r="F91" s="25" t="str">
        <f>E15</f>
        <v>Město Domažlice</v>
      </c>
      <c r="G91" s="38"/>
      <c r="H91" s="38"/>
      <c r="I91" s="145" t="s">
        <v>31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6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111</v>
      </c>
      <c r="D96" s="38"/>
      <c r="E96" s="38"/>
      <c r="F96" s="38"/>
      <c r="G96" s="38"/>
      <c r="H96" s="38"/>
      <c r="I96" s="142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112</v>
      </c>
    </row>
    <row r="97" spans="1:31" s="9" customFormat="1" ht="24.95" customHeight="1">
      <c r="A97" s="9"/>
      <c r="B97" s="191"/>
      <c r="C97" s="192"/>
      <c r="D97" s="193" t="s">
        <v>478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479</v>
      </c>
      <c r="E98" s="201"/>
      <c r="F98" s="201"/>
      <c r="G98" s="201"/>
      <c r="H98" s="201"/>
      <c r="I98" s="202"/>
      <c r="J98" s="203">
        <f>J120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142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181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184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121</v>
      </c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4.4" customHeight="1">
      <c r="A108" s="36"/>
      <c r="B108" s="37"/>
      <c r="C108" s="38"/>
      <c r="D108" s="38"/>
      <c r="E108" s="185" t="str">
        <f>E7</f>
        <v>Protierozní opatření rokle Domažlice</v>
      </c>
      <c r="F108" s="30"/>
      <c r="G108" s="30"/>
      <c r="H108" s="30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106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4.4" customHeight="1">
      <c r="A110" s="36"/>
      <c r="B110" s="37"/>
      <c r="C110" s="38"/>
      <c r="D110" s="38"/>
      <c r="E110" s="74" t="str">
        <f>E9</f>
        <v>VON - Vedlejší a ostatní náklady</v>
      </c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Domažlice</v>
      </c>
      <c r="G112" s="38"/>
      <c r="H112" s="38"/>
      <c r="I112" s="145" t="s">
        <v>22</v>
      </c>
      <c r="J112" s="77" t="str">
        <f>IF(J12="","",J12)</f>
        <v>1. 6. 2018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6" customHeight="1">
      <c r="A114" s="36"/>
      <c r="B114" s="37"/>
      <c r="C114" s="30" t="s">
        <v>24</v>
      </c>
      <c r="D114" s="38"/>
      <c r="E114" s="38"/>
      <c r="F114" s="25" t="str">
        <f>E15</f>
        <v>Město Domažlice</v>
      </c>
      <c r="G114" s="38"/>
      <c r="H114" s="38"/>
      <c r="I114" s="145" t="s">
        <v>31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6" customHeight="1">
      <c r="A115" s="36"/>
      <c r="B115" s="37"/>
      <c r="C115" s="30" t="s">
        <v>29</v>
      </c>
      <c r="D115" s="38"/>
      <c r="E115" s="38"/>
      <c r="F115" s="25" t="str">
        <f>IF(E18="","",E18)</f>
        <v>Vyplň údaj</v>
      </c>
      <c r="G115" s="38"/>
      <c r="H115" s="38"/>
      <c r="I115" s="145" t="s">
        <v>34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205"/>
      <c r="B117" s="206"/>
      <c r="C117" s="207" t="s">
        <v>122</v>
      </c>
      <c r="D117" s="208" t="s">
        <v>61</v>
      </c>
      <c r="E117" s="208" t="s">
        <v>57</v>
      </c>
      <c r="F117" s="208" t="s">
        <v>58</v>
      </c>
      <c r="G117" s="208" t="s">
        <v>123</v>
      </c>
      <c r="H117" s="208" t="s">
        <v>124</v>
      </c>
      <c r="I117" s="209" t="s">
        <v>125</v>
      </c>
      <c r="J117" s="208" t="s">
        <v>110</v>
      </c>
      <c r="K117" s="210" t="s">
        <v>126</v>
      </c>
      <c r="L117" s="211"/>
      <c r="M117" s="98" t="s">
        <v>1</v>
      </c>
      <c r="N117" s="99" t="s">
        <v>40</v>
      </c>
      <c r="O117" s="99" t="s">
        <v>127</v>
      </c>
      <c r="P117" s="99" t="s">
        <v>128</v>
      </c>
      <c r="Q117" s="99" t="s">
        <v>129</v>
      </c>
      <c r="R117" s="99" t="s">
        <v>130</v>
      </c>
      <c r="S117" s="99" t="s">
        <v>131</v>
      </c>
      <c r="T117" s="100" t="s">
        <v>132</v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</row>
    <row r="118" spans="1:63" s="2" customFormat="1" ht="22.8" customHeight="1">
      <c r="A118" s="36"/>
      <c r="B118" s="37"/>
      <c r="C118" s="105" t="s">
        <v>133</v>
      </c>
      <c r="D118" s="38"/>
      <c r="E118" s="38"/>
      <c r="F118" s="38"/>
      <c r="G118" s="38"/>
      <c r="H118" s="38"/>
      <c r="I118" s="142"/>
      <c r="J118" s="212">
        <f>BK118</f>
        <v>0</v>
      </c>
      <c r="K118" s="38"/>
      <c r="L118" s="42"/>
      <c r="M118" s="101"/>
      <c r="N118" s="213"/>
      <c r="O118" s="102"/>
      <c r="P118" s="214">
        <f>P119</f>
        <v>0</v>
      </c>
      <c r="Q118" s="102"/>
      <c r="R118" s="214">
        <f>R119</f>
        <v>0</v>
      </c>
      <c r="S118" s="102"/>
      <c r="T118" s="215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75</v>
      </c>
      <c r="AU118" s="15" t="s">
        <v>112</v>
      </c>
      <c r="BK118" s="216">
        <f>BK119</f>
        <v>0</v>
      </c>
    </row>
    <row r="119" spans="1:63" s="12" customFormat="1" ht="25.9" customHeight="1">
      <c r="A119" s="12"/>
      <c r="B119" s="217"/>
      <c r="C119" s="218"/>
      <c r="D119" s="219" t="s">
        <v>75</v>
      </c>
      <c r="E119" s="220" t="s">
        <v>480</v>
      </c>
      <c r="F119" s="220" t="s">
        <v>481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P120</f>
        <v>0</v>
      </c>
      <c r="Q119" s="225"/>
      <c r="R119" s="226">
        <f>R120</f>
        <v>0</v>
      </c>
      <c r="S119" s="225"/>
      <c r="T119" s="22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164</v>
      </c>
      <c r="AT119" s="229" t="s">
        <v>75</v>
      </c>
      <c r="AU119" s="229" t="s">
        <v>76</v>
      </c>
      <c r="AY119" s="228" t="s">
        <v>136</v>
      </c>
      <c r="BK119" s="230">
        <f>BK120</f>
        <v>0</v>
      </c>
    </row>
    <row r="120" spans="1:63" s="12" customFormat="1" ht="22.8" customHeight="1">
      <c r="A120" s="12"/>
      <c r="B120" s="217"/>
      <c r="C120" s="218"/>
      <c r="D120" s="219" t="s">
        <v>75</v>
      </c>
      <c r="E120" s="231" t="s">
        <v>482</v>
      </c>
      <c r="F120" s="231" t="s">
        <v>483</v>
      </c>
      <c r="G120" s="218"/>
      <c r="H120" s="218"/>
      <c r="I120" s="221"/>
      <c r="J120" s="232">
        <f>BK120</f>
        <v>0</v>
      </c>
      <c r="K120" s="218"/>
      <c r="L120" s="223"/>
      <c r="M120" s="224"/>
      <c r="N120" s="225"/>
      <c r="O120" s="225"/>
      <c r="P120" s="226">
        <f>SUM(P121:P131)</f>
        <v>0</v>
      </c>
      <c r="Q120" s="225"/>
      <c r="R120" s="226">
        <f>SUM(R121:R131)</f>
        <v>0</v>
      </c>
      <c r="S120" s="225"/>
      <c r="T120" s="227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164</v>
      </c>
      <c r="AT120" s="229" t="s">
        <v>75</v>
      </c>
      <c r="AU120" s="229" t="s">
        <v>84</v>
      </c>
      <c r="AY120" s="228" t="s">
        <v>136</v>
      </c>
      <c r="BK120" s="230">
        <f>SUM(BK121:BK131)</f>
        <v>0</v>
      </c>
    </row>
    <row r="121" spans="1:65" s="2" customFormat="1" ht="30" customHeight="1">
      <c r="A121" s="36"/>
      <c r="B121" s="37"/>
      <c r="C121" s="233" t="s">
        <v>84</v>
      </c>
      <c r="D121" s="233" t="s">
        <v>138</v>
      </c>
      <c r="E121" s="234" t="s">
        <v>484</v>
      </c>
      <c r="F121" s="235" t="s">
        <v>485</v>
      </c>
      <c r="G121" s="236" t="s">
        <v>486</v>
      </c>
      <c r="H121" s="237">
        <v>1</v>
      </c>
      <c r="I121" s="238"/>
      <c r="J121" s="239">
        <f>ROUND(I121*H121,2)</f>
        <v>0</v>
      </c>
      <c r="K121" s="235" t="s">
        <v>1</v>
      </c>
      <c r="L121" s="42"/>
      <c r="M121" s="240" t="s">
        <v>1</v>
      </c>
      <c r="N121" s="241" t="s">
        <v>41</v>
      </c>
      <c r="O121" s="89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44" t="s">
        <v>487</v>
      </c>
      <c r="AT121" s="244" t="s">
        <v>138</v>
      </c>
      <c r="AU121" s="244" t="s">
        <v>86</v>
      </c>
      <c r="AY121" s="15" t="s">
        <v>136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15" t="s">
        <v>84</v>
      </c>
      <c r="BK121" s="245">
        <f>ROUND(I121*H121,2)</f>
        <v>0</v>
      </c>
      <c r="BL121" s="15" t="s">
        <v>487</v>
      </c>
      <c r="BM121" s="244" t="s">
        <v>488</v>
      </c>
    </row>
    <row r="122" spans="1:65" s="2" customFormat="1" ht="30" customHeight="1">
      <c r="A122" s="36"/>
      <c r="B122" s="37"/>
      <c r="C122" s="233" t="s">
        <v>86</v>
      </c>
      <c r="D122" s="233" t="s">
        <v>138</v>
      </c>
      <c r="E122" s="234" t="s">
        <v>489</v>
      </c>
      <c r="F122" s="235" t="s">
        <v>490</v>
      </c>
      <c r="G122" s="236" t="s">
        <v>486</v>
      </c>
      <c r="H122" s="237">
        <v>1</v>
      </c>
      <c r="I122" s="238"/>
      <c r="J122" s="239">
        <f>ROUND(I122*H122,2)</f>
        <v>0</v>
      </c>
      <c r="K122" s="235" t="s">
        <v>1</v>
      </c>
      <c r="L122" s="42"/>
      <c r="M122" s="240" t="s">
        <v>1</v>
      </c>
      <c r="N122" s="241" t="s">
        <v>41</v>
      </c>
      <c r="O122" s="89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44" t="s">
        <v>487</v>
      </c>
      <c r="AT122" s="244" t="s">
        <v>138</v>
      </c>
      <c r="AU122" s="244" t="s">
        <v>86</v>
      </c>
      <c r="AY122" s="15" t="s">
        <v>136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5" t="s">
        <v>84</v>
      </c>
      <c r="BK122" s="245">
        <f>ROUND(I122*H122,2)</f>
        <v>0</v>
      </c>
      <c r="BL122" s="15" t="s">
        <v>487</v>
      </c>
      <c r="BM122" s="244" t="s">
        <v>491</v>
      </c>
    </row>
    <row r="123" spans="1:65" s="2" customFormat="1" ht="19.8" customHeight="1">
      <c r="A123" s="36"/>
      <c r="B123" s="37"/>
      <c r="C123" s="233" t="s">
        <v>154</v>
      </c>
      <c r="D123" s="233" t="s">
        <v>138</v>
      </c>
      <c r="E123" s="234" t="s">
        <v>492</v>
      </c>
      <c r="F123" s="235" t="s">
        <v>493</v>
      </c>
      <c r="G123" s="236" t="s">
        <v>486</v>
      </c>
      <c r="H123" s="237">
        <v>1</v>
      </c>
      <c r="I123" s="238"/>
      <c r="J123" s="239">
        <f>ROUND(I123*H123,2)</f>
        <v>0</v>
      </c>
      <c r="K123" s="235" t="s">
        <v>1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487</v>
      </c>
      <c r="AT123" s="244" t="s">
        <v>138</v>
      </c>
      <c r="AU123" s="244" t="s">
        <v>86</v>
      </c>
      <c r="AY123" s="15" t="s">
        <v>136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487</v>
      </c>
      <c r="BM123" s="244" t="s">
        <v>494</v>
      </c>
    </row>
    <row r="124" spans="1:65" s="2" customFormat="1" ht="19.8" customHeight="1">
      <c r="A124" s="36"/>
      <c r="B124" s="37"/>
      <c r="C124" s="233" t="s">
        <v>143</v>
      </c>
      <c r="D124" s="233" t="s">
        <v>138</v>
      </c>
      <c r="E124" s="234" t="s">
        <v>495</v>
      </c>
      <c r="F124" s="235" t="s">
        <v>496</v>
      </c>
      <c r="G124" s="236" t="s">
        <v>486</v>
      </c>
      <c r="H124" s="237">
        <v>1</v>
      </c>
      <c r="I124" s="238"/>
      <c r="J124" s="239">
        <f>ROUND(I124*H124,2)</f>
        <v>0</v>
      </c>
      <c r="K124" s="235" t="s">
        <v>1</v>
      </c>
      <c r="L124" s="42"/>
      <c r="M124" s="240" t="s">
        <v>1</v>
      </c>
      <c r="N124" s="241" t="s">
        <v>41</v>
      </c>
      <c r="O124" s="89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44" t="s">
        <v>487</v>
      </c>
      <c r="AT124" s="244" t="s">
        <v>138</v>
      </c>
      <c r="AU124" s="244" t="s">
        <v>86</v>
      </c>
      <c r="AY124" s="15" t="s">
        <v>136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5" t="s">
        <v>84</v>
      </c>
      <c r="BK124" s="245">
        <f>ROUND(I124*H124,2)</f>
        <v>0</v>
      </c>
      <c r="BL124" s="15" t="s">
        <v>487</v>
      </c>
      <c r="BM124" s="244" t="s">
        <v>497</v>
      </c>
    </row>
    <row r="125" spans="1:65" s="2" customFormat="1" ht="19.8" customHeight="1">
      <c r="A125" s="36"/>
      <c r="B125" s="37"/>
      <c r="C125" s="233" t="s">
        <v>164</v>
      </c>
      <c r="D125" s="233" t="s">
        <v>138</v>
      </c>
      <c r="E125" s="234" t="s">
        <v>498</v>
      </c>
      <c r="F125" s="235" t="s">
        <v>499</v>
      </c>
      <c r="G125" s="236" t="s">
        <v>486</v>
      </c>
      <c r="H125" s="237">
        <v>1</v>
      </c>
      <c r="I125" s="238"/>
      <c r="J125" s="239">
        <f>ROUND(I125*H125,2)</f>
        <v>0</v>
      </c>
      <c r="K125" s="235" t="s">
        <v>1</v>
      </c>
      <c r="L125" s="42"/>
      <c r="M125" s="240" t="s">
        <v>1</v>
      </c>
      <c r="N125" s="241" t="s">
        <v>41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487</v>
      </c>
      <c r="AT125" s="244" t="s">
        <v>138</v>
      </c>
      <c r="AU125" s="244" t="s">
        <v>86</v>
      </c>
      <c r="AY125" s="15" t="s">
        <v>136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84</v>
      </c>
      <c r="BK125" s="245">
        <f>ROUND(I125*H125,2)</f>
        <v>0</v>
      </c>
      <c r="BL125" s="15" t="s">
        <v>487</v>
      </c>
      <c r="BM125" s="244" t="s">
        <v>500</v>
      </c>
    </row>
    <row r="126" spans="1:65" s="2" customFormat="1" ht="14.4" customHeight="1">
      <c r="A126" s="36"/>
      <c r="B126" s="37"/>
      <c r="C126" s="233" t="s">
        <v>173</v>
      </c>
      <c r="D126" s="233" t="s">
        <v>138</v>
      </c>
      <c r="E126" s="234" t="s">
        <v>501</v>
      </c>
      <c r="F126" s="235" t="s">
        <v>502</v>
      </c>
      <c r="G126" s="236" t="s">
        <v>486</v>
      </c>
      <c r="H126" s="237">
        <v>1</v>
      </c>
      <c r="I126" s="238"/>
      <c r="J126" s="239">
        <f>ROUND(I126*H126,2)</f>
        <v>0</v>
      </c>
      <c r="K126" s="235" t="s">
        <v>1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487</v>
      </c>
      <c r="AT126" s="244" t="s">
        <v>138</v>
      </c>
      <c r="AU126" s="244" t="s">
        <v>86</v>
      </c>
      <c r="AY126" s="15" t="s">
        <v>136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487</v>
      </c>
      <c r="BM126" s="244" t="s">
        <v>503</v>
      </c>
    </row>
    <row r="127" spans="1:65" s="2" customFormat="1" ht="19.8" customHeight="1">
      <c r="A127" s="36"/>
      <c r="B127" s="37"/>
      <c r="C127" s="233" t="s">
        <v>180</v>
      </c>
      <c r="D127" s="233" t="s">
        <v>138</v>
      </c>
      <c r="E127" s="234" t="s">
        <v>504</v>
      </c>
      <c r="F127" s="235" t="s">
        <v>505</v>
      </c>
      <c r="G127" s="236" t="s">
        <v>486</v>
      </c>
      <c r="H127" s="237">
        <v>1</v>
      </c>
      <c r="I127" s="238"/>
      <c r="J127" s="239">
        <f>ROUND(I127*H127,2)</f>
        <v>0</v>
      </c>
      <c r="K127" s="235" t="s">
        <v>1</v>
      </c>
      <c r="L127" s="42"/>
      <c r="M127" s="240" t="s">
        <v>1</v>
      </c>
      <c r="N127" s="241" t="s">
        <v>41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487</v>
      </c>
      <c r="AT127" s="244" t="s">
        <v>138</v>
      </c>
      <c r="AU127" s="244" t="s">
        <v>86</v>
      </c>
      <c r="AY127" s="15" t="s">
        <v>136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84</v>
      </c>
      <c r="BK127" s="245">
        <f>ROUND(I127*H127,2)</f>
        <v>0</v>
      </c>
      <c r="BL127" s="15" t="s">
        <v>487</v>
      </c>
      <c r="BM127" s="244" t="s">
        <v>506</v>
      </c>
    </row>
    <row r="128" spans="1:65" s="2" customFormat="1" ht="19.8" customHeight="1">
      <c r="A128" s="36"/>
      <c r="B128" s="37"/>
      <c r="C128" s="233" t="s">
        <v>185</v>
      </c>
      <c r="D128" s="233" t="s">
        <v>138</v>
      </c>
      <c r="E128" s="234" t="s">
        <v>507</v>
      </c>
      <c r="F128" s="235" t="s">
        <v>508</v>
      </c>
      <c r="G128" s="236" t="s">
        <v>486</v>
      </c>
      <c r="H128" s="237">
        <v>1</v>
      </c>
      <c r="I128" s="238"/>
      <c r="J128" s="239">
        <f>ROUND(I128*H128,2)</f>
        <v>0</v>
      </c>
      <c r="K128" s="235" t="s">
        <v>1</v>
      </c>
      <c r="L128" s="42"/>
      <c r="M128" s="240" t="s">
        <v>1</v>
      </c>
      <c r="N128" s="241" t="s">
        <v>41</v>
      </c>
      <c r="O128" s="89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4" t="s">
        <v>487</v>
      </c>
      <c r="AT128" s="244" t="s">
        <v>138</v>
      </c>
      <c r="AU128" s="244" t="s">
        <v>86</v>
      </c>
      <c r="AY128" s="15" t="s">
        <v>136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5" t="s">
        <v>84</v>
      </c>
      <c r="BK128" s="245">
        <f>ROUND(I128*H128,2)</f>
        <v>0</v>
      </c>
      <c r="BL128" s="15" t="s">
        <v>487</v>
      </c>
      <c r="BM128" s="244" t="s">
        <v>509</v>
      </c>
    </row>
    <row r="129" spans="1:65" s="2" customFormat="1" ht="14.4" customHeight="1">
      <c r="A129" s="36"/>
      <c r="B129" s="37"/>
      <c r="C129" s="233" t="s">
        <v>193</v>
      </c>
      <c r="D129" s="233" t="s">
        <v>138</v>
      </c>
      <c r="E129" s="234" t="s">
        <v>510</v>
      </c>
      <c r="F129" s="235" t="s">
        <v>511</v>
      </c>
      <c r="G129" s="236" t="s">
        <v>486</v>
      </c>
      <c r="H129" s="237">
        <v>1</v>
      </c>
      <c r="I129" s="238"/>
      <c r="J129" s="239">
        <f>ROUND(I129*H129,2)</f>
        <v>0</v>
      </c>
      <c r="K129" s="235" t="s">
        <v>1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487</v>
      </c>
      <c r="AT129" s="244" t="s">
        <v>138</v>
      </c>
      <c r="AU129" s="244" t="s">
        <v>86</v>
      </c>
      <c r="AY129" s="15" t="s">
        <v>136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487</v>
      </c>
      <c r="BM129" s="244" t="s">
        <v>512</v>
      </c>
    </row>
    <row r="130" spans="1:65" s="2" customFormat="1" ht="19.8" customHeight="1">
      <c r="A130" s="36"/>
      <c r="B130" s="37"/>
      <c r="C130" s="233" t="s">
        <v>200</v>
      </c>
      <c r="D130" s="233" t="s">
        <v>138</v>
      </c>
      <c r="E130" s="234" t="s">
        <v>513</v>
      </c>
      <c r="F130" s="235" t="s">
        <v>514</v>
      </c>
      <c r="G130" s="236" t="s">
        <v>486</v>
      </c>
      <c r="H130" s="237">
        <v>1</v>
      </c>
      <c r="I130" s="238"/>
      <c r="J130" s="239">
        <f>ROUND(I130*H130,2)</f>
        <v>0</v>
      </c>
      <c r="K130" s="235" t="s">
        <v>1</v>
      </c>
      <c r="L130" s="42"/>
      <c r="M130" s="240" t="s">
        <v>1</v>
      </c>
      <c r="N130" s="241" t="s">
        <v>41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143</v>
      </c>
      <c r="AT130" s="244" t="s">
        <v>138</v>
      </c>
      <c r="AU130" s="244" t="s">
        <v>86</v>
      </c>
      <c r="AY130" s="15" t="s">
        <v>136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84</v>
      </c>
      <c r="BK130" s="245">
        <f>ROUND(I130*H130,2)</f>
        <v>0</v>
      </c>
      <c r="BL130" s="15" t="s">
        <v>143</v>
      </c>
      <c r="BM130" s="244" t="s">
        <v>515</v>
      </c>
    </row>
    <row r="131" spans="1:47" s="2" customFormat="1" ht="12">
      <c r="A131" s="36"/>
      <c r="B131" s="37"/>
      <c r="C131" s="38"/>
      <c r="D131" s="246" t="s">
        <v>145</v>
      </c>
      <c r="E131" s="38"/>
      <c r="F131" s="247" t="s">
        <v>516</v>
      </c>
      <c r="G131" s="38"/>
      <c r="H131" s="38"/>
      <c r="I131" s="142"/>
      <c r="J131" s="38"/>
      <c r="K131" s="38"/>
      <c r="L131" s="42"/>
      <c r="M131" s="272"/>
      <c r="N131" s="273"/>
      <c r="O131" s="274"/>
      <c r="P131" s="274"/>
      <c r="Q131" s="274"/>
      <c r="R131" s="274"/>
      <c r="S131" s="274"/>
      <c r="T131" s="275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145</v>
      </c>
      <c r="AU131" s="15" t="s">
        <v>86</v>
      </c>
    </row>
    <row r="132" spans="1:31" s="2" customFormat="1" ht="6.95" customHeight="1">
      <c r="A132" s="36"/>
      <c r="B132" s="64"/>
      <c r="C132" s="65"/>
      <c r="D132" s="65"/>
      <c r="E132" s="65"/>
      <c r="F132" s="65"/>
      <c r="G132" s="65"/>
      <c r="H132" s="65"/>
      <c r="I132" s="181"/>
      <c r="J132" s="65"/>
      <c r="K132" s="65"/>
      <c r="L132" s="42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password="CC35" sheet="1" objects="1" scenarios="1" formatColumns="0" formatRows="0" autoFilter="0"/>
  <autoFilter ref="C117:K13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2020-04-24T14:26:20Z</dcterms:created>
  <dcterms:modified xsi:type="dcterms:W3CDTF">2020-04-24T14:26:30Z</dcterms:modified>
  <cp:category/>
  <cp:version/>
  <cp:contentType/>
  <cp:contentStatus/>
</cp:coreProperties>
</file>